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4EB86F6D-84BE-49F2-9C67-E16D3351F612}" xr6:coauthVersionLast="47" xr6:coauthVersionMax="47" xr10:uidLastSave="{00000000-0000-0000-0000-000000000000}"/>
  <bookViews>
    <workbookView xWindow="-120" yWindow="-120" windowWidth="21840" windowHeight="1314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2" l="1"/>
  <c r="M14" i="2"/>
  <c r="H12" i="2"/>
  <c r="K11" i="2"/>
  <c r="H9" i="2"/>
  <c r="J5" i="2"/>
  <c r="M4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M10" i="2"/>
  <c r="H14" i="2"/>
  <c r="K15" i="2"/>
  <c r="J11" i="2"/>
  <c r="J12" i="2"/>
  <c r="J6" i="2"/>
  <c r="H7" i="2"/>
  <c r="K16" i="2"/>
  <c r="K6" i="2"/>
  <c r="M16" i="2"/>
  <c r="H16" i="2"/>
  <c r="J16" i="2"/>
  <c r="J7" i="2"/>
  <c r="M7" i="2"/>
  <c r="K7" i="2"/>
  <c r="H6" i="2"/>
  <c r="M6" i="2"/>
  <c r="B7" i="2"/>
  <c r="B4" i="2"/>
  <c r="B3" i="2"/>
  <c r="K3" i="2"/>
  <c r="B5" i="2"/>
  <c r="A66" i="2"/>
  <c r="C24" i="2"/>
  <c r="C23" i="2" l="1"/>
  <c r="C21" i="2"/>
  <c r="AD20" i="2"/>
  <c r="C20" i="2"/>
  <c r="AD19" i="2"/>
  <c r="C19" i="2" l="1"/>
  <c r="AD18" i="2"/>
  <c r="C18" i="2" l="1"/>
  <c r="AD17" i="2"/>
  <c r="C17" i="2" l="1"/>
  <c r="AD16" i="2"/>
  <c r="I16" i="2"/>
  <c r="L16" i="2" l="1"/>
  <c r="C16" i="2"/>
  <c r="AD15" i="2"/>
  <c r="I15" i="2"/>
  <c r="L15" i="2" l="1"/>
  <c r="C15" i="2"/>
  <c r="AD14" i="2"/>
  <c r="I14" i="2"/>
  <c r="L14" i="2" l="1"/>
  <c r="C14" i="2"/>
  <c r="AD13" i="2"/>
  <c r="I13" i="2"/>
  <c r="L13" i="2" l="1"/>
  <c r="AD12" i="2"/>
  <c r="I12" i="2"/>
  <c r="L12" i="2" l="1"/>
  <c r="C12" i="2"/>
  <c r="AD11" i="2"/>
  <c r="I11" i="2"/>
  <c r="L11" i="2" l="1"/>
  <c r="C11" i="2"/>
  <c r="AD10" i="2"/>
  <c r="I10" i="2"/>
  <c r="L10" i="2" l="1"/>
  <c r="AD9" i="2"/>
  <c r="I9" i="2"/>
  <c r="L9" i="2" l="1"/>
  <c r="AD8" i="2"/>
  <c r="I8" i="2"/>
  <c r="L8" i="2" l="1"/>
  <c r="AD7" i="2"/>
  <c r="I7" i="2"/>
  <c r="L7" i="2" l="1"/>
  <c r="AD6" i="2"/>
  <c r="I6" i="2"/>
  <c r="L6" i="2" l="1"/>
  <c r="AD5" i="2"/>
  <c r="I5" i="2"/>
  <c r="B6" i="2" l="1"/>
  <c r="L5" i="2"/>
  <c r="AD4" i="2"/>
  <c r="D24" i="2" l="1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I4" i="2"/>
  <c r="L4" i="2" l="1"/>
  <c r="AD3" i="2"/>
  <c r="J3" i="2"/>
  <c r="I3" i="2"/>
  <c r="L3" i="2" l="1"/>
  <c r="H3" i="2" l="1"/>
  <c r="B2" i="2"/>
  <c r="F35" i="11"/>
  <c r="F39" i="11"/>
  <c r="F40" i="11" s="1"/>
  <c r="F29" i="11"/>
  <c r="G20" i="2"/>
  <c r="R7" i="19"/>
  <c r="R4" i="19"/>
  <c r="R3" i="19"/>
  <c r="R20" i="19"/>
  <c r="R10" i="19"/>
  <c r="R8" i="19"/>
  <c r="R14" i="19"/>
  <c r="R11" i="19"/>
  <c r="R26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E2" i="19"/>
  <c r="E6" i="19"/>
  <c r="E9" i="19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J11" i="11"/>
  <c r="J4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9" i="11"/>
  <c r="H13" i="11"/>
  <c r="H7" i="11"/>
  <c r="D5" i="11"/>
  <c r="G4" i="11"/>
  <c r="J6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D7" i="11"/>
  <c r="G10" i="11"/>
  <c r="D11" i="11"/>
  <c r="G7" i="11"/>
  <c r="H5" i="11"/>
  <c r="H6" i="11"/>
  <c r="G11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E4" i="11"/>
  <c r="E13" i="11"/>
  <c r="E6" i="11"/>
  <c r="E5" i="11"/>
  <c r="E3" i="11"/>
  <c r="E8" i="11"/>
  <c r="E12" i="11"/>
  <c r="E9" i="11"/>
  <c r="E11" i="11"/>
  <c r="E10" i="11"/>
  <c r="C18" i="11"/>
  <c r="C19" i="11"/>
  <c r="D22" i="11"/>
  <c r="C20" i="11"/>
  <c r="C23" i="11"/>
  <c r="D21" i="11"/>
  <c r="D23" i="11"/>
  <c r="D20" i="11"/>
  <c r="C22" i="11"/>
  <c r="C25" i="11"/>
  <c r="C26" i="11"/>
  <c r="D26" i="11"/>
  <c r="C24" i="11"/>
  <c r="C21" i="11"/>
  <c r="D25" i="11"/>
  <c r="D18" i="11"/>
  <c r="D19" i="11"/>
  <c r="D24" i="11"/>
  <c r="E7" i="11"/>
  <c r="D8" i="11"/>
  <c r="I8" i="11"/>
  <c r="J8" i="11"/>
  <c r="G8" i="11"/>
  <c r="H8" i="11"/>
  <c r="J36" i="11"/>
  <c r="J30" i="11"/>
  <c r="S9" i="2" l="1"/>
  <c r="Q4" i="2"/>
  <c r="P177" i="11"/>
  <c r="P173" i="11"/>
  <c r="P165" i="11"/>
  <c r="P164" i="11"/>
  <c r="P163" i="11"/>
  <c r="P162" i="11"/>
  <c r="P161" i="11"/>
  <c r="P160" i="11"/>
  <c r="P159" i="11"/>
  <c r="P158" i="11"/>
  <c r="P157" i="11"/>
  <c r="Z156" i="11"/>
  <c r="Z171" i="11" s="1"/>
  <c r="Y156" i="11"/>
  <c r="Y171" i="11" s="1"/>
  <c r="V156" i="11"/>
  <c r="V171" i="11" s="1"/>
  <c r="U156" i="11"/>
  <c r="U171" i="11" s="1"/>
  <c r="R156" i="11"/>
  <c r="R171" i="11" s="1"/>
  <c r="Q156" i="11"/>
  <c r="Q171" i="11" s="1"/>
  <c r="P152" i="11"/>
  <c r="P180" i="11" s="1"/>
  <c r="P151" i="11"/>
  <c r="P150" i="11"/>
  <c r="P149" i="11"/>
  <c r="P148" i="11"/>
  <c r="P176" i="11" s="1"/>
  <c r="P147" i="11"/>
  <c r="P146" i="11"/>
  <c r="P145" i="11"/>
  <c r="P144" i="11"/>
  <c r="P172" i="11" s="1"/>
  <c r="AA143" i="11"/>
  <c r="Z143" i="11"/>
  <c r="W143" i="11"/>
  <c r="V143" i="11"/>
  <c r="S143" i="11"/>
  <c r="R143" i="11"/>
  <c r="AH130" i="1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H129" i="11"/>
  <c r="AB121" i="11"/>
  <c r="AB156" i="11" s="1"/>
  <c r="AB171" i="11" s="1"/>
  <c r="AA121" i="11"/>
  <c r="AA130" i="11" s="1"/>
  <c r="Z121" i="11"/>
  <c r="Z130" i="11" s="1"/>
  <c r="Y121" i="11"/>
  <c r="Y143" i="11" s="1"/>
  <c r="X121" i="11"/>
  <c r="X156" i="11" s="1"/>
  <c r="X171" i="11" s="1"/>
  <c r="W121" i="11"/>
  <c r="W130" i="11" s="1"/>
  <c r="V121" i="11"/>
  <c r="V130" i="11" s="1"/>
  <c r="U121" i="11"/>
  <c r="U143" i="11" s="1"/>
  <c r="T121" i="11"/>
  <c r="T156" i="11" s="1"/>
  <c r="T171" i="11" s="1"/>
  <c r="S121" i="11"/>
  <c r="S130" i="11" s="1"/>
  <c r="R121" i="11"/>
  <c r="R130" i="11" s="1"/>
  <c r="Q121" i="11"/>
  <c r="Q143" i="11" s="1"/>
  <c r="AB108" i="11"/>
  <c r="AB117" i="11" s="1"/>
  <c r="X108" i="11"/>
  <c r="X117" i="11" s="1"/>
  <c r="T108" i="11"/>
  <c r="T117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Y100" i="11"/>
  <c r="U100" i="11"/>
  <c r="Q100" i="11"/>
  <c r="P100" i="11"/>
  <c r="AB99" i="11"/>
  <c r="X99" i="11"/>
  <c r="T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C50" i="11" s="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AA100" i="11" s="1"/>
  <c r="Z48" i="11"/>
  <c r="Z100" i="11" s="1"/>
  <c r="Y48" i="11"/>
  <c r="X48" i="11"/>
  <c r="X100" i="11" s="1"/>
  <c r="W48" i="11"/>
  <c r="W100" i="11" s="1"/>
  <c r="V48" i="11"/>
  <c r="V100" i="11" s="1"/>
  <c r="U48" i="11"/>
  <c r="T48" i="11"/>
  <c r="T100" i="11" s="1"/>
  <c r="S48" i="11"/>
  <c r="S100" i="11" s="1"/>
  <c r="R48" i="11"/>
  <c r="R100" i="11" s="1"/>
  <c r="Q48" i="11"/>
  <c r="AC48" i="11" s="1"/>
  <c r="AB47" i="11"/>
  <c r="AA47" i="11"/>
  <c r="AA99" i="11" s="1"/>
  <c r="Z47" i="11"/>
  <c r="Z99" i="11" s="1"/>
  <c r="Y47" i="11"/>
  <c r="Y99" i="11" s="1"/>
  <c r="X47" i="11"/>
  <c r="W47" i="11"/>
  <c r="W99" i="11" s="1"/>
  <c r="V47" i="11"/>
  <c r="V99" i="11" s="1"/>
  <c r="U47" i="11"/>
  <c r="U99" i="11" s="1"/>
  <c r="T47" i="11"/>
  <c r="S47" i="11"/>
  <c r="S99" i="11" s="1"/>
  <c r="R47" i="11"/>
  <c r="R99" i="11" s="1"/>
  <c r="Q47" i="11"/>
  <c r="AC47" i="11" s="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C46" i="11" s="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C45" i="11" s="1"/>
  <c r="AA44" i="11"/>
  <c r="Y44" i="11"/>
  <c r="X44" i="11"/>
  <c r="W44" i="11"/>
  <c r="V44" i="11"/>
  <c r="T44" i="11"/>
  <c r="S44" i="11"/>
  <c r="R44" i="11"/>
  <c r="Q44" i="11"/>
  <c r="AC44" i="11" s="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C42" i="11" s="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C38" i="11" s="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C36" i="11" s="1"/>
  <c r="AB35" i="11"/>
  <c r="AA35" i="11"/>
  <c r="Z35" i="11"/>
  <c r="Y35" i="11"/>
  <c r="X35" i="11"/>
  <c r="W35" i="11"/>
  <c r="V35" i="11"/>
  <c r="U35" i="11"/>
  <c r="T35" i="11"/>
  <c r="S35" i="11"/>
  <c r="R35" i="11"/>
  <c r="Q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C34" i="11" s="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C32" i="11" s="1"/>
  <c r="AB31" i="11"/>
  <c r="AA31" i="11"/>
  <c r="Z31" i="11"/>
  <c r="Y31" i="11"/>
  <c r="X31" i="11"/>
  <c r="W31" i="11"/>
  <c r="V31" i="11"/>
  <c r="U31" i="11"/>
  <c r="T31" i="11"/>
  <c r="S31" i="11"/>
  <c r="R31" i="11"/>
  <c r="Q31" i="11"/>
  <c r="AC31" i="11" s="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6" i="11" s="1"/>
  <c r="H38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C24" i="11" s="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C23" i="11" s="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C20" i="11" s="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C19" i="11" s="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C16" i="11" s="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C14" i="11" s="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C12" i="11" s="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C11" i="11" s="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C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C8" i="11" s="1"/>
  <c r="AB7" i="11"/>
  <c r="AA7" i="11"/>
  <c r="Z7" i="11"/>
  <c r="Y7" i="11"/>
  <c r="X7" i="11"/>
  <c r="W7" i="11"/>
  <c r="V7" i="11"/>
  <c r="U7" i="11"/>
  <c r="T7" i="11"/>
  <c r="S7" i="11"/>
  <c r="R7" i="11"/>
  <c r="Q7" i="11"/>
  <c r="AC7" i="11" s="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B4" i="11"/>
  <c r="AA4" i="11"/>
  <c r="Z4" i="11"/>
  <c r="Y4" i="11"/>
  <c r="X4" i="11"/>
  <c r="W4" i="11"/>
  <c r="V4" i="11"/>
  <c r="U4" i="11"/>
  <c r="T4" i="11"/>
  <c r="S4" i="11"/>
  <c r="R4" i="11"/>
  <c r="Q4" i="11"/>
  <c r="AC4" i="11" s="1"/>
  <c r="AB3" i="11"/>
  <c r="AA3" i="11"/>
  <c r="Z3" i="11"/>
  <c r="Y3" i="11"/>
  <c r="X3" i="11"/>
  <c r="W3" i="11"/>
  <c r="V3" i="11"/>
  <c r="U3" i="11"/>
  <c r="T3" i="11"/>
  <c r="S3" i="11"/>
  <c r="R3" i="11"/>
  <c r="Q3" i="11"/>
  <c r="AC3" i="11" s="1"/>
  <c r="P9" i="2"/>
  <c r="U9" i="2"/>
  <c r="T9" i="2"/>
  <c r="K24" i="11"/>
  <c r="K20" i="11"/>
  <c r="K25" i="11"/>
  <c r="K21" i="11"/>
  <c r="K26" i="11"/>
  <c r="K22" i="11"/>
  <c r="K18" i="11"/>
  <c r="K23" i="11"/>
  <c r="K19" i="11"/>
  <c r="AJ141" i="11"/>
  <c r="AJ145" i="11"/>
  <c r="AJ149" i="11"/>
  <c r="AJ156" i="11"/>
  <c r="AJ160" i="11"/>
  <c r="AJ164" i="11"/>
  <c r="AJ167" i="11"/>
  <c r="AJ171" i="11"/>
  <c r="AJ175" i="11"/>
  <c r="AJ179" i="11"/>
  <c r="AJ182" i="11"/>
  <c r="AJ186" i="11"/>
  <c r="AJ190" i="11"/>
  <c r="AJ194" i="11"/>
  <c r="AJ198" i="11"/>
  <c r="AJ202" i="11"/>
  <c r="AJ206" i="11"/>
  <c r="AJ210" i="11"/>
  <c r="AJ214" i="11"/>
  <c r="AJ218" i="11"/>
  <c r="AJ222" i="11"/>
  <c r="AJ226" i="11"/>
  <c r="AJ230" i="11"/>
  <c r="AJ234" i="11"/>
  <c r="AJ238" i="11"/>
  <c r="AJ242" i="11"/>
  <c r="AJ246" i="11"/>
  <c r="AJ250" i="11"/>
  <c r="AJ254" i="11"/>
  <c r="AJ258" i="11"/>
  <c r="AJ262" i="11"/>
  <c r="AJ266" i="11"/>
  <c r="AJ270" i="11"/>
  <c r="AJ274" i="11"/>
  <c r="AJ278" i="11"/>
  <c r="AJ282" i="11"/>
  <c r="AJ286" i="11"/>
  <c r="AJ290" i="11"/>
  <c r="AJ294" i="11"/>
  <c r="AJ298" i="11"/>
  <c r="AJ302" i="11"/>
  <c r="AJ306" i="11"/>
  <c r="AJ310" i="11"/>
  <c r="AJ314" i="11"/>
  <c r="AJ318" i="11"/>
  <c r="AJ322" i="11"/>
  <c r="AJ326" i="11"/>
  <c r="AJ330" i="11"/>
  <c r="AJ334" i="11"/>
  <c r="AJ338" i="11"/>
  <c r="AJ342" i="11"/>
  <c r="AJ346" i="11"/>
  <c r="AJ350" i="11"/>
  <c r="AJ354" i="11"/>
  <c r="AJ358" i="11"/>
  <c r="AJ362" i="11"/>
  <c r="AJ366" i="11"/>
  <c r="AJ370" i="11"/>
  <c r="AJ374" i="11"/>
  <c r="AJ378" i="11"/>
  <c r="AJ382" i="11"/>
  <c r="AJ386" i="11"/>
  <c r="AJ390" i="11"/>
  <c r="AJ394" i="11"/>
  <c r="AJ398" i="11"/>
  <c r="AJ402" i="11"/>
  <c r="AJ406" i="11"/>
  <c r="AJ410" i="11"/>
  <c r="AJ414" i="11"/>
  <c r="AJ418" i="11"/>
  <c r="AJ422" i="11"/>
  <c r="AJ426" i="11"/>
  <c r="AJ430" i="11"/>
  <c r="AJ434" i="11"/>
  <c r="AJ438" i="11"/>
  <c r="AJ442" i="11"/>
  <c r="AJ446" i="11"/>
  <c r="AJ450" i="11"/>
  <c r="AJ454" i="11"/>
  <c r="AJ458" i="11"/>
  <c r="AJ462" i="11"/>
  <c r="AJ466" i="11"/>
  <c r="AJ470" i="11"/>
  <c r="AJ474" i="11"/>
  <c r="AJ478" i="11"/>
  <c r="AJ482" i="11"/>
  <c r="AJ486" i="11"/>
  <c r="AJ490" i="11"/>
  <c r="AJ494" i="11"/>
  <c r="AJ498" i="11"/>
  <c r="AJ502" i="11"/>
  <c r="AJ506" i="11"/>
  <c r="AJ510" i="11"/>
  <c r="AJ514" i="11"/>
  <c r="AJ518" i="11"/>
  <c r="AJ522" i="11"/>
  <c r="AJ526" i="11"/>
  <c r="AJ530" i="11"/>
  <c r="AJ534" i="11"/>
  <c r="AJ538" i="11"/>
  <c r="AJ542" i="11"/>
  <c r="AJ546" i="11"/>
  <c r="AJ550" i="11"/>
  <c r="AJ554" i="11"/>
  <c r="AJ558" i="11"/>
  <c r="AJ562" i="11"/>
  <c r="AJ566" i="11"/>
  <c r="AJ570" i="11"/>
  <c r="AJ574" i="11"/>
  <c r="AJ578" i="11"/>
  <c r="AJ582" i="11"/>
  <c r="AJ586" i="11"/>
  <c r="AJ590" i="11"/>
  <c r="AJ594" i="11"/>
  <c r="AJ598" i="11"/>
  <c r="AJ602" i="11"/>
  <c r="AJ606" i="11"/>
  <c r="AJ610" i="11"/>
  <c r="AJ614" i="11"/>
  <c r="AJ618" i="11"/>
  <c r="AJ622" i="11"/>
  <c r="AJ626" i="11"/>
  <c r="AJ630" i="11"/>
  <c r="AJ634" i="11"/>
  <c r="AJ638" i="11"/>
  <c r="AJ642" i="11"/>
  <c r="AJ646" i="11"/>
  <c r="AJ650" i="11"/>
  <c r="AJ654" i="11"/>
  <c r="AJ658" i="11"/>
  <c r="AJ662" i="11"/>
  <c r="AJ666" i="11"/>
  <c r="AJ670" i="11"/>
  <c r="AJ674" i="11"/>
  <c r="AJ678" i="11"/>
  <c r="AJ682" i="11"/>
  <c r="AJ686" i="11"/>
  <c r="AJ690" i="11"/>
  <c r="AJ694" i="11"/>
  <c r="AJ698" i="11"/>
  <c r="AJ702" i="11"/>
  <c r="AJ706" i="11"/>
  <c r="AJ710" i="11"/>
  <c r="AJ714" i="11"/>
  <c r="AJ718" i="11"/>
  <c r="AJ722" i="11"/>
  <c r="AJ726" i="11"/>
  <c r="AJ730" i="11"/>
  <c r="AJ734" i="11"/>
  <c r="AJ738" i="11"/>
  <c r="AJ742" i="11"/>
  <c r="AJ746" i="11"/>
  <c r="AJ750" i="11"/>
  <c r="AJ754" i="11"/>
  <c r="AJ758" i="11"/>
  <c r="AJ762" i="11"/>
  <c r="AJ766" i="11"/>
  <c r="AJ770" i="11"/>
  <c r="AJ774" i="11"/>
  <c r="AJ778" i="11"/>
  <c r="AJ782" i="11"/>
  <c r="AJ786" i="11"/>
  <c r="AJ790" i="11"/>
  <c r="AJ794" i="11"/>
  <c r="AJ798" i="11"/>
  <c r="AJ802" i="11"/>
  <c r="AJ806" i="11"/>
  <c r="AJ810" i="11"/>
  <c r="AJ814" i="11"/>
  <c r="AJ818" i="11"/>
  <c r="AJ822" i="11"/>
  <c r="AJ826" i="11"/>
  <c r="AJ830" i="11"/>
  <c r="AJ834" i="11"/>
  <c r="AJ838" i="11"/>
  <c r="AJ842" i="11"/>
  <c r="AJ846" i="11"/>
  <c r="AJ850" i="11"/>
  <c r="AJ854" i="11"/>
  <c r="AJ858" i="11"/>
  <c r="AJ862" i="11"/>
  <c r="AJ866" i="11"/>
  <c r="AJ870" i="11"/>
  <c r="AJ874" i="11"/>
  <c r="AJ878" i="11"/>
  <c r="AJ882" i="11"/>
  <c r="AJ886" i="11"/>
  <c r="AJ890" i="11"/>
  <c r="AJ894" i="11"/>
  <c r="AJ898" i="11"/>
  <c r="AJ902" i="11"/>
  <c r="AJ906" i="11"/>
  <c r="AJ910" i="11"/>
  <c r="AJ914" i="11"/>
  <c r="AJ918" i="11"/>
  <c r="AJ142" i="11"/>
  <c r="AJ144" i="11"/>
  <c r="AJ148" i="11"/>
  <c r="AJ152" i="11"/>
  <c r="AJ153" i="11"/>
  <c r="AJ159" i="11"/>
  <c r="AJ163" i="11"/>
  <c r="AJ168" i="11"/>
  <c r="AJ174" i="11"/>
  <c r="AJ178" i="11"/>
  <c r="AJ183" i="11"/>
  <c r="AJ187" i="11"/>
  <c r="AJ191" i="11"/>
  <c r="AJ195" i="11"/>
  <c r="AJ199" i="11"/>
  <c r="AJ203" i="11"/>
  <c r="AJ207" i="11"/>
  <c r="AJ211" i="11"/>
  <c r="AJ215" i="11"/>
  <c r="AJ219" i="11"/>
  <c r="AJ223" i="11"/>
  <c r="AJ227" i="11"/>
  <c r="AJ231" i="11"/>
  <c r="AJ235" i="11"/>
  <c r="AJ239" i="11"/>
  <c r="AJ243" i="11"/>
  <c r="AJ247" i="11"/>
  <c r="AJ251" i="11"/>
  <c r="AJ255" i="11"/>
  <c r="AJ259" i="11"/>
  <c r="AJ263" i="11"/>
  <c r="AJ267" i="11"/>
  <c r="AJ271" i="11"/>
  <c r="AJ275" i="11"/>
  <c r="AJ279" i="11"/>
  <c r="AJ283" i="11"/>
  <c r="AJ287" i="11"/>
  <c r="AJ291" i="11"/>
  <c r="AJ295" i="11"/>
  <c r="AJ299" i="11"/>
  <c r="AJ303" i="11"/>
  <c r="AJ307" i="11"/>
  <c r="AJ311" i="11"/>
  <c r="AJ315" i="11"/>
  <c r="AJ319" i="11"/>
  <c r="AJ323" i="11"/>
  <c r="AJ327" i="11"/>
  <c r="AJ331" i="11"/>
  <c r="AJ335" i="11"/>
  <c r="AJ339" i="11"/>
  <c r="AJ343" i="11"/>
  <c r="AJ347" i="11"/>
  <c r="AJ351" i="11"/>
  <c r="AJ355" i="11"/>
  <c r="AJ359" i="11"/>
  <c r="AJ363" i="11"/>
  <c r="AJ367" i="11"/>
  <c r="AJ371" i="11"/>
  <c r="AJ375" i="11"/>
  <c r="AJ379" i="11"/>
  <c r="AJ383" i="11"/>
  <c r="AJ387" i="11"/>
  <c r="AJ391" i="11"/>
  <c r="AJ395" i="11"/>
  <c r="AJ399" i="11"/>
  <c r="AJ403" i="11"/>
  <c r="AJ407" i="11"/>
  <c r="AJ411" i="11"/>
  <c r="AJ415" i="11"/>
  <c r="AJ419" i="11"/>
  <c r="AJ423" i="11"/>
  <c r="AJ427" i="11"/>
  <c r="AJ431" i="11"/>
  <c r="AJ435" i="11"/>
  <c r="AJ439" i="11"/>
  <c r="AJ443" i="11"/>
  <c r="AJ447" i="11"/>
  <c r="AJ451" i="11"/>
  <c r="AJ455" i="11"/>
  <c r="AJ459" i="11"/>
  <c r="AJ463" i="11"/>
  <c r="AJ467" i="11"/>
  <c r="AJ471" i="11"/>
  <c r="AJ475" i="11"/>
  <c r="AJ479" i="11"/>
  <c r="AJ483" i="11"/>
  <c r="AJ487" i="11"/>
  <c r="AJ491" i="11"/>
  <c r="AJ495" i="11"/>
  <c r="AJ499" i="11"/>
  <c r="AJ503" i="11"/>
  <c r="AJ507" i="11"/>
  <c r="AJ511" i="11"/>
  <c r="AJ515" i="11"/>
  <c r="AJ519" i="11"/>
  <c r="AJ523" i="11"/>
  <c r="AJ527" i="11"/>
  <c r="AJ531" i="11"/>
  <c r="AJ535" i="11"/>
  <c r="AJ539" i="11"/>
  <c r="AJ543" i="11"/>
  <c r="AJ547" i="11"/>
  <c r="AJ551" i="11"/>
  <c r="AJ555" i="11"/>
  <c r="AJ559" i="11"/>
  <c r="AJ563" i="11"/>
  <c r="AJ567" i="11"/>
  <c r="AJ571" i="11"/>
  <c r="AJ575" i="11"/>
  <c r="AJ579" i="11"/>
  <c r="AJ583" i="11"/>
  <c r="AJ587" i="11"/>
  <c r="AJ591" i="11"/>
  <c r="AJ595" i="11"/>
  <c r="AJ599" i="11"/>
  <c r="AJ603" i="11"/>
  <c r="AJ607" i="11"/>
  <c r="AJ611" i="11"/>
  <c r="AJ615" i="11"/>
  <c r="AJ619" i="11"/>
  <c r="AJ623" i="11"/>
  <c r="AJ627" i="11"/>
  <c r="AJ631" i="11"/>
  <c r="AJ635" i="11"/>
  <c r="AJ639" i="11"/>
  <c r="AJ643" i="11"/>
  <c r="AJ647" i="11"/>
  <c r="AJ651" i="11"/>
  <c r="AJ655" i="11"/>
  <c r="AJ659" i="11"/>
  <c r="AJ663" i="11"/>
  <c r="AJ667" i="11"/>
  <c r="AJ671" i="11"/>
  <c r="AJ675" i="11"/>
  <c r="AJ679" i="11"/>
  <c r="AJ683" i="11"/>
  <c r="AJ687" i="11"/>
  <c r="AJ691" i="11"/>
  <c r="AJ695" i="11"/>
  <c r="AJ699" i="11"/>
  <c r="AJ703" i="11"/>
  <c r="AJ707" i="11"/>
  <c r="AJ711" i="11"/>
  <c r="AJ715" i="11"/>
  <c r="AJ719" i="11"/>
  <c r="AJ723" i="11"/>
  <c r="AJ727" i="11"/>
  <c r="AJ731" i="11"/>
  <c r="AJ735" i="11"/>
  <c r="AJ739" i="11"/>
  <c r="AJ743" i="11"/>
  <c r="AJ747" i="11"/>
  <c r="AJ751" i="11"/>
  <c r="AJ755" i="11"/>
  <c r="AJ759" i="11"/>
  <c r="AJ763" i="11"/>
  <c r="AJ767" i="11"/>
  <c r="AJ771" i="11"/>
  <c r="AJ775" i="11"/>
  <c r="AJ779" i="11"/>
  <c r="AJ783" i="11"/>
  <c r="AJ787" i="11"/>
  <c r="AJ791" i="11"/>
  <c r="AJ795" i="11"/>
  <c r="AJ799" i="11"/>
  <c r="AJ803" i="11"/>
  <c r="AJ807" i="11"/>
  <c r="AJ811" i="11"/>
  <c r="AJ815" i="11"/>
  <c r="AJ819" i="11"/>
  <c r="AJ823" i="11"/>
  <c r="AJ827" i="11"/>
  <c r="AJ831" i="11"/>
  <c r="AJ835" i="11"/>
  <c r="AJ839" i="11"/>
  <c r="AJ843" i="11"/>
  <c r="AJ847" i="11"/>
  <c r="AJ851" i="11"/>
  <c r="AJ855" i="11"/>
  <c r="AJ859" i="11"/>
  <c r="AJ863" i="11"/>
  <c r="AJ867" i="11"/>
  <c r="AJ871" i="11"/>
  <c r="AJ875" i="11"/>
  <c r="AJ879" i="11"/>
  <c r="AJ883" i="11"/>
  <c r="AJ887" i="11"/>
  <c r="AJ891" i="11"/>
  <c r="AJ895" i="11"/>
  <c r="AJ899" i="11"/>
  <c r="AJ903" i="11"/>
  <c r="AJ907" i="11"/>
  <c r="AJ911" i="11"/>
  <c r="AJ915" i="11"/>
  <c r="AJ919" i="11"/>
  <c r="AJ129" i="11"/>
  <c r="AJ143" i="11"/>
  <c r="AJ147" i="11"/>
  <c r="AJ151" i="11"/>
  <c r="AJ154" i="11"/>
  <c r="AJ158" i="11"/>
  <c r="AJ162" i="11"/>
  <c r="AJ169" i="11"/>
  <c r="AJ173" i="11"/>
  <c r="AJ177" i="11"/>
  <c r="AJ184" i="11"/>
  <c r="AJ188" i="11"/>
  <c r="AJ192" i="11"/>
  <c r="AJ196" i="11"/>
  <c r="AJ200" i="11"/>
  <c r="AJ204" i="11"/>
  <c r="AJ208" i="11"/>
  <c r="AJ212" i="11"/>
  <c r="AJ216" i="11"/>
  <c r="AJ220" i="11"/>
  <c r="AJ224" i="11"/>
  <c r="AJ228" i="11"/>
  <c r="AJ232" i="11"/>
  <c r="AJ236" i="11"/>
  <c r="AJ240" i="11"/>
  <c r="AJ244" i="11"/>
  <c r="AJ248" i="11"/>
  <c r="AJ252" i="11"/>
  <c r="AJ256" i="11"/>
  <c r="AJ260" i="11"/>
  <c r="AJ264" i="11"/>
  <c r="AJ268" i="11"/>
  <c r="AJ272" i="11"/>
  <c r="AJ276" i="11"/>
  <c r="AJ280" i="11"/>
  <c r="AJ284" i="11"/>
  <c r="AJ288" i="11"/>
  <c r="AJ292" i="11"/>
  <c r="AJ296" i="11"/>
  <c r="AJ300" i="11"/>
  <c r="AJ304" i="11"/>
  <c r="AJ308" i="11"/>
  <c r="AJ312" i="11"/>
  <c r="AJ316" i="11"/>
  <c r="AJ320" i="11"/>
  <c r="AJ324" i="11"/>
  <c r="AJ328" i="11"/>
  <c r="AJ332" i="11"/>
  <c r="AJ336" i="11"/>
  <c r="AJ340" i="11"/>
  <c r="AJ344" i="11"/>
  <c r="AJ348" i="11"/>
  <c r="AJ352" i="11"/>
  <c r="AJ356" i="11"/>
  <c r="AJ360" i="11"/>
  <c r="AJ364" i="11"/>
  <c r="AJ368" i="11"/>
  <c r="AJ372" i="11"/>
  <c r="AJ376" i="11"/>
  <c r="AJ380" i="11"/>
  <c r="AJ384" i="11"/>
  <c r="AJ388" i="11"/>
  <c r="AJ392" i="11"/>
  <c r="AJ396" i="11"/>
  <c r="AJ400" i="11"/>
  <c r="AJ404" i="11"/>
  <c r="AJ408" i="11"/>
  <c r="AJ412" i="11"/>
  <c r="AJ416" i="11"/>
  <c r="AJ420" i="11"/>
  <c r="AJ424" i="11"/>
  <c r="AJ428" i="11"/>
  <c r="AJ432" i="11"/>
  <c r="AJ436" i="11"/>
  <c r="AJ440" i="11"/>
  <c r="AJ444" i="11"/>
  <c r="AJ448" i="11"/>
  <c r="AJ452" i="11"/>
  <c r="AJ456" i="11"/>
  <c r="AJ460" i="11"/>
  <c r="AJ464" i="11"/>
  <c r="AJ468" i="11"/>
  <c r="AJ472" i="11"/>
  <c r="AJ476" i="11"/>
  <c r="AJ480" i="11"/>
  <c r="AJ484" i="11"/>
  <c r="AJ488" i="11"/>
  <c r="AJ492" i="11"/>
  <c r="AJ496" i="11"/>
  <c r="AJ500" i="11"/>
  <c r="AJ504" i="11"/>
  <c r="AJ508" i="11"/>
  <c r="AJ512" i="11"/>
  <c r="AJ516" i="11"/>
  <c r="AJ520" i="11"/>
  <c r="AJ524" i="11"/>
  <c r="AJ528" i="11"/>
  <c r="AJ532" i="11"/>
  <c r="AJ536" i="11"/>
  <c r="AJ540" i="11"/>
  <c r="AJ544" i="11"/>
  <c r="AJ548" i="11"/>
  <c r="AJ552" i="11"/>
  <c r="AJ556" i="11"/>
  <c r="AJ560" i="11"/>
  <c r="AJ564" i="11"/>
  <c r="AJ568" i="11"/>
  <c r="AJ572" i="11"/>
  <c r="AJ576" i="11"/>
  <c r="AJ580" i="11"/>
  <c r="AJ584" i="11"/>
  <c r="AJ588" i="11"/>
  <c r="AJ592" i="11"/>
  <c r="AJ596" i="11"/>
  <c r="AJ600" i="11"/>
  <c r="AJ604" i="11"/>
  <c r="AJ608" i="11"/>
  <c r="AJ612" i="11"/>
  <c r="AJ616" i="11"/>
  <c r="AJ620" i="11"/>
  <c r="AJ624" i="11"/>
  <c r="AJ628" i="11"/>
  <c r="AJ632" i="11"/>
  <c r="AJ636" i="11"/>
  <c r="AJ640" i="11"/>
  <c r="AJ644" i="11"/>
  <c r="AJ648" i="11"/>
  <c r="AJ652" i="11"/>
  <c r="AJ656" i="11"/>
  <c r="AJ660" i="11"/>
  <c r="AJ664" i="11"/>
  <c r="AJ668" i="11"/>
  <c r="AJ672" i="11"/>
  <c r="AJ676" i="11"/>
  <c r="AJ680" i="11"/>
  <c r="AJ684" i="11"/>
  <c r="AJ688" i="11"/>
  <c r="AJ692" i="11"/>
  <c r="AJ696" i="11"/>
  <c r="AJ700" i="11"/>
  <c r="AJ704" i="11"/>
  <c r="AJ708" i="11"/>
  <c r="AJ712" i="11"/>
  <c r="AJ716" i="11"/>
  <c r="AJ720" i="11"/>
  <c r="AJ724" i="11"/>
  <c r="AJ728" i="11"/>
  <c r="AJ732" i="11"/>
  <c r="AJ736" i="11"/>
  <c r="AJ740" i="11"/>
  <c r="AJ744" i="11"/>
  <c r="AJ748" i="11"/>
  <c r="AJ752" i="11"/>
  <c r="AJ756" i="11"/>
  <c r="AJ760" i="11"/>
  <c r="AJ764" i="11"/>
  <c r="AJ768" i="11"/>
  <c r="AJ772" i="11"/>
  <c r="AJ776" i="11"/>
  <c r="AJ780" i="11"/>
  <c r="AJ784" i="11"/>
  <c r="AJ788" i="11"/>
  <c r="AJ792" i="11"/>
  <c r="AJ796" i="11"/>
  <c r="AJ800" i="11"/>
  <c r="AJ804" i="11"/>
  <c r="AJ808" i="11"/>
  <c r="AJ812" i="11"/>
  <c r="AJ816" i="11"/>
  <c r="AJ820" i="11"/>
  <c r="AJ824" i="11"/>
  <c r="AJ828" i="11"/>
  <c r="AJ832" i="11"/>
  <c r="AJ836" i="11"/>
  <c r="AJ840" i="11"/>
  <c r="AJ844" i="11"/>
  <c r="AJ848" i="11"/>
  <c r="AJ852" i="11"/>
  <c r="AJ856" i="11"/>
  <c r="AJ860" i="11"/>
  <c r="AJ864" i="11"/>
  <c r="AJ868" i="11"/>
  <c r="AJ872" i="11"/>
  <c r="AJ876" i="11"/>
  <c r="AJ880" i="11"/>
  <c r="AJ884" i="11"/>
  <c r="AJ888" i="11"/>
  <c r="AJ892" i="11"/>
  <c r="AJ896" i="11"/>
  <c r="AJ900" i="11"/>
  <c r="AJ904" i="11"/>
  <c r="AJ908" i="11"/>
  <c r="AJ912" i="11"/>
  <c r="AJ916" i="11"/>
  <c r="AJ922" i="11"/>
  <c r="AJ926" i="11"/>
  <c r="AI142" i="11"/>
  <c r="AI144" i="11"/>
  <c r="AI148" i="11"/>
  <c r="AI152" i="11"/>
  <c r="AI153" i="11"/>
  <c r="AI159" i="11"/>
  <c r="AI163" i="11"/>
  <c r="AI168" i="11"/>
  <c r="AI174" i="11"/>
  <c r="AI178" i="11"/>
  <c r="AI183" i="11"/>
  <c r="AI187" i="11"/>
  <c r="AI191" i="11"/>
  <c r="AI195" i="11"/>
  <c r="AI199" i="11"/>
  <c r="AI203" i="11"/>
  <c r="AI207" i="11"/>
  <c r="AI211" i="11"/>
  <c r="AI215" i="11"/>
  <c r="AI219" i="11"/>
  <c r="AI223" i="11"/>
  <c r="AI227" i="11"/>
  <c r="AI231" i="11"/>
  <c r="AI235" i="11"/>
  <c r="AI239" i="11"/>
  <c r="AI243" i="11"/>
  <c r="AI247" i="11"/>
  <c r="AI251" i="11"/>
  <c r="AI255" i="11"/>
  <c r="AI259" i="11"/>
  <c r="AI263" i="11"/>
  <c r="AI267" i="11"/>
  <c r="AI271" i="11"/>
  <c r="AI275" i="11"/>
  <c r="AI279" i="11"/>
  <c r="AI283" i="11"/>
  <c r="AI287" i="11"/>
  <c r="AI291" i="11"/>
  <c r="AI295" i="11"/>
  <c r="AI299" i="11"/>
  <c r="AI303" i="11"/>
  <c r="AI307" i="11"/>
  <c r="AI311" i="11"/>
  <c r="AI315" i="11"/>
  <c r="AI319" i="11"/>
  <c r="AI323" i="11"/>
  <c r="AI327" i="11"/>
  <c r="AI331" i="11"/>
  <c r="AI335" i="11"/>
  <c r="AI339" i="11"/>
  <c r="AI343" i="11"/>
  <c r="AI347" i="11"/>
  <c r="AI351" i="11"/>
  <c r="AI355" i="11"/>
  <c r="AI359" i="11"/>
  <c r="AI363" i="11"/>
  <c r="AI367" i="11"/>
  <c r="AI371" i="11"/>
  <c r="AI375" i="11"/>
  <c r="AI379" i="11"/>
  <c r="AI383" i="11"/>
  <c r="AI387" i="11"/>
  <c r="AI391" i="11"/>
  <c r="AI395" i="11"/>
  <c r="AI399" i="11"/>
  <c r="AI403" i="11"/>
  <c r="AI407" i="11"/>
  <c r="AI411" i="11"/>
  <c r="AI415" i="11"/>
  <c r="AI419" i="11"/>
  <c r="AI423" i="11"/>
  <c r="AI427" i="11"/>
  <c r="AI431" i="11"/>
  <c r="AI435" i="11"/>
  <c r="AI439" i="11"/>
  <c r="AI443" i="11"/>
  <c r="AI447" i="11"/>
  <c r="AI451" i="11"/>
  <c r="AI455" i="11"/>
  <c r="AI459" i="11"/>
  <c r="AI463" i="11"/>
  <c r="AI467" i="11"/>
  <c r="AI471" i="11"/>
  <c r="AI475" i="11"/>
  <c r="AI479" i="11"/>
  <c r="AI483" i="11"/>
  <c r="AI487" i="11"/>
  <c r="AI491" i="11"/>
  <c r="AI495" i="11"/>
  <c r="AI499" i="11"/>
  <c r="AI503" i="11"/>
  <c r="AI507" i="11"/>
  <c r="AI511" i="11"/>
  <c r="AI515" i="11"/>
  <c r="AI519" i="11"/>
  <c r="AI523" i="11"/>
  <c r="AI527" i="11"/>
  <c r="AI531" i="11"/>
  <c r="AI535" i="11"/>
  <c r="AI539" i="11"/>
  <c r="AI543" i="11"/>
  <c r="AI547" i="11"/>
  <c r="AI551" i="11"/>
  <c r="AI555" i="11"/>
  <c r="AI559" i="11"/>
  <c r="AI563" i="11"/>
  <c r="AI567" i="11"/>
  <c r="AI571" i="11"/>
  <c r="AI575" i="11"/>
  <c r="AI579" i="11"/>
  <c r="AI583" i="11"/>
  <c r="AI587" i="11"/>
  <c r="AI591" i="11"/>
  <c r="AI595" i="11"/>
  <c r="AI599" i="11"/>
  <c r="AI603" i="11"/>
  <c r="AI607" i="11"/>
  <c r="AI611" i="11"/>
  <c r="AI615" i="11"/>
  <c r="AI619" i="11"/>
  <c r="AI623" i="11"/>
  <c r="AI627" i="11"/>
  <c r="AI631" i="11"/>
  <c r="AI635" i="11"/>
  <c r="AI639" i="11"/>
  <c r="AI643" i="11"/>
  <c r="AI647" i="11"/>
  <c r="AI651" i="11"/>
  <c r="AI655" i="11"/>
  <c r="AI659" i="11"/>
  <c r="AI663" i="11"/>
  <c r="AI667" i="11"/>
  <c r="AI671" i="11"/>
  <c r="AI675" i="11"/>
  <c r="AI679" i="11"/>
  <c r="AI683" i="11"/>
  <c r="AI687" i="11"/>
  <c r="AI691" i="11"/>
  <c r="AI695" i="11"/>
  <c r="AI699" i="11"/>
  <c r="AI703" i="11"/>
  <c r="AI707" i="11"/>
  <c r="AI711" i="11"/>
  <c r="AI715" i="11"/>
  <c r="AI719" i="11"/>
  <c r="AI723" i="11"/>
  <c r="AI727" i="11"/>
  <c r="AI731" i="11"/>
  <c r="AI735" i="11"/>
  <c r="AI739" i="11"/>
  <c r="AI743" i="11"/>
  <c r="AI747" i="11"/>
  <c r="AI751" i="11"/>
  <c r="AI755" i="11"/>
  <c r="AI759" i="11"/>
  <c r="AI763" i="11"/>
  <c r="AI767" i="11"/>
  <c r="AI771" i="11"/>
  <c r="AI775" i="11"/>
  <c r="AI779" i="11"/>
  <c r="AI783" i="11"/>
  <c r="AI787" i="11"/>
  <c r="AI791" i="11"/>
  <c r="AI795" i="11"/>
  <c r="AI799" i="11"/>
  <c r="AI803" i="11"/>
  <c r="AI807" i="11"/>
  <c r="AI811" i="11"/>
  <c r="AI815" i="11"/>
  <c r="AI819" i="11"/>
  <c r="AI823" i="11"/>
  <c r="AI827" i="11"/>
  <c r="AI831" i="11"/>
  <c r="AI835" i="11"/>
  <c r="AI839" i="11"/>
  <c r="AI843" i="11"/>
  <c r="AI847" i="11"/>
  <c r="AI851" i="11"/>
  <c r="AI855" i="11"/>
  <c r="AI859" i="11"/>
  <c r="AI863" i="11"/>
  <c r="AI867" i="11"/>
  <c r="AI871" i="11"/>
  <c r="AI875" i="11"/>
  <c r="AI879" i="11"/>
  <c r="AI883" i="11"/>
  <c r="AI887" i="11"/>
  <c r="AI891" i="11"/>
  <c r="AI895" i="11"/>
  <c r="AI899" i="11"/>
  <c r="AI903" i="11"/>
  <c r="AI907" i="11"/>
  <c r="AI911" i="11"/>
  <c r="AI915" i="11"/>
  <c r="AI919" i="11"/>
  <c r="AI141" i="11"/>
  <c r="AI145" i="11"/>
  <c r="AI149" i="11"/>
  <c r="AI156" i="11"/>
  <c r="AI160" i="11"/>
  <c r="AI164" i="11"/>
  <c r="AI167" i="11"/>
  <c r="AI171" i="11"/>
  <c r="AI175" i="11"/>
  <c r="AI179" i="11"/>
  <c r="AI182" i="11"/>
  <c r="AI186" i="11"/>
  <c r="AI190" i="11"/>
  <c r="AI194" i="11"/>
  <c r="AI198" i="11"/>
  <c r="AI202" i="11"/>
  <c r="AI206" i="11"/>
  <c r="AI210" i="11"/>
  <c r="AI214" i="11"/>
  <c r="AI218" i="11"/>
  <c r="AI222" i="11"/>
  <c r="AI226" i="11"/>
  <c r="AI230" i="11"/>
  <c r="AI234" i="11"/>
  <c r="AI238" i="11"/>
  <c r="AI242" i="11"/>
  <c r="AI246" i="11"/>
  <c r="AI250" i="11"/>
  <c r="AI254" i="11"/>
  <c r="AI258" i="11"/>
  <c r="AI262" i="11"/>
  <c r="AI266" i="11"/>
  <c r="AI270" i="11"/>
  <c r="AI274" i="11"/>
  <c r="AI278" i="11"/>
  <c r="AI282" i="11"/>
  <c r="AI286" i="11"/>
  <c r="AI290" i="11"/>
  <c r="AI294" i="11"/>
  <c r="AI298" i="11"/>
  <c r="AI302" i="11"/>
  <c r="AI306" i="11"/>
  <c r="AI310" i="11"/>
  <c r="AI314" i="11"/>
  <c r="AI318" i="11"/>
  <c r="AI322" i="11"/>
  <c r="AI326" i="11"/>
  <c r="AI330" i="11"/>
  <c r="AI334" i="11"/>
  <c r="AI338" i="11"/>
  <c r="AI342" i="11"/>
  <c r="AI346" i="11"/>
  <c r="AI350" i="11"/>
  <c r="AI354" i="11"/>
  <c r="AI358" i="11"/>
  <c r="AI362" i="11"/>
  <c r="AI366" i="11"/>
  <c r="AI370" i="11"/>
  <c r="AI374" i="11"/>
  <c r="AI378" i="11"/>
  <c r="AI382" i="11"/>
  <c r="AI386" i="11"/>
  <c r="AI390" i="11"/>
  <c r="AI394" i="11"/>
  <c r="AI398" i="11"/>
  <c r="AI402" i="11"/>
  <c r="AI406" i="11"/>
  <c r="AI410" i="11"/>
  <c r="AI414" i="11"/>
  <c r="AI418" i="11"/>
  <c r="AI422" i="11"/>
  <c r="AI426" i="11"/>
  <c r="AI430" i="11"/>
  <c r="AI434" i="11"/>
  <c r="AI438" i="11"/>
  <c r="AI442" i="11"/>
  <c r="AI446" i="11"/>
  <c r="AI450" i="11"/>
  <c r="AI454" i="11"/>
  <c r="AI458" i="11"/>
  <c r="AI462" i="11"/>
  <c r="AI466" i="11"/>
  <c r="AI470" i="11"/>
  <c r="AI474" i="11"/>
  <c r="AI478" i="11"/>
  <c r="AI482" i="11"/>
  <c r="AI486" i="11"/>
  <c r="AI490" i="11"/>
  <c r="AI494" i="11"/>
  <c r="AI498" i="11"/>
  <c r="AI502" i="11"/>
  <c r="AI506" i="11"/>
  <c r="AI510" i="11"/>
  <c r="AI514" i="11"/>
  <c r="AI518" i="11"/>
  <c r="AI522" i="11"/>
  <c r="AI526" i="11"/>
  <c r="AI530" i="11"/>
  <c r="AI534" i="11"/>
  <c r="AI538" i="11"/>
  <c r="AI542" i="11"/>
  <c r="AI546" i="11"/>
  <c r="AI550" i="11"/>
  <c r="AI554" i="11"/>
  <c r="AI558" i="11"/>
  <c r="AI562" i="11"/>
  <c r="AI566" i="11"/>
  <c r="AI570" i="11"/>
  <c r="AI574" i="11"/>
  <c r="AI578" i="11"/>
  <c r="AI582" i="11"/>
  <c r="AI586" i="11"/>
  <c r="AI590" i="11"/>
  <c r="AI594" i="11"/>
  <c r="AI598" i="11"/>
  <c r="AI602" i="11"/>
  <c r="AI606" i="11"/>
  <c r="AI610" i="11"/>
  <c r="AI614" i="11"/>
  <c r="AI618" i="11"/>
  <c r="AI622" i="11"/>
  <c r="AI626" i="11"/>
  <c r="AI630" i="11"/>
  <c r="AI634" i="11"/>
  <c r="AI638" i="11"/>
  <c r="AI642" i="11"/>
  <c r="AI646" i="11"/>
  <c r="AI650" i="11"/>
  <c r="AI654" i="11"/>
  <c r="AI658" i="11"/>
  <c r="AI662" i="11"/>
  <c r="AI666" i="11"/>
  <c r="AI670" i="11"/>
  <c r="AI674" i="11"/>
  <c r="AI678" i="11"/>
  <c r="AI682" i="11"/>
  <c r="AI686" i="11"/>
  <c r="AI690" i="11"/>
  <c r="AI694" i="11"/>
  <c r="AI698" i="11"/>
  <c r="AI702" i="11"/>
  <c r="AI706" i="11"/>
  <c r="AI710" i="11"/>
  <c r="AI714" i="11"/>
  <c r="AI718" i="11"/>
  <c r="AI722" i="11"/>
  <c r="AI726" i="11"/>
  <c r="AI730" i="11"/>
  <c r="AI734" i="11"/>
  <c r="AI738" i="11"/>
  <c r="AI742" i="11"/>
  <c r="AI746" i="11"/>
  <c r="AI750" i="11"/>
  <c r="AI754" i="11"/>
  <c r="AI758" i="11"/>
  <c r="AI762" i="11"/>
  <c r="AI766" i="11"/>
  <c r="AI770" i="11"/>
  <c r="AI774" i="11"/>
  <c r="AI778" i="11"/>
  <c r="AI782" i="11"/>
  <c r="AI786" i="11"/>
  <c r="AI790" i="11"/>
  <c r="AI794" i="11"/>
  <c r="AI798" i="11"/>
  <c r="AI802" i="11"/>
  <c r="AI806" i="11"/>
  <c r="AI810" i="11"/>
  <c r="AI814" i="11"/>
  <c r="AI818" i="11"/>
  <c r="AI822" i="11"/>
  <c r="AI826" i="11"/>
  <c r="AI830" i="11"/>
  <c r="AI834" i="11"/>
  <c r="AI838" i="11"/>
  <c r="AI842" i="11"/>
  <c r="AI846" i="11"/>
  <c r="AI850" i="11"/>
  <c r="AI854" i="11"/>
  <c r="AI858" i="11"/>
  <c r="AI862" i="11"/>
  <c r="AI866" i="11"/>
  <c r="AI870" i="11"/>
  <c r="AI874" i="11"/>
  <c r="AI878" i="11"/>
  <c r="AI882" i="11"/>
  <c r="AI886" i="11"/>
  <c r="AI890" i="11"/>
  <c r="AI894" i="11"/>
  <c r="AI898" i="11"/>
  <c r="AI902" i="11"/>
  <c r="AI906" i="11"/>
  <c r="AI910" i="11"/>
  <c r="AI914" i="11"/>
  <c r="AI918" i="11"/>
  <c r="AI921" i="11"/>
  <c r="AI923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6" i="11"/>
  <c r="AI150" i="11"/>
  <c r="AI155" i="11"/>
  <c r="AI157" i="11"/>
  <c r="AI161" i="11"/>
  <c r="AI165" i="11"/>
  <c r="AI166" i="11"/>
  <c r="AI170" i="11"/>
  <c r="AI172" i="11"/>
  <c r="AI176" i="11"/>
  <c r="AI180" i="11"/>
  <c r="AI181" i="11"/>
  <c r="AI185" i="11"/>
  <c r="AI189" i="11"/>
  <c r="AI193" i="11"/>
  <c r="AI197" i="11"/>
  <c r="AI201" i="11"/>
  <c r="AI205" i="11"/>
  <c r="AI209" i="11"/>
  <c r="AI213" i="11"/>
  <c r="AI217" i="11"/>
  <c r="AI221" i="11"/>
  <c r="AI225" i="11"/>
  <c r="AI229" i="11"/>
  <c r="AI233" i="11"/>
  <c r="AI237" i="11"/>
  <c r="AI241" i="11"/>
  <c r="AI245" i="11"/>
  <c r="AI249" i="11"/>
  <c r="AI253" i="11"/>
  <c r="AI257" i="11"/>
  <c r="AI261" i="11"/>
  <c r="AI265" i="11"/>
  <c r="AI269" i="11"/>
  <c r="AI273" i="11"/>
  <c r="AI277" i="11"/>
  <c r="AI281" i="11"/>
  <c r="AI285" i="11"/>
  <c r="AI289" i="11"/>
  <c r="AI293" i="11"/>
  <c r="AI297" i="11"/>
  <c r="AI301" i="11"/>
  <c r="AI305" i="11"/>
  <c r="AI309" i="11"/>
  <c r="AI313" i="11"/>
  <c r="AI317" i="11"/>
  <c r="AI321" i="11"/>
  <c r="AI325" i="11"/>
  <c r="AI329" i="11"/>
  <c r="AI333" i="11"/>
  <c r="AI337" i="11"/>
  <c r="AI341" i="11"/>
  <c r="AI345" i="11"/>
  <c r="AI349" i="11"/>
  <c r="AI353" i="11"/>
  <c r="AI357" i="11"/>
  <c r="AI361" i="11"/>
  <c r="AI365" i="11"/>
  <c r="AI369" i="11"/>
  <c r="AI373" i="11"/>
  <c r="AI377" i="11"/>
  <c r="AI381" i="11"/>
  <c r="AI385" i="11"/>
  <c r="AI389" i="11"/>
  <c r="AI393" i="11"/>
  <c r="AI397" i="11"/>
  <c r="AI401" i="11"/>
  <c r="AI405" i="11"/>
  <c r="AI409" i="11"/>
  <c r="AI413" i="11"/>
  <c r="AI417" i="11"/>
  <c r="AI421" i="11"/>
  <c r="AI425" i="11"/>
  <c r="AI429" i="11"/>
  <c r="AI433" i="11"/>
  <c r="AI437" i="11"/>
  <c r="AI441" i="11"/>
  <c r="AI445" i="11"/>
  <c r="AI449" i="11"/>
  <c r="AI453" i="11"/>
  <c r="AI457" i="11"/>
  <c r="AI461" i="11"/>
  <c r="AI465" i="11"/>
  <c r="AI469" i="11"/>
  <c r="AI473" i="11"/>
  <c r="AI477" i="11"/>
  <c r="AI481" i="11"/>
  <c r="AI485" i="11"/>
  <c r="AI489" i="11"/>
  <c r="AI493" i="11"/>
  <c r="AI497" i="11"/>
  <c r="AI501" i="11"/>
  <c r="AI505" i="11"/>
  <c r="AI509" i="11"/>
  <c r="AI513" i="11"/>
  <c r="AI517" i="11"/>
  <c r="AI521" i="11"/>
  <c r="AI525" i="11"/>
  <c r="AI529" i="11"/>
  <c r="AI533" i="11"/>
  <c r="AI537" i="11"/>
  <c r="AI541" i="11"/>
  <c r="AI545" i="11"/>
  <c r="AI549" i="11"/>
  <c r="AI553" i="11"/>
  <c r="AI557" i="11"/>
  <c r="AI561" i="11"/>
  <c r="AI565" i="11"/>
  <c r="AI569" i="11"/>
  <c r="AI573" i="11"/>
  <c r="AI577" i="11"/>
  <c r="AI581" i="11"/>
  <c r="AI585" i="11"/>
  <c r="AI589" i="11"/>
  <c r="AI593" i="11"/>
  <c r="AI597" i="11"/>
  <c r="AI601" i="11"/>
  <c r="AI605" i="11"/>
  <c r="AI609" i="11"/>
  <c r="AI613" i="11"/>
  <c r="AI617" i="11"/>
  <c r="AI621" i="11"/>
  <c r="AI625" i="11"/>
  <c r="AI629" i="11"/>
  <c r="AI633" i="11"/>
  <c r="AI637" i="11"/>
  <c r="AI641" i="11"/>
  <c r="AI645" i="11"/>
  <c r="AI649" i="11"/>
  <c r="AI653" i="11"/>
  <c r="AI657" i="11"/>
  <c r="AI661" i="11"/>
  <c r="AI665" i="11"/>
  <c r="AI669" i="11"/>
  <c r="AI673" i="11"/>
  <c r="AI677" i="11"/>
  <c r="AI681" i="11"/>
  <c r="AI685" i="11"/>
  <c r="AI689" i="11"/>
  <c r="AI693" i="11"/>
  <c r="AI697" i="11"/>
  <c r="AI701" i="11"/>
  <c r="AI705" i="11"/>
  <c r="AI709" i="11"/>
  <c r="AI713" i="11"/>
  <c r="AI717" i="11"/>
  <c r="AI721" i="11"/>
  <c r="AI725" i="11"/>
  <c r="AI729" i="11"/>
  <c r="AI733" i="11"/>
  <c r="AI737" i="11"/>
  <c r="AI741" i="11"/>
  <c r="AI745" i="11"/>
  <c r="AI749" i="11"/>
  <c r="AI753" i="11"/>
  <c r="AI757" i="11"/>
  <c r="AI761" i="11"/>
  <c r="AI765" i="11"/>
  <c r="AI769" i="11"/>
  <c r="AI773" i="11"/>
  <c r="AI777" i="11"/>
  <c r="AI781" i="11"/>
  <c r="AI785" i="11"/>
  <c r="AI789" i="11"/>
  <c r="AI793" i="11"/>
  <c r="AI797" i="11"/>
  <c r="AI801" i="11"/>
  <c r="AI805" i="11"/>
  <c r="AI809" i="11"/>
  <c r="AI813" i="11"/>
  <c r="AI817" i="11"/>
  <c r="AI821" i="11"/>
  <c r="AI825" i="11"/>
  <c r="AI829" i="11"/>
  <c r="AI833" i="11"/>
  <c r="AI837" i="11"/>
  <c r="AI841" i="11"/>
  <c r="AI845" i="11"/>
  <c r="AI849" i="11"/>
  <c r="AI853" i="11"/>
  <c r="AI857" i="11"/>
  <c r="AI861" i="11"/>
  <c r="AI865" i="11"/>
  <c r="AI869" i="11"/>
  <c r="AI873" i="11"/>
  <c r="AI877" i="11"/>
  <c r="AI881" i="11"/>
  <c r="AI885" i="11"/>
  <c r="AI889" i="11"/>
  <c r="AI893" i="11"/>
  <c r="AI897" i="11"/>
  <c r="AI901" i="11"/>
  <c r="AI905" i="11"/>
  <c r="AI909" i="11"/>
  <c r="AI913" i="11"/>
  <c r="AI917" i="11"/>
  <c r="AI929" i="11"/>
  <c r="S10" i="2" l="1"/>
  <c r="H32" i="11"/>
  <c r="T134" i="11"/>
  <c r="X134" i="11"/>
  <c r="Y131" i="11"/>
  <c r="AC62" i="11"/>
  <c r="Y136" i="11"/>
  <c r="U137" i="11"/>
  <c r="AC65" i="11"/>
  <c r="AC67" i="11"/>
  <c r="AC70" i="11"/>
  <c r="Y139" i="11"/>
  <c r="AC74" i="11"/>
  <c r="AC77" i="11"/>
  <c r="Q135" i="11"/>
  <c r="Y135" i="11"/>
  <c r="AC78" i="11"/>
  <c r="AC81" i="11"/>
  <c r="AC85" i="11"/>
  <c r="AC95" i="11"/>
  <c r="V131" i="11"/>
  <c r="V136" i="11"/>
  <c r="V137" i="11"/>
  <c r="R139" i="11"/>
  <c r="V135" i="11"/>
  <c r="AC82" i="11"/>
  <c r="AC87" i="11"/>
  <c r="AB134" i="11"/>
  <c r="U131" i="11"/>
  <c r="U136" i="11"/>
  <c r="Y137" i="11"/>
  <c r="AC69" i="11"/>
  <c r="U139" i="11"/>
  <c r="AC73" i="11"/>
  <c r="U135" i="11"/>
  <c r="AC79" i="11"/>
  <c r="AC80" i="11"/>
  <c r="U134" i="11"/>
  <c r="Z131" i="11"/>
  <c r="R136" i="11"/>
  <c r="R137" i="11"/>
  <c r="V139" i="11"/>
  <c r="Z135" i="11"/>
  <c r="AC89" i="11"/>
  <c r="V134" i="11"/>
  <c r="AA131" i="11"/>
  <c r="W136" i="11"/>
  <c r="W137" i="11"/>
  <c r="W139" i="11"/>
  <c r="Y134" i="11"/>
  <c r="R131" i="11"/>
  <c r="Z136" i="11"/>
  <c r="Z137" i="11"/>
  <c r="Z139" i="11"/>
  <c r="R135" i="11"/>
  <c r="R134" i="11"/>
  <c r="Z134" i="11"/>
  <c r="AC57" i="11"/>
  <c r="S131" i="11"/>
  <c r="W131" i="11"/>
  <c r="S136" i="11"/>
  <c r="AA136" i="11"/>
  <c r="S137" i="11"/>
  <c r="AA137" i="11"/>
  <c r="S139" i="11"/>
  <c r="AA139" i="11"/>
  <c r="S135" i="11"/>
  <c r="W135" i="11"/>
  <c r="AA135" i="11"/>
  <c r="AC91" i="11"/>
  <c r="S134" i="11"/>
  <c r="W134" i="11"/>
  <c r="AA134" i="11"/>
  <c r="AC58" i="11"/>
  <c r="T131" i="11"/>
  <c r="X131" i="11"/>
  <c r="AB131" i="11"/>
  <c r="T136" i="11"/>
  <c r="X136" i="11"/>
  <c r="AB136" i="11"/>
  <c r="T137" i="11"/>
  <c r="X137" i="11"/>
  <c r="AB137" i="11"/>
  <c r="T139" i="11"/>
  <c r="X139" i="11"/>
  <c r="AB139" i="11"/>
  <c r="T135" i="11"/>
  <c r="X135" i="11"/>
  <c r="AB135" i="11"/>
  <c r="AC93" i="11"/>
  <c r="F7" i="11"/>
  <c r="F11" i="11"/>
  <c r="E19" i="11"/>
  <c r="F19" i="11" s="1"/>
  <c r="L19" i="11"/>
  <c r="E23" i="11"/>
  <c r="L23" i="11"/>
  <c r="AC96" i="11"/>
  <c r="AC98" i="11"/>
  <c r="F6" i="11"/>
  <c r="F10" i="11"/>
  <c r="E18" i="11"/>
  <c r="F18" i="11" s="1"/>
  <c r="L18" i="11"/>
  <c r="E22" i="11"/>
  <c r="L22" i="11"/>
  <c r="F23" i="11"/>
  <c r="E26" i="11"/>
  <c r="F26" i="11" s="1"/>
  <c r="L26" i="11"/>
  <c r="F5" i="11"/>
  <c r="F9" i="11"/>
  <c r="F13" i="11"/>
  <c r="E21" i="11"/>
  <c r="L21" i="11"/>
  <c r="F22" i="11"/>
  <c r="E25" i="11"/>
  <c r="F25" i="11" s="1"/>
  <c r="L25" i="11"/>
  <c r="F3" i="11"/>
  <c r="F4" i="11"/>
  <c r="F8" i="11"/>
  <c r="F12" i="11"/>
  <c r="E20" i="11"/>
  <c r="F20" i="11" s="1"/>
  <c r="L20" i="11"/>
  <c r="F21" i="11"/>
  <c r="E24" i="11"/>
  <c r="F24" i="11" s="1"/>
  <c r="L24" i="11"/>
  <c r="U101" i="11"/>
  <c r="Y101" i="11"/>
  <c r="AB101" i="11"/>
  <c r="H37" i="11"/>
  <c r="I37" i="11" s="1"/>
  <c r="I38" i="11"/>
  <c r="R101" i="11"/>
  <c r="V101" i="11"/>
  <c r="Z101" i="11"/>
  <c r="AC100" i="11"/>
  <c r="S101" i="11"/>
  <c r="W101" i="11"/>
  <c r="AA101" i="11"/>
  <c r="AC6" i="11"/>
  <c r="AC10" i="11"/>
  <c r="AC18" i="11"/>
  <c r="AC22" i="11"/>
  <c r="AC26" i="11"/>
  <c r="AC27" i="11"/>
  <c r="AC28" i="11"/>
  <c r="AC30" i="11"/>
  <c r="AC33" i="11"/>
  <c r="AC37" i="11"/>
  <c r="AC39" i="11"/>
  <c r="S108" i="11"/>
  <c r="W108" i="11"/>
  <c r="AA108" i="11"/>
  <c r="T130" i="11"/>
  <c r="X130" i="11"/>
  <c r="AB130" i="11"/>
  <c r="AC5" i="11"/>
  <c r="AC9" i="11"/>
  <c r="AC13" i="11"/>
  <c r="AC15" i="11"/>
  <c r="AC17" i="11"/>
  <c r="AC21" i="11"/>
  <c r="AC25" i="11"/>
  <c r="AC29" i="11"/>
  <c r="I32" i="11"/>
  <c r="AC41" i="11"/>
  <c r="T101" i="11"/>
  <c r="X101" i="11"/>
  <c r="Q130" i="11"/>
  <c r="U130" i="11"/>
  <c r="Y130" i="11"/>
  <c r="T143" i="11"/>
  <c r="X143" i="11"/>
  <c r="AB143" i="11"/>
  <c r="T144" i="11"/>
  <c r="T153" i="11" s="1"/>
  <c r="X144" i="11"/>
  <c r="X153" i="11" s="1"/>
  <c r="AB144" i="11"/>
  <c r="AB153" i="11" s="1"/>
  <c r="P174" i="11"/>
  <c r="P178" i="11"/>
  <c r="AC35" i="11"/>
  <c r="AC43" i="11"/>
  <c r="Q99" i="11"/>
  <c r="AC99" i="11" s="1"/>
  <c r="Q101" i="11"/>
  <c r="Q108" i="11"/>
  <c r="Q144" i="11" s="1"/>
  <c r="U108" i="11"/>
  <c r="U117" i="11" s="1"/>
  <c r="Y108" i="11"/>
  <c r="Y117" i="11" s="1"/>
  <c r="Y144" i="11"/>
  <c r="Y153" i="11" s="1"/>
  <c r="S156" i="11"/>
  <c r="S171" i="11" s="1"/>
  <c r="W156" i="11"/>
  <c r="W171" i="11" s="1"/>
  <c r="AA156" i="11"/>
  <c r="AA171" i="11" s="1"/>
  <c r="P175" i="11"/>
  <c r="P179" i="11"/>
  <c r="AC52" i="11"/>
  <c r="R108" i="11"/>
  <c r="R117" i="11" s="1"/>
  <c r="V108" i="11"/>
  <c r="V117" i="11" s="1"/>
  <c r="Z108" i="11"/>
  <c r="Z117" i="11" s="1"/>
  <c r="Z144" i="11"/>
  <c r="Z153" i="11" s="1"/>
  <c r="U10" i="2"/>
  <c r="T10" i="2"/>
  <c r="R5" i="19"/>
  <c r="R2" i="19"/>
  <c r="R16" i="19"/>
  <c r="I13" i="19"/>
  <c r="H14" i="19"/>
  <c r="J14" i="19"/>
  <c r="I8" i="19"/>
  <c r="J8" i="19"/>
  <c r="D5" i="19"/>
  <c r="D3" i="19"/>
  <c r="G12" i="19"/>
  <c r="H5" i="19"/>
  <c r="E5" i="19"/>
  <c r="E13" i="19"/>
  <c r="E8" i="19"/>
  <c r="J10" i="19"/>
  <c r="G11" i="19"/>
  <c r="R24" i="19"/>
  <c r="R12" i="19"/>
  <c r="R23" i="19"/>
  <c r="H12" i="19"/>
  <c r="J15" i="19"/>
  <c r="I12" i="19"/>
  <c r="J13" i="19"/>
  <c r="G4" i="19"/>
  <c r="J3" i="19"/>
  <c r="G5" i="19"/>
  <c r="D4" i="19"/>
  <c r="D14" i="19"/>
  <c r="D8" i="19"/>
  <c r="H7" i="19"/>
  <c r="R19" i="19"/>
  <c r="E3" i="19"/>
  <c r="E4" i="19"/>
  <c r="J11" i="19"/>
  <c r="H10" i="19"/>
  <c r="R9" i="19"/>
  <c r="R6" i="19"/>
  <c r="I14" i="19"/>
  <c r="I4" i="19"/>
  <c r="H15" i="19"/>
  <c r="I15" i="19"/>
  <c r="G7" i="19"/>
  <c r="D13" i="19"/>
  <c r="E15" i="19"/>
  <c r="E12" i="19"/>
  <c r="D11" i="19"/>
  <c r="E11" i="19"/>
  <c r="R28" i="19"/>
  <c r="R30" i="19"/>
  <c r="J5" i="19"/>
  <c r="D15" i="19"/>
  <c r="H8" i="19"/>
  <c r="J12" i="19"/>
  <c r="I3" i="19"/>
  <c r="G8" i="19"/>
  <c r="E7" i="19"/>
  <c r="E10" i="19"/>
  <c r="H11" i="19"/>
  <c r="D7" i="19"/>
  <c r="D12" i="19"/>
  <c r="I11" i="19"/>
  <c r="R18" i="19"/>
  <c r="I5" i="19"/>
  <c r="H3" i="19"/>
  <c r="G14" i="19"/>
  <c r="J7" i="19"/>
  <c r="H4" i="19"/>
  <c r="H13" i="19"/>
  <c r="R22" i="19"/>
  <c r="E14" i="19"/>
  <c r="D10" i="19"/>
  <c r="G10" i="19"/>
  <c r="G15" i="19"/>
  <c r="G3" i="19"/>
  <c r="I10" i="19"/>
  <c r="R27" i="19"/>
  <c r="I7" i="19"/>
  <c r="J4" i="19"/>
  <c r="G13" i="19"/>
  <c r="S11" i="2" l="1"/>
  <c r="U144" i="11"/>
  <c r="U153" i="11" s="1"/>
  <c r="R144" i="11"/>
  <c r="R153" i="11" s="1"/>
  <c r="AC101" i="11"/>
  <c r="V144" i="11"/>
  <c r="V153" i="11" s="1"/>
  <c r="H31" i="11"/>
  <c r="I31" i="11" s="1"/>
  <c r="J32" i="11" s="1"/>
  <c r="F33" i="11" s="1"/>
  <c r="F36" i="11" s="1"/>
  <c r="F37" i="11" s="1"/>
  <c r="H26" i="11" s="1"/>
  <c r="AC97" i="11"/>
  <c r="AC63" i="11"/>
  <c r="Q137" i="11"/>
  <c r="AC88" i="11"/>
  <c r="Q139" i="11"/>
  <c r="AC72" i="11"/>
  <c r="AC60" i="11"/>
  <c r="AC83" i="11"/>
  <c r="AC59" i="11"/>
  <c r="Q131" i="11"/>
  <c r="AC94" i="11"/>
  <c r="AC86" i="11"/>
  <c r="AC68" i="11"/>
  <c r="AC56" i="11"/>
  <c r="AC75" i="11"/>
  <c r="AC55" i="11"/>
  <c r="Q134" i="11"/>
  <c r="AC92" i="11"/>
  <c r="AC84" i="11"/>
  <c r="AC66" i="11"/>
  <c r="AC71" i="11"/>
  <c r="AC90" i="11"/>
  <c r="AC76" i="11"/>
  <c r="AC64" i="11"/>
  <c r="Q136" i="11"/>
  <c r="J38" i="11"/>
  <c r="AA144" i="11"/>
  <c r="AA153" i="11" s="1"/>
  <c r="AA117" i="11"/>
  <c r="T157" i="11"/>
  <c r="R157" i="11"/>
  <c r="Z157" i="11"/>
  <c r="V157" i="11"/>
  <c r="AC135" i="11"/>
  <c r="Q153" i="11"/>
  <c r="AC144" i="11"/>
  <c r="AC153" i="11" s="1"/>
  <c r="Q117" i="11"/>
  <c r="AC108" i="11"/>
  <c r="F32" i="11"/>
  <c r="G26" i="11" s="1"/>
  <c r="W144" i="11"/>
  <c r="W153" i="11" s="1"/>
  <c r="W117" i="11"/>
  <c r="U157" i="11"/>
  <c r="Y157" i="11"/>
  <c r="S144" i="11"/>
  <c r="S153" i="11" s="1"/>
  <c r="S117" i="11"/>
  <c r="AB157" i="11"/>
  <c r="W157" i="11"/>
  <c r="X157" i="11"/>
  <c r="U11" i="2"/>
  <c r="T11" i="2"/>
  <c r="B30" i="11"/>
  <c r="H23" i="11" l="1"/>
  <c r="H24" i="11"/>
  <c r="H19" i="11"/>
  <c r="H21" i="11"/>
  <c r="H18" i="11"/>
  <c r="H25" i="11"/>
  <c r="H20" i="11"/>
  <c r="H22" i="11"/>
  <c r="S12" i="2"/>
  <c r="AA157" i="11"/>
  <c r="W172" i="11"/>
  <c r="W166" i="11"/>
  <c r="AB172" i="11"/>
  <c r="AB166" i="11"/>
  <c r="G21" i="11"/>
  <c r="Z172" i="11"/>
  <c r="Z166" i="11"/>
  <c r="G19" i="11"/>
  <c r="V172" i="11"/>
  <c r="V166" i="11"/>
  <c r="R172" i="11"/>
  <c r="R166" i="11"/>
  <c r="G24" i="11"/>
  <c r="G20" i="11"/>
  <c r="AC136" i="11"/>
  <c r="AC137" i="11"/>
  <c r="X172" i="11"/>
  <c r="X166" i="11"/>
  <c r="F34" i="11"/>
  <c r="T172" i="11"/>
  <c r="T166" i="11"/>
  <c r="G22" i="11"/>
  <c r="G18" i="11"/>
  <c r="Q157" i="11"/>
  <c r="AC131" i="11"/>
  <c r="AA172" i="11"/>
  <c r="AA166" i="11"/>
  <c r="G23" i="11"/>
  <c r="S157" i="11"/>
  <c r="G25" i="11"/>
  <c r="Y172" i="11"/>
  <c r="Y166" i="11"/>
  <c r="U172" i="11"/>
  <c r="U166" i="11"/>
  <c r="AC117" i="11"/>
  <c r="AC134" i="11"/>
  <c r="AC139" i="11"/>
  <c r="AH4" i="11"/>
  <c r="U12" i="2"/>
  <c r="T12" i="2"/>
  <c r="AI4" i="11"/>
  <c r="AJ4" i="11"/>
  <c r="S13" i="2" l="1"/>
  <c r="AH5" i="11"/>
  <c r="U168" i="11"/>
  <c r="S172" i="11"/>
  <c r="S166" i="11"/>
  <c r="AB168" i="11"/>
  <c r="V168" i="11"/>
  <c r="T168" i="11"/>
  <c r="X168" i="11"/>
  <c r="R168" i="11"/>
  <c r="Z168" i="11"/>
  <c r="Y168" i="11"/>
  <c r="AA168" i="11"/>
  <c r="Q172" i="11"/>
  <c r="AC172" i="11" s="1"/>
  <c r="Q166" i="11"/>
  <c r="AC157" i="11"/>
  <c r="AC166" i="11" s="1"/>
  <c r="W167" i="11"/>
  <c r="W168" i="11"/>
  <c r="U13" i="2"/>
  <c r="T13" i="2"/>
  <c r="AJ5" i="11"/>
  <c r="AI5" i="11"/>
  <c r="S14" i="2" l="1"/>
  <c r="J25" i="11"/>
  <c r="I22" i="11"/>
  <c r="J23" i="11"/>
  <c r="J21" i="11"/>
  <c r="AH6" i="11"/>
  <c r="I26" i="11"/>
  <c r="J26" i="11"/>
  <c r="J20" i="11"/>
  <c r="I20" i="11"/>
  <c r="M20" i="11" s="1"/>
  <c r="I25" i="11"/>
  <c r="J19" i="11"/>
  <c r="I19" i="11"/>
  <c r="I18" i="11"/>
  <c r="J18" i="11"/>
  <c r="S168" i="11"/>
  <c r="I23" i="11"/>
  <c r="Q168" i="11"/>
  <c r="J24" i="11"/>
  <c r="I24" i="11"/>
  <c r="M24" i="11" s="1"/>
  <c r="I21" i="11"/>
  <c r="Y167" i="11"/>
  <c r="AB167" i="11"/>
  <c r="Z167" i="11"/>
  <c r="U167" i="11"/>
  <c r="V167" i="11"/>
  <c r="T167" i="11"/>
  <c r="X167" i="11"/>
  <c r="S167" i="11"/>
  <c r="AA167" i="11"/>
  <c r="R167" i="11"/>
  <c r="Q167" i="11"/>
  <c r="U14" i="2"/>
  <c r="T14" i="2"/>
  <c r="AI6" i="11"/>
  <c r="AJ6" i="11"/>
  <c r="M26" i="11" l="1"/>
  <c r="M18" i="11"/>
  <c r="M19" i="11"/>
  <c r="S15" i="2"/>
  <c r="M21" i="11"/>
  <c r="M23" i="11"/>
  <c r="M25" i="11"/>
  <c r="J22" i="11"/>
  <c r="M22" i="11" s="1"/>
  <c r="AH7" i="11"/>
  <c r="AB114" i="11"/>
  <c r="X114" i="11"/>
  <c r="T114" i="11"/>
  <c r="W114" i="11"/>
  <c r="Q114" i="11"/>
  <c r="V114" i="11"/>
  <c r="Z114" i="11"/>
  <c r="AA114" i="11"/>
  <c r="U114" i="11"/>
  <c r="Y114" i="11"/>
  <c r="S114" i="11"/>
  <c r="R114" i="11"/>
  <c r="AB115" i="11"/>
  <c r="X115" i="11"/>
  <c r="T115" i="11"/>
  <c r="U104" i="11"/>
  <c r="U138" i="11" s="1"/>
  <c r="X104" i="11"/>
  <c r="X138" i="11" s="1"/>
  <c r="R104" i="11"/>
  <c r="R138" i="11" s="1"/>
  <c r="AA115" i="11"/>
  <c r="U115" i="11"/>
  <c r="Z115" i="11"/>
  <c r="Y104" i="11"/>
  <c r="Y138" i="11" s="1"/>
  <c r="AB104" i="11"/>
  <c r="AB138" i="11" s="1"/>
  <c r="V104" i="11"/>
  <c r="V138" i="11" s="1"/>
  <c r="S104" i="11"/>
  <c r="S138" i="11" s="1"/>
  <c r="Y115" i="11"/>
  <c r="Z104" i="11"/>
  <c r="Z138" i="11" s="1"/>
  <c r="W104" i="11"/>
  <c r="W138" i="11" s="1"/>
  <c r="S115" i="11"/>
  <c r="R115" i="11"/>
  <c r="Q104" i="11"/>
  <c r="T104" i="11"/>
  <c r="T138" i="11" s="1"/>
  <c r="AA104" i="11"/>
  <c r="AA138" i="11" s="1"/>
  <c r="W115" i="11"/>
  <c r="Q115" i="11"/>
  <c r="AC115" i="11" s="1"/>
  <c r="V115" i="11"/>
  <c r="AB112" i="11"/>
  <c r="X112" i="11"/>
  <c r="T112" i="11"/>
  <c r="Y112" i="11"/>
  <c r="R112" i="11"/>
  <c r="S112" i="11"/>
  <c r="W112" i="11"/>
  <c r="Q112" i="11"/>
  <c r="V112" i="11"/>
  <c r="AA112" i="11"/>
  <c r="U112" i="11"/>
  <c r="Z112" i="11"/>
  <c r="AB110" i="11"/>
  <c r="X110" i="11"/>
  <c r="T110" i="11"/>
  <c r="Y103" i="11"/>
  <c r="Y133" i="11" s="1"/>
  <c r="U103" i="11"/>
  <c r="U133" i="11" s="1"/>
  <c r="Q103" i="11"/>
  <c r="T103" i="11"/>
  <c r="T133" i="11" s="1"/>
  <c r="AA103" i="11"/>
  <c r="AA133" i="11" s="1"/>
  <c r="W110" i="11"/>
  <c r="Q110" i="11"/>
  <c r="V110" i="11"/>
  <c r="X103" i="11"/>
  <c r="X133" i="11" s="1"/>
  <c r="R103" i="11"/>
  <c r="R133" i="11" s="1"/>
  <c r="AA110" i="11"/>
  <c r="U110" i="11"/>
  <c r="Z110" i="11"/>
  <c r="AB103" i="11"/>
  <c r="AB133" i="11" s="1"/>
  <c r="V103" i="11"/>
  <c r="V133" i="11" s="1"/>
  <c r="S103" i="11"/>
  <c r="S133" i="11" s="1"/>
  <c r="Y110" i="11"/>
  <c r="Z103" i="11"/>
  <c r="Z133" i="11" s="1"/>
  <c r="W103" i="11"/>
  <c r="W133" i="11" s="1"/>
  <c r="S110" i="11"/>
  <c r="R110" i="11"/>
  <c r="AB111" i="11"/>
  <c r="X111" i="11"/>
  <c r="T111" i="11"/>
  <c r="AA111" i="11"/>
  <c r="U111" i="11"/>
  <c r="Z111" i="11"/>
  <c r="Y111" i="11"/>
  <c r="S111" i="11"/>
  <c r="R111" i="11"/>
  <c r="W111" i="11"/>
  <c r="Q111" i="11"/>
  <c r="V111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U15" i="2"/>
  <c r="T15" i="2"/>
  <c r="AI7" i="11"/>
  <c r="AJ7" i="11"/>
  <c r="D27" i="19"/>
  <c r="D23" i="19"/>
  <c r="D22" i="19"/>
  <c r="D20" i="19"/>
  <c r="D21" i="19"/>
  <c r="D24" i="19"/>
  <c r="D26" i="19"/>
  <c r="D25" i="19"/>
  <c r="AC110" i="11" l="1"/>
  <c r="AC112" i="11"/>
  <c r="AC114" i="11"/>
  <c r="AC111" i="11"/>
  <c r="S16" i="2"/>
  <c r="AC103" i="11"/>
  <c r="Q133" i="11"/>
  <c r="AC133" i="11" s="1"/>
  <c r="AH8" i="11"/>
  <c r="AC104" i="11"/>
  <c r="Q138" i="11"/>
  <c r="AB116" i="11"/>
  <c r="X116" i="11"/>
  <c r="T116" i="11"/>
  <c r="V116" i="11"/>
  <c r="Z116" i="11"/>
  <c r="S116" i="11"/>
  <c r="Q116" i="11"/>
  <c r="W116" i="11"/>
  <c r="Y116" i="11"/>
  <c r="R116" i="11"/>
  <c r="U116" i="11"/>
  <c r="AA116" i="11"/>
  <c r="AB113" i="11"/>
  <c r="X113" i="11"/>
  <c r="T113" i="11"/>
  <c r="S113" i="11"/>
  <c r="R113" i="11"/>
  <c r="W113" i="11"/>
  <c r="Q113" i="11"/>
  <c r="V113" i="11"/>
  <c r="AA113" i="11"/>
  <c r="U113" i="11"/>
  <c r="Z113" i="11"/>
  <c r="Y113" i="11"/>
  <c r="AB109" i="11"/>
  <c r="X109" i="11"/>
  <c r="T109" i="11"/>
  <c r="Y102" i="11"/>
  <c r="U102" i="11"/>
  <c r="Q102" i="11"/>
  <c r="Z102" i="11"/>
  <c r="W102" i="11"/>
  <c r="AB102" i="11"/>
  <c r="X102" i="11"/>
  <c r="S109" i="11"/>
  <c r="R109" i="11"/>
  <c r="AA102" i="11"/>
  <c r="W109" i="11"/>
  <c r="Q109" i="11"/>
  <c r="V109" i="11"/>
  <c r="R102" i="11"/>
  <c r="AA109" i="11"/>
  <c r="AA145" i="11" s="1"/>
  <c r="U109" i="11"/>
  <c r="Z109" i="11"/>
  <c r="V102" i="11"/>
  <c r="S102" i="11"/>
  <c r="T102" i="11"/>
  <c r="Y109" i="1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6" i="2"/>
  <c r="T16" i="2"/>
  <c r="AI8" i="11"/>
  <c r="AJ8" i="11"/>
  <c r="X145" i="11" l="1"/>
  <c r="Y145" i="11"/>
  <c r="Z145" i="11"/>
  <c r="AB145" i="11"/>
  <c r="U145" i="11"/>
  <c r="AC113" i="11"/>
  <c r="AC116" i="11"/>
  <c r="S148" i="11" s="1"/>
  <c r="S161" i="11" s="1"/>
  <c r="S176" i="11" s="1"/>
  <c r="S17" i="2"/>
  <c r="AH9" i="11"/>
  <c r="S105" i="11"/>
  <c r="S132" i="11"/>
  <c r="S140" i="11" s="1"/>
  <c r="X105" i="11"/>
  <c r="X132" i="11"/>
  <c r="X140" i="11" s="1"/>
  <c r="AC102" i="11"/>
  <c r="Q105" i="11"/>
  <c r="Q132" i="11"/>
  <c r="V105" i="11"/>
  <c r="V132" i="11"/>
  <c r="V140" i="11" s="1"/>
  <c r="R105" i="11"/>
  <c r="R132" i="11"/>
  <c r="R140" i="11" s="1"/>
  <c r="AA132" i="11"/>
  <c r="AA140" i="11" s="1"/>
  <c r="AA105" i="11"/>
  <c r="AB132" i="11"/>
  <c r="AB140" i="11" s="1"/>
  <c r="AB105" i="11"/>
  <c r="U105" i="11"/>
  <c r="U132" i="11"/>
  <c r="U140" i="11" s="1"/>
  <c r="AB158" i="11"/>
  <c r="AB173" i="11" s="1"/>
  <c r="T105" i="11"/>
  <c r="T132" i="11"/>
  <c r="T140" i="11" s="1"/>
  <c r="Z132" i="11"/>
  <c r="Z140" i="11" s="1"/>
  <c r="Z105" i="11"/>
  <c r="Z158" i="11"/>
  <c r="Z173" i="11" s="1"/>
  <c r="Z181" i="11" s="1"/>
  <c r="W105" i="11"/>
  <c r="W132" i="11"/>
  <c r="W140" i="11" s="1"/>
  <c r="Y105" i="11"/>
  <c r="Y132" i="11"/>
  <c r="Y140" i="11" s="1"/>
  <c r="AC138" i="11"/>
  <c r="AC109" i="11"/>
  <c r="R145" i="11" s="1"/>
  <c r="R158" i="11" s="1"/>
  <c r="R173" i="11" s="1"/>
  <c r="X150" i="11"/>
  <c r="X163" i="11" s="1"/>
  <c r="X178" i="11" s="1"/>
  <c r="X146" i="11"/>
  <c r="X159" i="11" s="1"/>
  <c r="X174" i="11" s="1"/>
  <c r="Z152" i="11"/>
  <c r="Z165" i="11" s="1"/>
  <c r="Z180" i="11" s="1"/>
  <c r="Z148" i="11"/>
  <c r="Z161" i="11" s="1"/>
  <c r="Z176" i="11" s="1"/>
  <c r="Y148" i="11"/>
  <c r="Y161" i="11" s="1"/>
  <c r="Y176" i="11" s="1"/>
  <c r="AA149" i="11"/>
  <c r="AA162" i="11" s="1"/>
  <c r="AA177" i="11" s="1"/>
  <c r="Y150" i="11"/>
  <c r="Y163" i="11" s="1"/>
  <c r="Y178" i="11" s="1"/>
  <c r="V149" i="11"/>
  <c r="V162" i="11" s="1"/>
  <c r="V177" i="11" s="1"/>
  <c r="AB148" i="11"/>
  <c r="AB161" i="11" s="1"/>
  <c r="AB176" i="11" s="1"/>
  <c r="Y151" i="11"/>
  <c r="Y164" i="11" s="1"/>
  <c r="Y179" i="11" s="1"/>
  <c r="X147" i="11"/>
  <c r="X160" i="11" s="1"/>
  <c r="X175" i="11" s="1"/>
  <c r="AB150" i="11"/>
  <c r="AB163" i="11" s="1"/>
  <c r="AB178" i="11" s="1"/>
  <c r="Z147" i="11"/>
  <c r="Z160" i="11" s="1"/>
  <c r="Z175" i="11" s="1"/>
  <c r="X151" i="11"/>
  <c r="X164" i="11" s="1"/>
  <c r="X179" i="11" s="1"/>
  <c r="AA146" i="11"/>
  <c r="AA159" i="11" s="1"/>
  <c r="AA174" i="11" s="1"/>
  <c r="Q152" i="11"/>
  <c r="AB152" i="11"/>
  <c r="AB165" i="11" s="1"/>
  <c r="AB180" i="11" s="1"/>
  <c r="Q150" i="11"/>
  <c r="X152" i="11"/>
  <c r="X165" i="11" s="1"/>
  <c r="X180" i="11" s="1"/>
  <c r="Y152" i="11"/>
  <c r="Y165" i="11" s="1"/>
  <c r="Y180" i="11" s="1"/>
  <c r="R147" i="11"/>
  <c r="R160" i="11" s="1"/>
  <c r="R175" i="11" s="1"/>
  <c r="Y149" i="11"/>
  <c r="Y162" i="11" s="1"/>
  <c r="Y177" i="11" s="1"/>
  <c r="Z150" i="11"/>
  <c r="Z163" i="11" s="1"/>
  <c r="Z178" i="11" s="1"/>
  <c r="AA152" i="11"/>
  <c r="AA165" i="11" s="1"/>
  <c r="AA180" i="11" s="1"/>
  <c r="Y146" i="11"/>
  <c r="Y159" i="11" s="1"/>
  <c r="Y174" i="11" s="1"/>
  <c r="U152" i="11"/>
  <c r="U165" i="11" s="1"/>
  <c r="U180" i="11" s="1"/>
  <c r="X148" i="11"/>
  <c r="X161" i="11" s="1"/>
  <c r="X176" i="11" s="1"/>
  <c r="U149" i="11"/>
  <c r="U162" i="11" s="1"/>
  <c r="U177" i="11" s="1"/>
  <c r="AA148" i="11"/>
  <c r="AA161" i="11" s="1"/>
  <c r="AA176" i="11" s="1"/>
  <c r="R151" i="11"/>
  <c r="R164" i="11" s="1"/>
  <c r="R179" i="11" s="1"/>
  <c r="AB146" i="11"/>
  <c r="AB159" i="11" s="1"/>
  <c r="AB174" i="11" s="1"/>
  <c r="AA151" i="11"/>
  <c r="AA164" i="11" s="1"/>
  <c r="AA179" i="11" s="1"/>
  <c r="Z151" i="11"/>
  <c r="Z164" i="11" s="1"/>
  <c r="Z179" i="11" s="1"/>
  <c r="W150" i="11"/>
  <c r="W163" i="11" s="1"/>
  <c r="W178" i="11" s="1"/>
  <c r="Y147" i="11"/>
  <c r="Y160" i="11" s="1"/>
  <c r="Y175" i="11" s="1"/>
  <c r="R150" i="11"/>
  <c r="R163" i="11" s="1"/>
  <c r="R178" i="11" s="1"/>
  <c r="Z146" i="11"/>
  <c r="Z159" i="11" s="1"/>
  <c r="Z174" i="11" s="1"/>
  <c r="Z149" i="11"/>
  <c r="Z162" i="11" s="1"/>
  <c r="Z177" i="11" s="1"/>
  <c r="W148" i="11"/>
  <c r="W161" i="11" s="1"/>
  <c r="W176" i="11" s="1"/>
  <c r="AB147" i="11"/>
  <c r="AB160" i="11" s="1"/>
  <c r="AB175" i="11" s="1"/>
  <c r="AA147" i="11"/>
  <c r="AA160" i="11" s="1"/>
  <c r="AA175" i="11" s="1"/>
  <c r="X149" i="11"/>
  <c r="X162" i="11" s="1"/>
  <c r="X177" i="11" s="1"/>
  <c r="AB151" i="11"/>
  <c r="AB164" i="11" s="1"/>
  <c r="AB179" i="11" s="1"/>
  <c r="T148" i="11"/>
  <c r="T161" i="11" s="1"/>
  <c r="T176" i="11" s="1"/>
  <c r="AB149" i="11"/>
  <c r="AB162" i="11" s="1"/>
  <c r="AB177" i="11" s="1"/>
  <c r="Q147" i="11"/>
  <c r="AA150" i="11"/>
  <c r="AA163" i="11" s="1"/>
  <c r="AA178" i="11" s="1"/>
  <c r="R152" i="11"/>
  <c r="R165" i="11" s="1"/>
  <c r="R180" i="11" s="1"/>
  <c r="S146" i="11"/>
  <c r="S159" i="11" s="1"/>
  <c r="S174" i="11" s="1"/>
  <c r="T146" i="11"/>
  <c r="T159" i="11" s="1"/>
  <c r="T174" i="11" s="1"/>
  <c r="T150" i="11"/>
  <c r="T163" i="11" s="1"/>
  <c r="T178" i="11" s="1"/>
  <c r="U148" i="11"/>
  <c r="U161" i="11" s="1"/>
  <c r="U176" i="11" s="1"/>
  <c r="S147" i="11"/>
  <c r="S160" i="11" s="1"/>
  <c r="S175" i="11" s="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U17" i="2"/>
  <c r="T17" i="2"/>
  <c r="AJ9" i="11"/>
  <c r="AI9" i="11"/>
  <c r="T151" i="11" l="1"/>
  <c r="T164" i="11" s="1"/>
  <c r="T179" i="11" s="1"/>
  <c r="W147" i="11"/>
  <c r="W160" i="11" s="1"/>
  <c r="W175" i="11" s="1"/>
  <c r="V152" i="11"/>
  <c r="V165" i="11" s="1"/>
  <c r="V180" i="11" s="1"/>
  <c r="Q151" i="11"/>
  <c r="T149" i="11"/>
  <c r="T162" i="11" s="1"/>
  <c r="T177" i="11" s="1"/>
  <c r="Q149" i="11"/>
  <c r="V151" i="11"/>
  <c r="V164" i="11" s="1"/>
  <c r="V179" i="11" s="1"/>
  <c r="U147" i="11"/>
  <c r="U160" i="11" s="1"/>
  <c r="U175" i="11" s="1"/>
  <c r="W149" i="11"/>
  <c r="W162" i="11" s="1"/>
  <c r="W177" i="11" s="1"/>
  <c r="Q145" i="11"/>
  <c r="Q148" i="11"/>
  <c r="AC148" i="11" s="1"/>
  <c r="Y158" i="11"/>
  <c r="Y173" i="11" s="1"/>
  <c r="Y181" i="11" s="1"/>
  <c r="V145" i="11"/>
  <c r="R148" i="11"/>
  <c r="R161" i="11" s="1"/>
  <c r="R176" i="11" s="1"/>
  <c r="V148" i="11"/>
  <c r="V161" i="11" s="1"/>
  <c r="V176" i="11" s="1"/>
  <c r="S151" i="11"/>
  <c r="S164" i="11" s="1"/>
  <c r="S179" i="11" s="1"/>
  <c r="V147" i="11"/>
  <c r="V160" i="11" s="1"/>
  <c r="V175" i="11" s="1"/>
  <c r="U146" i="11"/>
  <c r="U159" i="11" s="1"/>
  <c r="U174" i="11" s="1"/>
  <c r="T152" i="11"/>
  <c r="T165" i="11" s="1"/>
  <c r="T180" i="11" s="1"/>
  <c r="S152" i="11"/>
  <c r="S165" i="11" s="1"/>
  <c r="S180" i="11" s="1"/>
  <c r="S150" i="11"/>
  <c r="S163" i="11" s="1"/>
  <c r="S178" i="11" s="1"/>
  <c r="W152" i="11"/>
  <c r="W165" i="11" s="1"/>
  <c r="W180" i="11" s="1"/>
  <c r="W146" i="11"/>
  <c r="W159" i="11" s="1"/>
  <c r="W174" i="11" s="1"/>
  <c r="T147" i="11"/>
  <c r="T160" i="11" s="1"/>
  <c r="T175" i="11" s="1"/>
  <c r="R149" i="11"/>
  <c r="R162" i="11" s="1"/>
  <c r="R177" i="11" s="1"/>
  <c r="V146" i="11"/>
  <c r="V159" i="11" s="1"/>
  <c r="V174" i="11" s="1"/>
  <c r="X158" i="11"/>
  <c r="X173" i="11" s="1"/>
  <c r="X181" i="11" s="1"/>
  <c r="T145" i="11"/>
  <c r="W145" i="11"/>
  <c r="W151" i="11"/>
  <c r="W164" i="11" s="1"/>
  <c r="W179" i="11" s="1"/>
  <c r="S149" i="11"/>
  <c r="S162" i="11" s="1"/>
  <c r="S177" i="11" s="1"/>
  <c r="Q146" i="11"/>
  <c r="V150" i="11"/>
  <c r="V163" i="11" s="1"/>
  <c r="V178" i="11" s="1"/>
  <c r="U150" i="11"/>
  <c r="U163" i="11" s="1"/>
  <c r="U178" i="11" s="1"/>
  <c r="U151" i="11"/>
  <c r="U164" i="11" s="1"/>
  <c r="U179" i="11" s="1"/>
  <c r="R146" i="11"/>
  <c r="R159" i="11" s="1"/>
  <c r="R174" i="11" s="1"/>
  <c r="R181" i="11" s="1"/>
  <c r="AB181" i="11"/>
  <c r="S145" i="11"/>
  <c r="S158" i="11" s="1"/>
  <c r="S173" i="11" s="1"/>
  <c r="S18" i="2"/>
  <c r="AA122" i="11"/>
  <c r="AA119" i="11"/>
  <c r="AA118" i="11"/>
  <c r="AD102" i="11"/>
  <c r="AC105" i="11"/>
  <c r="W119" i="11"/>
  <c r="W118" i="11"/>
  <c r="W122" i="11"/>
  <c r="U118" i="11"/>
  <c r="U119" i="11"/>
  <c r="U122" i="11"/>
  <c r="V118" i="11"/>
  <c r="V119" i="11"/>
  <c r="V122" i="11"/>
  <c r="S119" i="11"/>
  <c r="S118" i="11"/>
  <c r="S122" i="11"/>
  <c r="AA158" i="11"/>
  <c r="AA173" i="11" s="1"/>
  <c r="AA181" i="11" s="1"/>
  <c r="Z119" i="11"/>
  <c r="Z118" i="11"/>
  <c r="Z122" i="11"/>
  <c r="T122" i="11"/>
  <c r="T118" i="11"/>
  <c r="T119" i="11"/>
  <c r="AB122" i="11"/>
  <c r="AB119" i="11"/>
  <c r="AB118" i="11"/>
  <c r="Q140" i="11"/>
  <c r="AC132" i="11"/>
  <c r="AC140" i="11" s="1"/>
  <c r="X122" i="11"/>
  <c r="X118" i="11"/>
  <c r="X119" i="11"/>
  <c r="T158" i="11"/>
  <c r="T173" i="11" s="1"/>
  <c r="Y118" i="11"/>
  <c r="Y119" i="11"/>
  <c r="Y122" i="11"/>
  <c r="V158" i="11"/>
  <c r="V173" i="11" s="1"/>
  <c r="R122" i="11"/>
  <c r="R118" i="11"/>
  <c r="R119" i="11"/>
  <c r="Q118" i="11"/>
  <c r="Q122" i="11"/>
  <c r="Q119" i="11"/>
  <c r="AC119" i="11" s="1"/>
  <c r="W158" i="11"/>
  <c r="W173" i="11" s="1"/>
  <c r="W181" i="11" s="1"/>
  <c r="AH10" i="11"/>
  <c r="U158" i="11"/>
  <c r="U173" i="11" s="1"/>
  <c r="Q162" i="11"/>
  <c r="AC145" i="11"/>
  <c r="Q158" i="11"/>
  <c r="Q161" i="11"/>
  <c r="AC147" i="11"/>
  <c r="Q160" i="11"/>
  <c r="Q165" i="11"/>
  <c r="AC150" i="11"/>
  <c r="Q163" i="11"/>
  <c r="Q159" i="11"/>
  <c r="Q164" i="1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U18" i="2"/>
  <c r="T18" i="2"/>
  <c r="AI10" i="11"/>
  <c r="AJ10" i="11"/>
  <c r="AC146" i="11" l="1"/>
  <c r="AC149" i="11"/>
  <c r="S181" i="11"/>
  <c r="AC152" i="11"/>
  <c r="U181" i="11"/>
  <c r="V181" i="11"/>
  <c r="T181" i="11"/>
  <c r="AC151" i="11"/>
  <c r="S19" i="2"/>
  <c r="Y124" i="11"/>
  <c r="Y123" i="11"/>
  <c r="W123" i="11"/>
  <c r="W124" i="11"/>
  <c r="U124" i="11"/>
  <c r="U123" i="11"/>
  <c r="Q124" i="11"/>
  <c r="Q123" i="11"/>
  <c r="AC122" i="11"/>
  <c r="R124" i="11"/>
  <c r="R123" i="11"/>
  <c r="X123" i="11"/>
  <c r="X124" i="11"/>
  <c r="T124" i="11"/>
  <c r="T123" i="11"/>
  <c r="V123" i="11"/>
  <c r="V124" i="11"/>
  <c r="AH11" i="11"/>
  <c r="AB124" i="11"/>
  <c r="AB123" i="11"/>
  <c r="Z123" i="11"/>
  <c r="Z124" i="11"/>
  <c r="S124" i="11"/>
  <c r="S123" i="11"/>
  <c r="AD84" i="11"/>
  <c r="AD83" i="11"/>
  <c r="AD75" i="11"/>
  <c r="AD64" i="11"/>
  <c r="AD63" i="11"/>
  <c r="AD97" i="11"/>
  <c r="AD55" i="11"/>
  <c r="AD88" i="11"/>
  <c r="AD94" i="11"/>
  <c r="AD71" i="11"/>
  <c r="AD68" i="11"/>
  <c r="AD60" i="11"/>
  <c r="AD76" i="11"/>
  <c r="AD59" i="11"/>
  <c r="AD90" i="11"/>
  <c r="AD86" i="11"/>
  <c r="AD92" i="11"/>
  <c r="AD56" i="11"/>
  <c r="AD72" i="11"/>
  <c r="AD66" i="11"/>
  <c r="AD81" i="11"/>
  <c r="AD74" i="11"/>
  <c r="AD82" i="11"/>
  <c r="AD80" i="11"/>
  <c r="AD100" i="11"/>
  <c r="AD78" i="11"/>
  <c r="AD61" i="11"/>
  <c r="AD93" i="11"/>
  <c r="AD99" i="11"/>
  <c r="AD96" i="11"/>
  <c r="AD77" i="11"/>
  <c r="AD70" i="11"/>
  <c r="AD62" i="11"/>
  <c r="AD85" i="11"/>
  <c r="AD91" i="11"/>
  <c r="AD95" i="11"/>
  <c r="AD58" i="11"/>
  <c r="AD98" i="11"/>
  <c r="AD69" i="11"/>
  <c r="AD67" i="11"/>
  <c r="AD65" i="11"/>
  <c r="AD89" i="11"/>
  <c r="AD57" i="11"/>
  <c r="AD87" i="11"/>
  <c r="AD79" i="11"/>
  <c r="AD101" i="11"/>
  <c r="AD73" i="11"/>
  <c r="AD104" i="11"/>
  <c r="AD103" i="11"/>
  <c r="AA123" i="11"/>
  <c r="AA124" i="11"/>
  <c r="Q178" i="11"/>
  <c r="AC178" i="11" s="1"/>
  <c r="AC163" i="11"/>
  <c r="Q175" i="11"/>
  <c r="AC175" i="11" s="1"/>
  <c r="AC160" i="11"/>
  <c r="Q179" i="11"/>
  <c r="AC179" i="11" s="1"/>
  <c r="AC164" i="11"/>
  <c r="Q174" i="11"/>
  <c r="AC174" i="11" s="1"/>
  <c r="AC159" i="11"/>
  <c r="Q177" i="11"/>
  <c r="AC177" i="11" s="1"/>
  <c r="AC162" i="11"/>
  <c r="Q173" i="11"/>
  <c r="AC158" i="11"/>
  <c r="Q180" i="11"/>
  <c r="AC180" i="11" s="1"/>
  <c r="AC165" i="11"/>
  <c r="Q176" i="11"/>
  <c r="AC176" i="11" s="1"/>
  <c r="AC161" i="1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U19" i="2"/>
  <c r="T19" i="2"/>
  <c r="AI11" i="11"/>
  <c r="AJ11" i="11"/>
  <c r="S20" i="2" l="1"/>
  <c r="AH12" i="11"/>
  <c r="AC173" i="11"/>
  <c r="AC181" i="11" s="1"/>
  <c r="Q181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20" i="2"/>
  <c r="T20" i="2"/>
  <c r="AI12" i="11"/>
  <c r="AJ12" i="11"/>
  <c r="S21" i="2" l="1"/>
  <c r="AH13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21" i="2"/>
  <c r="T21" i="2"/>
  <c r="AJ13" i="11"/>
  <c r="S22" i="2" l="1"/>
  <c r="AH14" i="11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U22" i="2"/>
  <c r="T22" i="2"/>
  <c r="AJ14" i="11"/>
  <c r="S23" i="2" l="1"/>
  <c r="AH15" i="1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23" i="2"/>
  <c r="T23" i="2"/>
  <c r="AJ15" i="11"/>
  <c r="S24" i="2" l="1"/>
  <c r="AH16" i="1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U24" i="2"/>
  <c r="T24" i="2"/>
  <c r="AJ16" i="11"/>
  <c r="S25" i="2" l="1"/>
  <c r="AH17" i="1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U25" i="2"/>
  <c r="T25" i="2"/>
  <c r="AJ17" i="11"/>
  <c r="S26" i="2" l="1"/>
  <c r="AH18" i="11"/>
  <c r="F38" i="19"/>
  <c r="X68" i="19"/>
  <c r="X70" i="19" s="1"/>
  <c r="W70" i="19"/>
  <c r="U51" i="19"/>
  <c r="U64" i="19"/>
  <c r="U26" i="2"/>
  <c r="T26" i="2"/>
  <c r="AI18" i="11"/>
  <c r="S27" i="2" l="1"/>
  <c r="AH19" i="11"/>
  <c r="X71" i="19"/>
  <c r="X72" i="19" s="1"/>
  <c r="W71" i="19"/>
  <c r="W72" i="19" s="1"/>
  <c r="U27" i="2"/>
  <c r="T27" i="2"/>
  <c r="AI19" i="11"/>
  <c r="AJ19" i="11"/>
  <c r="S28" i="2" l="1"/>
  <c r="AH20" i="1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8" i="2"/>
  <c r="T28" i="2"/>
  <c r="AI20" i="11"/>
  <c r="AJ20" i="11"/>
  <c r="S29" i="2" l="1"/>
  <c r="AH21" i="1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U29" i="2"/>
  <c r="T29" i="2"/>
  <c r="AJ21" i="11"/>
  <c r="S30" i="2" l="1"/>
  <c r="AH22" i="11"/>
  <c r="P21" i="17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U30" i="2"/>
  <c r="T30" i="2"/>
  <c r="AI22" i="11"/>
  <c r="S31" i="2" l="1"/>
  <c r="AH23" i="11"/>
  <c r="G22" i="15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31" i="2"/>
  <c r="T31" i="2"/>
  <c r="AI23" i="11"/>
  <c r="AJ23" i="11"/>
  <c r="S32" i="2" l="1"/>
  <c r="AH24" i="11"/>
  <c r="H12" i="18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U32" i="2"/>
  <c r="T32" i="2"/>
  <c r="AI24" i="11"/>
  <c r="AJ24" i="11"/>
  <c r="S33" i="2" l="1"/>
  <c r="AH25" i="11"/>
  <c r="U33" i="2"/>
  <c r="T33" i="2"/>
  <c r="AJ25" i="11"/>
  <c r="S34" i="2" l="1"/>
  <c r="AH26" i="11"/>
  <c r="U34" i="2"/>
  <c r="T34" i="2"/>
  <c r="AI26" i="11"/>
  <c r="S35" i="2" l="1"/>
  <c r="AH27" i="11"/>
  <c r="U35" i="2"/>
  <c r="T35" i="2"/>
  <c r="AI27" i="11"/>
  <c r="S36" i="2" l="1"/>
  <c r="AH28" i="11"/>
  <c r="U36" i="2"/>
  <c r="T36" i="2"/>
  <c r="AI28" i="11"/>
  <c r="S37" i="2" l="1"/>
  <c r="AH29" i="11"/>
  <c r="U37" i="2"/>
  <c r="T37" i="2"/>
  <c r="AJ29" i="11"/>
  <c r="S38" i="2" l="1"/>
  <c r="AH30" i="11"/>
  <c r="U38" i="2"/>
  <c r="T38" i="2"/>
  <c r="AI30" i="11"/>
  <c r="S39" i="2" l="1"/>
  <c r="AH31" i="11"/>
  <c r="U39" i="2"/>
  <c r="T39" i="2"/>
  <c r="AI31" i="11"/>
  <c r="AJ31" i="11"/>
  <c r="S40" i="2" l="1"/>
  <c r="AH32" i="11"/>
  <c r="U40" i="2"/>
  <c r="T40" i="2"/>
  <c r="AI32" i="11"/>
  <c r="AJ32" i="11"/>
  <c r="S41" i="2" l="1"/>
  <c r="AH33" i="11"/>
  <c r="U41" i="2"/>
  <c r="T41" i="2"/>
  <c r="AI33" i="11"/>
  <c r="S42" i="2" l="1"/>
  <c r="AH34" i="11"/>
  <c r="U42" i="2"/>
  <c r="T42" i="2"/>
  <c r="AJ34" i="11"/>
  <c r="S43" i="2" l="1"/>
  <c r="AH35" i="11"/>
  <c r="U43" i="2"/>
  <c r="T43" i="2"/>
  <c r="AI35" i="11"/>
  <c r="AJ35" i="11"/>
  <c r="S44" i="2" l="1"/>
  <c r="AH36" i="11"/>
  <c r="U44" i="2"/>
  <c r="T44" i="2"/>
  <c r="AJ36" i="11"/>
  <c r="S45" i="2" l="1"/>
  <c r="AH37" i="11"/>
  <c r="U45" i="2"/>
  <c r="T45" i="2"/>
  <c r="AI37" i="11"/>
  <c r="S46" i="2" l="1"/>
  <c r="AH38" i="11"/>
  <c r="U46" i="2"/>
  <c r="T46" i="2"/>
  <c r="AI38" i="11"/>
  <c r="AJ38" i="11"/>
  <c r="S47" i="2" l="1"/>
  <c r="AH39" i="11"/>
  <c r="U47" i="2"/>
  <c r="T47" i="2"/>
  <c r="AI39" i="11"/>
  <c r="S48" i="2" l="1"/>
  <c r="AH40" i="11"/>
  <c r="U48" i="2"/>
  <c r="T48" i="2"/>
  <c r="AJ40" i="11"/>
  <c r="S49" i="2" l="1"/>
  <c r="AH41" i="11"/>
  <c r="U49" i="2"/>
  <c r="T49" i="2"/>
  <c r="AJ41" i="11"/>
  <c r="S50" i="2" l="1"/>
  <c r="AH42" i="11"/>
  <c r="U50" i="2"/>
  <c r="T50" i="2"/>
  <c r="AI42" i="11"/>
  <c r="AJ42" i="11"/>
  <c r="S51" i="2" l="1"/>
  <c r="AH43" i="11"/>
  <c r="U51" i="2"/>
  <c r="T51" i="2"/>
  <c r="AI43" i="11"/>
  <c r="AJ43" i="11"/>
  <c r="S52" i="2" l="1"/>
  <c r="AH44" i="11"/>
  <c r="U52" i="2"/>
  <c r="T52" i="2"/>
  <c r="AI44" i="11"/>
  <c r="AJ44" i="11"/>
  <c r="S53" i="2" l="1"/>
  <c r="AH45" i="11"/>
  <c r="U53" i="2"/>
  <c r="T53" i="2"/>
  <c r="AI45" i="11"/>
  <c r="AJ45" i="11"/>
  <c r="S54" i="2" l="1"/>
  <c r="AH46" i="11"/>
  <c r="U54" i="2"/>
  <c r="T54" i="2"/>
  <c r="AI46" i="11"/>
  <c r="AJ46" i="11"/>
  <c r="S55" i="2" l="1"/>
  <c r="AH47" i="11"/>
  <c r="U55" i="2"/>
  <c r="T55" i="2"/>
  <c r="AI47" i="11"/>
  <c r="AJ47" i="11"/>
  <c r="S56" i="2" l="1"/>
  <c r="AH48" i="11"/>
  <c r="U56" i="2"/>
  <c r="T56" i="2"/>
  <c r="AI48" i="11"/>
  <c r="AJ48" i="11"/>
  <c r="S57" i="2" l="1"/>
  <c r="AH49" i="11"/>
  <c r="U57" i="2"/>
  <c r="T57" i="2"/>
  <c r="AI49" i="11"/>
  <c r="AJ49" i="11"/>
  <c r="S58" i="2" l="1"/>
  <c r="AH50" i="11"/>
  <c r="U58" i="2"/>
  <c r="T58" i="2"/>
  <c r="AI50" i="11"/>
  <c r="AJ50" i="11"/>
  <c r="S59" i="2" l="1"/>
  <c r="AH51" i="11"/>
  <c r="U59" i="2"/>
  <c r="T59" i="2"/>
  <c r="AI51" i="11"/>
  <c r="AJ51" i="11"/>
  <c r="S60" i="2" l="1"/>
  <c r="AH52" i="11"/>
  <c r="U60" i="2"/>
  <c r="T60" i="2"/>
  <c r="AI52" i="11"/>
  <c r="AJ52" i="11"/>
  <c r="S61" i="2" l="1"/>
  <c r="AH53" i="11"/>
  <c r="U61" i="2"/>
  <c r="T61" i="2"/>
  <c r="AI53" i="11"/>
  <c r="AJ53" i="11"/>
  <c r="S62" i="2" l="1"/>
  <c r="AH54" i="11"/>
  <c r="U62" i="2"/>
  <c r="T62" i="2"/>
  <c r="AJ54" i="11"/>
  <c r="S63" i="2" l="1"/>
  <c r="AH55" i="11"/>
  <c r="U63" i="2"/>
  <c r="T63" i="2"/>
  <c r="AI55" i="11"/>
  <c r="AJ55" i="11"/>
  <c r="S64" i="2" l="1"/>
  <c r="AH56" i="11"/>
  <c r="U64" i="2"/>
  <c r="T64" i="2"/>
  <c r="AJ56" i="11"/>
  <c r="S65" i="2" l="1"/>
  <c r="AH57" i="11"/>
  <c r="U65" i="2"/>
  <c r="T65" i="2"/>
  <c r="AI57" i="11"/>
  <c r="AJ57" i="11"/>
  <c r="S66" i="2" l="1"/>
  <c r="AH58" i="11"/>
  <c r="U66" i="2"/>
  <c r="T66" i="2"/>
  <c r="AJ58" i="11"/>
  <c r="S67" i="2" l="1"/>
  <c r="AH59" i="11"/>
  <c r="U67" i="2"/>
  <c r="T67" i="2"/>
  <c r="AI59" i="11"/>
  <c r="AJ59" i="11"/>
  <c r="S68" i="2" l="1"/>
  <c r="AH60" i="11"/>
  <c r="U68" i="2"/>
  <c r="T68" i="2"/>
  <c r="AJ60" i="11"/>
  <c r="S69" i="2" l="1"/>
  <c r="AH61" i="11"/>
  <c r="U69" i="2"/>
  <c r="T69" i="2"/>
  <c r="AI61" i="11"/>
  <c r="AJ61" i="11"/>
  <c r="S70" i="2" l="1"/>
  <c r="AH62" i="11"/>
  <c r="U70" i="2"/>
  <c r="T70" i="2"/>
  <c r="AJ62" i="11"/>
  <c r="S71" i="2" l="1"/>
  <c r="AH63" i="11"/>
  <c r="U71" i="2"/>
  <c r="T71" i="2"/>
  <c r="AI63" i="11"/>
  <c r="AJ63" i="11"/>
  <c r="S72" i="2" l="1"/>
  <c r="AH64" i="11"/>
  <c r="U72" i="2"/>
  <c r="T72" i="2"/>
  <c r="AJ64" i="11"/>
  <c r="S73" i="2" l="1"/>
  <c r="AH65" i="11"/>
  <c r="U73" i="2"/>
  <c r="T73" i="2"/>
  <c r="AI65" i="11"/>
  <c r="AJ65" i="11"/>
  <c r="S74" i="2" l="1"/>
  <c r="AH66" i="11"/>
  <c r="U74" i="2"/>
  <c r="T74" i="2"/>
  <c r="AJ66" i="11"/>
  <c r="S75" i="2" l="1"/>
  <c r="AH67" i="11"/>
  <c r="U75" i="2"/>
  <c r="T75" i="2"/>
  <c r="AI67" i="11"/>
  <c r="AJ67" i="11"/>
  <c r="S76" i="2" l="1"/>
  <c r="AH68" i="11"/>
  <c r="U76" i="2"/>
  <c r="T76" i="2"/>
  <c r="AJ68" i="11"/>
  <c r="S77" i="2" l="1"/>
  <c r="AH69" i="11"/>
  <c r="U77" i="2"/>
  <c r="T77" i="2"/>
  <c r="AI69" i="11"/>
  <c r="AJ69" i="11"/>
  <c r="S78" i="2" l="1"/>
  <c r="AH70" i="11"/>
  <c r="U78" i="2"/>
  <c r="T78" i="2"/>
  <c r="AJ70" i="11"/>
  <c r="S79" i="2" l="1"/>
  <c r="AH71" i="11"/>
  <c r="U79" i="2"/>
  <c r="T79" i="2"/>
  <c r="AI71" i="11"/>
  <c r="AJ71" i="11"/>
  <c r="S80" i="2" l="1"/>
  <c r="AH72" i="11"/>
  <c r="U80" i="2"/>
  <c r="T80" i="2"/>
  <c r="AJ72" i="11"/>
  <c r="S81" i="2" l="1"/>
  <c r="AH73" i="11"/>
  <c r="U81" i="2"/>
  <c r="T81" i="2"/>
  <c r="AI73" i="11"/>
  <c r="AJ73" i="11"/>
  <c r="S82" i="2" l="1"/>
  <c r="AH74" i="11"/>
  <c r="U82" i="2"/>
  <c r="T82" i="2"/>
  <c r="AJ74" i="11"/>
  <c r="S83" i="2" l="1"/>
  <c r="AH75" i="11"/>
  <c r="U83" i="2"/>
  <c r="T83" i="2"/>
  <c r="AI75" i="11"/>
  <c r="AJ75" i="11"/>
  <c r="S84" i="2" l="1"/>
  <c r="AH76" i="11"/>
  <c r="U84" i="2"/>
  <c r="T84" i="2"/>
  <c r="AJ76" i="11"/>
  <c r="S85" i="2" l="1"/>
  <c r="AH77" i="11"/>
  <c r="U85" i="2"/>
  <c r="T85" i="2"/>
  <c r="AI77" i="11"/>
  <c r="AJ77" i="11"/>
  <c r="S86" i="2" l="1"/>
  <c r="AH78" i="11"/>
  <c r="U86" i="2"/>
  <c r="T86" i="2"/>
  <c r="AJ78" i="11"/>
  <c r="S87" i="2" l="1"/>
  <c r="AH79" i="11"/>
  <c r="U87" i="2"/>
  <c r="T87" i="2"/>
  <c r="AI79" i="11"/>
  <c r="AJ79" i="11"/>
  <c r="S88" i="2" l="1"/>
  <c r="AH80" i="11"/>
  <c r="U88" i="2"/>
  <c r="T88" i="2"/>
  <c r="AJ80" i="11"/>
  <c r="S89" i="2" l="1"/>
  <c r="AH81" i="11"/>
  <c r="U89" i="2"/>
  <c r="T89" i="2"/>
  <c r="AI81" i="11"/>
  <c r="AJ81" i="11"/>
  <c r="S90" i="2" l="1"/>
  <c r="AH82" i="11"/>
  <c r="U90" i="2"/>
  <c r="T90" i="2"/>
  <c r="AJ82" i="11"/>
  <c r="S91" i="2" l="1"/>
  <c r="AH83" i="11"/>
  <c r="U91" i="2"/>
  <c r="T91" i="2"/>
  <c r="AI83" i="11"/>
  <c r="AJ83" i="11"/>
  <c r="S92" i="2" l="1"/>
  <c r="AH84" i="11"/>
  <c r="U92" i="2"/>
  <c r="T92" i="2"/>
  <c r="AJ84" i="11"/>
  <c r="S93" i="2" l="1"/>
  <c r="AH85" i="11"/>
  <c r="U93" i="2"/>
  <c r="T93" i="2"/>
  <c r="AI85" i="11"/>
  <c r="AJ85" i="11"/>
  <c r="S94" i="2" l="1"/>
  <c r="AH86" i="11"/>
  <c r="U94" i="2"/>
  <c r="T94" i="2"/>
  <c r="AJ86" i="11"/>
  <c r="S95" i="2" l="1"/>
  <c r="AH87" i="11"/>
  <c r="U95" i="2"/>
  <c r="T95" i="2"/>
  <c r="AI87" i="11"/>
  <c r="AJ87" i="11"/>
  <c r="S96" i="2" l="1"/>
  <c r="AH88" i="11"/>
  <c r="U96" i="2"/>
  <c r="T96" i="2"/>
  <c r="AJ88" i="11"/>
  <c r="S97" i="2" l="1"/>
  <c r="AH89" i="11"/>
  <c r="U97" i="2"/>
  <c r="T97" i="2"/>
  <c r="AI89" i="11"/>
  <c r="AJ89" i="11"/>
  <c r="S98" i="2" l="1"/>
  <c r="AH90" i="11"/>
  <c r="U98" i="2"/>
  <c r="T98" i="2"/>
  <c r="AJ90" i="11"/>
  <c r="S99" i="2" l="1"/>
  <c r="AH91" i="11"/>
  <c r="U99" i="2"/>
  <c r="T99" i="2"/>
  <c r="AI91" i="11"/>
  <c r="AJ91" i="11"/>
  <c r="S100" i="2" l="1"/>
  <c r="AH92" i="11"/>
  <c r="U100" i="2"/>
  <c r="T100" i="2"/>
  <c r="AJ92" i="11"/>
  <c r="S101" i="2" l="1"/>
  <c r="AH93" i="11"/>
  <c r="U101" i="2"/>
  <c r="T101" i="2"/>
  <c r="AI93" i="11"/>
  <c r="AJ93" i="11"/>
  <c r="S102" i="2" l="1"/>
  <c r="AH94" i="11"/>
  <c r="U102" i="2"/>
  <c r="T102" i="2"/>
  <c r="AJ94" i="11"/>
  <c r="S103" i="2" l="1"/>
  <c r="AH95" i="11"/>
  <c r="U103" i="2"/>
  <c r="T103" i="2"/>
  <c r="AI95" i="11"/>
  <c r="AJ95" i="11"/>
  <c r="S104" i="2" l="1"/>
  <c r="AH96" i="11"/>
  <c r="U104" i="2"/>
  <c r="T104" i="2"/>
  <c r="AJ96" i="11"/>
  <c r="S105" i="2" l="1"/>
  <c r="AH97" i="11"/>
  <c r="U105" i="2"/>
  <c r="T105" i="2"/>
  <c r="AI97" i="11"/>
  <c r="AJ97" i="11"/>
  <c r="S106" i="2" l="1"/>
  <c r="AH98" i="11"/>
  <c r="U106" i="2"/>
  <c r="T106" i="2"/>
  <c r="AJ98" i="11"/>
  <c r="S107" i="2" l="1"/>
  <c r="AH99" i="11"/>
  <c r="U107" i="2"/>
  <c r="T107" i="2"/>
  <c r="AI99" i="11"/>
  <c r="AJ99" i="11"/>
  <c r="S108" i="2" l="1"/>
  <c r="AH100" i="11"/>
  <c r="U108" i="2"/>
  <c r="T108" i="2"/>
  <c r="AJ100" i="11"/>
  <c r="S109" i="2" l="1"/>
  <c r="AH101" i="11"/>
  <c r="U109" i="2"/>
  <c r="T109" i="2"/>
  <c r="AI101" i="11"/>
  <c r="AJ101" i="11"/>
  <c r="S110" i="2" l="1"/>
  <c r="AH102" i="11"/>
  <c r="U110" i="2"/>
  <c r="T110" i="2"/>
  <c r="AI102" i="11"/>
  <c r="AJ102" i="11"/>
  <c r="S111" i="2" l="1"/>
  <c r="AH103" i="11"/>
  <c r="U111" i="2"/>
  <c r="T111" i="2"/>
  <c r="AJ103" i="11"/>
  <c r="S112" i="2" l="1"/>
  <c r="AH104" i="11"/>
  <c r="U112" i="2"/>
  <c r="T112" i="2"/>
  <c r="AI104" i="11"/>
  <c r="S113" i="2" l="1"/>
  <c r="AH105" i="11"/>
  <c r="U113" i="2"/>
  <c r="T113" i="2"/>
  <c r="AI105" i="11"/>
  <c r="S114" i="2" l="1"/>
  <c r="AH106" i="11"/>
  <c r="U114" i="2"/>
  <c r="T114" i="2"/>
  <c r="AI106" i="11"/>
  <c r="AJ106" i="11"/>
  <c r="S115" i="2" l="1"/>
  <c r="AH107" i="11"/>
  <c r="U115" i="2"/>
  <c r="T115" i="2"/>
  <c r="AI107" i="11"/>
  <c r="AJ107" i="11"/>
  <c r="S116" i="2" l="1"/>
  <c r="AH108" i="11"/>
  <c r="U116" i="2"/>
  <c r="T116" i="2"/>
  <c r="AI108" i="11"/>
  <c r="AJ108" i="11"/>
  <c r="S117" i="2" l="1"/>
  <c r="AH109" i="11"/>
  <c r="U117" i="2"/>
  <c r="T117" i="2"/>
  <c r="AI109" i="11"/>
  <c r="AJ109" i="11"/>
  <c r="S118" i="2" l="1"/>
  <c r="AH110" i="11"/>
  <c r="U118" i="2"/>
  <c r="T118" i="2"/>
  <c r="AI110" i="11"/>
  <c r="AJ110" i="11"/>
  <c r="S119" i="2" l="1"/>
  <c r="AH111" i="11"/>
  <c r="U119" i="2"/>
  <c r="T119" i="2"/>
  <c r="AI111" i="11"/>
  <c r="AJ111" i="11"/>
  <c r="S120" i="2" l="1"/>
  <c r="AH112" i="11"/>
  <c r="U120" i="2"/>
  <c r="T120" i="2"/>
  <c r="AI112" i="11"/>
  <c r="AJ112" i="11"/>
  <c r="S121" i="2" l="1"/>
  <c r="AH113" i="11"/>
  <c r="U121" i="2"/>
  <c r="T121" i="2"/>
  <c r="AI113" i="11"/>
  <c r="AJ113" i="11"/>
  <c r="S122" i="2" l="1"/>
  <c r="AH114" i="11"/>
  <c r="U122" i="2"/>
  <c r="T122" i="2"/>
  <c r="AI114" i="11"/>
  <c r="AJ114" i="11"/>
  <c r="S123" i="2" l="1"/>
  <c r="AH115" i="11"/>
  <c r="U123" i="2"/>
  <c r="T123" i="2"/>
  <c r="AI115" i="11"/>
  <c r="AJ115" i="11"/>
  <c r="S124" i="2" l="1"/>
  <c r="AH116" i="11"/>
  <c r="U124" i="2"/>
  <c r="T124" i="2"/>
  <c r="AI116" i="11"/>
  <c r="AJ116" i="11"/>
  <c r="S125" i="2" l="1"/>
  <c r="AH117" i="11"/>
  <c r="U125" i="2"/>
  <c r="T125" i="2"/>
  <c r="AI117" i="11"/>
  <c r="AJ117" i="11"/>
  <c r="S126" i="2" l="1"/>
  <c r="AH118" i="11"/>
  <c r="U126" i="2"/>
  <c r="T126" i="2"/>
  <c r="AJ118" i="11"/>
  <c r="S127" i="2" l="1"/>
  <c r="AH120" i="11"/>
  <c r="U127" i="2"/>
  <c r="T127" i="2"/>
  <c r="AJ120" i="11"/>
  <c r="S128" i="2" l="1"/>
  <c r="AH121" i="11"/>
  <c r="U128" i="2"/>
  <c r="T128" i="2"/>
  <c r="AI121" i="11"/>
  <c r="S129" i="2" l="1"/>
  <c r="AH122" i="11"/>
  <c r="U129" i="2"/>
  <c r="T129" i="2"/>
  <c r="AI122" i="11"/>
  <c r="S130" i="2" l="1"/>
  <c r="AH123" i="11"/>
  <c r="U130" i="2"/>
  <c r="T130" i="2"/>
  <c r="AI123" i="11"/>
  <c r="AJ123" i="11"/>
  <c r="S131" i="2" l="1"/>
  <c r="AH124" i="11"/>
  <c r="U131" i="2"/>
  <c r="T131" i="2"/>
  <c r="AI124" i="11"/>
  <c r="AJ124" i="11"/>
  <c r="S132" i="2" l="1"/>
  <c r="AH125" i="11"/>
  <c r="U132" i="2"/>
  <c r="T132" i="2"/>
  <c r="AJ125" i="11"/>
  <c r="S133" i="2" l="1"/>
  <c r="AH126" i="11"/>
  <c r="U133" i="2"/>
  <c r="T133" i="2"/>
  <c r="AI126" i="11"/>
  <c r="S134" i="2" l="1"/>
  <c r="AH127" i="11"/>
  <c r="U134" i="2"/>
  <c r="T134" i="2"/>
  <c r="AI127" i="11"/>
  <c r="AJ127" i="11"/>
  <c r="S135" i="2" l="1"/>
  <c r="AH128" i="11"/>
  <c r="U135" i="2"/>
  <c r="T135" i="2"/>
  <c r="AI128" i="11"/>
  <c r="AJ128" i="11"/>
  <c r="S136" i="2" l="1"/>
  <c r="G10" i="7"/>
  <c r="U136" i="2"/>
  <c r="T136" i="2"/>
  <c r="AJ7217" i="11"/>
  <c r="AI7216" i="11"/>
  <c r="AJ7213" i="11"/>
  <c r="AI7212" i="11"/>
  <c r="AJ7209" i="11"/>
  <c r="AI7208" i="11"/>
  <c r="AJ7205" i="11"/>
  <c r="AI7204" i="11"/>
  <c r="AJ7201" i="11"/>
  <c r="AI7200" i="11"/>
  <c r="AJ7197" i="11"/>
  <c r="AI7196" i="11"/>
  <c r="AJ7193" i="11"/>
  <c r="AI7192" i="11"/>
  <c r="AJ7189" i="11"/>
  <c r="AI7188" i="11"/>
  <c r="AJ7185" i="11"/>
  <c r="AI7184" i="11"/>
  <c r="AJ7181" i="11"/>
  <c r="AI7180" i="11"/>
  <c r="AJ7177" i="11"/>
  <c r="AI7176" i="11"/>
  <c r="AJ7173" i="11"/>
  <c r="AI7172" i="11"/>
  <c r="AJ7169" i="11"/>
  <c r="AI7168" i="11"/>
  <c r="AJ7165" i="11"/>
  <c r="AI7164" i="11"/>
  <c r="AJ7161" i="11"/>
  <c r="AI7160" i="11"/>
  <c r="AJ7157" i="11"/>
  <c r="AI7156" i="11"/>
  <c r="AJ7153" i="11"/>
  <c r="AI7152" i="11"/>
  <c r="AJ7149" i="11"/>
  <c r="AI7148" i="11"/>
  <c r="AJ7145" i="11"/>
  <c r="AI7144" i="11"/>
  <c r="AJ7141" i="11"/>
  <c r="AI7140" i="11"/>
  <c r="AJ7137" i="11"/>
  <c r="AI7136" i="11"/>
  <c r="AJ7133" i="11"/>
  <c r="AI7132" i="11"/>
  <c r="AJ7129" i="11"/>
  <c r="AI7128" i="11"/>
  <c r="AJ7125" i="11"/>
  <c r="AI7124" i="11"/>
  <c r="AJ7121" i="11"/>
  <c r="AI7120" i="11"/>
  <c r="AJ7117" i="11"/>
  <c r="AI7116" i="11"/>
  <c r="AJ7113" i="11"/>
  <c r="AI7112" i="11"/>
  <c r="AJ7109" i="11"/>
  <c r="AI7108" i="11"/>
  <c r="AJ7105" i="11"/>
  <c r="AI7104" i="11"/>
  <c r="AJ7101" i="11"/>
  <c r="AI7100" i="11"/>
  <c r="AJ7097" i="11"/>
  <c r="AI7096" i="11"/>
  <c r="AJ7093" i="11"/>
  <c r="AI7092" i="11"/>
  <c r="AJ7089" i="11"/>
  <c r="AI7088" i="11"/>
  <c r="AJ7085" i="11"/>
  <c r="AI7084" i="11"/>
  <c r="AJ7081" i="11"/>
  <c r="AI7080" i="11"/>
  <c r="AJ7077" i="11"/>
  <c r="AI7076" i="11"/>
  <c r="AJ7073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I7214" i="11"/>
  <c r="AJ7211" i="11"/>
  <c r="AI7206" i="11"/>
  <c r="AJ7203" i="11"/>
  <c r="AI7198" i="11"/>
  <c r="AJ7195" i="11"/>
  <c r="AI7190" i="11"/>
  <c r="AJ7187" i="11"/>
  <c r="AI7182" i="11"/>
  <c r="AJ7179" i="11"/>
  <c r="AI7174" i="11"/>
  <c r="AJ7171" i="11"/>
  <c r="AI7166" i="11"/>
  <c r="AJ7163" i="11"/>
  <c r="AI7158" i="11"/>
  <c r="AJ7155" i="11"/>
  <c r="AI7150" i="11"/>
  <c r="AJ7147" i="11"/>
  <c r="AI7142" i="11"/>
  <c r="AJ7139" i="11"/>
  <c r="AI7134" i="11"/>
  <c r="AJ7131" i="11"/>
  <c r="AI7126" i="11"/>
  <c r="AJ7123" i="11"/>
  <c r="AI7118" i="11"/>
  <c r="AJ7115" i="11"/>
  <c r="AI7110" i="11"/>
  <c r="AJ7107" i="11"/>
  <c r="AI7102" i="11"/>
  <c r="AJ7099" i="11"/>
  <c r="AI7094" i="11"/>
  <c r="AJ7091" i="11"/>
  <c r="AI7086" i="11"/>
  <c r="AJ7083" i="11"/>
  <c r="AI7078" i="11"/>
  <c r="AJ7075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J7216" i="11"/>
  <c r="AI7211" i="11"/>
  <c r="AJ7208" i="11"/>
  <c r="AI7203" i="11"/>
  <c r="AJ7200" i="11"/>
  <c r="AI7195" i="11"/>
  <c r="AJ7192" i="11"/>
  <c r="AI7187" i="11"/>
  <c r="AJ7184" i="11"/>
  <c r="AI7179" i="11"/>
  <c r="AJ7176" i="11"/>
  <c r="AI7171" i="11"/>
  <c r="AJ7168" i="11"/>
  <c r="AI7163" i="11"/>
  <c r="AJ7160" i="11"/>
  <c r="AI7155" i="11"/>
  <c r="AJ7152" i="11"/>
  <c r="AI7147" i="11"/>
  <c r="AJ7144" i="11"/>
  <c r="AI7139" i="11"/>
  <c r="AJ7136" i="11"/>
  <c r="AI7131" i="11"/>
  <c r="AJ7128" i="11"/>
  <c r="AI7123" i="11"/>
  <c r="AJ7120" i="11"/>
  <c r="AI7115" i="11"/>
  <c r="AJ7112" i="11"/>
  <c r="AI7107" i="11"/>
  <c r="AJ7104" i="11"/>
  <c r="AI7099" i="11"/>
  <c r="AJ7096" i="11"/>
  <c r="AI7091" i="11"/>
  <c r="AJ7088" i="11"/>
  <c r="AI7083" i="11"/>
  <c r="AJ7080" i="11"/>
  <c r="AI7075" i="11"/>
  <c r="AJ7072" i="11"/>
  <c r="AJ7215" i="11"/>
  <c r="AI7210" i="11"/>
  <c r="AJ7207" i="11"/>
  <c r="AI7202" i="11"/>
  <c r="AJ7199" i="11"/>
  <c r="AI7194" i="11"/>
  <c r="AJ7191" i="11"/>
  <c r="AI7186" i="11"/>
  <c r="AJ7183" i="11"/>
  <c r="AI7178" i="11"/>
  <c r="AJ7175" i="11"/>
  <c r="AI7170" i="11"/>
  <c r="AJ7167" i="11"/>
  <c r="AI7162" i="11"/>
  <c r="AJ7159" i="11"/>
  <c r="AI7154" i="11"/>
  <c r="AJ7151" i="11"/>
  <c r="AI7146" i="11"/>
  <c r="AJ7143" i="11"/>
  <c r="AI7138" i="11"/>
  <c r="AJ7135" i="11"/>
  <c r="AI7130" i="11"/>
  <c r="AJ7127" i="11"/>
  <c r="AI7122" i="11"/>
  <c r="AJ7119" i="11"/>
  <c r="AI7114" i="11"/>
  <c r="AJ7111" i="11"/>
  <c r="AI7106" i="11"/>
  <c r="AJ7103" i="11"/>
  <c r="AI7098" i="11"/>
  <c r="AJ7095" i="11"/>
  <c r="AI7090" i="11"/>
  <c r="AJ7087" i="11"/>
  <c r="AI7082" i="11"/>
  <c r="AJ7079" i="11"/>
  <c r="AI7074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J7009" i="11"/>
  <c r="AI7008" i="11"/>
  <c r="AJ7005" i="11"/>
  <c r="AI7004" i="11"/>
  <c r="AJ7001" i="11"/>
  <c r="AI7000" i="11"/>
  <c r="AI7215" i="11"/>
  <c r="AJ7204" i="11"/>
  <c r="AI7183" i="11"/>
  <c r="AJ7172" i="11"/>
  <c r="AI7151" i="11"/>
  <c r="AJ7140" i="11"/>
  <c r="AI7119" i="11"/>
  <c r="AJ7108" i="11"/>
  <c r="AI7087" i="11"/>
  <c r="AJ7076" i="11"/>
  <c r="AJ7070" i="11"/>
  <c r="AI7065" i="11"/>
  <c r="AJ7062" i="11"/>
  <c r="AI7057" i="11"/>
  <c r="AJ7054" i="11"/>
  <c r="AI7049" i="11"/>
  <c r="AJ7046" i="11"/>
  <c r="AI7043" i="11"/>
  <c r="AI7041" i="11"/>
  <c r="AJ7039" i="11"/>
  <c r="AI7034" i="11"/>
  <c r="AJ7032" i="11"/>
  <c r="AJ7030" i="11"/>
  <c r="AI7027" i="11"/>
  <c r="AI7025" i="11"/>
  <c r="AJ7023" i="11"/>
  <c r="AI7018" i="11"/>
  <c r="AJ7016" i="11"/>
  <c r="AJ7014" i="11"/>
  <c r="AI7011" i="11"/>
  <c r="AI7009" i="11"/>
  <c r="AJ7007" i="11"/>
  <c r="AI7002" i="11"/>
  <c r="AJ7000" i="11"/>
  <c r="AJ6997" i="11"/>
  <c r="AI6996" i="11"/>
  <c r="AJ6993" i="11"/>
  <c r="AI6992" i="11"/>
  <c r="AJ6989" i="11"/>
  <c r="AI6988" i="11"/>
  <c r="AJ6985" i="11"/>
  <c r="AI6984" i="11"/>
  <c r="AJ6981" i="11"/>
  <c r="AI6980" i="11"/>
  <c r="AJ6977" i="11"/>
  <c r="AI6976" i="11"/>
  <c r="AJ6973" i="11"/>
  <c r="AI6972" i="11"/>
  <c r="AJ6969" i="11"/>
  <c r="AI6968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J6849" i="11"/>
  <c r="AI6848" i="11"/>
  <c r="AJ6845" i="11"/>
  <c r="AI6844" i="11"/>
  <c r="AJ6841" i="11"/>
  <c r="AI6840" i="11"/>
  <c r="AJ6837" i="11"/>
  <c r="AI6836" i="11"/>
  <c r="AJ7212" i="11"/>
  <c r="AI7191" i="11"/>
  <c r="AJ7180" i="11"/>
  <c r="AI7159" i="11"/>
  <c r="AJ7148" i="11"/>
  <c r="AI7127" i="11"/>
  <c r="AJ7116" i="11"/>
  <c r="AI7095" i="11"/>
  <c r="AJ7084" i="11"/>
  <c r="AI7067" i="11"/>
  <c r="AJ7064" i="11"/>
  <c r="AI7059" i="11"/>
  <c r="AJ7056" i="11"/>
  <c r="AI7051" i="11"/>
  <c r="AJ7048" i="11"/>
  <c r="AI7046" i="11"/>
  <c r="AJ7044" i="11"/>
  <c r="AJ7042" i="11"/>
  <c r="AI7039" i="11"/>
  <c r="AI7037" i="11"/>
  <c r="AJ7035" i="11"/>
  <c r="AI7030" i="11"/>
  <c r="AJ7028" i="11"/>
  <c r="AJ7026" i="11"/>
  <c r="AI7023" i="11"/>
  <c r="AI7021" i="11"/>
  <c r="AJ7019" i="11"/>
  <c r="AI7014" i="11"/>
  <c r="AJ7012" i="11"/>
  <c r="AJ7010" i="11"/>
  <c r="AI7007" i="11"/>
  <c r="AI7005" i="11"/>
  <c r="AJ7003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7188" i="11"/>
  <c r="AI7167" i="11"/>
  <c r="AJ7124" i="11"/>
  <c r="AI7103" i="11"/>
  <c r="AI7069" i="11"/>
  <c r="AJ7058" i="11"/>
  <c r="AI7053" i="11"/>
  <c r="AJ7040" i="11"/>
  <c r="AI7033" i="11"/>
  <c r="AI7026" i="11"/>
  <c r="AJ7022" i="11"/>
  <c r="AI7019" i="11"/>
  <c r="AJ7015" i="11"/>
  <c r="AJ7008" i="11"/>
  <c r="AI7001" i="11"/>
  <c r="AI6998" i="11"/>
  <c r="AJ6995" i="11"/>
  <c r="AI6990" i="11"/>
  <c r="AJ6987" i="11"/>
  <c r="AI6982" i="11"/>
  <c r="AJ6979" i="11"/>
  <c r="AI6974" i="11"/>
  <c r="AJ6971" i="11"/>
  <c r="AI6966" i="11"/>
  <c r="AJ6963" i="11"/>
  <c r="AI6958" i="11"/>
  <c r="AJ6955" i="11"/>
  <c r="AI6950" i="11"/>
  <c r="AJ6947" i="11"/>
  <c r="AI6942" i="11"/>
  <c r="AJ6939" i="11"/>
  <c r="AI6934" i="11"/>
  <c r="AJ6931" i="11"/>
  <c r="AI6926" i="11"/>
  <c r="AJ6923" i="11"/>
  <c r="AI6919" i="11"/>
  <c r="AI6917" i="11"/>
  <c r="AJ6915" i="11"/>
  <c r="AI6910" i="11"/>
  <c r="AJ6908" i="11"/>
  <c r="AJ6906" i="11"/>
  <c r="AI6903" i="11"/>
  <c r="AI6901" i="11"/>
  <c r="AJ6899" i="11"/>
  <c r="AI6894" i="11"/>
  <c r="AJ6892" i="11"/>
  <c r="AJ6890" i="11"/>
  <c r="AI6887" i="11"/>
  <c r="AI6885" i="11"/>
  <c r="AJ6883" i="11"/>
  <c r="AI6878" i="11"/>
  <c r="AJ6876" i="11"/>
  <c r="AJ6874" i="11"/>
  <c r="AI6871" i="11"/>
  <c r="AI6869" i="11"/>
  <c r="AJ6867" i="11"/>
  <c r="AI6862" i="11"/>
  <c r="AJ6860" i="11"/>
  <c r="AJ6858" i="11"/>
  <c r="AI6855" i="11"/>
  <c r="AI6853" i="11"/>
  <c r="AJ6851" i="11"/>
  <c r="AI6846" i="11"/>
  <c r="AJ6844" i="11"/>
  <c r="AJ6842" i="11"/>
  <c r="AI6839" i="11"/>
  <c r="AI6837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6799" i="11"/>
  <c r="AI6798" i="11"/>
  <c r="AJ6795" i="11"/>
  <c r="AI6794" i="11"/>
  <c r="AJ6791" i="11"/>
  <c r="AI6790" i="11"/>
  <c r="AJ6787" i="11"/>
  <c r="AI6786" i="11"/>
  <c r="AJ6783" i="11"/>
  <c r="AI6782" i="11"/>
  <c r="AJ6779" i="11"/>
  <c r="AI6778" i="11"/>
  <c r="AJ6775" i="11"/>
  <c r="AI6774" i="11"/>
  <c r="AJ6771" i="11"/>
  <c r="AI6770" i="11"/>
  <c r="AJ6767" i="11"/>
  <c r="AI6766" i="11"/>
  <c r="AJ6763" i="11"/>
  <c r="AI6762" i="11"/>
  <c r="AJ6759" i="11"/>
  <c r="AI6758" i="11"/>
  <c r="AJ6755" i="11"/>
  <c r="AI6754" i="11"/>
  <c r="AJ6751" i="11"/>
  <c r="AI6750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I7207" i="11"/>
  <c r="AJ7164" i="11"/>
  <c r="AI7143" i="11"/>
  <c r="AJ7100" i="11"/>
  <c r="AI7199" i="11"/>
  <c r="AJ7156" i="11"/>
  <c r="AI7079" i="11"/>
  <c r="AJ7066" i="11"/>
  <c r="AJ7060" i="11"/>
  <c r="AJ7052" i="11"/>
  <c r="AJ7036" i="11"/>
  <c r="AJ7031" i="11"/>
  <c r="AJ7027" i="11"/>
  <c r="AI7022" i="11"/>
  <c r="AI7017" i="11"/>
  <c r="AI7013" i="11"/>
  <c r="AI7003" i="11"/>
  <c r="AI6999" i="11"/>
  <c r="AI6995" i="11"/>
  <c r="AJ6991" i="11"/>
  <c r="AJ6988" i="11"/>
  <c r="AJ6984" i="11"/>
  <c r="AI6970" i="11"/>
  <c r="AI6967" i="11"/>
  <c r="AI6963" i="11"/>
  <c r="AJ6959" i="11"/>
  <c r="AJ6956" i="11"/>
  <c r="AJ6952" i="11"/>
  <c r="AI6938" i="11"/>
  <c r="AI6935" i="11"/>
  <c r="AI6931" i="11"/>
  <c r="AJ6927" i="11"/>
  <c r="AJ6924" i="11"/>
  <c r="AJ6920" i="11"/>
  <c r="AI6918" i="11"/>
  <c r="AI6913" i="11"/>
  <c r="AI6911" i="11"/>
  <c r="AI6906" i="11"/>
  <c r="AI6899" i="11"/>
  <c r="AJ6894" i="11"/>
  <c r="AJ6887" i="11"/>
  <c r="AJ6882" i="11"/>
  <c r="AJ6880" i="11"/>
  <c r="AJ6875" i="11"/>
  <c r="AI6873" i="11"/>
  <c r="AJ6870" i="11"/>
  <c r="AJ6868" i="11"/>
  <c r="AI6866" i="11"/>
  <c r="AJ6863" i="11"/>
  <c r="AI6861" i="11"/>
  <c r="AI6859" i="11"/>
  <c r="AJ6856" i="11"/>
  <c r="AI6854" i="11"/>
  <c r="AI6849" i="11"/>
  <c r="AI6847" i="11"/>
  <c r="AI6842" i="11"/>
  <c r="AI6835" i="11"/>
  <c r="AJ6833" i="11"/>
  <c r="AI6828" i="11"/>
  <c r="AJ6826" i="11"/>
  <c r="AJ6824" i="11"/>
  <c r="AI6821" i="11"/>
  <c r="AI6819" i="11"/>
  <c r="AJ6817" i="11"/>
  <c r="AI6812" i="11"/>
  <c r="AJ6810" i="11"/>
  <c r="AJ6808" i="11"/>
  <c r="AI6805" i="11"/>
  <c r="AI6803" i="11"/>
  <c r="AJ6801" i="11"/>
  <c r="AI6796" i="11"/>
  <c r="AJ6794" i="11"/>
  <c r="AJ6792" i="11"/>
  <c r="AI6789" i="11"/>
  <c r="AI6787" i="11"/>
  <c r="AJ6785" i="11"/>
  <c r="AI6780" i="11"/>
  <c r="AJ6778" i="11"/>
  <c r="AJ6776" i="11"/>
  <c r="AI6773" i="11"/>
  <c r="AI6771" i="11"/>
  <c r="AJ6769" i="11"/>
  <c r="AI6764" i="11"/>
  <c r="AJ6762" i="11"/>
  <c r="AJ6760" i="11"/>
  <c r="AI6757" i="11"/>
  <c r="AI6755" i="11"/>
  <c r="AJ6753" i="11"/>
  <c r="AI6748" i="11"/>
  <c r="AJ6746" i="11"/>
  <c r="AJ6744" i="11"/>
  <c r="AI6741" i="11"/>
  <c r="AI6739" i="11"/>
  <c r="AJ6737" i="11"/>
  <c r="AI6732" i="11"/>
  <c r="AJ6730" i="11"/>
  <c r="AJ6728" i="11"/>
  <c r="AI6725" i="11"/>
  <c r="AI6723" i="11"/>
  <c r="AJ6721" i="11"/>
  <c r="AI6716" i="11"/>
  <c r="AJ6714" i="11"/>
  <c r="AJ6712" i="11"/>
  <c r="AI6709" i="11"/>
  <c r="AI6707" i="11"/>
  <c r="AJ6705" i="11"/>
  <c r="AI6700" i="11"/>
  <c r="AJ6698" i="11"/>
  <c r="AJ6696" i="11"/>
  <c r="AI6693" i="11"/>
  <c r="AI6691" i="11"/>
  <c r="AJ6689" i="11"/>
  <c r="AI6684" i="11"/>
  <c r="AJ6682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J7196" i="11"/>
  <c r="AI7111" i="11"/>
  <c r="AJ7050" i="11"/>
  <c r="AI7045" i="11"/>
  <c r="AI7035" i="11"/>
  <c r="AI7031" i="11"/>
  <c r="AJ7011" i="11"/>
  <c r="AJ7006" i="11"/>
  <c r="AJ7002" i="11"/>
  <c r="AI6994" i="11"/>
  <c r="AI6991" i="11"/>
  <c r="AI6987" i="11"/>
  <c r="AJ6983" i="11"/>
  <c r="AJ6980" i="11"/>
  <c r="AJ6976" i="11"/>
  <c r="AI6962" i="11"/>
  <c r="AI6959" i="11"/>
  <c r="AI6955" i="11"/>
  <c r="AJ6951" i="11"/>
  <c r="AJ6948" i="11"/>
  <c r="AJ6944" i="11"/>
  <c r="AI6930" i="11"/>
  <c r="AI6927" i="11"/>
  <c r="AI6923" i="11"/>
  <c r="AI6915" i="11"/>
  <c r="AJ6910" i="11"/>
  <c r="AJ6903" i="11"/>
  <c r="AJ6898" i="11"/>
  <c r="AJ6896" i="11"/>
  <c r="AJ6891" i="11"/>
  <c r="AI6889" i="11"/>
  <c r="AJ6886" i="11"/>
  <c r="AJ6884" i="11"/>
  <c r="AI6882" i="11"/>
  <c r="AJ6879" i="11"/>
  <c r="AI6877" i="11"/>
  <c r="AI6875" i="11"/>
  <c r="AJ6872" i="11"/>
  <c r="AI6870" i="11"/>
  <c r="AI6865" i="11"/>
  <c r="AI6863" i="11"/>
  <c r="AI6858" i="11"/>
  <c r="AI6851" i="11"/>
  <c r="AJ6846" i="11"/>
  <c r="AJ6839" i="11"/>
  <c r="AI6833" i="11"/>
  <c r="AI6831" i="11"/>
  <c r="AJ6829" i="11"/>
  <c r="AI6824" i="11"/>
  <c r="AJ6822" i="11"/>
  <c r="AJ6820" i="11"/>
  <c r="AJ7092" i="11"/>
  <c r="AI7063" i="11"/>
  <c r="AJ7038" i="11"/>
  <c r="AI7029" i="11"/>
  <c r="AJ7020" i="11"/>
  <c r="AI7010" i="11"/>
  <c r="AI6986" i="11"/>
  <c r="AI6979" i="11"/>
  <c r="AJ6972" i="11"/>
  <c r="AI6951" i="11"/>
  <c r="AJ6943" i="11"/>
  <c r="AJ6936" i="11"/>
  <c r="AI6922" i="11"/>
  <c r="AJ6912" i="11"/>
  <c r="AJ6907" i="11"/>
  <c r="AJ6902" i="11"/>
  <c r="AI6898" i="11"/>
  <c r="AI6893" i="11"/>
  <c r="AJ6888" i="11"/>
  <c r="AI6879" i="11"/>
  <c r="AI6874" i="11"/>
  <c r="AJ6855" i="11"/>
  <c r="AJ6850" i="11"/>
  <c r="AI6841" i="11"/>
  <c r="AJ6836" i="11"/>
  <c r="AJ6832" i="11"/>
  <c r="AI6829" i="11"/>
  <c r="AJ6825" i="11"/>
  <c r="AJ6816" i="11"/>
  <c r="AJ6814" i="11"/>
  <c r="AJ6809" i="11"/>
  <c r="AI6807" i="11"/>
  <c r="AJ6804" i="11"/>
  <c r="AJ6802" i="11"/>
  <c r="AI6800" i="11"/>
  <c r="AJ6797" i="11"/>
  <c r="AI6795" i="11"/>
  <c r="AI6793" i="11"/>
  <c r="AJ6790" i="11"/>
  <c r="AI6788" i="11"/>
  <c r="AI6783" i="11"/>
  <c r="AI6781" i="11"/>
  <c r="AI6776" i="11"/>
  <c r="AI6769" i="11"/>
  <c r="AJ6764" i="11"/>
  <c r="AJ6757" i="11"/>
  <c r="AJ6752" i="11"/>
  <c r="AJ6750" i="11"/>
  <c r="AJ6745" i="11"/>
  <c r="AI6743" i="11"/>
  <c r="AJ6740" i="11"/>
  <c r="AJ6738" i="11"/>
  <c r="AI6736" i="11"/>
  <c r="AJ6733" i="11"/>
  <c r="AI6731" i="11"/>
  <c r="AI6729" i="11"/>
  <c r="AJ6726" i="11"/>
  <c r="AI6724" i="11"/>
  <c r="AI6719" i="11"/>
  <c r="AI6717" i="11"/>
  <c r="AI6712" i="11"/>
  <c r="AI6705" i="11"/>
  <c r="AJ6700" i="11"/>
  <c r="AJ6693" i="11"/>
  <c r="AJ6688" i="11"/>
  <c r="AJ6686" i="11"/>
  <c r="AJ6681" i="11"/>
  <c r="AJ6679" i="11"/>
  <c r="AJ6677" i="11"/>
  <c r="AI6674" i="11"/>
  <c r="AI6672" i="11"/>
  <c r="AJ6670" i="11"/>
  <c r="AI6665" i="11"/>
  <c r="AJ6663" i="11"/>
  <c r="AJ6661" i="11"/>
  <c r="AI6658" i="11"/>
  <c r="AI6656" i="11"/>
  <c r="AJ6654" i="11"/>
  <c r="AI6649" i="11"/>
  <c r="AJ6647" i="11"/>
  <c r="AJ6645" i="11"/>
  <c r="AI6642" i="11"/>
  <c r="AI6640" i="11"/>
  <c r="AJ6638" i="11"/>
  <c r="AI6633" i="11"/>
  <c r="AJ6631" i="11"/>
  <c r="AJ6629" i="11"/>
  <c r="AI6626" i="11"/>
  <c r="AI6624" i="11"/>
  <c r="AJ6622" i="11"/>
  <c r="AI6617" i="11"/>
  <c r="AJ6615" i="11"/>
  <c r="AJ6613" i="11"/>
  <c r="AI6610" i="11"/>
  <c r="AI6608" i="11"/>
  <c r="AJ6606" i="11"/>
  <c r="AI6601" i="11"/>
  <c r="AJ6599" i="11"/>
  <c r="AJ6597" i="11"/>
  <c r="AI6594" i="11"/>
  <c r="AI6592" i="11"/>
  <c r="AJ6590" i="11"/>
  <c r="AI6585" i="11"/>
  <c r="AJ6583" i="11"/>
  <c r="AJ6581" i="11"/>
  <c r="AI6578" i="11"/>
  <c r="AI6576" i="11"/>
  <c r="AJ6574" i="11"/>
  <c r="AI6569" i="11"/>
  <c r="AJ6567" i="11"/>
  <c r="AJ6565" i="11"/>
  <c r="AI6562" i="11"/>
  <c r="AI6560" i="11"/>
  <c r="AJ6558" i="11"/>
  <c r="AI6553" i="11"/>
  <c r="AJ6551" i="11"/>
  <c r="AJ6549" i="11"/>
  <c r="AI6546" i="11"/>
  <c r="AI6544" i="11"/>
  <c r="AJ6542" i="11"/>
  <c r="AI6537" i="11"/>
  <c r="AJ6535" i="11"/>
  <c r="AJ6533" i="11"/>
  <c r="AI6530" i="11"/>
  <c r="AI6528" i="11"/>
  <c r="AJ6526" i="11"/>
  <c r="AI6521" i="11"/>
  <c r="AJ6519" i="11"/>
  <c r="AJ6517" i="11"/>
  <c r="AI6514" i="11"/>
  <c r="AI6512" i="11"/>
  <c r="AJ6510" i="11"/>
  <c r="AI6505" i="11"/>
  <c r="AJ6503" i="11"/>
  <c r="AJ6501" i="11"/>
  <c r="AI6498" i="11"/>
  <c r="AI6496" i="11"/>
  <c r="AJ6494" i="11"/>
  <c r="AI6489" i="11"/>
  <c r="AJ6487" i="11"/>
  <c r="AJ6485" i="11"/>
  <c r="AI6482" i="11"/>
  <c r="AI6480" i="11"/>
  <c r="AJ6478" i="11"/>
  <c r="AI6473" i="11"/>
  <c r="AJ6471" i="11"/>
  <c r="AJ6469" i="11"/>
  <c r="AI6466" i="11"/>
  <c r="AI6464" i="11"/>
  <c r="AJ6462" i="11"/>
  <c r="AI6457" i="11"/>
  <c r="AJ6455" i="11"/>
  <c r="AJ6453" i="11"/>
  <c r="AI6450" i="11"/>
  <c r="AI6448" i="11"/>
  <c r="AJ6446" i="11"/>
  <c r="AI6441" i="11"/>
  <c r="AJ6439" i="11"/>
  <c r="AJ6437" i="11"/>
  <c r="AI6434" i="11"/>
  <c r="AI6432" i="11"/>
  <c r="AJ6430" i="11"/>
  <c r="AI6425" i="11"/>
  <c r="AJ6423" i="11"/>
  <c r="AJ6421" i="11"/>
  <c r="AI7175" i="11"/>
  <c r="AI7061" i="11"/>
  <c r="AI7047" i="11"/>
  <c r="AI7038" i="11"/>
  <c r="AJ7018" i="11"/>
  <c r="AJ6999" i="11"/>
  <c r="AJ6992" i="11"/>
  <c r="AI6978" i="11"/>
  <c r="AI6971" i="11"/>
  <c r="AJ6964" i="11"/>
  <c r="AI6943" i="11"/>
  <c r="AJ6935" i="11"/>
  <c r="AJ6928" i="11"/>
  <c r="AJ6916" i="11"/>
  <c r="AJ6911" i="11"/>
  <c r="AI6907" i="11"/>
  <c r="AI6902" i="11"/>
  <c r="AI6897" i="11"/>
  <c r="AI6883" i="11"/>
  <c r="AJ6878" i="11"/>
  <c r="AJ6864" i="11"/>
  <c r="AJ6859" i="11"/>
  <c r="AJ6854" i="11"/>
  <c r="AI6850" i="11"/>
  <c r="AI6845" i="11"/>
  <c r="AJ6840" i="11"/>
  <c r="AI6832" i="11"/>
  <c r="AJ6828" i="11"/>
  <c r="AI6825" i="11"/>
  <c r="AJ6821" i="11"/>
  <c r="AJ6818" i="11"/>
  <c r="AI6816" i="11"/>
  <c r="AJ6813" i="11"/>
  <c r="AI6811" i="11"/>
  <c r="AI6809" i="11"/>
  <c r="AJ6806" i="11"/>
  <c r="AI6804" i="11"/>
  <c r="AI6799" i="11"/>
  <c r="AI6797" i="11"/>
  <c r="AI6792" i="11"/>
  <c r="AI6785" i="11"/>
  <c r="AJ6780" i="11"/>
  <c r="AJ6773" i="11"/>
  <c r="AJ6768" i="11"/>
  <c r="AJ6766" i="11"/>
  <c r="AJ6761" i="11"/>
  <c r="AI6759" i="11"/>
  <c r="AJ6756" i="11"/>
  <c r="AJ6754" i="11"/>
  <c r="AI6752" i="11"/>
  <c r="AJ6749" i="11"/>
  <c r="AI6747" i="11"/>
  <c r="AI6745" i="11"/>
  <c r="AJ6742" i="11"/>
  <c r="AI6740" i="11"/>
  <c r="AI6735" i="11"/>
  <c r="AI6733" i="11"/>
  <c r="AI6728" i="11"/>
  <c r="AI6721" i="11"/>
  <c r="AJ6716" i="11"/>
  <c r="AJ6709" i="11"/>
  <c r="AJ6704" i="11"/>
  <c r="AJ6702" i="11"/>
  <c r="AJ6697" i="11"/>
  <c r="AI6695" i="11"/>
  <c r="AJ6692" i="11"/>
  <c r="AJ6690" i="11"/>
  <c r="AI6688" i="11"/>
  <c r="AJ6685" i="11"/>
  <c r="AI6683" i="11"/>
  <c r="AI6681" i="11"/>
  <c r="AI6677" i="11"/>
  <c r="AJ6675" i="11"/>
  <c r="AJ6673" i="11"/>
  <c r="AI6670" i="11"/>
  <c r="AI6668" i="11"/>
  <c r="AJ6666" i="11"/>
  <c r="AI6661" i="11"/>
  <c r="AJ6659" i="11"/>
  <c r="AJ6657" i="11"/>
  <c r="AI6654" i="11"/>
  <c r="AI6652" i="11"/>
  <c r="AJ6650" i="11"/>
  <c r="AI6645" i="11"/>
  <c r="AJ6643" i="11"/>
  <c r="AJ6641" i="11"/>
  <c r="AI6638" i="11"/>
  <c r="AI6636" i="11"/>
  <c r="AJ6634" i="11"/>
  <c r="AI6629" i="11"/>
  <c r="AJ6627" i="11"/>
  <c r="AJ6625" i="11"/>
  <c r="AI6622" i="11"/>
  <c r="AI6620" i="11"/>
  <c r="AJ6618" i="11"/>
  <c r="AI6613" i="11"/>
  <c r="AJ6611" i="11"/>
  <c r="AJ6609" i="11"/>
  <c r="AI6606" i="11"/>
  <c r="AI6604" i="11"/>
  <c r="AJ6602" i="11"/>
  <c r="AI6597" i="11"/>
  <c r="AJ6595" i="11"/>
  <c r="AJ6593" i="11"/>
  <c r="AI6590" i="11"/>
  <c r="AI6588" i="11"/>
  <c r="AJ6586" i="11"/>
  <c r="AI6581" i="11"/>
  <c r="AJ6579" i="11"/>
  <c r="AJ6577" i="11"/>
  <c r="AI6574" i="11"/>
  <c r="AI6572" i="11"/>
  <c r="AJ6570" i="11"/>
  <c r="AI6565" i="11"/>
  <c r="AJ6563" i="11"/>
  <c r="AJ6561" i="11"/>
  <c r="AI6558" i="11"/>
  <c r="AI6556" i="11"/>
  <c r="AJ6554" i="11"/>
  <c r="AI6549" i="11"/>
  <c r="AJ6547" i="11"/>
  <c r="AJ6545" i="11"/>
  <c r="AI6542" i="11"/>
  <c r="AI6540" i="11"/>
  <c r="AJ6538" i="11"/>
  <c r="AI6533" i="11"/>
  <c r="AJ6531" i="11"/>
  <c r="AJ6529" i="11"/>
  <c r="AI6526" i="11"/>
  <c r="AI6524" i="11"/>
  <c r="AJ6522" i="11"/>
  <c r="AI6517" i="11"/>
  <c r="AJ6515" i="11"/>
  <c r="AJ6513" i="11"/>
  <c r="AI6510" i="11"/>
  <c r="AI6508" i="11"/>
  <c r="AJ6506" i="11"/>
  <c r="AI6501" i="11"/>
  <c r="AJ6499" i="11"/>
  <c r="AJ6497" i="11"/>
  <c r="AI6494" i="11"/>
  <c r="AI6492" i="11"/>
  <c r="AJ6490" i="11"/>
  <c r="AI6485" i="11"/>
  <c r="AJ6483" i="11"/>
  <c r="AJ6481" i="11"/>
  <c r="AI6478" i="11"/>
  <c r="AI6476" i="11"/>
  <c r="AJ6474" i="11"/>
  <c r="AI6469" i="11"/>
  <c r="AI7135" i="11"/>
  <c r="AI7071" i="11"/>
  <c r="AJ7043" i="11"/>
  <c r="AJ7034" i="11"/>
  <c r="AJ7024" i="11"/>
  <c r="AI7015" i="11"/>
  <c r="AI7006" i="11"/>
  <c r="AI6983" i="11"/>
  <c r="AJ6975" i="11"/>
  <c r="AJ6968" i="11"/>
  <c r="AI6954" i="11"/>
  <c r="AI6947" i="11"/>
  <c r="AJ6940" i="11"/>
  <c r="AJ6919" i="11"/>
  <c r="AJ6914" i="11"/>
  <c r="AI6905" i="11"/>
  <c r="AJ6900" i="11"/>
  <c r="AJ6895" i="11"/>
  <c r="AI6891" i="11"/>
  <c r="AI6886" i="11"/>
  <c r="AI6881" i="11"/>
  <c r="AI6867" i="11"/>
  <c r="AJ6862" i="11"/>
  <c r="AJ6848" i="11"/>
  <c r="AJ6843" i="11"/>
  <c r="AJ6838" i="11"/>
  <c r="AJ6834" i="11"/>
  <c r="AI6827" i="11"/>
  <c r="AI6820" i="11"/>
  <c r="AI6815" i="11"/>
  <c r="AI6813" i="11"/>
  <c r="AI6808" i="11"/>
  <c r="AI6801" i="11"/>
  <c r="AJ6796" i="11"/>
  <c r="AJ6789" i="11"/>
  <c r="AJ6784" i="11"/>
  <c r="AJ6782" i="11"/>
  <c r="AJ6777" i="11"/>
  <c r="AI6775" i="11"/>
  <c r="AJ6772" i="11"/>
  <c r="AJ6770" i="11"/>
  <c r="AI6768" i="11"/>
  <c r="AJ6765" i="11"/>
  <c r="AI6763" i="11"/>
  <c r="AI6761" i="11"/>
  <c r="AJ6758" i="11"/>
  <c r="AI6756" i="11"/>
  <c r="AI6751" i="11"/>
  <c r="AI6749" i="11"/>
  <c r="AI6744" i="11"/>
  <c r="AI6737" i="11"/>
  <c r="AJ6732" i="11"/>
  <c r="AJ6725" i="11"/>
  <c r="AJ6720" i="11"/>
  <c r="AJ6718" i="11"/>
  <c r="AJ6713" i="11"/>
  <c r="AI6711" i="11"/>
  <c r="AJ6708" i="11"/>
  <c r="AJ6706" i="11"/>
  <c r="AI6704" i="11"/>
  <c r="AJ6701" i="11"/>
  <c r="AI6699" i="11"/>
  <c r="AI6697" i="11"/>
  <c r="AJ6694" i="11"/>
  <c r="AI6692" i="11"/>
  <c r="AJ7132" i="11"/>
  <c r="AJ6996" i="11"/>
  <c r="AJ6967" i="11"/>
  <c r="AI6939" i="11"/>
  <c r="AI6914" i="11"/>
  <c r="AI6895" i="11"/>
  <c r="AI6857" i="11"/>
  <c r="AI6838" i="11"/>
  <c r="AI6823" i="11"/>
  <c r="AJ6812" i="11"/>
  <c r="AJ6793" i="11"/>
  <c r="AI6784" i="11"/>
  <c r="AJ6774" i="11"/>
  <c r="AI6765" i="11"/>
  <c r="AJ6736" i="11"/>
  <c r="AI6727" i="11"/>
  <c r="AJ6717" i="11"/>
  <c r="AI6708" i="11"/>
  <c r="AI6685" i="11"/>
  <c r="AI6680" i="11"/>
  <c r="AI6673" i="11"/>
  <c r="AJ6669" i="11"/>
  <c r="AI6666" i="11"/>
  <c r="AJ6662" i="11"/>
  <c r="AJ6655" i="11"/>
  <c r="AI6648" i="11"/>
  <c r="AI6641" i="11"/>
  <c r="AJ6637" i="11"/>
  <c r="AI6634" i="11"/>
  <c r="AJ6630" i="11"/>
  <c r="AJ6623" i="11"/>
  <c r="AI6616" i="11"/>
  <c r="AI6609" i="11"/>
  <c r="AJ6605" i="11"/>
  <c r="AI6602" i="11"/>
  <c r="AJ6598" i="11"/>
  <c r="AJ6591" i="11"/>
  <c r="AI6584" i="11"/>
  <c r="AI6577" i="11"/>
  <c r="AJ6573" i="11"/>
  <c r="AI6570" i="11"/>
  <c r="AJ6566" i="11"/>
  <c r="AJ6559" i="11"/>
  <c r="AI6552" i="11"/>
  <c r="AI6545" i="11"/>
  <c r="AJ6541" i="11"/>
  <c r="AI6538" i="11"/>
  <c r="AJ6534" i="11"/>
  <c r="AJ6527" i="11"/>
  <c r="AI6520" i="11"/>
  <c r="AI6513" i="11"/>
  <c r="AJ6509" i="11"/>
  <c r="AI6506" i="11"/>
  <c r="AJ6502" i="11"/>
  <c r="AJ6495" i="11"/>
  <c r="AI6488" i="11"/>
  <c r="AI6481" i="11"/>
  <c r="AJ6477" i="11"/>
  <c r="AI6474" i="11"/>
  <c r="AJ6470" i="11"/>
  <c r="AJ6467" i="11"/>
  <c r="AI6465" i="11"/>
  <c r="AI6460" i="11"/>
  <c r="AI6458" i="11"/>
  <c r="AI6453" i="11"/>
  <c r="AI6446" i="11"/>
  <c r="AJ6441" i="11"/>
  <c r="AJ6434" i="11"/>
  <c r="AJ6429" i="11"/>
  <c r="AJ6427" i="11"/>
  <c r="AJ6422" i="11"/>
  <c r="AI6420" i="11"/>
  <c r="AI6418" i="11"/>
  <c r="AI6416" i="11"/>
  <c r="AJ6414" i="11"/>
  <c r="AI6409" i="11"/>
  <c r="AJ6407" i="11"/>
  <c r="AJ6405" i="11"/>
  <c r="AI6402" i="11"/>
  <c r="AI6400" i="11"/>
  <c r="AJ6398" i="11"/>
  <c r="AI6393" i="11"/>
  <c r="AJ6391" i="11"/>
  <c r="AJ6389" i="11"/>
  <c r="AI6386" i="11"/>
  <c r="AI6384" i="11"/>
  <c r="AJ6382" i="11"/>
  <c r="AI6377" i="11"/>
  <c r="AJ6375" i="11"/>
  <c r="AJ6373" i="11"/>
  <c r="AI6370" i="11"/>
  <c r="AI6368" i="11"/>
  <c r="AJ6366" i="11"/>
  <c r="AI6361" i="11"/>
  <c r="AJ6359" i="11"/>
  <c r="AJ6357" i="11"/>
  <c r="AI6354" i="11"/>
  <c r="AI6352" i="11"/>
  <c r="AJ6350" i="11"/>
  <c r="AI6345" i="11"/>
  <c r="AJ6343" i="11"/>
  <c r="AJ6341" i="11"/>
  <c r="AI6338" i="11"/>
  <c r="AI6336" i="11"/>
  <c r="AJ6334" i="11"/>
  <c r="AI6329" i="11"/>
  <c r="AJ6327" i="11"/>
  <c r="AJ6325" i="11"/>
  <c r="AI6322" i="11"/>
  <c r="AI6320" i="11"/>
  <c r="AJ6318" i="11"/>
  <c r="AI6313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7068" i="11"/>
  <c r="AJ6960" i="11"/>
  <c r="AJ6932" i="11"/>
  <c r="AI6909" i="11"/>
  <c r="AI6890" i="11"/>
  <c r="AJ6871" i="11"/>
  <c r="AJ6852" i="11"/>
  <c r="AJ6800" i="11"/>
  <c r="AI6791" i="11"/>
  <c r="AJ6781" i="11"/>
  <c r="AI6772" i="11"/>
  <c r="AI6753" i="11"/>
  <c r="AJ6734" i="11"/>
  <c r="AJ6724" i="11"/>
  <c r="AI6715" i="11"/>
  <c r="AI6696" i="11"/>
  <c r="AI6689" i="11"/>
  <c r="AJ6684" i="11"/>
  <c r="AI6676" i="11"/>
  <c r="AI6669" i="11"/>
  <c r="AJ6665" i="11"/>
  <c r="AI6662" i="11"/>
  <c r="AJ6658" i="11"/>
  <c r="AJ6651" i="11"/>
  <c r="AI6644" i="11"/>
  <c r="AI6637" i="11"/>
  <c r="AJ6633" i="11"/>
  <c r="AI6630" i="11"/>
  <c r="AJ6626" i="11"/>
  <c r="AJ6619" i="11"/>
  <c r="AI6612" i="11"/>
  <c r="AI6605" i="11"/>
  <c r="AJ6601" i="11"/>
  <c r="AI6598" i="11"/>
  <c r="AJ6594" i="11"/>
  <c r="AJ6587" i="11"/>
  <c r="AI6580" i="11"/>
  <c r="AI6573" i="11"/>
  <c r="AJ6569" i="11"/>
  <c r="AI6566" i="11"/>
  <c r="AJ6562" i="11"/>
  <c r="AJ6555" i="11"/>
  <c r="AI6548" i="11"/>
  <c r="AI6541" i="11"/>
  <c r="AJ6537" i="11"/>
  <c r="AI6534" i="11"/>
  <c r="AJ6530" i="11"/>
  <c r="AJ6523" i="11"/>
  <c r="AI6516" i="11"/>
  <c r="AI6509" i="11"/>
  <c r="AJ6505" i="11"/>
  <c r="AI6502" i="11"/>
  <c r="AJ6498" i="11"/>
  <c r="AJ6491" i="11"/>
  <c r="AI6484" i="11"/>
  <c r="AI6477" i="11"/>
  <c r="AJ6473" i="11"/>
  <c r="AI6470" i="11"/>
  <c r="AI6462" i="11"/>
  <c r="AJ6457" i="11"/>
  <c r="AJ6450" i="11"/>
  <c r="AJ6445" i="11"/>
  <c r="AJ6443" i="11"/>
  <c r="AJ6438" i="11"/>
  <c r="AI6436" i="11"/>
  <c r="AJ6433" i="11"/>
  <c r="AJ6431" i="11"/>
  <c r="AI6429" i="11"/>
  <c r="AJ6426" i="11"/>
  <c r="AI6424" i="11"/>
  <c r="AI6422" i="11"/>
  <c r="AJ6419" i="11"/>
  <c r="AJ6417" i="11"/>
  <c r="AI6414" i="11"/>
  <c r="AI6412" i="11"/>
  <c r="AJ6410" i="11"/>
  <c r="AI6405" i="11"/>
  <c r="AJ6403" i="11"/>
  <c r="AJ6401" i="11"/>
  <c r="AI6398" i="11"/>
  <c r="AI6396" i="11"/>
  <c r="AJ6394" i="11"/>
  <c r="AI6389" i="11"/>
  <c r="AJ6387" i="11"/>
  <c r="AJ6385" i="11"/>
  <c r="AI6382" i="11"/>
  <c r="AI6380" i="11"/>
  <c r="AJ6378" i="11"/>
  <c r="AI6373" i="11"/>
  <c r="AJ6371" i="11"/>
  <c r="AJ6369" i="11"/>
  <c r="AI6366" i="11"/>
  <c r="AI6364" i="11"/>
  <c r="AJ6362" i="11"/>
  <c r="AI6357" i="11"/>
  <c r="AJ6355" i="11"/>
  <c r="AJ6353" i="11"/>
  <c r="AI6350" i="11"/>
  <c r="AI6348" i="11"/>
  <c r="AJ6346" i="11"/>
  <c r="AI6341" i="11"/>
  <c r="AJ6339" i="11"/>
  <c r="AJ6337" i="11"/>
  <c r="AI6334" i="11"/>
  <c r="AI6332" i="11"/>
  <c r="AJ6330" i="11"/>
  <c r="AI6325" i="11"/>
  <c r="AJ6323" i="11"/>
  <c r="AJ6321" i="11"/>
  <c r="AI6318" i="11"/>
  <c r="AI6316" i="11"/>
  <c r="AJ6314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7055" i="11"/>
  <c r="AJ6904" i="11"/>
  <c r="AJ6866" i="11"/>
  <c r="AJ6847" i="11"/>
  <c r="AJ6830" i="11"/>
  <c r="AI6817" i="11"/>
  <c r="AJ6798" i="11"/>
  <c r="AJ6788" i="11"/>
  <c r="AI6779" i="11"/>
  <c r="AI6760" i="11"/>
  <c r="AJ6741" i="11"/>
  <c r="AJ6722" i="11"/>
  <c r="AI6713" i="11"/>
  <c r="AI6703" i="11"/>
  <c r="AI6687" i="11"/>
  <c r="AJ6678" i="11"/>
  <c r="AJ6671" i="11"/>
  <c r="AI6664" i="11"/>
  <c r="AI6657" i="11"/>
  <c r="AJ6653" i="11"/>
  <c r="AI6650" i="11"/>
  <c r="AJ6646" i="11"/>
  <c r="AJ6639" i="11"/>
  <c r="AI6632" i="11"/>
  <c r="AI6625" i="11"/>
  <c r="AJ6621" i="11"/>
  <c r="AI6618" i="11"/>
  <c r="AJ6614" i="11"/>
  <c r="AJ6607" i="11"/>
  <c r="AI6600" i="11"/>
  <c r="AI6593" i="11"/>
  <c r="AJ6589" i="11"/>
  <c r="AI6586" i="11"/>
  <c r="AJ6582" i="11"/>
  <c r="AJ6575" i="11"/>
  <c r="AI6568" i="11"/>
  <c r="AI6561" i="11"/>
  <c r="AJ6557" i="11"/>
  <c r="AI6554" i="11"/>
  <c r="AJ6550" i="11"/>
  <c r="AJ6543" i="11"/>
  <c r="AI6536" i="11"/>
  <c r="AI6529" i="11"/>
  <c r="AJ6525" i="11"/>
  <c r="AI6522" i="11"/>
  <c r="AJ6518" i="11"/>
  <c r="AJ6511" i="11"/>
  <c r="AI6504" i="11"/>
  <c r="AI6497" i="11"/>
  <c r="AJ6493" i="11"/>
  <c r="AI6490" i="11"/>
  <c r="AJ6486" i="11"/>
  <c r="AJ6479" i="11"/>
  <c r="AI6472" i="11"/>
  <c r="AJ6466" i="11"/>
  <c r="AJ6461" i="11"/>
  <c r="AJ6459" i="11"/>
  <c r="AJ6454" i="11"/>
  <c r="AI6452" i="11"/>
  <c r="AJ6449" i="11"/>
  <c r="AJ6447" i="11"/>
  <c r="AI6445" i="11"/>
  <c r="AJ6442" i="11"/>
  <c r="AI6440" i="11"/>
  <c r="AI6438" i="11"/>
  <c r="AJ6435" i="11"/>
  <c r="AI6433" i="11"/>
  <c r="AI6428" i="11"/>
  <c r="AI6426" i="11"/>
  <c r="AI6421" i="11"/>
  <c r="AI6417" i="11"/>
  <c r="AJ6415" i="11"/>
  <c r="AJ6413" i="11"/>
  <c r="AI6410" i="11"/>
  <c r="AI6408" i="11"/>
  <c r="AJ6406" i="11"/>
  <c r="AI6401" i="11"/>
  <c r="AJ6399" i="11"/>
  <c r="AJ6397" i="11"/>
  <c r="AI6394" i="11"/>
  <c r="AI6392" i="11"/>
  <c r="AJ6390" i="11"/>
  <c r="AI6385" i="11"/>
  <c r="AJ6383" i="11"/>
  <c r="AJ6381" i="11"/>
  <c r="AI6378" i="11"/>
  <c r="AI6376" i="11"/>
  <c r="AJ6374" i="11"/>
  <c r="AI6369" i="11"/>
  <c r="AJ6367" i="11"/>
  <c r="AJ6365" i="11"/>
  <c r="AI6362" i="11"/>
  <c r="AI6360" i="11"/>
  <c r="AJ6358" i="11"/>
  <c r="AI6353" i="11"/>
  <c r="AJ6351" i="11"/>
  <c r="AJ6349" i="11"/>
  <c r="AI6346" i="11"/>
  <c r="AI6344" i="11"/>
  <c r="AJ6342" i="11"/>
  <c r="AI6337" i="11"/>
  <c r="AJ6335" i="11"/>
  <c r="AJ6333" i="11"/>
  <c r="AI6330" i="11"/>
  <c r="AI6328" i="11"/>
  <c r="AJ6326" i="11"/>
  <c r="AI6321" i="11"/>
  <c r="AJ6319" i="11"/>
  <c r="AJ6317" i="11"/>
  <c r="AI6314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I7042" i="11"/>
  <c r="AJ6918" i="11"/>
  <c r="AI6843" i="11"/>
  <c r="AI6720" i="11"/>
  <c r="AJ6642" i="11"/>
  <c r="AI6628" i="11"/>
  <c r="AI6614" i="11"/>
  <c r="AJ6585" i="11"/>
  <c r="AJ6571" i="11"/>
  <c r="AI6557" i="11"/>
  <c r="AJ6514" i="11"/>
  <c r="AI6500" i="11"/>
  <c r="AI6486" i="11"/>
  <c r="AI6461" i="11"/>
  <c r="AJ6451" i="11"/>
  <c r="AI6442" i="11"/>
  <c r="AJ6393" i="11"/>
  <c r="AJ6386" i="11"/>
  <c r="AJ6379" i="11"/>
  <c r="AI6372" i="11"/>
  <c r="AI6365" i="11"/>
  <c r="AI6358" i="11"/>
  <c r="AJ6329" i="11"/>
  <c r="AJ6322" i="11"/>
  <c r="AJ6315" i="11"/>
  <c r="AI6309" i="11"/>
  <c r="AJ6298" i="11"/>
  <c r="AI6293" i="11"/>
  <c r="AJ6282" i="11"/>
  <c r="AI6277" i="11"/>
  <c r="AJ6266" i="11"/>
  <c r="AJ6262" i="11"/>
  <c r="AJ6260" i="11"/>
  <c r="AJ6258" i="11"/>
  <c r="AI6255" i="11"/>
  <c r="AI6253" i="11"/>
  <c r="AJ6251" i="11"/>
  <c r="AI6246" i="11"/>
  <c r="AJ6244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7004" i="11"/>
  <c r="AJ6786" i="11"/>
  <c r="AJ6748" i="11"/>
  <c r="AJ6710" i="11"/>
  <c r="AJ6667" i="11"/>
  <c r="AI6653" i="11"/>
  <c r="AJ6610" i="11"/>
  <c r="AI6596" i="11"/>
  <c r="AI6582" i="11"/>
  <c r="AJ6553" i="11"/>
  <c r="AJ6539" i="11"/>
  <c r="AI6525" i="11"/>
  <c r="AJ6482" i="11"/>
  <c r="AI6468" i="11"/>
  <c r="AJ6458" i="11"/>
  <c r="AI6449" i="11"/>
  <c r="AI6430" i="11"/>
  <c r="AI6413" i="11"/>
  <c r="AI6406" i="11"/>
  <c r="AJ6377" i="11"/>
  <c r="AJ6370" i="11"/>
  <c r="AJ6363" i="11"/>
  <c r="AI6356" i="11"/>
  <c r="AI6349" i="11"/>
  <c r="AI6342" i="11"/>
  <c r="AJ6313" i="11"/>
  <c r="AJ6302" i="11"/>
  <c r="AI6297" i="11"/>
  <c r="AJ6286" i="11"/>
  <c r="AI6281" i="11"/>
  <c r="AJ6270" i="11"/>
  <c r="AI6265" i="11"/>
  <c r="AI6258" i="11"/>
  <c r="AJ6256" i="11"/>
  <c r="AJ6254" i="11"/>
  <c r="AI6251" i="11"/>
  <c r="AI6249" i="11"/>
  <c r="AJ6247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I6975" i="11"/>
  <c r="AI6777" i="11"/>
  <c r="AI6701" i="11"/>
  <c r="AI6678" i="11"/>
  <c r="AJ6649" i="11"/>
  <c r="AJ6635" i="11"/>
  <c r="AI6621" i="11"/>
  <c r="AJ6578" i="11"/>
  <c r="AI6564" i="11"/>
  <c r="AI6550" i="11"/>
  <c r="AJ6521" i="11"/>
  <c r="AJ6507" i="11"/>
  <c r="AI6493" i="11"/>
  <c r="AJ6465" i="11"/>
  <c r="AI6456" i="11"/>
  <c r="AI6437" i="11"/>
  <c r="AJ6418" i="11"/>
  <c r="AJ6411" i="11"/>
  <c r="AI6404" i="11"/>
  <c r="AI6397" i="11"/>
  <c r="AI6390" i="11"/>
  <c r="AJ6361" i="11"/>
  <c r="AJ6354" i="11"/>
  <c r="AJ6347" i="11"/>
  <c r="AI6340" i="11"/>
  <c r="AI6333" i="11"/>
  <c r="AI6326" i="11"/>
  <c r="AJ6306" i="11"/>
  <c r="AI6301" i="11"/>
  <c r="AJ6290" i="11"/>
  <c r="AI6285" i="11"/>
  <c r="AJ6274" i="11"/>
  <c r="AI6269" i="11"/>
  <c r="AI6261" i="11"/>
  <c r="AJ6259" i="11"/>
  <c r="AI6254" i="11"/>
  <c r="AJ6252" i="11"/>
  <c r="AJ6250" i="11"/>
  <c r="AI6247" i="11"/>
  <c r="AI6245" i="11"/>
  <c r="AJ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147" i="11"/>
  <c r="AJ6144" i="11"/>
  <c r="AI6143" i="11"/>
  <c r="AJ6140" i="11"/>
  <c r="AI6139" i="11"/>
  <c r="AJ6136" i="11"/>
  <c r="AI6135" i="11"/>
  <c r="AJ6132" i="11"/>
  <c r="AI6131" i="11"/>
  <c r="AJ6128" i="11"/>
  <c r="AI6127" i="11"/>
  <c r="AJ6124" i="11"/>
  <c r="AI6123" i="11"/>
  <c r="AJ6120" i="11"/>
  <c r="AI6119" i="11"/>
  <c r="AJ6116" i="11"/>
  <c r="AI6115" i="11"/>
  <c r="AJ6112" i="11"/>
  <c r="AI6111" i="11"/>
  <c r="AJ6108" i="11"/>
  <c r="AI6107" i="11"/>
  <c r="AJ6104" i="11"/>
  <c r="AI6103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I6946" i="11"/>
  <c r="AJ6729" i="11"/>
  <c r="AI6646" i="11"/>
  <c r="AI6589" i="11"/>
  <c r="AI6532" i="11"/>
  <c r="AJ6475" i="11"/>
  <c r="AJ6402" i="11"/>
  <c r="AI6374" i="11"/>
  <c r="AJ6345" i="11"/>
  <c r="AI6317" i="11"/>
  <c r="AJ6294" i="11"/>
  <c r="AI6273" i="11"/>
  <c r="AI6259" i="11"/>
  <c r="AJ6233" i="11"/>
  <c r="AI6228" i="11"/>
  <c r="AJ6217" i="11"/>
  <c r="AI6212" i="11"/>
  <c r="AJ6201" i="11"/>
  <c r="AI6196" i="11"/>
  <c r="AJ6185" i="11"/>
  <c r="AI6180" i="11"/>
  <c r="AJ6177" i="11"/>
  <c r="AJ6175" i="11"/>
  <c r="AJ6173" i="11"/>
  <c r="AI6170" i="11"/>
  <c r="AI6168" i="11"/>
  <c r="AJ6166" i="11"/>
  <c r="AI6161" i="11"/>
  <c r="AJ6159" i="11"/>
  <c r="AJ6157" i="11"/>
  <c r="AI6154" i="11"/>
  <c r="AI6152" i="11"/>
  <c r="AJ6150" i="11"/>
  <c r="AI6145" i="11"/>
  <c r="AJ6143" i="11"/>
  <c r="AJ6141" i="11"/>
  <c r="AI6138" i="11"/>
  <c r="AI6136" i="11"/>
  <c r="AJ6134" i="11"/>
  <c r="AI6129" i="11"/>
  <c r="AJ6127" i="11"/>
  <c r="AJ6125" i="11"/>
  <c r="AI6122" i="11"/>
  <c r="AI6120" i="11"/>
  <c r="AJ6118" i="11"/>
  <c r="AI6113" i="11"/>
  <c r="AJ6111" i="11"/>
  <c r="AJ6109" i="11"/>
  <c r="AI6106" i="11"/>
  <c r="AI6104" i="11"/>
  <c r="AJ6102" i="11"/>
  <c r="AI6097" i="11"/>
  <c r="AJ6095" i="11"/>
  <c r="AJ6093" i="11"/>
  <c r="AI6090" i="11"/>
  <c r="AI6088" i="11"/>
  <c r="AJ6086" i="11"/>
  <c r="AI6081" i="11"/>
  <c r="AJ6079" i="11"/>
  <c r="AJ6077" i="11"/>
  <c r="AI6074" i="11"/>
  <c r="AI6072" i="11"/>
  <c r="AJ6070" i="11"/>
  <c r="AI6065" i="11"/>
  <c r="AJ6063" i="11"/>
  <c r="AJ6061" i="11"/>
  <c r="AI6058" i="11"/>
  <c r="AI6056" i="11"/>
  <c r="AJ6054" i="11"/>
  <c r="AI6049" i="11"/>
  <c r="AJ6047" i="11"/>
  <c r="AJ6045" i="11"/>
  <c r="AI6042" i="11"/>
  <c r="AI6040" i="11"/>
  <c r="AJ6038" i="11"/>
  <c r="AI6033" i="11"/>
  <c r="AJ6031" i="11"/>
  <c r="AJ6029" i="11"/>
  <c r="AI6026" i="11"/>
  <c r="AI6024" i="11"/>
  <c r="AJ6022" i="11"/>
  <c r="AI6017" i="11"/>
  <c r="AJ6015" i="11"/>
  <c r="AJ6013" i="11"/>
  <c r="AI6010" i="11"/>
  <c r="AI6008" i="11"/>
  <c r="AJ6006" i="11"/>
  <c r="AI6001" i="11"/>
  <c r="AJ5999" i="11"/>
  <c r="AJ5997" i="11"/>
  <c r="AI5994" i="11"/>
  <c r="AI5992" i="11"/>
  <c r="AJ5990" i="11"/>
  <c r="AI5985" i="11"/>
  <c r="AJ5983" i="11"/>
  <c r="AJ5981" i="11"/>
  <c r="AI5978" i="11"/>
  <c r="AI5976" i="11"/>
  <c r="AJ5974" i="11"/>
  <c r="AI5969" i="11"/>
  <c r="AJ5967" i="11"/>
  <c r="AJ5965" i="11"/>
  <c r="AI5962" i="11"/>
  <c r="AI5960" i="11"/>
  <c r="AJ5958" i="11"/>
  <c r="AI5953" i="11"/>
  <c r="AJ5951" i="11"/>
  <c r="AJ5949" i="11"/>
  <c r="AI5946" i="11"/>
  <c r="AI5944" i="11"/>
  <c r="AJ5942" i="11"/>
  <c r="AI5937" i="11"/>
  <c r="AJ5935" i="11"/>
  <c r="AJ5933" i="11"/>
  <c r="AI5930" i="11"/>
  <c r="AI5928" i="11"/>
  <c r="AJ5926" i="11"/>
  <c r="AI5921" i="11"/>
  <c r="AJ5919" i="11"/>
  <c r="AJ5917" i="11"/>
  <c r="AI5914" i="11"/>
  <c r="AI5912" i="11"/>
  <c r="AJ5910" i="11"/>
  <c r="AI5905" i="11"/>
  <c r="AJ5903" i="11"/>
  <c r="AJ5901" i="11"/>
  <c r="AI5898" i="11"/>
  <c r="AI5896" i="11"/>
  <c r="AJ5894" i="11"/>
  <c r="AI5889" i="11"/>
  <c r="AJ5887" i="11"/>
  <c r="AJ5885" i="11"/>
  <c r="AI5882" i="11"/>
  <c r="AI5880" i="11"/>
  <c r="AJ5878" i="11"/>
  <c r="AI5873" i="11"/>
  <c r="AJ5871" i="11"/>
  <c r="AJ5869" i="11"/>
  <c r="AI5866" i="11"/>
  <c r="AI5864" i="11"/>
  <c r="AJ5862" i="11"/>
  <c r="AI5857" i="11"/>
  <c r="AJ5855" i="11"/>
  <c r="AJ5853" i="11"/>
  <c r="AI5850" i="11"/>
  <c r="AI5848" i="11"/>
  <c r="AJ5846" i="11"/>
  <c r="AI5841" i="11"/>
  <c r="AJ5839" i="11"/>
  <c r="AJ5837" i="11"/>
  <c r="AI5834" i="11"/>
  <c r="AI5832" i="11"/>
  <c r="AJ5830" i="11"/>
  <c r="AI5825" i="11"/>
  <c r="AJ5823" i="11"/>
  <c r="AJ5821" i="11"/>
  <c r="AI5818" i="11"/>
  <c r="AI5816" i="11"/>
  <c r="AJ5814" i="11"/>
  <c r="AI5809" i="11"/>
  <c r="AJ5807" i="11"/>
  <c r="AJ5805" i="11"/>
  <c r="AI5802" i="11"/>
  <c r="AI5800" i="11"/>
  <c r="AJ5798" i="11"/>
  <c r="AI5793" i="11"/>
  <c r="AJ5791" i="11"/>
  <c r="AJ5789" i="11"/>
  <c r="AI5786" i="11"/>
  <c r="AI5784" i="11"/>
  <c r="AJ5782" i="11"/>
  <c r="AI5777" i="11"/>
  <c r="AJ5775" i="11"/>
  <c r="AJ5773" i="11"/>
  <c r="AI5770" i="11"/>
  <c r="AI5768" i="11"/>
  <c r="AJ5766" i="11"/>
  <c r="AI5761" i="11"/>
  <c r="AJ5759" i="11"/>
  <c r="AJ5757" i="11"/>
  <c r="AI5754" i="11"/>
  <c r="AI5752" i="11"/>
  <c r="AJ5750" i="11"/>
  <c r="AI5745" i="11"/>
  <c r="AJ5743" i="11"/>
  <c r="AJ5741" i="11"/>
  <c r="AI5740" i="11"/>
  <c r="AJ5737" i="11"/>
  <c r="AI5736" i="11"/>
  <c r="AJ5733" i="11"/>
  <c r="AI5732" i="11"/>
  <c r="AJ5729" i="11"/>
  <c r="AI5728" i="11"/>
  <c r="AJ5725" i="11"/>
  <c r="AI5724" i="11"/>
  <c r="AJ5721" i="11"/>
  <c r="AI5720" i="11"/>
  <c r="AJ5717" i="11"/>
  <c r="AI5716" i="11"/>
  <c r="AJ5713" i="11"/>
  <c r="AI5712" i="11"/>
  <c r="AJ5709" i="11"/>
  <c r="AI5708" i="11"/>
  <c r="AJ5705" i="11"/>
  <c r="AI5704" i="11"/>
  <c r="AJ5701" i="11"/>
  <c r="AI5700" i="11"/>
  <c r="AJ5697" i="11"/>
  <c r="AI5696" i="11"/>
  <c r="AJ5693" i="11"/>
  <c r="AI5692" i="11"/>
  <c r="AJ5689" i="11"/>
  <c r="AI5688" i="11"/>
  <c r="AJ5685" i="11"/>
  <c r="AI5684" i="11"/>
  <c r="AJ5681" i="11"/>
  <c r="AI5680" i="11"/>
  <c r="AJ5677" i="11"/>
  <c r="AI5676" i="11"/>
  <c r="AJ5673" i="11"/>
  <c r="AI5672" i="11"/>
  <c r="AJ5669" i="11"/>
  <c r="AI5668" i="11"/>
  <c r="AJ5665" i="11"/>
  <c r="AI5664" i="11"/>
  <c r="AJ5661" i="11"/>
  <c r="AI5660" i="11"/>
  <c r="AJ5657" i="11"/>
  <c r="AI5656" i="11"/>
  <c r="AJ5653" i="11"/>
  <c r="AI5652" i="11"/>
  <c r="AJ5649" i="11"/>
  <c r="AI5648" i="11"/>
  <c r="AJ5645" i="11"/>
  <c r="AI5644" i="11"/>
  <c r="AJ5641" i="11"/>
  <c r="AI5640" i="11"/>
  <c r="AJ5637" i="11"/>
  <c r="AI5636" i="11"/>
  <c r="AJ5633" i="11"/>
  <c r="AI5632" i="11"/>
  <c r="AJ5629" i="11"/>
  <c r="AI5628" i="11"/>
  <c r="AJ5625" i="11"/>
  <c r="AI5624" i="11"/>
  <c r="AJ5621" i="11"/>
  <c r="AI5620" i="11"/>
  <c r="AJ5617" i="11"/>
  <c r="AI5616" i="11"/>
  <c r="AJ5613" i="11"/>
  <c r="AI5612" i="11"/>
  <c r="AJ5609" i="11"/>
  <c r="AI5608" i="11"/>
  <c r="AJ5605" i="11"/>
  <c r="AI5604" i="11"/>
  <c r="AJ5601" i="11"/>
  <c r="AI5600" i="11"/>
  <c r="AJ5597" i="11"/>
  <c r="AI5596" i="11"/>
  <c r="AJ5593" i="11"/>
  <c r="AI5592" i="11"/>
  <c r="AJ5589" i="11"/>
  <c r="AI5588" i="11"/>
  <c r="AJ5585" i="11"/>
  <c r="AI5584" i="11"/>
  <c r="AJ5581" i="11"/>
  <c r="AI5580" i="11"/>
  <c r="AJ5577" i="11"/>
  <c r="AI5576" i="11"/>
  <c r="AJ5573" i="11"/>
  <c r="AI5572" i="11"/>
  <c r="AJ5569" i="11"/>
  <c r="AI5568" i="11"/>
  <c r="AJ5565" i="11"/>
  <c r="AI5564" i="11"/>
  <c r="AJ5561" i="11"/>
  <c r="AI5560" i="11"/>
  <c r="AJ5557" i="11"/>
  <c r="AI5556" i="11"/>
  <c r="AJ5553" i="11"/>
  <c r="AI5552" i="11"/>
  <c r="AJ5549" i="11"/>
  <c r="AI5548" i="11"/>
  <c r="AJ5545" i="11"/>
  <c r="AI5544" i="11"/>
  <c r="AJ5541" i="11"/>
  <c r="AI5540" i="11"/>
  <c r="AJ5537" i="11"/>
  <c r="AI5536" i="11"/>
  <c r="AJ5533" i="11"/>
  <c r="AI5532" i="11"/>
  <c r="AJ5529" i="11"/>
  <c r="AI5528" i="11"/>
  <c r="AJ5525" i="11"/>
  <c r="AI5524" i="11"/>
  <c r="AJ5521" i="11"/>
  <c r="AI6518" i="11"/>
  <c r="AJ6463" i="11"/>
  <c r="AJ6425" i="11"/>
  <c r="AJ6395" i="11"/>
  <c r="AJ6338" i="11"/>
  <c r="AJ6310" i="11"/>
  <c r="AI6289" i="11"/>
  <c r="AI6257" i="11"/>
  <c r="AI6250" i="11"/>
  <c r="AI6243" i="11"/>
  <c r="AJ6237" i="11"/>
  <c r="AI6232" i="11"/>
  <c r="AJ6221" i="11"/>
  <c r="AI6216" i="11"/>
  <c r="AJ6205" i="11"/>
  <c r="AI6200" i="11"/>
  <c r="AJ6189" i="11"/>
  <c r="AI6182" i="11"/>
  <c r="AJ6179" i="11"/>
  <c r="AI6173" i="11"/>
  <c r="AJ6171" i="11"/>
  <c r="AJ6169" i="11"/>
  <c r="AI6166" i="11"/>
  <c r="AI6164" i="11"/>
  <c r="AJ6162" i="11"/>
  <c r="AI6157" i="11"/>
  <c r="AJ6155" i="11"/>
  <c r="AJ6153" i="11"/>
  <c r="AI6150" i="11"/>
  <c r="AI6148" i="11"/>
  <c r="AJ6146" i="11"/>
  <c r="AI6141" i="11"/>
  <c r="AJ6139" i="11"/>
  <c r="AJ6137" i="11"/>
  <c r="AI6134" i="11"/>
  <c r="AI6132" i="11"/>
  <c r="AJ6130" i="11"/>
  <c r="AI6125" i="11"/>
  <c r="AJ6123" i="11"/>
  <c r="AJ6121" i="11"/>
  <c r="AI6118" i="11"/>
  <c r="AI6116" i="11"/>
  <c r="AJ6114" i="11"/>
  <c r="AI6109" i="11"/>
  <c r="AJ6107" i="11"/>
  <c r="AJ6105" i="11"/>
  <c r="AI6102" i="11"/>
  <c r="AI6100" i="11"/>
  <c r="AJ6098" i="11"/>
  <c r="AI6093" i="11"/>
  <c r="AJ6091" i="11"/>
  <c r="AJ6089" i="11"/>
  <c r="AI6086" i="11"/>
  <c r="AI6084" i="11"/>
  <c r="AJ6082" i="11"/>
  <c r="AI6077" i="11"/>
  <c r="AJ6075" i="11"/>
  <c r="AJ6073" i="11"/>
  <c r="AI6070" i="11"/>
  <c r="AI6068" i="11"/>
  <c r="AJ6066" i="11"/>
  <c r="AI6061" i="11"/>
  <c r="AJ6059" i="11"/>
  <c r="AJ6057" i="11"/>
  <c r="AI6054" i="11"/>
  <c r="AI6052" i="11"/>
  <c r="AJ6050" i="11"/>
  <c r="AI6045" i="11"/>
  <c r="AJ6043" i="11"/>
  <c r="AJ6041" i="11"/>
  <c r="AI6038" i="11"/>
  <c r="AI6036" i="11"/>
  <c r="AJ6034" i="11"/>
  <c r="AI6029" i="11"/>
  <c r="AJ6027" i="11"/>
  <c r="AJ6025" i="11"/>
  <c r="AI6022" i="11"/>
  <c r="AI6020" i="11"/>
  <c r="AJ6018" i="11"/>
  <c r="AI6013" i="11"/>
  <c r="AJ6011" i="11"/>
  <c r="AJ6009" i="11"/>
  <c r="AI6006" i="11"/>
  <c r="AI6004" i="11"/>
  <c r="AJ6002" i="11"/>
  <c r="AI5997" i="11"/>
  <c r="AJ5995" i="11"/>
  <c r="AJ5993" i="11"/>
  <c r="AI5990" i="11"/>
  <c r="AI5988" i="11"/>
  <c r="AJ5986" i="11"/>
  <c r="AI5981" i="11"/>
  <c r="AJ5979" i="11"/>
  <c r="AJ5977" i="11"/>
  <c r="AI5974" i="11"/>
  <c r="AI5972" i="11"/>
  <c r="AJ5970" i="11"/>
  <c r="AI5965" i="11"/>
  <c r="AJ5963" i="11"/>
  <c r="AJ5961" i="11"/>
  <c r="AI5958" i="11"/>
  <c r="AI5956" i="11"/>
  <c r="AJ5954" i="11"/>
  <c r="AI5949" i="11"/>
  <c r="AJ5947" i="11"/>
  <c r="AJ5945" i="11"/>
  <c r="AI5942" i="11"/>
  <c r="AI5940" i="11"/>
  <c r="AJ5938" i="11"/>
  <c r="AI5933" i="11"/>
  <c r="AJ5931" i="11"/>
  <c r="AJ5929" i="11"/>
  <c r="AI5926" i="11"/>
  <c r="AI5924" i="11"/>
  <c r="AJ5922" i="11"/>
  <c r="AI5917" i="11"/>
  <c r="AJ5915" i="11"/>
  <c r="AJ5913" i="11"/>
  <c r="AI5910" i="11"/>
  <c r="AI5908" i="11"/>
  <c r="AJ5906" i="11"/>
  <c r="AI5901" i="11"/>
  <c r="AJ5899" i="11"/>
  <c r="AJ5897" i="11"/>
  <c r="AI5894" i="11"/>
  <c r="AI5892" i="11"/>
  <c r="AJ5890" i="11"/>
  <c r="AI5885" i="11"/>
  <c r="AJ5883" i="11"/>
  <c r="AJ5881" i="11"/>
  <c r="AI5878" i="11"/>
  <c r="AI5876" i="11"/>
  <c r="AJ5874" i="11"/>
  <c r="AI5869" i="11"/>
  <c r="AJ5867" i="11"/>
  <c r="AJ5865" i="11"/>
  <c r="AI5862" i="11"/>
  <c r="AI5860" i="11"/>
  <c r="AJ5858" i="11"/>
  <c r="AI5853" i="11"/>
  <c r="AJ5851" i="11"/>
  <c r="AJ5849" i="11"/>
  <c r="AI5846" i="11"/>
  <c r="AI5844" i="11"/>
  <c r="AJ5842" i="11"/>
  <c r="AI5837" i="11"/>
  <c r="AJ5835" i="11"/>
  <c r="AJ5833" i="11"/>
  <c r="AI5830" i="11"/>
  <c r="AI5828" i="11"/>
  <c r="AJ5826" i="11"/>
  <c r="AI5821" i="11"/>
  <c r="AJ5819" i="11"/>
  <c r="AJ5817" i="11"/>
  <c r="AI5814" i="11"/>
  <c r="AI5812" i="11"/>
  <c r="AJ5810" i="11"/>
  <c r="AI5805" i="11"/>
  <c r="AJ5803" i="11"/>
  <c r="AJ5801" i="11"/>
  <c r="AI5798" i="11"/>
  <c r="AI5796" i="11"/>
  <c r="AJ5794" i="11"/>
  <c r="AI5789" i="11"/>
  <c r="AJ5787" i="11"/>
  <c r="AJ5785" i="11"/>
  <c r="AI5782" i="11"/>
  <c r="AI5780" i="11"/>
  <c r="AJ5778" i="11"/>
  <c r="AI5773" i="11"/>
  <c r="AJ5771" i="11"/>
  <c r="AJ5769" i="11"/>
  <c r="AI5766" i="11"/>
  <c r="AI5764" i="11"/>
  <c r="AJ5762" i="11"/>
  <c r="AI5757" i="11"/>
  <c r="AJ5755" i="11"/>
  <c r="AJ5753" i="11"/>
  <c r="AI5750" i="11"/>
  <c r="AI5748" i="11"/>
  <c r="AJ5746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6805" i="11"/>
  <c r="AJ6674" i="11"/>
  <c r="AJ6617" i="11"/>
  <c r="AI6454" i="11"/>
  <c r="AI6388" i="11"/>
  <c r="AJ6331" i="11"/>
  <c r="AI6305" i="11"/>
  <c r="AI6263" i="11"/>
  <c r="AJ6255" i="11"/>
  <c r="AJ6248" i="11"/>
  <c r="AJ6241" i="11"/>
  <c r="AI6236" i="11"/>
  <c r="AJ6225" i="11"/>
  <c r="AI6220" i="11"/>
  <c r="AJ6209" i="11"/>
  <c r="AI6204" i="11"/>
  <c r="AJ6193" i="11"/>
  <c r="AI6188" i="11"/>
  <c r="AI6184" i="11"/>
  <c r="AJ6181" i="11"/>
  <c r="AI6176" i="11"/>
  <c r="AJ6174" i="11"/>
  <c r="AI6169" i="11"/>
  <c r="AJ6167" i="11"/>
  <c r="AJ6165" i="11"/>
  <c r="AI6162" i="11"/>
  <c r="AI6160" i="11"/>
  <c r="AJ6158" i="11"/>
  <c r="AI6153" i="11"/>
  <c r="AJ6151" i="11"/>
  <c r="AJ6149" i="11"/>
  <c r="AI6146" i="11"/>
  <c r="AI6144" i="11"/>
  <c r="AJ6142" i="11"/>
  <c r="AI6137" i="11"/>
  <c r="AJ6135" i="11"/>
  <c r="AJ6133" i="11"/>
  <c r="AI6130" i="11"/>
  <c r="AI6128" i="11"/>
  <c r="AJ6126" i="11"/>
  <c r="AI6121" i="11"/>
  <c r="AJ6119" i="11"/>
  <c r="AJ6117" i="11"/>
  <c r="AI6114" i="11"/>
  <c r="AI6112" i="11"/>
  <c r="AJ6110" i="11"/>
  <c r="AI6105" i="11"/>
  <c r="AJ6103" i="11"/>
  <c r="AJ6101" i="11"/>
  <c r="AI6098" i="11"/>
  <c r="AI6096" i="11"/>
  <c r="AJ6094" i="11"/>
  <c r="AI6089" i="11"/>
  <c r="AJ6087" i="11"/>
  <c r="AJ6085" i="11"/>
  <c r="AI6082" i="11"/>
  <c r="AI6080" i="11"/>
  <c r="AJ6078" i="11"/>
  <c r="AI6073" i="11"/>
  <c r="AJ6071" i="11"/>
  <c r="AJ6069" i="11"/>
  <c r="AI6066" i="11"/>
  <c r="AI6064" i="11"/>
  <c r="AJ6062" i="11"/>
  <c r="AI6057" i="11"/>
  <c r="AJ6055" i="11"/>
  <c r="AJ6053" i="11"/>
  <c r="AI6050" i="11"/>
  <c r="AI6048" i="11"/>
  <c r="AJ6046" i="11"/>
  <c r="AI6041" i="11"/>
  <c r="AJ6039" i="11"/>
  <c r="AJ6037" i="11"/>
  <c r="AI6034" i="11"/>
  <c r="AI6032" i="11"/>
  <c r="AJ6030" i="11"/>
  <c r="AI6025" i="11"/>
  <c r="AJ6023" i="11"/>
  <c r="AJ6021" i="11"/>
  <c r="AI6018" i="11"/>
  <c r="AI6016" i="11"/>
  <c r="AJ6014" i="11"/>
  <c r="AI6009" i="11"/>
  <c r="AJ6007" i="11"/>
  <c r="AJ6005" i="11"/>
  <c r="AI6002" i="11"/>
  <c r="AI6000" i="11"/>
  <c r="AJ5998" i="11"/>
  <c r="AI5993" i="11"/>
  <c r="AJ5991" i="11"/>
  <c r="AJ5989" i="11"/>
  <c r="AI5986" i="11"/>
  <c r="AI5984" i="11"/>
  <c r="AJ5982" i="11"/>
  <c r="AI5977" i="11"/>
  <c r="AJ5975" i="11"/>
  <c r="AJ5973" i="11"/>
  <c r="AI5970" i="11"/>
  <c r="AI5968" i="11"/>
  <c r="AJ5966" i="11"/>
  <c r="AI5961" i="11"/>
  <c r="AJ5959" i="11"/>
  <c r="AJ5957" i="11"/>
  <c r="AI5954" i="11"/>
  <c r="AI5952" i="11"/>
  <c r="AJ5950" i="11"/>
  <c r="AI5945" i="11"/>
  <c r="AJ5943" i="11"/>
  <c r="AJ5941" i="11"/>
  <c r="AI5938" i="11"/>
  <c r="AI5936" i="11"/>
  <c r="AJ5934" i="11"/>
  <c r="AI5929" i="11"/>
  <c r="AJ5927" i="11"/>
  <c r="AJ5925" i="11"/>
  <c r="AI5922" i="11"/>
  <c r="AI5920" i="11"/>
  <c r="AJ5918" i="11"/>
  <c r="AI5913" i="11"/>
  <c r="AJ5911" i="11"/>
  <c r="AJ5909" i="11"/>
  <c r="AI5906" i="11"/>
  <c r="AI5904" i="11"/>
  <c r="AJ5902" i="11"/>
  <c r="AI5897" i="11"/>
  <c r="AJ5895" i="11"/>
  <c r="AJ5893" i="11"/>
  <c r="AI5890" i="11"/>
  <c r="AI5888" i="11"/>
  <c r="AJ5886" i="11"/>
  <c r="AI5881" i="11"/>
  <c r="AJ5879" i="11"/>
  <c r="AJ5877" i="11"/>
  <c r="AI5874" i="11"/>
  <c r="AI5872" i="11"/>
  <c r="AJ5870" i="11"/>
  <c r="AI5865" i="11"/>
  <c r="AJ5863" i="11"/>
  <c r="AJ5861" i="11"/>
  <c r="AI5858" i="11"/>
  <c r="AI5856" i="11"/>
  <c r="AJ5854" i="11"/>
  <c r="AI5849" i="11"/>
  <c r="AJ5847" i="11"/>
  <c r="AJ5845" i="11"/>
  <c r="AI5842" i="11"/>
  <c r="AI5840" i="11"/>
  <c r="AJ5838" i="11"/>
  <c r="AI5833" i="11"/>
  <c r="AJ5831" i="11"/>
  <c r="AJ5829" i="11"/>
  <c r="AI5826" i="11"/>
  <c r="AI5824" i="11"/>
  <c r="AJ5822" i="11"/>
  <c r="AI5817" i="11"/>
  <c r="AJ5815" i="11"/>
  <c r="AJ5813" i="11"/>
  <c r="AI5810" i="11"/>
  <c r="AI5808" i="11"/>
  <c r="AJ5806" i="11"/>
  <c r="AI5801" i="11"/>
  <c r="AJ5799" i="11"/>
  <c r="AJ5797" i="11"/>
  <c r="AI5794" i="11"/>
  <c r="AI5792" i="11"/>
  <c r="AJ5790" i="11"/>
  <c r="AI5785" i="11"/>
  <c r="AJ5783" i="11"/>
  <c r="AJ5781" i="11"/>
  <c r="AI5778" i="11"/>
  <c r="AI5776" i="11"/>
  <c r="AJ5774" i="11"/>
  <c r="AI5769" i="11"/>
  <c r="AJ5767" i="11"/>
  <c r="AJ5765" i="11"/>
  <c r="AI5762" i="11"/>
  <c r="AI5760" i="11"/>
  <c r="AJ5758" i="11"/>
  <c r="AI5753" i="11"/>
  <c r="AJ5751" i="11"/>
  <c r="AJ5749" i="11"/>
  <c r="AI5746" i="11"/>
  <c r="AI5744" i="11"/>
  <c r="AJ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I6767" i="11"/>
  <c r="AJ6489" i="11"/>
  <c r="AJ6213" i="11"/>
  <c r="AI6192" i="11"/>
  <c r="AI6178" i="11"/>
  <c r="AJ6170" i="11"/>
  <c r="AJ6163" i="11"/>
  <c r="AI6156" i="11"/>
  <c r="AI6149" i="11"/>
  <c r="AI6142" i="11"/>
  <c r="AJ6113" i="11"/>
  <c r="AJ6106" i="11"/>
  <c r="AJ6099" i="11"/>
  <c r="AI6092" i="11"/>
  <c r="AI6085" i="11"/>
  <c r="AI6078" i="11"/>
  <c r="AJ6049" i="11"/>
  <c r="AJ6042" i="11"/>
  <c r="AJ6035" i="11"/>
  <c r="AI6028" i="11"/>
  <c r="AI6021" i="11"/>
  <c r="AI6014" i="11"/>
  <c r="AJ5985" i="11"/>
  <c r="AJ5978" i="11"/>
  <c r="AJ5971" i="11"/>
  <c r="AI5964" i="11"/>
  <c r="AI5957" i="11"/>
  <c r="AI5950" i="11"/>
  <c r="AJ5921" i="11"/>
  <c r="AJ5914" i="11"/>
  <c r="AJ5907" i="11"/>
  <c r="AI5900" i="11"/>
  <c r="AI5893" i="11"/>
  <c r="AI5886" i="11"/>
  <c r="AJ5857" i="11"/>
  <c r="AJ5850" i="11"/>
  <c r="AJ5843" i="11"/>
  <c r="AI5836" i="11"/>
  <c r="AI5829" i="11"/>
  <c r="AI5822" i="11"/>
  <c r="AJ5793" i="11"/>
  <c r="AJ5786" i="11"/>
  <c r="AJ5779" i="11"/>
  <c r="AI5772" i="11"/>
  <c r="AI5765" i="11"/>
  <c r="AI5758" i="11"/>
  <c r="AJ5732" i="11"/>
  <c r="AI5727" i="11"/>
  <c r="AJ5716" i="11"/>
  <c r="AI5711" i="11"/>
  <c r="AJ5700" i="11"/>
  <c r="AI5695" i="11"/>
  <c r="AJ5684" i="11"/>
  <c r="AI5679" i="11"/>
  <c r="AJ5668" i="11"/>
  <c r="AI5663" i="11"/>
  <c r="AJ5652" i="11"/>
  <c r="AJ5647" i="11"/>
  <c r="AI5642" i="11"/>
  <c r="AJ5639" i="11"/>
  <c r="AI5634" i="11"/>
  <c r="AJ5631" i="11"/>
  <c r="AI5626" i="11"/>
  <c r="AJ5623" i="11"/>
  <c r="AI5618" i="11"/>
  <c r="AJ5615" i="11"/>
  <c r="AI5610" i="11"/>
  <c r="AJ5607" i="11"/>
  <c r="AI5602" i="11"/>
  <c r="AJ5599" i="11"/>
  <c r="AI5594" i="11"/>
  <c r="AJ5591" i="11"/>
  <c r="AI5586" i="11"/>
  <c r="AJ5583" i="11"/>
  <c r="AI5578" i="11"/>
  <c r="AJ5575" i="11"/>
  <c r="AI5570" i="11"/>
  <c r="AJ5567" i="11"/>
  <c r="AI5562" i="11"/>
  <c r="AJ5559" i="11"/>
  <c r="AI5554" i="11"/>
  <c r="AJ5551" i="11"/>
  <c r="AI5546" i="11"/>
  <c r="AJ5543" i="11"/>
  <c r="AI5538" i="11"/>
  <c r="AJ5535" i="11"/>
  <c r="AI5530" i="11"/>
  <c r="AJ5527" i="11"/>
  <c r="AJ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6660" i="11"/>
  <c r="AI6444" i="11"/>
  <c r="AI6324" i="11"/>
  <c r="AJ6229" i="11"/>
  <c r="AI6208" i="11"/>
  <c r="AJ6161" i="11"/>
  <c r="AJ6154" i="11"/>
  <c r="AJ6147" i="11"/>
  <c r="AI6140" i="11"/>
  <c r="AI6133" i="11"/>
  <c r="AI6126" i="11"/>
  <c r="AJ6097" i="11"/>
  <c r="AJ6090" i="11"/>
  <c r="AJ6083" i="11"/>
  <c r="AI6076" i="11"/>
  <c r="AI6069" i="11"/>
  <c r="AI6062" i="11"/>
  <c r="AJ6033" i="11"/>
  <c r="AJ6026" i="11"/>
  <c r="AJ6019" i="11"/>
  <c r="AI6012" i="11"/>
  <c r="AI6005" i="11"/>
  <c r="AI5998" i="11"/>
  <c r="AJ5969" i="11"/>
  <c r="AJ5962" i="11"/>
  <c r="AJ5955" i="11"/>
  <c r="AI5948" i="11"/>
  <c r="AI5941" i="11"/>
  <c r="AI5934" i="11"/>
  <c r="AJ5905" i="11"/>
  <c r="AJ5898" i="11"/>
  <c r="AJ5891" i="11"/>
  <c r="AI5884" i="11"/>
  <c r="AI5877" i="11"/>
  <c r="AI5870" i="11"/>
  <c r="AJ5841" i="11"/>
  <c r="AJ5834" i="11"/>
  <c r="AJ5827" i="11"/>
  <c r="AI5820" i="11"/>
  <c r="AI5813" i="11"/>
  <c r="AI5806" i="11"/>
  <c r="AJ5777" i="11"/>
  <c r="AJ5770" i="11"/>
  <c r="AJ5763" i="11"/>
  <c r="AI5756" i="11"/>
  <c r="AI5749" i="11"/>
  <c r="AI5742" i="11"/>
  <c r="AJ5736" i="11"/>
  <c r="AI5731" i="11"/>
  <c r="AJ5720" i="11"/>
  <c r="AI5715" i="11"/>
  <c r="AJ5704" i="11"/>
  <c r="AI5699" i="11"/>
  <c r="AJ5688" i="11"/>
  <c r="AI5683" i="11"/>
  <c r="AJ5672" i="11"/>
  <c r="AI5667" i="11"/>
  <c r="AJ5656" i="11"/>
  <c r="AI5651" i="11"/>
  <c r="AI5647" i="11"/>
  <c r="AJ5644" i="11"/>
  <c r="AI5639" i="11"/>
  <c r="AJ5636" i="11"/>
  <c r="AI5631" i="11"/>
  <c r="AJ5628" i="11"/>
  <c r="AI5623" i="11"/>
  <c r="AJ5620" i="11"/>
  <c r="AI5615" i="11"/>
  <c r="AJ5612" i="11"/>
  <c r="AI5607" i="11"/>
  <c r="AJ5604" i="11"/>
  <c r="AI5599" i="11"/>
  <c r="AJ5596" i="11"/>
  <c r="AI5591" i="11"/>
  <c r="AJ5588" i="11"/>
  <c r="AI5583" i="11"/>
  <c r="AJ5580" i="11"/>
  <c r="AI5575" i="11"/>
  <c r="AJ5572" i="11"/>
  <c r="AI5567" i="11"/>
  <c r="AJ5564" i="11"/>
  <c r="AI5559" i="11"/>
  <c r="AJ5556" i="11"/>
  <c r="AI5551" i="11"/>
  <c r="AJ5548" i="11"/>
  <c r="AI5543" i="11"/>
  <c r="AJ5540" i="11"/>
  <c r="AI5535" i="11"/>
  <c r="AJ5532" i="11"/>
  <c r="AI5527" i="11"/>
  <c r="AJ5524" i="11"/>
  <c r="AI5522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J6603" i="11"/>
  <c r="AJ6409" i="11"/>
  <c r="AJ6246" i="11"/>
  <c r="AI6224" i="11"/>
  <c r="AJ6183" i="11"/>
  <c r="AI6174" i="11"/>
  <c r="AJ6145" i="11"/>
  <c r="AJ6138" i="11"/>
  <c r="AJ6131" i="11"/>
  <c r="AI6124" i="11"/>
  <c r="AI6117" i="11"/>
  <c r="AI6110" i="11"/>
  <c r="AJ6081" i="11"/>
  <c r="AJ6074" i="11"/>
  <c r="AJ6067" i="11"/>
  <c r="AI6060" i="11"/>
  <c r="AI6053" i="11"/>
  <c r="AI6046" i="11"/>
  <c r="AJ6017" i="11"/>
  <c r="AJ6010" i="11"/>
  <c r="AJ6003" i="11"/>
  <c r="AI5996" i="11"/>
  <c r="AI5989" i="11"/>
  <c r="AI5982" i="11"/>
  <c r="AJ5953" i="11"/>
  <c r="AJ5946" i="11"/>
  <c r="AJ5939" i="11"/>
  <c r="AI5932" i="11"/>
  <c r="AI5925" i="11"/>
  <c r="AI5918" i="11"/>
  <c r="AJ5889" i="11"/>
  <c r="AJ5882" i="11"/>
  <c r="AJ5875" i="11"/>
  <c r="AI5868" i="11"/>
  <c r="AI5861" i="11"/>
  <c r="AI5854" i="11"/>
  <c r="AJ5825" i="11"/>
  <c r="AJ5818" i="11"/>
  <c r="AJ5811" i="11"/>
  <c r="AI5804" i="11"/>
  <c r="AI5797" i="11"/>
  <c r="AI5790" i="11"/>
  <c r="AJ5761" i="11"/>
  <c r="AJ5754" i="11"/>
  <c r="AJ5747" i="11"/>
  <c r="AJ5740" i="11"/>
  <c r="AI5735" i="11"/>
  <c r="AJ5724" i="11"/>
  <c r="AI5719" i="11"/>
  <c r="AJ5708" i="11"/>
  <c r="AI5703" i="11"/>
  <c r="AJ5692" i="11"/>
  <c r="AI5687" i="11"/>
  <c r="AJ5676" i="11"/>
  <c r="AI5671" i="11"/>
  <c r="AJ5660" i="11"/>
  <c r="AI5655" i="11"/>
  <c r="AI5646" i="11"/>
  <c r="AJ5643" i="11"/>
  <c r="AI5638" i="11"/>
  <c r="AJ5635" i="11"/>
  <c r="AI5630" i="11"/>
  <c r="AJ5627" i="11"/>
  <c r="AI5622" i="11"/>
  <c r="AJ5619" i="11"/>
  <c r="AI5614" i="11"/>
  <c r="AJ5611" i="11"/>
  <c r="AI5606" i="11"/>
  <c r="AJ5603" i="11"/>
  <c r="AI5598" i="11"/>
  <c r="AJ5595" i="11"/>
  <c r="AI5590" i="11"/>
  <c r="AJ5587" i="11"/>
  <c r="AI5582" i="11"/>
  <c r="AJ5579" i="11"/>
  <c r="AI5574" i="11"/>
  <c r="AJ5571" i="11"/>
  <c r="AI5566" i="11"/>
  <c r="AJ5563" i="11"/>
  <c r="AI5558" i="11"/>
  <c r="AJ5555" i="11"/>
  <c r="AI5550" i="11"/>
  <c r="AJ5547" i="11"/>
  <c r="AI5542" i="11"/>
  <c r="AJ5539" i="11"/>
  <c r="AI5534" i="11"/>
  <c r="AJ5531" i="11"/>
  <c r="AI5526" i="11"/>
  <c r="AJ5523" i="11"/>
  <c r="AI5520" i="11"/>
  <c r="AJ5517" i="11"/>
  <c r="AI5516" i="11"/>
  <c r="AJ5513" i="11"/>
  <c r="AI5512" i="11"/>
  <c r="AJ5509" i="11"/>
  <c r="AI5508" i="11"/>
  <c r="AJ5505" i="11"/>
  <c r="AI5504" i="11"/>
  <c r="AJ5501" i="11"/>
  <c r="AI5500" i="11"/>
  <c r="AJ5497" i="11"/>
  <c r="AI5496" i="11"/>
  <c r="AJ5493" i="11"/>
  <c r="AI5492" i="11"/>
  <c r="AJ5489" i="11"/>
  <c r="AI5488" i="11"/>
  <c r="AJ5485" i="11"/>
  <c r="AI5484" i="11"/>
  <c r="AJ5481" i="11"/>
  <c r="AI5480" i="11"/>
  <c r="AJ5477" i="11"/>
  <c r="AI5476" i="11"/>
  <c r="AJ5473" i="11"/>
  <c r="AI5472" i="11"/>
  <c r="AJ5469" i="11"/>
  <c r="AI5468" i="11"/>
  <c r="AJ5465" i="11"/>
  <c r="AI5464" i="11"/>
  <c r="AJ5461" i="11"/>
  <c r="AI5460" i="11"/>
  <c r="AJ5457" i="11"/>
  <c r="AI5456" i="11"/>
  <c r="AJ5453" i="11"/>
  <c r="AI5452" i="11"/>
  <c r="AJ5449" i="11"/>
  <c r="AI5448" i="11"/>
  <c r="AJ5445" i="11"/>
  <c r="AI5444" i="11"/>
  <c r="AJ5441" i="11"/>
  <c r="AI5440" i="11"/>
  <c r="AJ5437" i="11"/>
  <c r="AJ6546" i="11"/>
  <c r="AI6381" i="11"/>
  <c r="AJ6278" i="11"/>
  <c r="AI6240" i="11"/>
  <c r="AJ6197" i="11"/>
  <c r="AI6172" i="11"/>
  <c r="AI6165" i="11"/>
  <c r="AI6158" i="11"/>
  <c r="AJ6129" i="11"/>
  <c r="AJ6122" i="11"/>
  <c r="AJ6115" i="11"/>
  <c r="AI6108" i="11"/>
  <c r="AI6101" i="11"/>
  <c r="AI6094" i="11"/>
  <c r="AJ6065" i="11"/>
  <c r="AJ6058" i="11"/>
  <c r="AJ6051" i="11"/>
  <c r="AI6044" i="11"/>
  <c r="AI6037" i="11"/>
  <c r="AI6030" i="11"/>
  <c r="AJ6001" i="11"/>
  <c r="AJ5994" i="11"/>
  <c r="AJ5987" i="11"/>
  <c r="AI5980" i="11"/>
  <c r="AI5973" i="11"/>
  <c r="AI5966" i="11"/>
  <c r="AJ5937" i="11"/>
  <c r="AJ5930" i="11"/>
  <c r="AJ5923" i="11"/>
  <c r="AI5916" i="11"/>
  <c r="AI5909" i="11"/>
  <c r="AI5902" i="11"/>
  <c r="AJ5873" i="11"/>
  <c r="AJ5866" i="11"/>
  <c r="AJ5859" i="11"/>
  <c r="AI5852" i="11"/>
  <c r="AI5845" i="11"/>
  <c r="AI5838" i="11"/>
  <c r="AJ5809" i="11"/>
  <c r="AJ5802" i="11"/>
  <c r="AJ5795" i="11"/>
  <c r="AI5788" i="11"/>
  <c r="AI5781" i="11"/>
  <c r="AI5774" i="11"/>
  <c r="AJ5745" i="11"/>
  <c r="AI5739" i="11"/>
  <c r="AJ5728" i="11"/>
  <c r="AI5723" i="11"/>
  <c r="AJ5712" i="11"/>
  <c r="AI5707" i="11"/>
  <c r="AJ5696" i="11"/>
  <c r="AI5691" i="11"/>
  <c r="AJ5680" i="11"/>
  <c r="AI5675" i="11"/>
  <c r="AJ5664" i="11"/>
  <c r="AI5659" i="11"/>
  <c r="AJ5648" i="11"/>
  <c r="AI5643" i="11"/>
  <c r="AJ5640" i="11"/>
  <c r="AI5635" i="11"/>
  <c r="AJ5632" i="11"/>
  <c r="AI5627" i="11"/>
  <c r="AJ5624" i="11"/>
  <c r="AI5619" i="11"/>
  <c r="AJ5616" i="11"/>
  <c r="AI5611" i="11"/>
  <c r="AJ5608" i="11"/>
  <c r="AI5603" i="11"/>
  <c r="AJ5600" i="11"/>
  <c r="AI5595" i="11"/>
  <c r="AJ5592" i="11"/>
  <c r="AI5587" i="11"/>
  <c r="AI5571" i="11"/>
  <c r="AJ5560" i="11"/>
  <c r="AI5539" i="11"/>
  <c r="AJ5528" i="11"/>
  <c r="AJ5514" i="11"/>
  <c r="AI5509" i="11"/>
  <c r="AJ5498" i="11"/>
  <c r="AI5493" i="11"/>
  <c r="AJ5482" i="11"/>
  <c r="AI5477" i="11"/>
  <c r="AJ5466" i="11"/>
  <c r="AI5461" i="11"/>
  <c r="AJ5450" i="11"/>
  <c r="AI5445" i="11"/>
  <c r="AJ5433" i="11"/>
  <c r="AI5430" i="11"/>
  <c r="AI5428" i="11"/>
  <c r="AJ5426" i="11"/>
  <c r="AI5421" i="11"/>
  <c r="AJ5419" i="11"/>
  <c r="AJ5417" i="11"/>
  <c r="AI5414" i="11"/>
  <c r="AI5412" i="11"/>
  <c r="AJ5410" i="11"/>
  <c r="AI5405" i="11"/>
  <c r="AJ5403" i="11"/>
  <c r="AJ5401" i="11"/>
  <c r="AI5398" i="11"/>
  <c r="AI5396" i="11"/>
  <c r="AJ5394" i="11"/>
  <c r="AI5389" i="11"/>
  <c r="AJ5387" i="11"/>
  <c r="AJ5385" i="11"/>
  <c r="AI5382" i="11"/>
  <c r="AI5380" i="11"/>
  <c r="AJ5378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I5579" i="11"/>
  <c r="AJ5568" i="11"/>
  <c r="AI5547" i="11"/>
  <c r="AJ5536" i="11"/>
  <c r="AJ5518" i="11"/>
  <c r="AI5513" i="11"/>
  <c r="AJ5502" i="11"/>
  <c r="AI5497" i="11"/>
  <c r="AJ5486" i="11"/>
  <c r="AI5481" i="11"/>
  <c r="AJ5470" i="11"/>
  <c r="AI5465" i="11"/>
  <c r="AJ5454" i="11"/>
  <c r="AI5449" i="11"/>
  <c r="AJ5438" i="11"/>
  <c r="AI5433" i="11"/>
  <c r="AJ5431" i="11"/>
  <c r="AJ5429" i="11"/>
  <c r="AI5426" i="11"/>
  <c r="AI5424" i="11"/>
  <c r="AJ5422" i="11"/>
  <c r="AI5417" i="11"/>
  <c r="AJ5415" i="11"/>
  <c r="AJ5413" i="11"/>
  <c r="AI5410" i="11"/>
  <c r="AI5408" i="11"/>
  <c r="AJ5406" i="11"/>
  <c r="AI5401" i="11"/>
  <c r="AJ5399" i="11"/>
  <c r="AJ5397" i="11"/>
  <c r="AI5394" i="11"/>
  <c r="AI5392" i="11"/>
  <c r="AJ5390" i="11"/>
  <c r="AI5385" i="11"/>
  <c r="AJ5383" i="11"/>
  <c r="AJ5381" i="11"/>
  <c r="AI5378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J5576" i="11"/>
  <c r="AI5555" i="11"/>
  <c r="AJ5544" i="11"/>
  <c r="AI5523" i="11"/>
  <c r="AI5517" i="11"/>
  <c r="AJ5506" i="11"/>
  <c r="AI5501" i="11"/>
  <c r="AJ5490" i="11"/>
  <c r="AI5485" i="11"/>
  <c r="AJ5474" i="11"/>
  <c r="AI5469" i="11"/>
  <c r="AJ5458" i="11"/>
  <c r="AI5453" i="11"/>
  <c r="AJ5442" i="11"/>
  <c r="AI5437" i="11"/>
  <c r="AJ5434" i="11"/>
  <c r="AI5429" i="11"/>
  <c r="AJ5427" i="11"/>
  <c r="AJ5425" i="11"/>
  <c r="AI5422" i="11"/>
  <c r="AI5420" i="11"/>
  <c r="AJ5418" i="11"/>
  <c r="AI5413" i="11"/>
  <c r="AJ5411" i="11"/>
  <c r="AJ5409" i="11"/>
  <c r="AI5406" i="11"/>
  <c r="AI5404" i="11"/>
  <c r="AJ5402" i="11"/>
  <c r="AI5397" i="11"/>
  <c r="AJ5395" i="11"/>
  <c r="AJ5393" i="11"/>
  <c r="AI5390" i="11"/>
  <c r="AI5388" i="11"/>
  <c r="AJ5386" i="11"/>
  <c r="AI5381" i="11"/>
  <c r="AJ5379" i="11"/>
  <c r="AJ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J5584" i="11"/>
  <c r="AJ5510" i="11"/>
  <c r="AI5489" i="11"/>
  <c r="AJ5446" i="11"/>
  <c r="AI5432" i="11"/>
  <c r="AI5425" i="11"/>
  <c r="AI5418" i="11"/>
  <c r="AJ5389" i="11"/>
  <c r="AJ5382" i="11"/>
  <c r="AJ5375" i="11"/>
  <c r="AI5370" i="11"/>
  <c r="AJ5359" i="11"/>
  <c r="AI5354" i="11"/>
  <c r="AJ5343" i="11"/>
  <c r="AI5338" i="11"/>
  <c r="AJ5327" i="11"/>
  <c r="AI5322" i="11"/>
  <c r="AJ5311" i="11"/>
  <c r="AI5306" i="11"/>
  <c r="AJ5295" i="11"/>
  <c r="AI5290" i="11"/>
  <c r="AJ5279" i="11"/>
  <c r="AI5274" i="11"/>
  <c r="AJ5263" i="11"/>
  <c r="AI5258" i="11"/>
  <c r="AJ5247" i="11"/>
  <c r="AI5242" i="11"/>
  <c r="AJ5231" i="11"/>
  <c r="AI5226" i="11"/>
  <c r="AJ5215" i="11"/>
  <c r="AI5210" i="11"/>
  <c r="AJ5199" i="11"/>
  <c r="AI5194" i="11"/>
  <c r="AJ5183" i="11"/>
  <c r="AI5178" i="11"/>
  <c r="AJ5167" i="11"/>
  <c r="AI5162" i="11"/>
  <c r="AI5157" i="11"/>
  <c r="AJ5155" i="11"/>
  <c r="AJ5153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098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I4578" i="11"/>
  <c r="AJ4575" i="11"/>
  <c r="AI4574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5531" i="11"/>
  <c r="AI5505" i="11"/>
  <c r="AJ5462" i="11"/>
  <c r="AI5441" i="11"/>
  <c r="AJ5430" i="11"/>
  <c r="AJ5423" i="11"/>
  <c r="AI5416" i="11"/>
  <c r="AI5409" i="11"/>
  <c r="AI5402" i="11"/>
  <c r="AI5374" i="11"/>
  <c r="AJ5363" i="11"/>
  <c r="AI5358" i="11"/>
  <c r="AJ5347" i="11"/>
  <c r="AI5342" i="11"/>
  <c r="AJ5331" i="11"/>
  <c r="AI5326" i="11"/>
  <c r="AJ5315" i="11"/>
  <c r="AI5310" i="11"/>
  <c r="AJ5299" i="11"/>
  <c r="AI5294" i="11"/>
  <c r="AJ5283" i="11"/>
  <c r="AI5278" i="11"/>
  <c r="AJ5267" i="11"/>
  <c r="AI5262" i="11"/>
  <c r="AJ5251" i="11"/>
  <c r="AI5246" i="11"/>
  <c r="AJ5235" i="11"/>
  <c r="AI5230" i="11"/>
  <c r="AJ5219" i="11"/>
  <c r="AI5214" i="11"/>
  <c r="AJ5203" i="11"/>
  <c r="AI5198" i="11"/>
  <c r="AJ5187" i="11"/>
  <c r="AI5182" i="11"/>
  <c r="AJ5171" i="11"/>
  <c r="AI5166" i="11"/>
  <c r="AI5153" i="11"/>
  <c r="AJ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5563" i="11"/>
  <c r="AI5521" i="11"/>
  <c r="AJ5478" i="11"/>
  <c r="AI5457" i="11"/>
  <c r="AI5436" i="11"/>
  <c r="AJ5421" i="11"/>
  <c r="AJ5414" i="11"/>
  <c r="AJ5407" i="11"/>
  <c r="AI5400" i="11"/>
  <c r="AI5393" i="11"/>
  <c r="AI5386" i="11"/>
  <c r="AJ5367" i="11"/>
  <c r="AI5362" i="11"/>
  <c r="AJ5351" i="11"/>
  <c r="AI5346" i="11"/>
  <c r="AJ5335" i="11"/>
  <c r="AI5330" i="11"/>
  <c r="AJ5319" i="11"/>
  <c r="AI5314" i="11"/>
  <c r="AJ5303" i="11"/>
  <c r="AI5298" i="11"/>
  <c r="AJ5287" i="11"/>
  <c r="AI5282" i="11"/>
  <c r="AJ5271" i="11"/>
  <c r="AI5266" i="11"/>
  <c r="AJ5255" i="11"/>
  <c r="AI5250" i="11"/>
  <c r="AJ5239" i="11"/>
  <c r="AI5234" i="11"/>
  <c r="AJ5223" i="11"/>
  <c r="AI5218" i="11"/>
  <c r="AJ5207" i="11"/>
  <c r="AI5202" i="11"/>
  <c r="AJ5191" i="11"/>
  <c r="AI5186" i="11"/>
  <c r="AJ5175" i="11"/>
  <c r="AI5170" i="11"/>
  <c r="AJ5159" i="11"/>
  <c r="AI5156" i="11"/>
  <c r="AJ5154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J5552" i="11"/>
  <c r="AJ5494" i="11"/>
  <c r="AI5473" i="11"/>
  <c r="AI5434" i="11"/>
  <c r="AJ5405" i="11"/>
  <c r="AJ5398" i="11"/>
  <c r="AJ5391" i="11"/>
  <c r="AI5384" i="11"/>
  <c r="AI5377" i="11"/>
  <c r="AJ5371" i="11"/>
  <c r="AI5366" i="11"/>
  <c r="AJ5355" i="11"/>
  <c r="AI5350" i="11"/>
  <c r="AJ5339" i="11"/>
  <c r="AI5334" i="11"/>
  <c r="AJ5323" i="11"/>
  <c r="AI5318" i="11"/>
  <c r="AJ5307" i="11"/>
  <c r="AI5302" i="11"/>
  <c r="AJ5291" i="11"/>
  <c r="AI5286" i="11"/>
  <c r="AJ5275" i="11"/>
  <c r="AI5270" i="11"/>
  <c r="AJ5259" i="11"/>
  <c r="AI5254" i="11"/>
  <c r="AJ5243" i="11"/>
  <c r="AI5238" i="11"/>
  <c r="AJ5227" i="11"/>
  <c r="AI5222" i="11"/>
  <c r="AJ5211" i="11"/>
  <c r="AI5206" i="11"/>
  <c r="AJ5195" i="11"/>
  <c r="AI5190" i="11"/>
  <c r="AJ5179" i="11"/>
  <c r="AI5174" i="11"/>
  <c r="AJ5163" i="11"/>
  <c r="AI5158" i="11"/>
  <c r="AI5154" i="11"/>
  <c r="AI5152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37" i="11"/>
  <c r="AJ4626" i="11"/>
  <c r="AI4621" i="11"/>
  <c r="AJ4610" i="11"/>
  <c r="AI4605" i="11"/>
  <c r="AJ4594" i="11"/>
  <c r="AI4589" i="11"/>
  <c r="AJ4578" i="11"/>
  <c r="AI4573" i="11"/>
  <c r="AJ4562" i="11"/>
  <c r="AI4557" i="11"/>
  <c r="AJ4546" i="11"/>
  <c r="AI4541" i="11"/>
  <c r="AJ4530" i="11"/>
  <c r="AI4525" i="11"/>
  <c r="AJ4514" i="11"/>
  <c r="AI4509" i="11"/>
  <c r="AJ4498" i="11"/>
  <c r="AI4493" i="11"/>
  <c r="AJ4482" i="11"/>
  <c r="AI4477" i="11"/>
  <c r="AJ4466" i="11"/>
  <c r="AI4461" i="11"/>
  <c r="AJ4450" i="11"/>
  <c r="AI4445" i="11"/>
  <c r="AJ4434" i="11"/>
  <c r="AI4429" i="11"/>
  <c r="AJ4418" i="11"/>
  <c r="AI4413" i="11"/>
  <c r="AJ4402" i="11"/>
  <c r="AI4397" i="11"/>
  <c r="AJ4386" i="11"/>
  <c r="AI4381" i="11"/>
  <c r="AJ4370" i="11"/>
  <c r="AI4365" i="11"/>
  <c r="AJ4354" i="11"/>
  <c r="AI4349" i="11"/>
  <c r="AJ4338" i="11"/>
  <c r="AI4333" i="11"/>
  <c r="AJ4322" i="11"/>
  <c r="AI4317" i="11"/>
  <c r="AJ4306" i="11"/>
  <c r="AI4301" i="11"/>
  <c r="AI4297" i="11"/>
  <c r="AJ4295" i="11"/>
  <c r="AJ4293" i="11"/>
  <c r="AI4290" i="11"/>
  <c r="AI4288" i="11"/>
  <c r="AJ4286" i="11"/>
  <c r="AI4281" i="11"/>
  <c r="AJ4279" i="11"/>
  <c r="AJ4277" i="11"/>
  <c r="AI4274" i="11"/>
  <c r="AI4272" i="11"/>
  <c r="AJ4270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I4641" i="11"/>
  <c r="AJ4630" i="11"/>
  <c r="AI4625" i="11"/>
  <c r="AJ4614" i="11"/>
  <c r="AI4609" i="11"/>
  <c r="AJ4598" i="11"/>
  <c r="AI4593" i="11"/>
  <c r="AJ4582" i="11"/>
  <c r="AI4577" i="11"/>
  <c r="AJ4566" i="11"/>
  <c r="AI4561" i="11"/>
  <c r="AJ4550" i="11"/>
  <c r="AI4545" i="11"/>
  <c r="AJ4534" i="11"/>
  <c r="AI4529" i="11"/>
  <c r="AJ4518" i="11"/>
  <c r="AI4513" i="11"/>
  <c r="AJ4502" i="11"/>
  <c r="AI4497" i="11"/>
  <c r="AJ4486" i="11"/>
  <c r="AI4481" i="11"/>
  <c r="AJ4470" i="11"/>
  <c r="AI4465" i="11"/>
  <c r="AJ4454" i="11"/>
  <c r="AI4449" i="11"/>
  <c r="AJ4438" i="11"/>
  <c r="AI4433" i="11"/>
  <c r="AJ4422" i="11"/>
  <c r="AI4417" i="11"/>
  <c r="AJ4406" i="11"/>
  <c r="AI4401" i="11"/>
  <c r="AJ4390" i="11"/>
  <c r="AI4385" i="11"/>
  <c r="AJ4374" i="11"/>
  <c r="AI4369" i="11"/>
  <c r="AJ4358" i="11"/>
  <c r="AI4353" i="11"/>
  <c r="AJ4342" i="11"/>
  <c r="AI4337" i="11"/>
  <c r="AJ4326" i="11"/>
  <c r="AI4321" i="11"/>
  <c r="AJ4310" i="11"/>
  <c r="AI4305" i="11"/>
  <c r="AI4293" i="11"/>
  <c r="AJ4291" i="11"/>
  <c r="AJ4289" i="11"/>
  <c r="AI4286" i="11"/>
  <c r="AI4284" i="11"/>
  <c r="AJ4282" i="11"/>
  <c r="AI4277" i="11"/>
  <c r="AJ4275" i="11"/>
  <c r="AJ4273" i="11"/>
  <c r="AI4270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J4634" i="11"/>
  <c r="AI4629" i="11"/>
  <c r="AJ4618" i="11"/>
  <c r="AI4613" i="11"/>
  <c r="AJ4602" i="11"/>
  <c r="AI4597" i="11"/>
  <c r="AJ4586" i="11"/>
  <c r="AI4581" i="11"/>
  <c r="AJ4570" i="11"/>
  <c r="AI4565" i="11"/>
  <c r="AJ4554" i="11"/>
  <c r="AI4549" i="11"/>
  <c r="AJ4538" i="11"/>
  <c r="AI4533" i="11"/>
  <c r="AJ4522" i="11"/>
  <c r="AI4517" i="11"/>
  <c r="AJ4506" i="11"/>
  <c r="AI4501" i="11"/>
  <c r="AJ4490" i="11"/>
  <c r="AI4485" i="11"/>
  <c r="AJ4474" i="11"/>
  <c r="AI4469" i="11"/>
  <c r="AJ4458" i="11"/>
  <c r="AI4453" i="11"/>
  <c r="AJ4442" i="11"/>
  <c r="AI4437" i="11"/>
  <c r="AJ4426" i="11"/>
  <c r="AI4421" i="11"/>
  <c r="AJ4410" i="11"/>
  <c r="AI4405" i="11"/>
  <c r="AJ4394" i="11"/>
  <c r="AI4389" i="11"/>
  <c r="AJ4378" i="11"/>
  <c r="AI4373" i="11"/>
  <c r="AJ4362" i="11"/>
  <c r="AI4357" i="11"/>
  <c r="AJ4346" i="11"/>
  <c r="AI4341" i="11"/>
  <c r="AJ4330" i="11"/>
  <c r="AI4325" i="11"/>
  <c r="AJ4314" i="11"/>
  <c r="AI4309" i="11"/>
  <c r="AJ4298" i="11"/>
  <c r="AI4296" i="11"/>
  <c r="AJ4294" i="11"/>
  <c r="AI4289" i="11"/>
  <c r="AJ4287" i="11"/>
  <c r="AJ4285" i="11"/>
  <c r="AI4282" i="11"/>
  <c r="AI4280" i="11"/>
  <c r="AJ4278" i="11"/>
  <c r="AI4273" i="11"/>
  <c r="AJ4271" i="11"/>
  <c r="AJ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4638" i="11"/>
  <c r="AI4633" i="11"/>
  <c r="AJ4622" i="11"/>
  <c r="AI4617" i="11"/>
  <c r="AJ4606" i="11"/>
  <c r="AI4601" i="11"/>
  <c r="AJ4590" i="11"/>
  <c r="AI4585" i="11"/>
  <c r="AJ4574" i="11"/>
  <c r="AI4569" i="11"/>
  <c r="AJ4558" i="11"/>
  <c r="AI4553" i="11"/>
  <c r="AJ4542" i="11"/>
  <c r="AI4537" i="11"/>
  <c r="AJ4526" i="11"/>
  <c r="AI4521" i="11"/>
  <c r="AJ4510" i="11"/>
  <c r="AI4505" i="11"/>
  <c r="AJ4494" i="11"/>
  <c r="AI4489" i="11"/>
  <c r="AJ4478" i="11"/>
  <c r="AI4473" i="11"/>
  <c r="AJ4462" i="11"/>
  <c r="AI4457" i="11"/>
  <c r="AJ4446" i="11"/>
  <c r="AI4441" i="11"/>
  <c r="AJ4430" i="11"/>
  <c r="AI4425" i="11"/>
  <c r="AJ4414" i="11"/>
  <c r="AI4409" i="11"/>
  <c r="AJ4398" i="11"/>
  <c r="AI4393" i="11"/>
  <c r="AJ4382" i="11"/>
  <c r="AI4377" i="11"/>
  <c r="AJ4366" i="11"/>
  <c r="AI4361" i="11"/>
  <c r="AJ4350" i="11"/>
  <c r="AI4345" i="11"/>
  <c r="AJ4334" i="11"/>
  <c r="AI4329" i="11"/>
  <c r="AJ4318" i="11"/>
  <c r="AI4313" i="11"/>
  <c r="AJ4302" i="11"/>
  <c r="AI4298" i="11"/>
  <c r="AI4294" i="11"/>
  <c r="AI4292" i="11"/>
  <c r="AJ4290" i="11"/>
  <c r="AI4285" i="11"/>
  <c r="AJ4283" i="11"/>
  <c r="AJ4281" i="11"/>
  <c r="AI4278" i="11"/>
  <c r="AI4276" i="11"/>
  <c r="AJ4274" i="11"/>
  <c r="AI4269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300" i="11"/>
  <c r="AJ3290" i="11"/>
  <c r="AI3285" i="11"/>
  <c r="AJ3282" i="11"/>
  <c r="AJ3280" i="11"/>
  <c r="AI3277" i="11"/>
  <c r="AI3275" i="11"/>
  <c r="AJ3273" i="11"/>
  <c r="AI3268" i="11"/>
  <c r="AJ3266" i="11"/>
  <c r="AJ3264" i="11"/>
  <c r="AI3261" i="11"/>
  <c r="AI3259" i="11"/>
  <c r="AJ3257" i="11"/>
  <c r="AI3252" i="11"/>
  <c r="AJ3250" i="11"/>
  <c r="AJ3248" i="11"/>
  <c r="AI3245" i="11"/>
  <c r="AI3243" i="11"/>
  <c r="AJ3241" i="11"/>
  <c r="AI3236" i="11"/>
  <c r="AJ3234" i="11"/>
  <c r="AJ3232" i="11"/>
  <c r="AI3229" i="11"/>
  <c r="AI3227" i="11"/>
  <c r="AJ3225" i="11"/>
  <c r="AI3220" i="11"/>
  <c r="AJ3218" i="11"/>
  <c r="AJ3216" i="11"/>
  <c r="AI3213" i="11"/>
  <c r="AI3211" i="11"/>
  <c r="AJ3209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3293" i="11"/>
  <c r="AJ3289" i="11"/>
  <c r="AI3284" i="11"/>
  <c r="AI3280" i="11"/>
  <c r="AJ3278" i="11"/>
  <c r="AJ3276" i="11"/>
  <c r="AI3273" i="11"/>
  <c r="AI3271" i="11"/>
  <c r="AJ3269" i="11"/>
  <c r="AI3264" i="11"/>
  <c r="AJ3262" i="11"/>
  <c r="AJ3260" i="11"/>
  <c r="AI3257" i="11"/>
  <c r="AI3255" i="11"/>
  <c r="AJ3253" i="11"/>
  <c r="AI3248" i="11"/>
  <c r="AJ3246" i="11"/>
  <c r="AJ3244" i="11"/>
  <c r="AI3241" i="11"/>
  <c r="AI3239" i="11"/>
  <c r="AJ3237" i="11"/>
  <c r="AI3232" i="11"/>
  <c r="AJ3230" i="11"/>
  <c r="AJ3228" i="11"/>
  <c r="AI3225" i="11"/>
  <c r="AI3223" i="11"/>
  <c r="AJ3221" i="11"/>
  <c r="AI3216" i="11"/>
  <c r="AJ3214" i="11"/>
  <c r="AJ3212" i="11"/>
  <c r="AI3209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3297" i="11"/>
  <c r="AI3292" i="11"/>
  <c r="AI3289" i="11"/>
  <c r="AJ3286" i="11"/>
  <c r="AJ3281" i="11"/>
  <c r="AI3276" i="11"/>
  <c r="AJ3274" i="11"/>
  <c r="AJ3272" i="11"/>
  <c r="AI3269" i="11"/>
  <c r="AI3267" i="11"/>
  <c r="AJ3265" i="11"/>
  <c r="AI3260" i="11"/>
  <c r="AJ3258" i="11"/>
  <c r="AJ3256" i="11"/>
  <c r="AI3253" i="11"/>
  <c r="AI3251" i="11"/>
  <c r="AJ3249" i="11"/>
  <c r="AI3244" i="11"/>
  <c r="AJ3242" i="11"/>
  <c r="AJ3240" i="11"/>
  <c r="AI3237" i="11"/>
  <c r="AI3235" i="11"/>
  <c r="AJ3233" i="11"/>
  <c r="AI3228" i="11"/>
  <c r="AJ3226" i="11"/>
  <c r="AJ3224" i="11"/>
  <c r="AI3221" i="11"/>
  <c r="AI3219" i="11"/>
  <c r="AJ3217" i="11"/>
  <c r="AI3212" i="11"/>
  <c r="AJ3210" i="11"/>
  <c r="AJ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2240" i="11"/>
  <c r="AJ2237" i="11"/>
  <c r="AI2236" i="11"/>
  <c r="AJ2233" i="11"/>
  <c r="AI2232" i="11"/>
  <c r="AJ2229" i="11"/>
  <c r="AI2228" i="11"/>
  <c r="AJ2225" i="11"/>
  <c r="AI2224" i="11"/>
  <c r="AJ2221" i="11"/>
  <c r="AI2220" i="11"/>
  <c r="AJ2217" i="11"/>
  <c r="AI2216" i="11"/>
  <c r="AJ2213" i="11"/>
  <c r="AI2212" i="11"/>
  <c r="AJ2209" i="11"/>
  <c r="AI2208" i="11"/>
  <c r="AJ2205" i="11"/>
  <c r="AI2204" i="11"/>
  <c r="AJ2201" i="11"/>
  <c r="AI2200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3296" i="11"/>
  <c r="AI3288" i="11"/>
  <c r="AJ3285" i="11"/>
  <c r="AI3281" i="11"/>
  <c r="AI3279" i="11"/>
  <c r="AJ3277" i="11"/>
  <c r="AI3272" i="11"/>
  <c r="AJ3270" i="11"/>
  <c r="AJ3268" i="11"/>
  <c r="AI3265" i="11"/>
  <c r="AI3263" i="11"/>
  <c r="AJ3261" i="11"/>
  <c r="AI3256" i="11"/>
  <c r="AJ3254" i="11"/>
  <c r="AJ3252" i="11"/>
  <c r="AI3249" i="11"/>
  <c r="AI3247" i="11"/>
  <c r="AJ3245" i="11"/>
  <c r="AI3240" i="11"/>
  <c r="AJ3238" i="11"/>
  <c r="AJ3236" i="11"/>
  <c r="AI3233" i="11"/>
  <c r="AI3231" i="11"/>
  <c r="AJ3229" i="11"/>
  <c r="AI3224" i="11"/>
  <c r="AJ3222" i="11"/>
  <c r="AJ3220" i="11"/>
  <c r="AI3217" i="11"/>
  <c r="AI3215" i="11"/>
  <c r="AJ3213" i="11"/>
  <c r="AI3208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I2099" i="11"/>
  <c r="AJ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I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2100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2100" i="11"/>
  <c r="AI2098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J2099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30" i="11"/>
  <c r="AI925" i="11"/>
  <c r="AI922" i="11"/>
  <c r="AJ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J157" i="11"/>
  <c r="AJ155" i="11"/>
  <c r="AI154" i="11"/>
  <c r="AI151" i="11"/>
  <c r="AJ150" i="11"/>
  <c r="AI147" i="11"/>
  <c r="AJ146" i="11"/>
  <c r="AI143" i="11"/>
  <c r="AJ140" i="11"/>
  <c r="AJ139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J105" i="11"/>
  <c r="AJ104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I74" i="11"/>
  <c r="AI72" i="11"/>
  <c r="AI70" i="11"/>
  <c r="AI68" i="11"/>
  <c r="AI66" i="11"/>
  <c r="AI64" i="11"/>
  <c r="AI62" i="11"/>
  <c r="AI60" i="11"/>
  <c r="AI58" i="11"/>
  <c r="AI56" i="11"/>
  <c r="AI54" i="11"/>
  <c r="AI41" i="11"/>
  <c r="AI40" i="11"/>
  <c r="AJ39" i="11"/>
  <c r="AJ37" i="11"/>
  <c r="AI36" i="11"/>
  <c r="AI34" i="11"/>
  <c r="AJ33" i="11"/>
  <c r="AJ30" i="11"/>
  <c r="AI29" i="11"/>
  <c r="AJ28" i="11"/>
  <c r="AJ27" i="11"/>
  <c r="AJ26" i="11"/>
  <c r="AI25" i="11"/>
  <c r="AJ22" i="11"/>
  <c r="AI21" i="11"/>
  <c r="AJ18" i="11"/>
  <c r="AI17" i="11"/>
  <c r="AI16" i="11"/>
  <c r="AI15" i="11"/>
  <c r="AI14" i="11"/>
  <c r="AI13" i="11"/>
  <c r="S137" i="2" l="1"/>
  <c r="U137" i="2"/>
  <c r="T137" i="2"/>
  <c r="S138" i="2" l="1"/>
  <c r="U138" i="2"/>
  <c r="T138" i="2"/>
  <c r="S139" i="2" l="1"/>
  <c r="U139" i="2"/>
  <c r="T139" i="2"/>
  <c r="S140" i="2" l="1"/>
  <c r="U140" i="2"/>
  <c r="T140" i="2"/>
  <c r="S141" i="2" l="1"/>
  <c r="U141" i="2"/>
  <c r="T141" i="2"/>
  <c r="S142" i="2" l="1"/>
  <c r="U142" i="2"/>
  <c r="T142" i="2"/>
  <c r="S143" i="2" l="1"/>
  <c r="U143" i="2"/>
  <c r="T143" i="2"/>
  <c r="S144" i="2" l="1"/>
  <c r="U144" i="2"/>
  <c r="T144" i="2"/>
  <c r="S145" i="2" l="1"/>
  <c r="U145" i="2"/>
  <c r="T145" i="2"/>
  <c r="S146" i="2" l="1"/>
  <c r="U146" i="2"/>
  <c r="T146" i="2"/>
  <c r="S147" i="2" l="1"/>
  <c r="U147" i="2"/>
  <c r="T147" i="2"/>
  <c r="S148" i="2" l="1"/>
  <c r="U148" i="2"/>
  <c r="T148" i="2"/>
  <c r="S149" i="2" l="1"/>
  <c r="U149" i="2"/>
  <c r="T149" i="2"/>
  <c r="S150" i="2" l="1"/>
  <c r="U150" i="2"/>
  <c r="T150" i="2"/>
  <c r="S151" i="2" l="1"/>
  <c r="U151" i="2"/>
  <c r="T151" i="2"/>
  <c r="S152" i="2" l="1"/>
  <c r="U152" i="2"/>
  <c r="T152" i="2"/>
  <c r="S153" i="2" l="1"/>
  <c r="U153" i="2"/>
  <c r="T153" i="2"/>
  <c r="S154" i="2" l="1"/>
  <c r="U154" i="2"/>
  <c r="T154" i="2"/>
  <c r="S155" i="2" l="1"/>
  <c r="U155" i="2"/>
  <c r="T155" i="2"/>
  <c r="S156" i="2" l="1"/>
  <c r="U156" i="2"/>
  <c r="T156" i="2"/>
  <c r="S157" i="2" l="1"/>
  <c r="U157" i="2"/>
  <c r="T157" i="2"/>
  <c r="S158" i="2" l="1"/>
  <c r="U158" i="2"/>
  <c r="T158" i="2"/>
  <c r="S159" i="2" l="1"/>
  <c r="U159" i="2"/>
  <c r="T159" i="2"/>
  <c r="S160" i="2" l="1"/>
  <c r="U160" i="2"/>
  <c r="T160" i="2"/>
  <c r="S161" i="2" l="1"/>
  <c r="U161" i="2"/>
  <c r="T161" i="2"/>
  <c r="S162" i="2" l="1"/>
  <c r="U162" i="2"/>
  <c r="T162" i="2"/>
  <c r="S163" i="2" l="1"/>
  <c r="U163" i="2"/>
  <c r="T163" i="2"/>
  <c r="S164" i="2" l="1"/>
  <c r="U164" i="2"/>
  <c r="T164" i="2"/>
  <c r="S165" i="2" l="1"/>
  <c r="U165" i="2"/>
  <c r="T165" i="2"/>
  <c r="S166" i="2" l="1"/>
  <c r="U166" i="2"/>
  <c r="T166" i="2"/>
  <c r="S167" i="2" l="1"/>
  <c r="U167" i="2"/>
  <c r="T167" i="2"/>
  <c r="S168" i="2" l="1"/>
  <c r="U168" i="2"/>
  <c r="T168" i="2"/>
  <c r="S169" i="2" l="1"/>
  <c r="U169" i="2"/>
  <c r="T169" i="2"/>
  <c r="S170" i="2" l="1"/>
  <c r="U170" i="2"/>
  <c r="T170" i="2"/>
  <c r="S171" i="2" l="1"/>
  <c r="U171" i="2"/>
  <c r="T171" i="2"/>
  <c r="S172" i="2" l="1"/>
  <c r="U172" i="2"/>
  <c r="T172" i="2"/>
  <c r="S173" i="2" l="1"/>
  <c r="U173" i="2"/>
  <c r="T173" i="2"/>
  <c r="S174" i="2" l="1"/>
  <c r="U174" i="2"/>
  <c r="T174" i="2"/>
  <c r="S175" i="2" l="1"/>
  <c r="U175" i="2"/>
  <c r="T175" i="2"/>
  <c r="S176" i="2" l="1"/>
  <c r="U176" i="2"/>
  <c r="T176" i="2"/>
  <c r="S177" i="2" l="1"/>
  <c r="U177" i="2"/>
  <c r="T177" i="2"/>
  <c r="S178" i="2" l="1"/>
  <c r="U178" i="2"/>
  <c r="T178" i="2"/>
  <c r="S179" i="2" l="1"/>
  <c r="U179" i="2"/>
  <c r="T179" i="2"/>
  <c r="S180" i="2" l="1"/>
  <c r="U180" i="2"/>
  <c r="T180" i="2"/>
  <c r="S181" i="2" l="1"/>
  <c r="U181" i="2"/>
  <c r="T181" i="2"/>
  <c r="S182" i="2" l="1"/>
  <c r="U182" i="2"/>
  <c r="T182" i="2"/>
  <c r="S183" i="2" l="1"/>
  <c r="U183" i="2"/>
  <c r="T183" i="2"/>
  <c r="S184" i="2" l="1"/>
  <c r="U184" i="2"/>
  <c r="T184" i="2"/>
  <c r="S185" i="2" l="1"/>
  <c r="U185" i="2"/>
  <c r="T185" i="2"/>
  <c r="S186" i="2" l="1"/>
  <c r="U186" i="2"/>
  <c r="T186" i="2"/>
  <c r="S187" i="2" l="1"/>
  <c r="U187" i="2"/>
  <c r="T187" i="2"/>
  <c r="S188" i="2" l="1"/>
  <c r="U188" i="2"/>
  <c r="T188" i="2"/>
  <c r="S189" i="2" l="1"/>
  <c r="U189" i="2"/>
  <c r="T189" i="2"/>
  <c r="S190" i="2" l="1"/>
  <c r="U190" i="2"/>
  <c r="T190" i="2"/>
  <c r="S191" i="2" l="1"/>
  <c r="U191" i="2"/>
  <c r="T191" i="2"/>
  <c r="S192" i="2" l="1"/>
  <c r="U192" i="2"/>
  <c r="T192" i="2"/>
  <c r="S193" i="2" l="1"/>
  <c r="U193" i="2"/>
  <c r="T193" i="2"/>
  <c r="S194" i="2" l="1"/>
  <c r="U194" i="2"/>
  <c r="T194" i="2"/>
  <c r="S195" i="2" l="1"/>
  <c r="U195" i="2"/>
  <c r="T195" i="2"/>
  <c r="S196" i="2" l="1"/>
  <c r="U196" i="2"/>
  <c r="T196" i="2"/>
  <c r="S197" i="2" l="1"/>
  <c r="U197" i="2"/>
  <c r="T197" i="2"/>
  <c r="S198" i="2" l="1"/>
  <c r="U198" i="2"/>
  <c r="T198" i="2"/>
  <c r="S199" i="2" l="1"/>
  <c r="U199" i="2"/>
  <c r="T199" i="2"/>
  <c r="S200" i="2" l="1"/>
  <c r="U200" i="2"/>
  <c r="T200" i="2"/>
  <c r="S201" i="2" l="1"/>
  <c r="U201" i="2"/>
  <c r="T201" i="2"/>
  <c r="S202" i="2" l="1"/>
  <c r="U202" i="2"/>
  <c r="T202" i="2"/>
  <c r="S203" i="2" l="1"/>
  <c r="U203" i="2"/>
  <c r="T203" i="2"/>
  <c r="S204" i="2" l="1"/>
  <c r="U204" i="2"/>
  <c r="T204" i="2"/>
  <c r="S205" i="2" l="1"/>
  <c r="U205" i="2"/>
  <c r="T205" i="2"/>
  <c r="S206" i="2" l="1"/>
  <c r="U206" i="2"/>
  <c r="T206" i="2"/>
  <c r="S207" i="2" l="1"/>
  <c r="U207" i="2"/>
  <c r="T207" i="2"/>
  <c r="S208" i="2" l="1"/>
  <c r="U208" i="2"/>
  <c r="T208" i="2"/>
  <c r="S209" i="2" l="1"/>
  <c r="U209" i="2"/>
  <c r="T209" i="2"/>
  <c r="S210" i="2" l="1"/>
  <c r="U210" i="2"/>
  <c r="T210" i="2"/>
  <c r="S211" i="2" l="1"/>
  <c r="U211" i="2"/>
  <c r="T211" i="2"/>
  <c r="S212" i="2" l="1"/>
  <c r="U212" i="2"/>
  <c r="T212" i="2"/>
  <c r="S213" i="2" l="1"/>
  <c r="U213" i="2"/>
  <c r="T213" i="2"/>
  <c r="S214" i="2" l="1"/>
  <c r="U214" i="2"/>
  <c r="T214" i="2"/>
  <c r="S215" i="2" l="1"/>
  <c r="U215" i="2"/>
  <c r="T215" i="2"/>
  <c r="S216" i="2" l="1"/>
  <c r="U216" i="2"/>
  <c r="T216" i="2"/>
  <c r="S217" i="2" l="1"/>
  <c r="U217" i="2"/>
  <c r="T217" i="2"/>
  <c r="S218" i="2" l="1"/>
  <c r="U218" i="2"/>
  <c r="T218" i="2"/>
  <c r="S219" i="2" l="1"/>
  <c r="U219" i="2"/>
  <c r="T219" i="2"/>
  <c r="S220" i="2" l="1"/>
  <c r="U220" i="2"/>
  <c r="T220" i="2"/>
  <c r="S221" i="2" l="1"/>
  <c r="U221" i="2"/>
  <c r="T221" i="2"/>
  <c r="S222" i="2" l="1"/>
  <c r="U222" i="2"/>
  <c r="T222" i="2"/>
  <c r="S223" i="2" l="1"/>
  <c r="U223" i="2"/>
  <c r="T223" i="2"/>
  <c r="S224" i="2" l="1"/>
  <c r="U224" i="2"/>
  <c r="T224" i="2"/>
  <c r="S225" i="2" l="1"/>
  <c r="U225" i="2"/>
  <c r="T225" i="2"/>
  <c r="S226" i="2" l="1"/>
  <c r="U226" i="2"/>
  <c r="T226" i="2"/>
  <c r="S227" i="2" l="1"/>
  <c r="U227" i="2"/>
  <c r="T227" i="2"/>
  <c r="S228" i="2" l="1"/>
  <c r="U228" i="2"/>
  <c r="T228" i="2"/>
  <c r="S229" i="2" l="1"/>
  <c r="U229" i="2"/>
  <c r="T229" i="2"/>
  <c r="S230" i="2" l="1"/>
  <c r="U230" i="2"/>
  <c r="T230" i="2"/>
  <c r="S231" i="2" l="1"/>
  <c r="U231" i="2"/>
  <c r="T231" i="2"/>
  <c r="S232" i="2" l="1"/>
  <c r="U232" i="2"/>
  <c r="T232" i="2"/>
  <c r="S233" i="2" l="1"/>
  <c r="U233" i="2"/>
  <c r="T233" i="2"/>
  <c r="S234" i="2" l="1"/>
  <c r="U234" i="2"/>
  <c r="T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U239" i="2"/>
  <c r="T239" i="2"/>
  <c r="S240" i="2" l="1"/>
  <c r="U240" i="2"/>
  <c r="T240" i="2"/>
  <c r="S241" i="2" l="1"/>
  <c r="U241" i="2"/>
  <c r="T241" i="2"/>
  <c r="S242" i="2" l="1"/>
  <c r="U242" i="2"/>
  <c r="T242" i="2"/>
  <c r="S243" i="2" l="1"/>
  <c r="U243" i="2"/>
  <c r="T243" i="2"/>
  <c r="S244" i="2" l="1"/>
  <c r="U244" i="2"/>
  <c r="T244" i="2"/>
  <c r="S245" i="2" l="1"/>
  <c r="U245" i="2"/>
  <c r="T245" i="2"/>
  <c r="S246" i="2" l="1"/>
  <c r="U246" i="2"/>
  <c r="T246" i="2"/>
  <c r="S247" i="2" l="1"/>
  <c r="U247" i="2"/>
  <c r="T247" i="2"/>
  <c r="S248" i="2" l="1"/>
  <c r="U248" i="2"/>
  <c r="T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U253" i="2"/>
  <c r="T253" i="2"/>
  <c r="S254" i="2" l="1"/>
  <c r="U254" i="2"/>
  <c r="T254" i="2"/>
  <c r="S255" i="2" l="1"/>
  <c r="U255" i="2"/>
  <c r="T255" i="2"/>
  <c r="S256" i="2" l="1"/>
  <c r="U256" i="2"/>
  <c r="T256" i="2"/>
  <c r="S257" i="2" l="1"/>
  <c r="U257" i="2"/>
  <c r="T257" i="2"/>
  <c r="S258" i="2" l="1"/>
  <c r="U258" i="2"/>
  <c r="T258" i="2"/>
  <c r="S259" i="2" l="1"/>
  <c r="U259" i="2"/>
  <c r="T259" i="2"/>
  <c r="S260" i="2" l="1"/>
  <c r="U260" i="2"/>
  <c r="T260" i="2"/>
  <c r="S261" i="2" l="1"/>
  <c r="U261" i="2"/>
  <c r="T261" i="2"/>
  <c r="S262" i="2" l="1"/>
  <c r="U262" i="2"/>
  <c r="T262" i="2"/>
  <c r="S263" i="2" l="1"/>
  <c r="U263" i="2"/>
  <c r="T263" i="2"/>
  <c r="S264" i="2" l="1"/>
  <c r="U264" i="2"/>
  <c r="T264" i="2"/>
  <c r="S265" i="2" l="1"/>
  <c r="U265" i="2"/>
  <c r="T265" i="2"/>
  <c r="S266" i="2" l="1"/>
  <c r="U266" i="2"/>
  <c r="T266" i="2"/>
  <c r="S267" i="2" l="1"/>
  <c r="U267" i="2"/>
  <c r="T267" i="2"/>
  <c r="S268" i="2" l="1"/>
  <c r="U268" i="2"/>
  <c r="T268" i="2"/>
  <c r="S269" i="2" l="1"/>
  <c r="U269" i="2"/>
  <c r="T269" i="2"/>
  <c r="S270" i="2" l="1"/>
  <c r="U270" i="2"/>
  <c r="T270" i="2"/>
  <c r="S271" i="2" l="1"/>
  <c r="U271" i="2"/>
  <c r="T271" i="2"/>
  <c r="S272" i="2" l="1"/>
  <c r="U272" i="2"/>
  <c r="T272" i="2"/>
  <c r="S273" i="2" l="1"/>
  <c r="U273" i="2"/>
  <c r="T273" i="2"/>
  <c r="S274" i="2" l="1"/>
  <c r="U274" i="2"/>
  <c r="T274" i="2"/>
  <c r="S275" i="2" l="1"/>
  <c r="U275" i="2"/>
  <c r="T275" i="2"/>
  <c r="S276" i="2" l="1"/>
  <c r="U276" i="2"/>
  <c r="T276" i="2"/>
  <c r="S277" i="2" l="1"/>
  <c r="U277" i="2"/>
  <c r="T277" i="2"/>
  <c r="S278" i="2" l="1"/>
  <c r="U278" i="2"/>
  <c r="T278" i="2"/>
  <c r="S279" i="2" l="1"/>
  <c r="U279" i="2"/>
  <c r="T279" i="2"/>
  <c r="S280" i="2" l="1"/>
  <c r="U280" i="2"/>
  <c r="T280" i="2"/>
  <c r="S281" i="2" l="1"/>
  <c r="U281" i="2"/>
  <c r="T281" i="2"/>
  <c r="S282" i="2" l="1"/>
  <c r="U282" i="2"/>
  <c r="T282" i="2"/>
  <c r="S283" i="2" l="1"/>
  <c r="U283" i="2"/>
  <c r="T283" i="2"/>
  <c r="S284" i="2" l="1"/>
  <c r="U284" i="2"/>
  <c r="T284" i="2"/>
  <c r="S285" i="2" l="1"/>
  <c r="U285" i="2"/>
  <c r="T285" i="2"/>
  <c r="S286" i="2" l="1"/>
  <c r="U286" i="2"/>
  <c r="T286" i="2"/>
  <c r="S287" i="2" l="1"/>
  <c r="U287" i="2"/>
  <c r="T287" i="2"/>
  <c r="S288" i="2" l="1"/>
  <c r="U288" i="2"/>
  <c r="T288" i="2"/>
  <c r="S289" i="2" l="1"/>
  <c r="U289" i="2"/>
  <c r="T289" i="2"/>
  <c r="S290" i="2" l="1"/>
  <c r="U290" i="2"/>
  <c r="T290" i="2"/>
  <c r="S291" i="2" l="1"/>
  <c r="U291" i="2"/>
  <c r="T291" i="2"/>
  <c r="S292" i="2" l="1"/>
  <c r="U292" i="2"/>
  <c r="T292" i="2"/>
  <c r="S293" i="2" l="1"/>
  <c r="U293" i="2"/>
  <c r="T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U300" i="2"/>
  <c r="T300" i="2"/>
  <c r="S301" i="2" l="1"/>
  <c r="U301" i="2"/>
  <c r="T301" i="2"/>
  <c r="S302" i="2" l="1"/>
  <c r="U302" i="2"/>
  <c r="T302" i="2"/>
  <c r="S303" i="2" l="1"/>
  <c r="U303" i="2"/>
  <c r="T303" i="2"/>
  <c r="S304" i="2" l="1"/>
  <c r="U304" i="2"/>
  <c r="T304" i="2"/>
  <c r="S305" i="2" l="1"/>
  <c r="U305" i="2"/>
  <c r="T305" i="2"/>
  <c r="S306" i="2" l="1"/>
  <c r="U306" i="2"/>
  <c r="T306" i="2"/>
  <c r="S307" i="2" l="1"/>
  <c r="U307" i="2"/>
  <c r="T307" i="2"/>
  <c r="S308" i="2" l="1"/>
  <c r="U308" i="2"/>
  <c r="T308" i="2"/>
  <c r="S309" i="2" l="1"/>
  <c r="U309" i="2"/>
  <c r="T309" i="2"/>
  <c r="S310" i="2" l="1"/>
  <c r="U310" i="2"/>
  <c r="T310" i="2"/>
  <c r="S311" i="2" l="1"/>
  <c r="U311" i="2"/>
  <c r="T311" i="2"/>
  <c r="S312" i="2" l="1"/>
  <c r="U312" i="2"/>
  <c r="T312" i="2"/>
  <c r="S313" i="2" l="1"/>
  <c r="U313" i="2"/>
  <c r="T313" i="2"/>
  <c r="S314" i="2" l="1"/>
  <c r="U314" i="2"/>
  <c r="T314" i="2"/>
  <c r="S315" i="2" l="1"/>
  <c r="U315" i="2"/>
  <c r="T315" i="2"/>
  <c r="S316" i="2" l="1"/>
  <c r="U316" i="2"/>
  <c r="T316" i="2"/>
  <c r="S317" i="2" l="1"/>
  <c r="U317" i="2"/>
  <c r="T317" i="2"/>
  <c r="S318" i="2" l="1"/>
  <c r="U318" i="2"/>
  <c r="T318" i="2"/>
  <c r="S319" i="2" l="1"/>
  <c r="U319" i="2"/>
  <c r="T319" i="2"/>
  <c r="S320" i="2" l="1"/>
  <c r="U320" i="2"/>
  <c r="T320" i="2"/>
  <c r="S321" i="2" l="1"/>
  <c r="U321" i="2"/>
  <c r="T321" i="2"/>
  <c r="S322" i="2" l="1"/>
  <c r="U322" i="2"/>
  <c r="T322" i="2"/>
  <c r="S323" i="2" l="1"/>
  <c r="U323" i="2"/>
  <c r="T323" i="2"/>
  <c r="S324" i="2" l="1"/>
  <c r="U324" i="2"/>
  <c r="T324" i="2"/>
  <c r="S325" i="2" l="1"/>
  <c r="U325" i="2"/>
  <c r="T325" i="2"/>
  <c r="S326" i="2" l="1"/>
  <c r="U326" i="2"/>
  <c r="T326" i="2"/>
  <c r="S327" i="2" l="1"/>
  <c r="U327" i="2"/>
  <c r="T327" i="2"/>
  <c r="S328" i="2" l="1"/>
  <c r="U328" i="2"/>
  <c r="T328" i="2"/>
  <c r="S329" i="2" l="1"/>
  <c r="U329" i="2"/>
  <c r="T329" i="2"/>
  <c r="S330" i="2" l="1"/>
  <c r="U330" i="2"/>
  <c r="T330" i="2"/>
  <c r="S331" i="2" l="1"/>
  <c r="U331" i="2"/>
  <c r="T331" i="2"/>
  <c r="S332" i="2" l="1"/>
  <c r="U332" i="2"/>
  <c r="T332" i="2"/>
  <c r="S333" i="2" l="1"/>
  <c r="U333" i="2"/>
  <c r="T333" i="2"/>
  <c r="S334" i="2" l="1"/>
  <c r="U334" i="2"/>
  <c r="T334" i="2"/>
  <c r="S335" i="2" l="1"/>
  <c r="U335" i="2"/>
  <c r="T335" i="2"/>
  <c r="S336" i="2" l="1"/>
  <c r="U336" i="2"/>
  <c r="T336" i="2"/>
  <c r="S337" i="2" l="1"/>
  <c r="U337" i="2"/>
  <c r="T337" i="2"/>
  <c r="S338" i="2" l="1"/>
  <c r="U338" i="2"/>
  <c r="T338" i="2"/>
  <c r="S339" i="2" l="1"/>
  <c r="U339" i="2"/>
  <c r="T339" i="2"/>
  <c r="S340" i="2" l="1"/>
  <c r="U340" i="2"/>
  <c r="T340" i="2"/>
  <c r="S341" i="2" l="1"/>
  <c r="U341" i="2"/>
  <c r="T341" i="2"/>
  <c r="S342" i="2" l="1"/>
  <c r="U342" i="2"/>
  <c r="T342" i="2"/>
  <c r="S343" i="2" l="1"/>
  <c r="U343" i="2"/>
  <c r="T343" i="2"/>
  <c r="S344" i="2" l="1"/>
  <c r="U344" i="2"/>
  <c r="T344" i="2"/>
  <c r="S345" i="2" l="1"/>
  <c r="U345" i="2"/>
  <c r="T345" i="2"/>
  <c r="S346" i="2" l="1"/>
  <c r="U346" i="2"/>
  <c r="T346" i="2"/>
  <c r="S347" i="2" l="1"/>
  <c r="U347" i="2"/>
  <c r="T347" i="2"/>
  <c r="S348" i="2" l="1"/>
  <c r="U348" i="2"/>
  <c r="T348" i="2"/>
  <c r="S349" i="2" l="1"/>
  <c r="U349" i="2"/>
  <c r="T349" i="2"/>
  <c r="S350" i="2" l="1"/>
  <c r="U350" i="2"/>
  <c r="T350" i="2"/>
  <c r="S351" i="2" l="1"/>
  <c r="U351" i="2"/>
  <c r="T351" i="2"/>
  <c r="S352" i="2" l="1"/>
  <c r="U352" i="2"/>
  <c r="T352" i="2"/>
  <c r="S353" i="2" l="1"/>
  <c r="U353" i="2"/>
  <c r="T353" i="2"/>
  <c r="S354" i="2" l="1"/>
  <c r="U354" i="2"/>
  <c r="T354" i="2"/>
  <c r="S355" i="2" l="1"/>
  <c r="U355" i="2"/>
  <c r="T355" i="2"/>
  <c r="S356" i="2" l="1"/>
  <c r="U356" i="2"/>
  <c r="T356" i="2"/>
  <c r="S357" i="2" l="1"/>
  <c r="U357" i="2"/>
  <c r="T357" i="2"/>
  <c r="S358" i="2" l="1"/>
  <c r="U358" i="2"/>
  <c r="T358" i="2"/>
  <c r="S359" i="2" l="1"/>
  <c r="U359" i="2"/>
  <c r="T359" i="2"/>
  <c r="S360" i="2" l="1"/>
  <c r="U360" i="2"/>
  <c r="T360" i="2"/>
  <c r="S361" i="2" l="1"/>
  <c r="U361" i="2"/>
  <c r="T361" i="2"/>
  <c r="S362" i="2" l="1"/>
  <c r="U362" i="2"/>
  <c r="T362" i="2"/>
  <c r="S363" i="2" l="1"/>
  <c r="U363" i="2"/>
  <c r="T363" i="2"/>
  <c r="S364" i="2" l="1"/>
  <c r="U364" i="2"/>
  <c r="T364" i="2"/>
  <c r="S365" i="2" l="1"/>
  <c r="U365" i="2"/>
  <c r="T365" i="2"/>
  <c r="S366" i="2" l="1"/>
  <c r="U366" i="2"/>
  <c r="T366" i="2"/>
  <c r="S367" i="2" l="1"/>
  <c r="U367" i="2"/>
  <c r="T367" i="2"/>
  <c r="S368" i="2" l="1"/>
  <c r="U368" i="2"/>
  <c r="T368" i="2"/>
  <c r="S369" i="2" l="1"/>
  <c r="U369" i="2"/>
  <c r="T369" i="2"/>
  <c r="S370" i="2" l="1"/>
  <c r="U370" i="2"/>
  <c r="T370" i="2"/>
  <c r="S371" i="2" l="1"/>
  <c r="U371" i="2"/>
  <c r="T371" i="2"/>
  <c r="S372" i="2" l="1"/>
  <c r="U372" i="2"/>
  <c r="T372" i="2"/>
  <c r="S373" i="2" l="1"/>
  <c r="U373" i="2"/>
  <c r="T373" i="2"/>
  <c r="S374" i="2" l="1"/>
  <c r="U374" i="2"/>
  <c r="T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U380" i="2"/>
  <c r="T380" i="2"/>
  <c r="S381" i="2" l="1"/>
  <c r="U381" i="2"/>
  <c r="T381" i="2"/>
  <c r="S382" i="2" l="1"/>
  <c r="U382" i="2"/>
  <c r="T382" i="2"/>
  <c r="S383" i="2" l="1"/>
  <c r="U383" i="2"/>
  <c r="T383" i="2"/>
  <c r="S384" i="2" l="1"/>
  <c r="U384" i="2"/>
  <c r="T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U389" i="2"/>
  <c r="T389" i="2"/>
  <c r="S390" i="2" l="1"/>
  <c r="U390" i="2"/>
  <c r="T390" i="2"/>
  <c r="S391" i="2" l="1"/>
  <c r="U391" i="2"/>
  <c r="T391" i="2"/>
  <c r="S392" i="2" l="1"/>
  <c r="U392" i="2"/>
  <c r="T392" i="2"/>
  <c r="S393" i="2" l="1"/>
  <c r="U393" i="2"/>
  <c r="T393" i="2"/>
  <c r="S394" i="2" l="1"/>
  <c r="U394" i="2"/>
  <c r="T394" i="2"/>
  <c r="S395" i="2" l="1"/>
  <c r="U395" i="2"/>
  <c r="T395" i="2"/>
  <c r="S396" i="2" l="1"/>
  <c r="U396" i="2"/>
  <c r="T396" i="2"/>
  <c r="S397" i="2" l="1"/>
  <c r="U397" i="2"/>
  <c r="T397" i="2"/>
  <c r="S398" i="2" l="1"/>
  <c r="U398" i="2"/>
  <c r="T398" i="2"/>
  <c r="S399" i="2" l="1"/>
  <c r="U399" i="2"/>
  <c r="T399" i="2"/>
  <c r="S400" i="2" l="1"/>
  <c r="U400" i="2"/>
  <c r="T400" i="2"/>
  <c r="S401" i="2" l="1"/>
  <c r="U401" i="2"/>
  <c r="T401" i="2"/>
  <c r="S402" i="2" l="1"/>
  <c r="U402" i="2"/>
  <c r="T402" i="2"/>
  <c r="S403" i="2" l="1"/>
  <c r="U403" i="2"/>
  <c r="T403" i="2"/>
  <c r="S404" i="2" l="1"/>
  <c r="U404" i="2"/>
  <c r="T404" i="2"/>
  <c r="S405" i="2" l="1"/>
  <c r="U405" i="2"/>
  <c r="T405" i="2"/>
  <c r="S406" i="2" l="1"/>
  <c r="U406" i="2"/>
  <c r="T406" i="2"/>
  <c r="S407" i="2" l="1"/>
  <c r="U407" i="2"/>
  <c r="T407" i="2"/>
  <c r="S408" i="2" l="1"/>
  <c r="U408" i="2"/>
  <c r="T408" i="2"/>
  <c r="S409" i="2" l="1"/>
  <c r="U409" i="2"/>
  <c r="T409" i="2"/>
  <c r="S410" i="2" l="1"/>
  <c r="U410" i="2"/>
  <c r="T410" i="2"/>
  <c r="S411" i="2" l="1"/>
  <c r="U411" i="2"/>
  <c r="T411" i="2"/>
  <c r="S412" i="2" l="1"/>
  <c r="U412" i="2"/>
  <c r="T412" i="2"/>
  <c r="S413" i="2" l="1"/>
  <c r="U413" i="2"/>
  <c r="T413" i="2"/>
  <c r="S414" i="2" l="1"/>
  <c r="U414" i="2"/>
  <c r="T414" i="2"/>
  <c r="S415" i="2" l="1"/>
  <c r="U415" i="2"/>
  <c r="T415" i="2"/>
  <c r="S416" i="2" l="1"/>
  <c r="U416" i="2"/>
  <c r="T416" i="2"/>
  <c r="S417" i="2" l="1"/>
  <c r="U417" i="2"/>
  <c r="T417" i="2"/>
  <c r="S418" i="2" l="1"/>
  <c r="U418" i="2"/>
  <c r="T418" i="2"/>
  <c r="S419" i="2" l="1"/>
  <c r="U419" i="2"/>
  <c r="T419" i="2"/>
  <c r="S420" i="2" l="1"/>
  <c r="U420" i="2"/>
  <c r="T420" i="2"/>
  <c r="S421" i="2" l="1"/>
  <c r="U421" i="2"/>
  <c r="T421" i="2"/>
  <c r="S422" i="2" l="1"/>
  <c r="U422" i="2"/>
  <c r="T422" i="2"/>
  <c r="S423" i="2" l="1"/>
  <c r="U423" i="2"/>
  <c r="T423" i="2"/>
  <c r="S424" i="2" l="1"/>
  <c r="U424" i="2"/>
  <c r="T424" i="2"/>
  <c r="S425" i="2" l="1"/>
  <c r="U425" i="2"/>
  <c r="T425" i="2"/>
  <c r="S426" i="2" l="1"/>
  <c r="U426" i="2"/>
  <c r="T426" i="2"/>
  <c r="S427" i="2" l="1"/>
  <c r="U427" i="2"/>
  <c r="T427" i="2"/>
  <c r="S428" i="2" l="1"/>
  <c r="U428" i="2"/>
  <c r="T428" i="2"/>
  <c r="S429" i="2" l="1"/>
  <c r="U429" i="2"/>
  <c r="T429" i="2"/>
  <c r="S430" i="2" l="1"/>
  <c r="U430" i="2"/>
  <c r="T430" i="2"/>
  <c r="S431" i="2" l="1"/>
  <c r="U431" i="2"/>
  <c r="T431" i="2"/>
  <c r="S432" i="2" l="1"/>
  <c r="U432" i="2"/>
  <c r="T432" i="2"/>
  <c r="S433" i="2" l="1"/>
  <c r="U433" i="2"/>
  <c r="T433" i="2"/>
  <c r="S434" i="2" l="1"/>
  <c r="U434" i="2"/>
  <c r="T434" i="2"/>
  <c r="S435" i="2" l="1"/>
  <c r="U435" i="2"/>
  <c r="T435" i="2"/>
  <c r="S436" i="2" l="1"/>
  <c r="U436" i="2"/>
  <c r="T436" i="2"/>
  <c r="S437" i="2" l="1"/>
  <c r="U437" i="2"/>
  <c r="T437" i="2"/>
  <c r="S438" i="2" l="1"/>
  <c r="U438" i="2"/>
  <c r="T438" i="2"/>
  <c r="S439" i="2" l="1"/>
  <c r="U439" i="2"/>
  <c r="T439" i="2"/>
  <c r="S440" i="2" l="1"/>
  <c r="U440" i="2"/>
  <c r="T440" i="2"/>
  <c r="S441" i="2" l="1"/>
  <c r="U441" i="2"/>
  <c r="T441" i="2"/>
  <c r="S442" i="2" l="1"/>
  <c r="U442" i="2"/>
  <c r="T442" i="2"/>
  <c r="S443" i="2" l="1"/>
  <c r="U443" i="2"/>
  <c r="T443" i="2"/>
  <c r="S444" i="2" l="1"/>
  <c r="U444" i="2"/>
  <c r="T444" i="2"/>
  <c r="S445" i="2" l="1"/>
  <c r="U445" i="2"/>
  <c r="T445" i="2"/>
  <c r="S446" i="2" l="1"/>
  <c r="U446" i="2"/>
  <c r="T446" i="2"/>
  <c r="S447" i="2" l="1"/>
  <c r="U447" i="2"/>
  <c r="T447" i="2"/>
  <c r="S448" i="2" l="1"/>
  <c r="U448" i="2"/>
  <c r="T448" i="2"/>
  <c r="S449" i="2" l="1"/>
  <c r="U449" i="2"/>
  <c r="T449" i="2"/>
  <c r="S450" i="2" l="1"/>
  <c r="U450" i="2"/>
  <c r="T450" i="2"/>
  <c r="S451" i="2" l="1"/>
  <c r="U451" i="2"/>
  <c r="T451" i="2"/>
  <c r="S452" i="2" l="1"/>
  <c r="U452" i="2"/>
  <c r="T452" i="2"/>
  <c r="S453" i="2" l="1"/>
  <c r="U453" i="2"/>
  <c r="T453" i="2"/>
  <c r="S454" i="2" l="1"/>
  <c r="U454" i="2"/>
  <c r="T454" i="2"/>
  <c r="S455" i="2" l="1"/>
  <c r="U455" i="2"/>
  <c r="T455" i="2"/>
  <c r="S456" i="2" l="1"/>
  <c r="U456" i="2"/>
  <c r="T456" i="2"/>
  <c r="S457" i="2" l="1"/>
  <c r="U457" i="2"/>
  <c r="T457" i="2"/>
  <c r="S458" i="2" l="1"/>
  <c r="U458" i="2"/>
  <c r="T458" i="2"/>
  <c r="S459" i="2" l="1"/>
  <c r="U459" i="2"/>
  <c r="T459" i="2"/>
  <c r="S460" i="2" l="1"/>
  <c r="U460" i="2"/>
  <c r="T460" i="2"/>
  <c r="S461" i="2" l="1"/>
  <c r="U461" i="2"/>
  <c r="T461" i="2"/>
  <c r="S462" i="2" l="1"/>
  <c r="U462" i="2"/>
  <c r="T462" i="2"/>
  <c r="S463" i="2" l="1"/>
  <c r="U463" i="2"/>
  <c r="T463" i="2"/>
  <c r="S464" i="2" l="1"/>
  <c r="U464" i="2"/>
  <c r="T464" i="2"/>
  <c r="S465" i="2" l="1"/>
  <c r="U465" i="2"/>
  <c r="T465" i="2"/>
  <c r="S466" i="2" l="1"/>
  <c r="U466" i="2"/>
  <c r="T466" i="2"/>
  <c r="S467" i="2" l="1"/>
  <c r="U467" i="2"/>
  <c r="T467" i="2"/>
  <c r="S468" i="2" l="1"/>
  <c r="U468" i="2"/>
  <c r="T468" i="2"/>
  <c r="S469" i="2" l="1"/>
  <c r="U469" i="2"/>
  <c r="T469" i="2"/>
  <c r="S470" i="2" l="1"/>
  <c r="U470" i="2"/>
  <c r="T470" i="2"/>
  <c r="S471" i="2" l="1"/>
  <c r="U471" i="2"/>
  <c r="T471" i="2"/>
  <c r="S472" i="2" l="1"/>
  <c r="U472" i="2"/>
  <c r="T472" i="2"/>
  <c r="S473" i="2" l="1"/>
  <c r="U473" i="2"/>
  <c r="T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U479" i="2"/>
  <c r="T479" i="2"/>
  <c r="S480" i="2" l="1"/>
  <c r="U480" i="2"/>
  <c r="T480" i="2"/>
  <c r="S481" i="2" l="1"/>
  <c r="U481" i="2"/>
  <c r="T481" i="2"/>
  <c r="S482" i="2" l="1"/>
  <c r="U482" i="2"/>
  <c r="T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U491" i="2"/>
  <c r="T491" i="2"/>
  <c r="S492" i="2" l="1"/>
  <c r="U492" i="2"/>
  <c r="T492" i="2"/>
  <c r="S493" i="2" l="1"/>
  <c r="U493" i="2"/>
  <c r="T493" i="2"/>
  <c r="S494" i="2" l="1"/>
  <c r="U494" i="2"/>
  <c r="T494" i="2"/>
  <c r="S495" i="2" l="1"/>
  <c r="U495" i="2"/>
  <c r="T495" i="2"/>
  <c r="S496" i="2" l="1"/>
  <c r="U496" i="2"/>
  <c r="T496" i="2"/>
  <c r="S497" i="2" l="1"/>
  <c r="U497" i="2"/>
  <c r="T497" i="2"/>
  <c r="S498" i="2" l="1"/>
  <c r="U498" i="2"/>
  <c r="T498" i="2"/>
  <c r="S499" i="2" l="1"/>
  <c r="U499" i="2"/>
  <c r="T499" i="2"/>
  <c r="S500" i="2" l="1"/>
  <c r="U500" i="2"/>
  <c r="T500" i="2"/>
  <c r="S501" i="2" l="1"/>
  <c r="U501" i="2"/>
  <c r="T501" i="2"/>
  <c r="S502" i="2" l="1"/>
  <c r="U502" i="2"/>
  <c r="T502" i="2"/>
  <c r="S503" i="2" l="1"/>
  <c r="U503" i="2"/>
  <c r="T503" i="2"/>
  <c r="S504" i="2" l="1"/>
  <c r="U504" i="2"/>
  <c r="T504" i="2"/>
  <c r="S505" i="2" l="1"/>
  <c r="U505" i="2"/>
  <c r="T505" i="2"/>
  <c r="S506" i="2" l="1"/>
  <c r="U506" i="2"/>
  <c r="T506" i="2"/>
  <c r="S507" i="2" l="1"/>
  <c r="U507" i="2"/>
  <c r="T507" i="2"/>
  <c r="S508" i="2" l="1"/>
  <c r="U508" i="2"/>
  <c r="T508" i="2"/>
  <c r="S509" i="2" l="1"/>
  <c r="U509" i="2"/>
  <c r="T509" i="2"/>
  <c r="S510" i="2" l="1"/>
  <c r="U510" i="2"/>
  <c r="T510" i="2"/>
  <c r="S511" i="2" l="1"/>
  <c r="U511" i="2"/>
  <c r="T511" i="2"/>
  <c r="S512" i="2" l="1"/>
  <c r="U512" i="2"/>
  <c r="T512" i="2"/>
  <c r="S513" i="2" l="1"/>
  <c r="U513" i="2"/>
  <c r="T513" i="2"/>
  <c r="S514" i="2" l="1"/>
  <c r="U514" i="2"/>
  <c r="T514" i="2"/>
  <c r="S515" i="2" l="1"/>
  <c r="U515" i="2"/>
  <c r="T515" i="2"/>
  <c r="S516" i="2" l="1"/>
  <c r="U516" i="2"/>
  <c r="T516" i="2"/>
  <c r="S517" i="2" l="1"/>
  <c r="U517" i="2"/>
  <c r="T517" i="2"/>
  <c r="S518" i="2" l="1"/>
  <c r="U518" i="2"/>
  <c r="T518" i="2"/>
  <c r="S519" i="2" l="1"/>
  <c r="U519" i="2"/>
  <c r="T519" i="2"/>
  <c r="S520" i="2" l="1"/>
  <c r="U520" i="2"/>
  <c r="T520" i="2"/>
  <c r="S521" i="2" l="1"/>
  <c r="U521" i="2"/>
  <c r="T521" i="2"/>
  <c r="S522" i="2" l="1"/>
  <c r="U522" i="2"/>
  <c r="T522" i="2"/>
  <c r="S523" i="2" l="1"/>
  <c r="U523" i="2"/>
  <c r="T523" i="2"/>
  <c r="S524" i="2" l="1"/>
  <c r="U524" i="2"/>
  <c r="T524" i="2"/>
  <c r="S525" i="2" l="1"/>
  <c r="U525" i="2"/>
  <c r="T525" i="2"/>
  <c r="S526" i="2" l="1"/>
  <c r="U526" i="2"/>
  <c r="T526" i="2"/>
  <c r="S527" i="2" l="1"/>
  <c r="U527" i="2"/>
  <c r="T527" i="2"/>
  <c r="S528" i="2" l="1"/>
  <c r="U528" i="2"/>
  <c r="T528" i="2"/>
  <c r="S529" i="2" l="1"/>
  <c r="U529" i="2"/>
  <c r="T529" i="2"/>
  <c r="S530" i="2" l="1"/>
  <c r="U530" i="2"/>
  <c r="T530" i="2"/>
  <c r="S531" i="2" l="1"/>
  <c r="U531" i="2"/>
  <c r="T531" i="2"/>
  <c r="S532" i="2" l="1"/>
  <c r="U532" i="2"/>
  <c r="T532" i="2"/>
  <c r="S533" i="2" l="1"/>
  <c r="U533" i="2"/>
  <c r="T533" i="2"/>
  <c r="S534" i="2" l="1"/>
  <c r="U534" i="2"/>
  <c r="T534" i="2"/>
  <c r="S535" i="2" l="1"/>
  <c r="U535" i="2"/>
  <c r="T535" i="2"/>
  <c r="S536" i="2" l="1"/>
  <c r="U536" i="2"/>
  <c r="T536" i="2"/>
  <c r="S537" i="2" l="1"/>
  <c r="U537" i="2"/>
  <c r="T537" i="2"/>
  <c r="S538" i="2" l="1"/>
  <c r="U538" i="2"/>
  <c r="T538" i="2"/>
  <c r="S539" i="2" l="1"/>
  <c r="U539" i="2"/>
  <c r="T539" i="2"/>
  <c r="S540" i="2" l="1"/>
  <c r="U540" i="2"/>
  <c r="T540" i="2"/>
  <c r="S541" i="2" l="1"/>
  <c r="U541" i="2"/>
  <c r="T541" i="2"/>
  <c r="S542" i="2" l="1"/>
  <c r="U542" i="2"/>
  <c r="T542" i="2"/>
  <c r="S543" i="2" l="1"/>
  <c r="U543" i="2"/>
  <c r="T543" i="2"/>
  <c r="S544" i="2" l="1"/>
  <c r="U544" i="2"/>
  <c r="T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U550" i="2"/>
  <c r="T550" i="2"/>
  <c r="S551" i="2" l="1"/>
  <c r="U551" i="2"/>
  <c r="T551" i="2"/>
  <c r="S552" i="2" l="1"/>
  <c r="U552" i="2"/>
  <c r="T552" i="2"/>
  <c r="S553" i="2" l="1"/>
  <c r="U553" i="2"/>
  <c r="T553" i="2"/>
  <c r="S554" i="2" l="1"/>
  <c r="U554" i="2"/>
  <c r="T554" i="2"/>
  <c r="S555" i="2" l="1"/>
  <c r="U555" i="2"/>
  <c r="T555" i="2"/>
  <c r="S556" i="2" l="1"/>
  <c r="U556" i="2"/>
  <c r="T556" i="2"/>
  <c r="S557" i="2" l="1"/>
  <c r="U557" i="2"/>
  <c r="T557" i="2"/>
  <c r="S558" i="2" l="1"/>
  <c r="U558" i="2"/>
  <c r="T558" i="2"/>
  <c r="S559" i="2" l="1"/>
  <c r="U559" i="2"/>
  <c r="T559" i="2"/>
  <c r="S560" i="2" l="1"/>
  <c r="U560" i="2"/>
  <c r="T560" i="2"/>
  <c r="S561" i="2" l="1"/>
  <c r="U561" i="2"/>
  <c r="T561" i="2"/>
  <c r="S562" i="2" l="1"/>
  <c r="U562" i="2"/>
  <c r="T562" i="2"/>
  <c r="S563" i="2" l="1"/>
  <c r="U563" i="2"/>
  <c r="T563" i="2"/>
  <c r="S564" i="2" l="1"/>
  <c r="U564" i="2"/>
  <c r="T564" i="2"/>
  <c r="S565" i="2" l="1"/>
  <c r="U565" i="2"/>
  <c r="T565" i="2"/>
  <c r="S566" i="2" l="1"/>
  <c r="U566" i="2"/>
  <c r="T566" i="2"/>
  <c r="S567" i="2" l="1"/>
  <c r="U567" i="2"/>
  <c r="T567" i="2"/>
  <c r="S568" i="2" l="1"/>
  <c r="U568" i="2"/>
  <c r="T568" i="2"/>
  <c r="S569" i="2" l="1"/>
  <c r="U569" i="2"/>
  <c r="T569" i="2"/>
  <c r="S570" i="2" l="1"/>
  <c r="U570" i="2"/>
  <c r="T570" i="2"/>
  <c r="S571" i="2" l="1"/>
  <c r="U571" i="2"/>
  <c r="T571" i="2"/>
  <c r="S572" i="2" l="1"/>
  <c r="U572" i="2"/>
  <c r="T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U578" i="2"/>
  <c r="T578" i="2"/>
  <c r="S579" i="2" l="1"/>
  <c r="U579" i="2"/>
  <c r="T579" i="2"/>
  <c r="S580" i="2" l="1"/>
  <c r="U580" i="2"/>
  <c r="T580" i="2"/>
  <c r="S581" i="2" l="1"/>
  <c r="U581" i="2"/>
  <c r="T581" i="2"/>
  <c r="S582" i="2" l="1"/>
  <c r="U582" i="2"/>
  <c r="T582" i="2"/>
  <c r="S583" i="2" l="1"/>
  <c r="U583" i="2"/>
  <c r="T583" i="2"/>
  <c r="S584" i="2" l="1"/>
  <c r="U584" i="2"/>
  <c r="T584" i="2"/>
  <c r="S585" i="2" l="1"/>
  <c r="U585" i="2"/>
  <c r="T585" i="2"/>
  <c r="S586" i="2" l="1"/>
  <c r="U586" i="2"/>
  <c r="T586" i="2"/>
  <c r="S587" i="2" l="1"/>
  <c r="U587" i="2"/>
  <c r="T587" i="2"/>
  <c r="S588" i="2" l="1"/>
  <c r="U588" i="2"/>
  <c r="T588" i="2"/>
  <c r="S589" i="2" l="1"/>
  <c r="U589" i="2"/>
  <c r="T589" i="2"/>
  <c r="S590" i="2" l="1"/>
  <c r="U590" i="2"/>
  <c r="T590" i="2"/>
  <c r="S591" i="2" l="1"/>
  <c r="U591" i="2"/>
  <c r="T591" i="2"/>
  <c r="S592" i="2" l="1"/>
  <c r="U592" i="2"/>
  <c r="T592" i="2"/>
  <c r="S593" i="2" l="1"/>
  <c r="U593" i="2"/>
  <c r="T593" i="2"/>
  <c r="S594" i="2" l="1"/>
  <c r="U594" i="2"/>
  <c r="T594" i="2"/>
  <c r="S595" i="2" l="1"/>
  <c r="U595" i="2"/>
  <c r="T595" i="2"/>
  <c r="S596" i="2" l="1"/>
  <c r="U596" i="2"/>
  <c r="T596" i="2"/>
  <c r="S597" i="2" l="1"/>
  <c r="U597" i="2"/>
  <c r="T597" i="2"/>
  <c r="S598" i="2" l="1"/>
  <c r="U598" i="2"/>
  <c r="T598" i="2"/>
  <c r="S599" i="2" l="1"/>
  <c r="U599" i="2"/>
  <c r="T599" i="2"/>
  <c r="S600" i="2" l="1"/>
  <c r="U600" i="2"/>
  <c r="T600" i="2"/>
  <c r="S601" i="2" l="1"/>
  <c r="U601" i="2"/>
  <c r="T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U609" i="2"/>
  <c r="T609" i="2"/>
  <c r="S610" i="2" l="1"/>
  <c r="U610" i="2"/>
  <c r="T610" i="2"/>
  <c r="S611" i="2" l="1"/>
  <c r="U611" i="2"/>
  <c r="T611" i="2"/>
  <c r="S612" i="2" l="1"/>
  <c r="U612" i="2"/>
  <c r="T612" i="2"/>
  <c r="S613" i="2" l="1"/>
  <c r="U613" i="2"/>
  <c r="T613" i="2"/>
  <c r="S614" i="2" l="1"/>
  <c r="U614" i="2"/>
  <c r="T614" i="2"/>
  <c r="S615" i="2" l="1"/>
  <c r="U615" i="2"/>
  <c r="T615" i="2"/>
  <c r="S616" i="2" l="1"/>
  <c r="U616" i="2"/>
  <c r="T616" i="2"/>
  <c r="S617" i="2" l="1"/>
  <c r="U617" i="2"/>
  <c r="T617" i="2"/>
  <c r="S618" i="2" l="1"/>
  <c r="U618" i="2"/>
  <c r="T618" i="2"/>
  <c r="S619" i="2" l="1"/>
  <c r="U619" i="2"/>
  <c r="T619" i="2"/>
  <c r="S620" i="2" l="1"/>
  <c r="U620" i="2"/>
  <c r="T620" i="2"/>
  <c r="S621" i="2" l="1"/>
  <c r="U621" i="2"/>
  <c r="T621" i="2"/>
  <c r="S622" i="2" l="1"/>
  <c r="U622" i="2"/>
  <c r="T622" i="2"/>
  <c r="S623" i="2" l="1"/>
  <c r="U623" i="2"/>
  <c r="T623" i="2"/>
  <c r="S624" i="2" l="1"/>
  <c r="U624" i="2"/>
  <c r="T624" i="2"/>
  <c r="S625" i="2" l="1"/>
  <c r="U625" i="2"/>
  <c r="T625" i="2"/>
  <c r="S626" i="2" l="1"/>
  <c r="U626" i="2"/>
  <c r="T626" i="2"/>
  <c r="S627" i="2" l="1"/>
  <c r="U627" i="2"/>
  <c r="T627" i="2"/>
  <c r="S628" i="2" l="1"/>
  <c r="U628" i="2"/>
  <c r="T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U635" i="2"/>
  <c r="T635" i="2"/>
  <c r="S636" i="2" l="1"/>
  <c r="U636" i="2"/>
  <c r="T636" i="2"/>
  <c r="S637" i="2" l="1"/>
  <c r="U637" i="2"/>
  <c r="T637" i="2"/>
  <c r="S638" i="2" l="1"/>
  <c r="U638" i="2"/>
  <c r="T638" i="2"/>
  <c r="S639" i="2" l="1"/>
  <c r="U639" i="2"/>
  <c r="T639" i="2"/>
  <c r="S640" i="2" l="1"/>
  <c r="U640" i="2"/>
  <c r="T640" i="2"/>
  <c r="S641" i="2" l="1"/>
  <c r="U641" i="2"/>
  <c r="T641" i="2"/>
  <c r="S642" i="2" l="1"/>
  <c r="U642" i="2"/>
  <c r="T642" i="2"/>
  <c r="S643" i="2" l="1"/>
  <c r="U643" i="2"/>
  <c r="T643" i="2"/>
  <c r="S644" i="2" l="1"/>
  <c r="U644" i="2"/>
  <c r="T644" i="2"/>
  <c r="S645" i="2" l="1"/>
  <c r="U645" i="2"/>
  <c r="T645" i="2"/>
  <c r="S646" i="2" l="1"/>
  <c r="U646" i="2"/>
  <c r="T646" i="2"/>
  <c r="S647" i="2" l="1"/>
  <c r="U647" i="2"/>
  <c r="T647" i="2"/>
  <c r="S648" i="2" l="1"/>
  <c r="U648" i="2"/>
  <c r="T648" i="2"/>
  <c r="S649" i="2" l="1"/>
  <c r="U649" i="2"/>
  <c r="T649" i="2"/>
  <c r="S650" i="2" l="1"/>
  <c r="U650" i="2"/>
  <c r="T650" i="2"/>
  <c r="S651" i="2" l="1"/>
  <c r="U651" i="2"/>
  <c r="T651" i="2"/>
  <c r="S652" i="2" l="1"/>
  <c r="U652" i="2"/>
  <c r="T652" i="2"/>
  <c r="S653" i="2" l="1"/>
  <c r="U653" i="2"/>
  <c r="T653" i="2"/>
  <c r="S654" i="2" l="1"/>
  <c r="U654" i="2"/>
  <c r="T654" i="2"/>
  <c r="S655" i="2" l="1"/>
  <c r="U655" i="2"/>
  <c r="T655" i="2"/>
  <c r="S656" i="2" l="1"/>
  <c r="U656" i="2"/>
  <c r="T656" i="2"/>
  <c r="S657" i="2" l="1"/>
  <c r="U657" i="2"/>
  <c r="T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U664" i="2"/>
  <c r="T664" i="2"/>
  <c r="S665" i="2" l="1"/>
  <c r="U665" i="2"/>
  <c r="T665" i="2"/>
  <c r="S666" i="2" l="1"/>
  <c r="U666" i="2"/>
  <c r="T666" i="2"/>
  <c r="S667" i="2" l="1"/>
  <c r="U667" i="2"/>
  <c r="T667" i="2"/>
  <c r="S668" i="2" l="1"/>
  <c r="U668" i="2"/>
  <c r="T668" i="2"/>
  <c r="S669" i="2" l="1"/>
  <c r="U669" i="2"/>
  <c r="T669" i="2"/>
  <c r="S670" i="2" l="1"/>
  <c r="U670" i="2"/>
  <c r="T670" i="2"/>
  <c r="S671" i="2" l="1"/>
  <c r="U671" i="2"/>
  <c r="T671" i="2"/>
  <c r="S672" i="2" l="1"/>
  <c r="U672" i="2"/>
  <c r="T672" i="2"/>
  <c r="S673" i="2" l="1"/>
  <c r="U673" i="2"/>
  <c r="T673" i="2"/>
  <c r="S674" i="2" l="1"/>
  <c r="U674" i="2"/>
  <c r="T674" i="2"/>
  <c r="S675" i="2" l="1"/>
  <c r="U675" i="2"/>
  <c r="T675" i="2"/>
  <c r="S676" i="2" l="1"/>
  <c r="U676" i="2"/>
  <c r="T676" i="2"/>
  <c r="S677" i="2" l="1"/>
  <c r="U677" i="2"/>
  <c r="T677" i="2"/>
  <c r="S678" i="2" l="1"/>
  <c r="U678" i="2"/>
  <c r="T678" i="2"/>
  <c r="S679" i="2" l="1"/>
  <c r="U679" i="2"/>
  <c r="T679" i="2"/>
  <c r="S680" i="2" l="1"/>
  <c r="U680" i="2"/>
  <c r="T680" i="2"/>
  <c r="S681" i="2" l="1"/>
  <c r="U681" i="2"/>
  <c r="T681" i="2"/>
  <c r="S682" i="2" l="1"/>
  <c r="U682" i="2"/>
  <c r="T682" i="2"/>
  <c r="S683" i="2" l="1"/>
  <c r="U683" i="2"/>
  <c r="T683" i="2"/>
  <c r="S684" i="2" l="1"/>
  <c r="U684" i="2"/>
  <c r="T684" i="2"/>
  <c r="S685" i="2" l="1"/>
  <c r="U685" i="2"/>
  <c r="T685" i="2"/>
  <c r="S686" i="2" l="1"/>
  <c r="U686" i="2"/>
  <c r="T686" i="2"/>
  <c r="S687" i="2" l="1"/>
  <c r="U687" i="2"/>
  <c r="T687" i="2"/>
  <c r="S688" i="2" l="1"/>
  <c r="U688" i="2"/>
  <c r="T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U694" i="2"/>
  <c r="T694" i="2"/>
  <c r="S695" i="2" l="1"/>
  <c r="U695" i="2"/>
  <c r="T695" i="2"/>
  <c r="S696" i="2" l="1"/>
  <c r="U696" i="2"/>
  <c r="T696" i="2"/>
  <c r="S697" i="2" l="1"/>
  <c r="U697" i="2"/>
  <c r="T697" i="2"/>
  <c r="S698" i="2" l="1"/>
  <c r="U698" i="2"/>
  <c r="T698" i="2"/>
  <c r="S699" i="2" l="1"/>
  <c r="U699" i="2"/>
  <c r="T699" i="2"/>
  <c r="S700" i="2" l="1"/>
  <c r="U700" i="2"/>
  <c r="T700" i="2"/>
  <c r="S701" i="2" l="1"/>
  <c r="U701" i="2"/>
  <c r="T701" i="2"/>
  <c r="S702" i="2" l="1"/>
  <c r="U702" i="2"/>
  <c r="T702" i="2"/>
  <c r="S703" i="2" l="1"/>
  <c r="U703" i="2"/>
  <c r="T703" i="2"/>
  <c r="S704" i="2" l="1"/>
  <c r="U704" i="2"/>
  <c r="T704" i="2"/>
  <c r="S705" i="2" l="1"/>
  <c r="U705" i="2"/>
  <c r="T705" i="2"/>
  <c r="S706" i="2" l="1"/>
  <c r="U706" i="2"/>
  <c r="T706" i="2"/>
  <c r="S707" i="2" l="1"/>
  <c r="U707" i="2"/>
  <c r="T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U713" i="2"/>
  <c r="T713" i="2"/>
  <c r="S714" i="2" l="1"/>
  <c r="U714" i="2"/>
  <c r="T714" i="2"/>
  <c r="S715" i="2" l="1"/>
  <c r="U715" i="2"/>
  <c r="T715" i="2"/>
  <c r="S716" i="2" l="1"/>
  <c r="U716" i="2"/>
  <c r="T716" i="2"/>
  <c r="S717" i="2" l="1"/>
  <c r="U717" i="2"/>
  <c r="T717" i="2"/>
  <c r="S718" i="2" l="1"/>
  <c r="U718" i="2"/>
  <c r="T718" i="2"/>
  <c r="S719" i="2" l="1"/>
  <c r="U719" i="2"/>
  <c r="T719" i="2"/>
  <c r="S720" i="2" l="1"/>
  <c r="U720" i="2"/>
  <c r="T720" i="2"/>
  <c r="S721" i="2" l="1"/>
  <c r="U721" i="2"/>
  <c r="T721" i="2"/>
  <c r="S722" i="2" l="1"/>
  <c r="U722" i="2"/>
  <c r="T722" i="2"/>
  <c r="S723" i="2" l="1"/>
  <c r="U723" i="2"/>
  <c r="T723" i="2"/>
  <c r="S724" i="2" l="1"/>
  <c r="U724" i="2"/>
  <c r="T724" i="2"/>
  <c r="S725" i="2" l="1"/>
  <c r="U725" i="2"/>
  <c r="T725" i="2"/>
  <c r="S726" i="2" l="1"/>
  <c r="U726" i="2"/>
  <c r="T726" i="2"/>
  <c r="S727" i="2" l="1"/>
  <c r="U727" i="2"/>
  <c r="T727" i="2"/>
  <c r="S728" i="2" l="1"/>
  <c r="U728" i="2"/>
  <c r="T728" i="2"/>
  <c r="S729" i="2" l="1"/>
  <c r="U729" i="2"/>
  <c r="T729" i="2"/>
  <c r="S730" i="2" l="1"/>
  <c r="U730" i="2"/>
  <c r="T730" i="2"/>
  <c r="S731" i="2" l="1"/>
  <c r="U731" i="2"/>
  <c r="T731" i="2"/>
  <c r="S732" i="2" l="1"/>
  <c r="U732" i="2"/>
  <c r="T732" i="2"/>
  <c r="S733" i="2" l="1"/>
  <c r="U733" i="2"/>
  <c r="T733" i="2"/>
  <c r="S734" i="2" l="1"/>
  <c r="U734" i="2"/>
  <c r="T734" i="2"/>
  <c r="S735" i="2" l="1"/>
  <c r="U735" i="2"/>
  <c r="T735" i="2"/>
  <c r="S736" i="2" l="1"/>
  <c r="U736" i="2"/>
  <c r="T736" i="2"/>
  <c r="S737" i="2" l="1"/>
  <c r="U737" i="2"/>
  <c r="T737" i="2"/>
  <c r="S738" i="2" l="1"/>
  <c r="U738" i="2"/>
  <c r="T738" i="2"/>
  <c r="S739" i="2" l="1"/>
  <c r="U739" i="2"/>
  <c r="T739" i="2"/>
  <c r="S740" i="2" l="1"/>
  <c r="U740" i="2"/>
  <c r="T740" i="2"/>
  <c r="S741" i="2" l="1"/>
  <c r="U741" i="2"/>
  <c r="T741" i="2"/>
  <c r="S742" i="2" l="1"/>
  <c r="U742" i="2"/>
  <c r="T742" i="2"/>
  <c r="S743" i="2" l="1"/>
  <c r="U743" i="2"/>
  <c r="T743" i="2"/>
  <c r="S744" i="2" l="1"/>
  <c r="U744" i="2"/>
  <c r="T744" i="2"/>
  <c r="S745" i="2" l="1"/>
  <c r="U745" i="2"/>
  <c r="T745" i="2"/>
  <c r="S746" i="2" l="1"/>
  <c r="U746" i="2"/>
  <c r="T746" i="2"/>
  <c r="S747" i="2" l="1"/>
  <c r="U747" i="2"/>
  <c r="T747" i="2"/>
  <c r="S748" i="2" l="1"/>
  <c r="U748" i="2"/>
  <c r="T748" i="2"/>
  <c r="S749" i="2" l="1"/>
  <c r="U749" i="2"/>
  <c r="T749" i="2"/>
  <c r="S750" i="2" l="1"/>
  <c r="U750" i="2"/>
  <c r="T750" i="2"/>
  <c r="S751" i="2" l="1"/>
  <c r="U751" i="2"/>
  <c r="T751" i="2"/>
  <c r="S752" i="2" l="1"/>
  <c r="U752" i="2"/>
  <c r="T752" i="2"/>
  <c r="S753" i="2" l="1"/>
  <c r="U753" i="2"/>
  <c r="T753" i="2"/>
  <c r="S754" i="2" l="1"/>
  <c r="U754" i="2"/>
  <c r="T754" i="2"/>
  <c r="S755" i="2" l="1"/>
  <c r="U755" i="2"/>
  <c r="T755" i="2"/>
  <c r="S756" i="2" l="1"/>
  <c r="U756" i="2"/>
  <c r="T756" i="2"/>
  <c r="S757" i="2" l="1"/>
  <c r="U757" i="2"/>
  <c r="T757" i="2"/>
  <c r="S758" i="2" l="1"/>
  <c r="U758" i="2"/>
  <c r="T758" i="2"/>
  <c r="S759" i="2" l="1"/>
  <c r="U759" i="2"/>
  <c r="T759" i="2"/>
  <c r="S760" i="2" l="1"/>
  <c r="U760" i="2"/>
  <c r="T760" i="2"/>
  <c r="S761" i="2" l="1"/>
  <c r="U761" i="2"/>
  <c r="T761" i="2"/>
  <c r="S762" i="2" l="1"/>
  <c r="U762" i="2"/>
  <c r="T762" i="2"/>
  <c r="S763" i="2" l="1"/>
  <c r="U763" i="2"/>
  <c r="T763" i="2"/>
  <c r="S764" i="2" l="1"/>
  <c r="U764" i="2"/>
  <c r="T764" i="2"/>
  <c r="S765" i="2" l="1"/>
  <c r="U765" i="2"/>
  <c r="T765" i="2"/>
  <c r="S766" i="2" l="1"/>
  <c r="U766" i="2"/>
  <c r="T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U771" i="2"/>
  <c r="T771" i="2"/>
  <c r="S772" i="2" l="1"/>
  <c r="U772" i="2"/>
  <c r="T772" i="2"/>
  <c r="S773" i="2" l="1"/>
  <c r="U773" i="2"/>
  <c r="T773" i="2"/>
  <c r="S774" i="2" l="1"/>
  <c r="U774" i="2"/>
  <c r="T774" i="2"/>
  <c r="S775" i="2" l="1"/>
  <c r="U775" i="2"/>
  <c r="T775" i="2"/>
  <c r="S776" i="2" l="1"/>
  <c r="U776" i="2"/>
  <c r="T776" i="2"/>
  <c r="S777" i="2" l="1"/>
  <c r="U777" i="2"/>
  <c r="T777" i="2"/>
  <c r="S778" i="2" l="1"/>
  <c r="U778" i="2"/>
  <c r="T778" i="2"/>
  <c r="S779" i="2" l="1"/>
  <c r="U779" i="2"/>
  <c r="T779" i="2"/>
  <c r="S780" i="2" l="1"/>
  <c r="U780" i="2"/>
  <c r="T780" i="2"/>
  <c r="S781" i="2" l="1"/>
  <c r="U781" i="2"/>
  <c r="T781" i="2"/>
  <c r="S782" i="2" l="1"/>
  <c r="U782" i="2"/>
  <c r="T782" i="2"/>
  <c r="S783" i="2" l="1"/>
  <c r="U783" i="2"/>
  <c r="T783" i="2"/>
  <c r="S784" i="2" l="1"/>
  <c r="U784" i="2"/>
  <c r="T784" i="2"/>
  <c r="S785" i="2" l="1"/>
  <c r="U785" i="2"/>
  <c r="T785" i="2"/>
  <c r="S786" i="2" l="1"/>
  <c r="U786" i="2"/>
  <c r="T786" i="2"/>
  <c r="S787" i="2" l="1"/>
  <c r="U787" i="2"/>
  <c r="T787" i="2"/>
  <c r="S788" i="2" l="1"/>
  <c r="U788" i="2"/>
  <c r="T788" i="2"/>
  <c r="S789" i="2" l="1"/>
  <c r="U789" i="2"/>
  <c r="T789" i="2"/>
  <c r="S790" i="2" l="1"/>
  <c r="U790" i="2"/>
  <c r="T790" i="2"/>
  <c r="S791" i="2" l="1"/>
  <c r="U791" i="2"/>
  <c r="T791" i="2"/>
  <c r="S792" i="2" l="1"/>
  <c r="U792" i="2"/>
  <c r="T792" i="2"/>
  <c r="S793" i="2" l="1"/>
  <c r="U793" i="2"/>
  <c r="T793" i="2"/>
  <c r="S794" i="2" l="1"/>
  <c r="U794" i="2"/>
  <c r="T794" i="2"/>
  <c r="S795" i="2" l="1"/>
  <c r="U795" i="2"/>
  <c r="T795" i="2"/>
  <c r="S796" i="2" l="1"/>
  <c r="U796" i="2"/>
  <c r="T796" i="2"/>
  <c r="S797" i="2" l="1"/>
  <c r="U797" i="2"/>
  <c r="T797" i="2"/>
  <c r="S798" i="2" l="1"/>
  <c r="U798" i="2"/>
  <c r="T798" i="2"/>
  <c r="S799" i="2" l="1"/>
  <c r="U799" i="2"/>
  <c r="T799" i="2"/>
  <c r="S800" i="2" l="1"/>
  <c r="U800" i="2"/>
  <c r="T800" i="2"/>
  <c r="S801" i="2" l="1"/>
  <c r="U801" i="2"/>
  <c r="T801" i="2"/>
  <c r="S802" i="2" l="1"/>
  <c r="U802" i="2"/>
  <c r="T802" i="2"/>
  <c r="S803" i="2" l="1"/>
  <c r="U803" i="2"/>
  <c r="T803" i="2"/>
  <c r="S804" i="2" l="1"/>
  <c r="U804" i="2"/>
  <c r="T804" i="2"/>
  <c r="S805" i="2" l="1"/>
  <c r="U805" i="2"/>
  <c r="T805" i="2"/>
  <c r="S806" i="2" l="1"/>
  <c r="U806" i="2"/>
  <c r="T806" i="2"/>
  <c r="S807" i="2" l="1"/>
  <c r="U807" i="2"/>
  <c r="T807" i="2"/>
  <c r="S808" i="2" l="1"/>
  <c r="U808" i="2"/>
  <c r="T808" i="2"/>
  <c r="S809" i="2" l="1"/>
  <c r="U809" i="2"/>
  <c r="T809" i="2"/>
  <c r="S810" i="2" l="1"/>
  <c r="U810" i="2"/>
  <c r="T810" i="2"/>
  <c r="S811" i="2" l="1"/>
  <c r="U811" i="2"/>
  <c r="T811" i="2"/>
  <c r="S812" i="2" l="1"/>
  <c r="U812" i="2"/>
  <c r="T812" i="2"/>
  <c r="S813" i="2" l="1"/>
  <c r="U813" i="2"/>
  <c r="T813" i="2"/>
  <c r="S814" i="2" l="1"/>
  <c r="U814" i="2"/>
  <c r="T814" i="2"/>
  <c r="S815" i="2" l="1"/>
  <c r="U815" i="2"/>
  <c r="T815" i="2"/>
  <c r="S816" i="2" l="1"/>
  <c r="U816" i="2"/>
  <c r="T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U822" i="2"/>
  <c r="T822" i="2"/>
  <c r="S823" i="2" l="1"/>
  <c r="U823" i="2"/>
  <c r="T823" i="2"/>
  <c r="S824" i="2" l="1"/>
  <c r="U824" i="2"/>
  <c r="T824" i="2"/>
  <c r="S825" i="2" l="1"/>
  <c r="U825" i="2"/>
  <c r="T825" i="2"/>
  <c r="S826" i="2" l="1"/>
  <c r="U826" i="2"/>
  <c r="T826" i="2"/>
  <c r="S827" i="2" l="1"/>
  <c r="U827" i="2"/>
  <c r="T827" i="2"/>
  <c r="S828" i="2" l="1"/>
  <c r="U828" i="2"/>
  <c r="T828" i="2"/>
  <c r="S829" i="2" l="1"/>
  <c r="U829" i="2"/>
  <c r="T829" i="2"/>
  <c r="S830" i="2" l="1"/>
  <c r="U830" i="2"/>
  <c r="T830" i="2"/>
  <c r="S831" i="2" l="1"/>
  <c r="U831" i="2"/>
  <c r="T831" i="2"/>
  <c r="S832" i="2" l="1"/>
  <c r="U832" i="2"/>
  <c r="T832" i="2"/>
  <c r="S833" i="2" l="1"/>
  <c r="U833" i="2"/>
  <c r="T833" i="2"/>
  <c r="S834" i="2" l="1"/>
  <c r="U834" i="2"/>
  <c r="T834" i="2"/>
  <c r="S835" i="2" l="1"/>
  <c r="U835" i="2"/>
  <c r="T835" i="2"/>
  <c r="S836" i="2" l="1"/>
  <c r="U836" i="2"/>
  <c r="T836" i="2"/>
  <c r="S837" i="2" l="1"/>
  <c r="U837" i="2"/>
  <c r="T837" i="2"/>
  <c r="S838" i="2" l="1"/>
  <c r="U838" i="2"/>
  <c r="T838" i="2"/>
  <c r="S839" i="2" l="1"/>
  <c r="U839" i="2"/>
  <c r="T839" i="2"/>
  <c r="S840" i="2" l="1"/>
  <c r="U840" i="2"/>
  <c r="T840" i="2"/>
  <c r="S841" i="2" l="1"/>
  <c r="U841" i="2"/>
  <c r="T841" i="2"/>
  <c r="S842" i="2" l="1"/>
  <c r="U842" i="2"/>
  <c r="T842" i="2"/>
  <c r="S843" i="2" l="1"/>
  <c r="U843" i="2"/>
  <c r="T843" i="2"/>
  <c r="S844" i="2" l="1"/>
  <c r="U844" i="2"/>
  <c r="T844" i="2"/>
  <c r="S845" i="2" l="1"/>
  <c r="U845" i="2"/>
  <c r="T845" i="2"/>
  <c r="S846" i="2" l="1"/>
  <c r="U846" i="2"/>
  <c r="T846" i="2"/>
  <c r="S847" i="2" l="1"/>
  <c r="U847" i="2"/>
  <c r="T847" i="2"/>
  <c r="S848" i="2" l="1"/>
  <c r="U848" i="2"/>
  <c r="T848" i="2"/>
  <c r="S849" i="2" l="1"/>
  <c r="U849" i="2"/>
  <c r="T849" i="2"/>
  <c r="S850" i="2" l="1"/>
  <c r="U850" i="2"/>
  <c r="T850" i="2"/>
  <c r="S851" i="2" l="1"/>
  <c r="U851" i="2"/>
  <c r="T851" i="2"/>
  <c r="S852" i="2" l="1"/>
  <c r="U852" i="2"/>
  <c r="T852" i="2"/>
  <c r="S853" i="2" l="1"/>
  <c r="U853" i="2"/>
  <c r="T853" i="2"/>
  <c r="S854" i="2" l="1"/>
  <c r="U854" i="2"/>
  <c r="T854" i="2"/>
  <c r="S855" i="2" l="1"/>
  <c r="U855" i="2"/>
  <c r="T855" i="2"/>
  <c r="S856" i="2" l="1"/>
  <c r="U856" i="2"/>
  <c r="T856" i="2"/>
  <c r="S857" i="2" l="1"/>
  <c r="U857" i="2"/>
  <c r="T857" i="2"/>
  <c r="S858" i="2" l="1"/>
  <c r="U858" i="2"/>
  <c r="T858" i="2"/>
  <c r="S859" i="2" l="1"/>
  <c r="U859" i="2"/>
  <c r="T859" i="2"/>
  <c r="S860" i="2" l="1"/>
  <c r="U860" i="2"/>
  <c r="T860" i="2"/>
  <c r="S861" i="2" l="1"/>
  <c r="U861" i="2"/>
  <c r="T861" i="2"/>
  <c r="S862" i="2" l="1"/>
  <c r="U862" i="2"/>
  <c r="T862" i="2"/>
  <c r="S863" i="2" l="1"/>
  <c r="U863" i="2"/>
  <c r="T863" i="2"/>
  <c r="S864" i="2" l="1"/>
  <c r="U864" i="2"/>
  <c r="T864" i="2"/>
  <c r="S865" i="2" l="1"/>
  <c r="U865" i="2"/>
  <c r="T865" i="2"/>
  <c r="S866" i="2" l="1"/>
  <c r="U866" i="2"/>
  <c r="T866" i="2"/>
  <c r="S867" i="2" l="1"/>
  <c r="U867" i="2"/>
  <c r="T867" i="2"/>
  <c r="S868" i="2" l="1"/>
  <c r="U868" i="2"/>
  <c r="T868" i="2"/>
  <c r="S869" i="2" l="1"/>
  <c r="U869" i="2"/>
  <c r="T869" i="2"/>
  <c r="S870" i="2" l="1"/>
  <c r="U870" i="2"/>
  <c r="T870" i="2"/>
  <c r="S871" i="2" l="1"/>
  <c r="U871" i="2"/>
  <c r="T871" i="2"/>
  <c r="S872" i="2" l="1"/>
  <c r="U872" i="2"/>
  <c r="T872" i="2"/>
  <c r="S873" i="2" l="1"/>
  <c r="U873" i="2"/>
  <c r="T873" i="2"/>
  <c r="S874" i="2" l="1"/>
  <c r="U874" i="2"/>
  <c r="T874" i="2"/>
  <c r="S875" i="2" l="1"/>
  <c r="U875" i="2"/>
  <c r="T875" i="2"/>
  <c r="S876" i="2" l="1"/>
  <c r="U876" i="2"/>
  <c r="T876" i="2"/>
  <c r="S877" i="2" l="1"/>
  <c r="U877" i="2"/>
  <c r="T877" i="2"/>
  <c r="S878" i="2" l="1"/>
  <c r="U878" i="2"/>
  <c r="T878" i="2"/>
  <c r="S879" i="2" l="1"/>
  <c r="U879" i="2"/>
  <c r="T879" i="2"/>
  <c r="S880" i="2" l="1"/>
  <c r="U880" i="2"/>
  <c r="T880" i="2"/>
  <c r="S881" i="2" l="1"/>
  <c r="U881" i="2"/>
  <c r="T881" i="2"/>
  <c r="S882" i="2" l="1"/>
  <c r="U882" i="2"/>
  <c r="T882" i="2"/>
  <c r="S883" i="2" l="1"/>
  <c r="U883" i="2"/>
  <c r="T883" i="2"/>
  <c r="S884" i="2" l="1"/>
  <c r="U884" i="2"/>
  <c r="T884" i="2"/>
  <c r="S885" i="2" l="1"/>
  <c r="U885" i="2"/>
  <c r="T885" i="2"/>
  <c r="S886" i="2" l="1"/>
  <c r="U886" i="2"/>
  <c r="T886" i="2"/>
  <c r="S887" i="2" l="1"/>
  <c r="U887" i="2"/>
  <c r="T887" i="2"/>
  <c r="S888" i="2" l="1"/>
  <c r="U888" i="2"/>
  <c r="T888" i="2"/>
  <c r="S889" i="2" l="1"/>
  <c r="U889" i="2"/>
  <c r="T889" i="2"/>
  <c r="S890" i="2" l="1"/>
  <c r="U890" i="2"/>
  <c r="T890" i="2"/>
  <c r="S891" i="2" l="1"/>
  <c r="U891" i="2"/>
  <c r="T891" i="2"/>
  <c r="S892" i="2" l="1"/>
  <c r="U892" i="2"/>
  <c r="T892" i="2"/>
  <c r="S893" i="2" l="1"/>
  <c r="U893" i="2"/>
  <c r="T893" i="2"/>
  <c r="S894" i="2" l="1"/>
  <c r="U894" i="2"/>
  <c r="T894" i="2"/>
  <c r="S895" i="2" l="1"/>
  <c r="U895" i="2"/>
  <c r="T895" i="2"/>
  <c r="S896" i="2" l="1"/>
  <c r="U896" i="2"/>
  <c r="T896" i="2"/>
  <c r="S897" i="2" l="1"/>
  <c r="U897" i="2"/>
  <c r="T897" i="2"/>
  <c r="S898" i="2" l="1"/>
  <c r="U898" i="2"/>
  <c r="T898" i="2"/>
  <c r="S899" i="2" l="1"/>
  <c r="U899" i="2"/>
  <c r="T899" i="2"/>
  <c r="S900" i="2" l="1"/>
  <c r="U900" i="2"/>
  <c r="T900" i="2"/>
  <c r="S901" i="2" l="1"/>
  <c r="U901" i="2"/>
  <c r="T901" i="2"/>
  <c r="S902" i="2" l="1"/>
  <c r="U902" i="2"/>
  <c r="T902" i="2"/>
  <c r="S903" i="2" l="1"/>
  <c r="U903" i="2"/>
  <c r="T903" i="2"/>
  <c r="S904" i="2" l="1"/>
  <c r="U904" i="2"/>
  <c r="T904" i="2"/>
  <c r="S905" i="2" l="1"/>
  <c r="U905" i="2"/>
  <c r="T905" i="2"/>
  <c r="S906" i="2" l="1"/>
  <c r="U906" i="2"/>
  <c r="T906" i="2"/>
  <c r="S907" i="2" l="1"/>
  <c r="U907" i="2"/>
  <c r="T907" i="2"/>
  <c r="S908" i="2" l="1"/>
  <c r="U908" i="2"/>
  <c r="T908" i="2"/>
  <c r="S909" i="2" l="1"/>
  <c r="U909" i="2"/>
  <c r="T909" i="2"/>
  <c r="S910" i="2" l="1"/>
  <c r="U910" i="2"/>
  <c r="T910" i="2"/>
  <c r="S911" i="2" l="1"/>
  <c r="U911" i="2"/>
  <c r="T911" i="2"/>
  <c r="S912" i="2" l="1"/>
  <c r="U912" i="2"/>
  <c r="T912" i="2"/>
  <c r="S913" i="2" l="1"/>
  <c r="U913" i="2"/>
  <c r="T913" i="2"/>
  <c r="S914" i="2" l="1"/>
  <c r="U914" i="2"/>
  <c r="T914" i="2"/>
  <c r="S915" i="2" l="1"/>
  <c r="U915" i="2"/>
  <c r="T915" i="2"/>
  <c r="S916" i="2" l="1"/>
  <c r="U916" i="2"/>
  <c r="T916" i="2"/>
  <c r="S917" i="2" l="1"/>
  <c r="U917" i="2"/>
  <c r="T917" i="2"/>
  <c r="S918" i="2" l="1"/>
  <c r="U918" i="2"/>
  <c r="T918" i="2"/>
  <c r="S919" i="2" l="1"/>
  <c r="U919" i="2"/>
  <c r="T919" i="2"/>
  <c r="S920" i="2" l="1"/>
  <c r="U920" i="2"/>
  <c r="T920" i="2"/>
  <c r="S921" i="2" l="1"/>
  <c r="U921" i="2"/>
  <c r="T921" i="2"/>
  <c r="S922" i="2" l="1"/>
  <c r="U922" i="2"/>
  <c r="T922" i="2"/>
  <c r="S923" i="2" l="1"/>
  <c r="U923" i="2"/>
  <c r="T923" i="2"/>
  <c r="S924" i="2" l="1"/>
  <c r="U924" i="2"/>
  <c r="T924" i="2"/>
  <c r="S925" i="2" l="1"/>
  <c r="U925" i="2"/>
  <c r="T925" i="2"/>
  <c r="S926" i="2" l="1"/>
  <c r="U926" i="2"/>
  <c r="T926" i="2"/>
  <c r="S927" i="2" l="1"/>
  <c r="U927" i="2"/>
  <c r="T927" i="2"/>
  <c r="S928" i="2" l="1"/>
  <c r="U928" i="2"/>
  <c r="T928" i="2"/>
  <c r="S929" i="2" l="1"/>
  <c r="U929" i="2"/>
  <c r="T929" i="2"/>
  <c r="S930" i="2" l="1"/>
  <c r="U930" i="2"/>
  <c r="T930" i="2"/>
  <c r="S931" i="2" l="1"/>
  <c r="U931" i="2"/>
  <c r="T931" i="2"/>
  <c r="S932" i="2" l="1"/>
  <c r="U932" i="2"/>
  <c r="T932" i="2"/>
  <c r="S933" i="2" l="1"/>
  <c r="U933" i="2"/>
  <c r="T933" i="2"/>
  <c r="S934" i="2" l="1"/>
  <c r="U934" i="2"/>
  <c r="T934" i="2"/>
  <c r="S935" i="2" l="1"/>
  <c r="U935" i="2"/>
  <c r="T935" i="2"/>
  <c r="S936" i="2" l="1"/>
  <c r="U936" i="2"/>
  <c r="T936" i="2"/>
  <c r="S937" i="2" l="1"/>
  <c r="U937" i="2"/>
  <c r="T937" i="2"/>
  <c r="S938" i="2" l="1"/>
  <c r="U938" i="2"/>
  <c r="T938" i="2"/>
  <c r="S939" i="2" l="1"/>
  <c r="U939" i="2"/>
  <c r="T939" i="2"/>
  <c r="S940" i="2" l="1"/>
  <c r="U940" i="2"/>
  <c r="T940" i="2"/>
  <c r="S941" i="2" l="1"/>
  <c r="U941" i="2"/>
  <c r="T941" i="2"/>
  <c r="S942" i="2" l="1"/>
  <c r="U942" i="2"/>
  <c r="T942" i="2"/>
  <c r="S943" i="2" l="1"/>
  <c r="U943" i="2"/>
  <c r="T943" i="2"/>
  <c r="S944" i="2" l="1"/>
  <c r="U944" i="2"/>
  <c r="T944" i="2"/>
  <c r="S945" i="2" l="1"/>
  <c r="U945" i="2"/>
  <c r="T945" i="2"/>
  <c r="S946" i="2" l="1"/>
  <c r="U946" i="2"/>
  <c r="T946" i="2"/>
  <c r="S947" i="2" l="1"/>
  <c r="U947" i="2"/>
  <c r="T947" i="2"/>
  <c r="S948" i="2" l="1"/>
  <c r="U948" i="2"/>
  <c r="T948" i="2"/>
  <c r="S949" i="2" l="1"/>
  <c r="U949" i="2"/>
  <c r="T949" i="2"/>
  <c r="S950" i="2" l="1"/>
  <c r="U950" i="2"/>
  <c r="T950" i="2"/>
  <c r="S951" i="2" l="1"/>
  <c r="U951" i="2"/>
  <c r="T951" i="2"/>
  <c r="S952" i="2" l="1"/>
  <c r="U952" i="2"/>
  <c r="T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U960" i="2"/>
  <c r="T960" i="2"/>
  <c r="S961" i="2" l="1"/>
  <c r="U961" i="2"/>
  <c r="T961" i="2"/>
  <c r="S962" i="2" l="1"/>
  <c r="U962" i="2"/>
  <c r="T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U968" i="2"/>
  <c r="T968" i="2"/>
  <c r="S969" i="2" l="1"/>
  <c r="U969" i="2"/>
  <c r="T969" i="2"/>
  <c r="S970" i="2" l="1"/>
  <c r="U970" i="2"/>
  <c r="T970" i="2"/>
  <c r="S971" i="2" l="1"/>
  <c r="U971" i="2"/>
  <c r="T971" i="2"/>
  <c r="S972" i="2" l="1"/>
  <c r="U972" i="2"/>
  <c r="T972" i="2"/>
  <c r="S973" i="2" l="1"/>
  <c r="U973" i="2"/>
  <c r="T973" i="2"/>
  <c r="S974" i="2" l="1"/>
  <c r="U974" i="2"/>
  <c r="T974" i="2"/>
  <c r="S975" i="2" l="1"/>
  <c r="U975" i="2"/>
  <c r="T975" i="2"/>
  <c r="S976" i="2" l="1"/>
  <c r="U976" i="2"/>
  <c r="T976" i="2"/>
  <c r="S977" i="2" l="1"/>
  <c r="U977" i="2"/>
  <c r="T977" i="2"/>
  <c r="S978" i="2" l="1"/>
  <c r="U978" i="2"/>
  <c r="T978" i="2"/>
  <c r="S979" i="2" l="1"/>
  <c r="U979" i="2"/>
  <c r="T979" i="2"/>
  <c r="S980" i="2" l="1"/>
  <c r="U980" i="2"/>
  <c r="T980" i="2"/>
  <c r="S981" i="2" l="1"/>
  <c r="U981" i="2"/>
  <c r="T981" i="2"/>
  <c r="S982" i="2" l="1"/>
  <c r="U982" i="2"/>
  <c r="T982" i="2"/>
  <c r="S983" i="2" l="1"/>
  <c r="U983" i="2"/>
  <c r="T983" i="2"/>
  <c r="S984" i="2" l="1"/>
  <c r="U984" i="2"/>
  <c r="T984" i="2"/>
  <c r="S985" i="2" l="1"/>
  <c r="U985" i="2"/>
  <c r="T985" i="2"/>
  <c r="S986" i="2" l="1"/>
  <c r="U986" i="2"/>
  <c r="T986" i="2"/>
  <c r="S987" i="2" l="1"/>
  <c r="U987" i="2"/>
  <c r="T987" i="2"/>
  <c r="S988" i="2" l="1"/>
  <c r="U988" i="2"/>
  <c r="T988" i="2"/>
  <c r="S989" i="2" l="1"/>
  <c r="U989" i="2"/>
  <c r="T989" i="2"/>
  <c r="S990" i="2" l="1"/>
  <c r="U990" i="2"/>
  <c r="T990" i="2"/>
  <c r="S991" i="2" l="1"/>
  <c r="U991" i="2"/>
  <c r="T991" i="2"/>
  <c r="S992" i="2" l="1"/>
  <c r="U992" i="2"/>
  <c r="T992" i="2"/>
  <c r="S993" i="2" l="1"/>
  <c r="U993" i="2"/>
  <c r="T993" i="2"/>
  <c r="S994" i="2" l="1"/>
  <c r="U994" i="2"/>
  <c r="T994" i="2"/>
  <c r="S995" i="2" l="1"/>
  <c r="U995" i="2"/>
  <c r="T995" i="2"/>
  <c r="S996" i="2" l="1"/>
  <c r="U996" i="2"/>
  <c r="T996" i="2"/>
  <c r="S997" i="2" l="1"/>
  <c r="U997" i="2"/>
  <c r="T997" i="2"/>
  <c r="S998" i="2" l="1"/>
  <c r="U998" i="2"/>
  <c r="T998" i="2"/>
  <c r="S999" i="2" l="1"/>
  <c r="U999" i="2"/>
  <c r="T999" i="2"/>
  <c r="S1000" i="2" l="1"/>
  <c r="U1000" i="2"/>
  <c r="T1000" i="2"/>
  <c r="S1001" i="2" l="1"/>
  <c r="U1001" i="2"/>
  <c r="T1001" i="2"/>
  <c r="S1002" i="2" l="1"/>
  <c r="U1002" i="2"/>
  <c r="T1002" i="2"/>
  <c r="S1003" i="2" l="1"/>
  <c r="U1003" i="2"/>
  <c r="T1003" i="2"/>
  <c r="S1004" i="2" l="1"/>
  <c r="U1004" i="2"/>
  <c r="T1004" i="2"/>
  <c r="S1005" i="2" l="1"/>
  <c r="U1005" i="2"/>
  <c r="T1005" i="2"/>
  <c r="S1006" i="2" l="1"/>
  <c r="U1006" i="2"/>
  <c r="T1006" i="2"/>
  <c r="S1007" i="2" l="1"/>
  <c r="U1007" i="2"/>
  <c r="T1007" i="2"/>
  <c r="S1008" i="2" l="1"/>
  <c r="U1008" i="2"/>
  <c r="T1008" i="2"/>
  <c r="S1009" i="2" l="1"/>
  <c r="U1009" i="2"/>
  <c r="T1009" i="2"/>
  <c r="S1010" i="2" l="1"/>
  <c r="U1010" i="2"/>
  <c r="T1010" i="2"/>
  <c r="S1011" i="2" l="1"/>
  <c r="U1011" i="2"/>
  <c r="T1011" i="2"/>
  <c r="S1012" i="2" l="1"/>
  <c r="U1012" i="2"/>
  <c r="T1012" i="2"/>
  <c r="S1013" i="2" l="1"/>
  <c r="U1013" i="2"/>
  <c r="T1013" i="2"/>
  <c r="S1014" i="2" l="1"/>
  <c r="U1014" i="2"/>
  <c r="T1014" i="2"/>
  <c r="S1015" i="2" l="1"/>
  <c r="U1015" i="2"/>
  <c r="T1015" i="2"/>
  <c r="S1016" i="2" l="1"/>
  <c r="U1016" i="2"/>
  <c r="T1016" i="2"/>
  <c r="S1017" i="2" l="1"/>
  <c r="U1017" i="2"/>
  <c r="T1017" i="2"/>
  <c r="S1018" i="2" l="1"/>
  <c r="U1018" i="2"/>
  <c r="T1018" i="2"/>
  <c r="S1019" i="2" l="1"/>
  <c r="U1019" i="2"/>
  <c r="T1019" i="2"/>
  <c r="S1020" i="2" l="1"/>
  <c r="U1020" i="2"/>
  <c r="T1020" i="2"/>
  <c r="S1021" i="2" l="1"/>
  <c r="U1021" i="2"/>
  <c r="T1021" i="2"/>
  <c r="S1022" i="2" l="1"/>
  <c r="U1022" i="2"/>
  <c r="T1022" i="2"/>
  <c r="S1023" i="2" l="1"/>
  <c r="U1023" i="2"/>
  <c r="T1023" i="2"/>
  <c r="S1024" i="2" l="1"/>
  <c r="U1024" i="2"/>
  <c r="T1024" i="2"/>
  <c r="S1025" i="2" l="1"/>
  <c r="U1025" i="2"/>
  <c r="T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U1037" i="2"/>
  <c r="T1037" i="2"/>
  <c r="S1038" i="2" l="1"/>
  <c r="U1038" i="2"/>
  <c r="T1038" i="2"/>
  <c r="S1039" i="2" l="1"/>
  <c r="U1039" i="2"/>
  <c r="T1039" i="2"/>
  <c r="S1040" i="2" l="1"/>
  <c r="U1040" i="2"/>
  <c r="T1040" i="2"/>
  <c r="S1041" i="2" l="1"/>
  <c r="U1041" i="2"/>
  <c r="T1041" i="2"/>
  <c r="S1042" i="2" l="1"/>
  <c r="U1042" i="2"/>
  <c r="T1042" i="2"/>
  <c r="S1043" i="2" l="1"/>
  <c r="U1043" i="2"/>
  <c r="T1043" i="2"/>
  <c r="S1044" i="2" l="1"/>
  <c r="U1044" i="2"/>
  <c r="T1044" i="2"/>
  <c r="S1045" i="2" l="1"/>
  <c r="U1045" i="2"/>
  <c r="T1045" i="2"/>
  <c r="S1046" i="2" l="1"/>
  <c r="U1046" i="2"/>
  <c r="T1046" i="2"/>
  <c r="S1047" i="2" l="1"/>
  <c r="U1047" i="2"/>
  <c r="T1047" i="2"/>
  <c r="S1048" i="2" l="1"/>
  <c r="U1048" i="2"/>
  <c r="T1048" i="2"/>
  <c r="S1049" i="2" l="1"/>
  <c r="U1049" i="2"/>
  <c r="T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U1056" i="2"/>
  <c r="T1056" i="2"/>
  <c r="S1057" i="2" l="1"/>
  <c r="U1057" i="2"/>
  <c r="T1057" i="2"/>
  <c r="S1058" i="2" l="1"/>
  <c r="U1058" i="2"/>
  <c r="T1058" i="2"/>
  <c r="S1059" i="2" l="1"/>
  <c r="U1059" i="2"/>
  <c r="T1059" i="2"/>
  <c r="S1060" i="2" l="1"/>
  <c r="U1060" i="2"/>
  <c r="T1060" i="2"/>
  <c r="S1061" i="2" l="1"/>
  <c r="U1061" i="2"/>
  <c r="T1061" i="2"/>
  <c r="S1062" i="2" l="1"/>
  <c r="U1062" i="2"/>
  <c r="T1062" i="2"/>
  <c r="S1063" i="2" l="1"/>
  <c r="U1063" i="2"/>
  <c r="T1063" i="2"/>
  <c r="S1064" i="2" l="1"/>
  <c r="U1064" i="2"/>
  <c r="T1064" i="2"/>
  <c r="S1065" i="2" l="1"/>
  <c r="U1065" i="2"/>
  <c r="T1065" i="2"/>
  <c r="S1066" i="2" l="1"/>
  <c r="U1066" i="2"/>
  <c r="T1066" i="2"/>
  <c r="S1067" i="2" l="1"/>
  <c r="U1067" i="2"/>
  <c r="T1067" i="2"/>
  <c r="S1068" i="2" l="1"/>
  <c r="U1068" i="2"/>
  <c r="T1068" i="2"/>
  <c r="S1069" i="2" l="1"/>
  <c r="U1069" i="2"/>
  <c r="T1069" i="2"/>
  <c r="S1070" i="2" l="1"/>
  <c r="U1070" i="2"/>
  <c r="T1070" i="2"/>
  <c r="S1071" i="2" l="1"/>
  <c r="U1071" i="2"/>
  <c r="T1071" i="2"/>
  <c r="S1072" i="2" l="1"/>
  <c r="U1072" i="2"/>
  <c r="T1072" i="2"/>
  <c r="S1073" i="2" l="1"/>
  <c r="U1073" i="2"/>
  <c r="T1073" i="2"/>
  <c r="S1074" i="2" l="1"/>
  <c r="U1074" i="2"/>
  <c r="T1074" i="2"/>
  <c r="S1075" i="2" l="1"/>
  <c r="U1075" i="2"/>
  <c r="T1075" i="2"/>
  <c r="S1076" i="2" l="1"/>
  <c r="U1076" i="2"/>
  <c r="T1076" i="2"/>
  <c r="S1077" i="2" l="1"/>
  <c r="U1077" i="2"/>
  <c r="T1077" i="2"/>
  <c r="S1078" i="2" l="1"/>
  <c r="U1078" i="2"/>
  <c r="T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U1083" i="2"/>
  <c r="T1083" i="2"/>
  <c r="S1084" i="2" l="1"/>
  <c r="U1084" i="2"/>
  <c r="T1084" i="2"/>
  <c r="S1085" i="2" l="1"/>
  <c r="U1085" i="2"/>
  <c r="T1085" i="2"/>
  <c r="S1086" i="2" l="1"/>
  <c r="U1086" i="2"/>
  <c r="T1086" i="2"/>
  <c r="S1087" i="2" l="1"/>
  <c r="U1087" i="2"/>
  <c r="T1087" i="2"/>
  <c r="S1088" i="2" l="1"/>
  <c r="U1088" i="2"/>
  <c r="T1088" i="2"/>
  <c r="S1089" i="2" l="1"/>
  <c r="U1089" i="2"/>
  <c r="T1089" i="2"/>
  <c r="S1090" i="2" l="1"/>
  <c r="U1090" i="2"/>
  <c r="T1090" i="2"/>
  <c r="S1091" i="2" l="1"/>
  <c r="U1091" i="2"/>
  <c r="T1091" i="2"/>
  <c r="S1092" i="2" l="1"/>
  <c r="U1092" i="2"/>
  <c r="T1092" i="2"/>
  <c r="S1093" i="2" l="1"/>
  <c r="U1093" i="2"/>
  <c r="T1093" i="2"/>
  <c r="S1094" i="2" l="1"/>
  <c r="U1094" i="2"/>
  <c r="T1094" i="2"/>
  <c r="S1095" i="2" l="1"/>
  <c r="U1095" i="2"/>
  <c r="T1095" i="2"/>
  <c r="S1096" i="2" l="1"/>
  <c r="U1096" i="2"/>
  <c r="T1096" i="2"/>
  <c r="S1097" i="2" l="1"/>
  <c r="U1097" i="2"/>
  <c r="T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U1105" i="2"/>
  <c r="T1105" i="2"/>
  <c r="S1106" i="2" l="1"/>
  <c r="U1106" i="2"/>
  <c r="T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U1114" i="2"/>
  <c r="T1114" i="2"/>
  <c r="S1115" i="2" l="1"/>
  <c r="U1115" i="2"/>
  <c r="T1115" i="2"/>
  <c r="S1116" i="2" l="1"/>
  <c r="U1116" i="2"/>
  <c r="T1116" i="2"/>
  <c r="S1117" i="2" l="1"/>
  <c r="U1117" i="2"/>
  <c r="T1117" i="2"/>
  <c r="S1118" i="2" l="1"/>
  <c r="U1118" i="2"/>
  <c r="T1118" i="2"/>
  <c r="S1119" i="2" l="1"/>
  <c r="U1119" i="2"/>
  <c r="T1119" i="2"/>
  <c r="S1120" i="2" l="1"/>
  <c r="U1120" i="2"/>
  <c r="T1120" i="2"/>
  <c r="S1121" i="2" l="1"/>
  <c r="U1121" i="2"/>
  <c r="T1121" i="2"/>
  <c r="S1122" i="2" l="1"/>
  <c r="U1122" i="2"/>
  <c r="T1122" i="2"/>
  <c r="S1123" i="2" l="1"/>
  <c r="U1123" i="2"/>
  <c r="T1123" i="2"/>
  <c r="S1124" i="2" l="1"/>
  <c r="U1124" i="2"/>
  <c r="T1124" i="2"/>
  <c r="S1125" i="2" l="1"/>
  <c r="U1125" i="2"/>
  <c r="T1125" i="2"/>
  <c r="S1126" i="2" l="1"/>
  <c r="U1126" i="2"/>
  <c r="T1126" i="2"/>
  <c r="S1127" i="2" l="1"/>
  <c r="U1127" i="2"/>
  <c r="T1127" i="2"/>
  <c r="S1128" i="2" l="1"/>
  <c r="U1128" i="2"/>
  <c r="T1128" i="2"/>
  <c r="S1129" i="2" l="1"/>
  <c r="U1129" i="2"/>
  <c r="T1129" i="2"/>
  <c r="S1130" i="2" l="1"/>
  <c r="U1130" i="2"/>
  <c r="T1130" i="2"/>
  <c r="S1131" i="2" l="1"/>
  <c r="U1131" i="2"/>
  <c r="T1131" i="2"/>
  <c r="S1132" i="2" l="1"/>
  <c r="U1132" i="2"/>
  <c r="T1132" i="2"/>
  <c r="S1133" i="2" l="1"/>
  <c r="U1133" i="2"/>
  <c r="T1133" i="2"/>
  <c r="S1134" i="2" l="1"/>
  <c r="U1134" i="2"/>
  <c r="T1134" i="2"/>
  <c r="S1135" i="2" l="1"/>
  <c r="U1135" i="2"/>
  <c r="T1135" i="2"/>
  <c r="S1136" i="2" l="1"/>
  <c r="U1136" i="2"/>
  <c r="T1136" i="2"/>
  <c r="S1137" i="2" l="1"/>
  <c r="U1137" i="2"/>
  <c r="T1137" i="2"/>
  <c r="S1138" i="2" l="1"/>
  <c r="U1138" i="2"/>
  <c r="T1138" i="2"/>
  <c r="S1139" i="2" l="1"/>
  <c r="U1139" i="2"/>
  <c r="T1139" i="2"/>
  <c r="S1140" i="2" l="1"/>
  <c r="U1140" i="2"/>
  <c r="T1140" i="2"/>
  <c r="S1141" i="2" l="1"/>
  <c r="U1141" i="2"/>
  <c r="T1141" i="2"/>
  <c r="S1142" i="2" l="1"/>
  <c r="U1142" i="2"/>
  <c r="T1142" i="2"/>
  <c r="S1143" i="2" l="1"/>
  <c r="U1143" i="2"/>
  <c r="T1143" i="2"/>
  <c r="S1144" i="2" l="1"/>
  <c r="U1144" i="2"/>
  <c r="T1144" i="2"/>
  <c r="S1145" i="2" l="1"/>
  <c r="U1145" i="2"/>
  <c r="T1145" i="2"/>
  <c r="S1146" i="2" l="1"/>
  <c r="U1146" i="2"/>
  <c r="T1146" i="2"/>
  <c r="S1147" i="2" l="1"/>
  <c r="U1147" i="2"/>
  <c r="T1147" i="2"/>
  <c r="S1148" i="2" l="1"/>
  <c r="U1148" i="2"/>
  <c r="T1148" i="2"/>
  <c r="S1149" i="2" l="1"/>
  <c r="U1149" i="2"/>
  <c r="T1149" i="2"/>
  <c r="S1150" i="2" l="1"/>
  <c r="U1150" i="2"/>
  <c r="T1150" i="2"/>
  <c r="S1151" i="2" l="1"/>
  <c r="U1151" i="2"/>
  <c r="T1151" i="2"/>
  <c r="S1152" i="2" l="1"/>
  <c r="U1152" i="2"/>
  <c r="T1152" i="2"/>
  <c r="S1153" i="2" l="1"/>
  <c r="U1153" i="2"/>
  <c r="T1153" i="2"/>
  <c r="S1154" i="2" l="1"/>
  <c r="U1154" i="2"/>
  <c r="T1154" i="2"/>
  <c r="S1155" i="2" l="1"/>
  <c r="U1155" i="2"/>
  <c r="T1155" i="2"/>
  <c r="S1156" i="2" l="1"/>
  <c r="U1156" i="2"/>
  <c r="T1156" i="2"/>
  <c r="S1157" i="2" l="1"/>
  <c r="U1157" i="2"/>
  <c r="T1157" i="2"/>
  <c r="S1158" i="2" l="1"/>
  <c r="U1158" i="2"/>
  <c r="T1158" i="2"/>
  <c r="S1159" i="2" l="1"/>
  <c r="U1159" i="2"/>
  <c r="T1159" i="2"/>
  <c r="S1160" i="2" l="1"/>
  <c r="U1160" i="2"/>
  <c r="T1160" i="2"/>
  <c r="S1161" i="2" l="1"/>
  <c r="U1161" i="2"/>
  <c r="T1161" i="2"/>
  <c r="S1162" i="2" l="1"/>
  <c r="U1162" i="2"/>
  <c r="T1162" i="2"/>
  <c r="S1163" i="2" l="1"/>
  <c r="U1163" i="2"/>
  <c r="T1163" i="2"/>
  <c r="S1164" i="2" l="1"/>
  <c r="U1164" i="2"/>
  <c r="T1164" i="2"/>
  <c r="S1165" i="2" l="1"/>
  <c r="U1165" i="2"/>
  <c r="T1165" i="2"/>
  <c r="S1166" i="2" l="1"/>
  <c r="U1166" i="2"/>
  <c r="T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U1171" i="2"/>
  <c r="T1171" i="2"/>
  <c r="S1172" i="2" l="1"/>
  <c r="U1172" i="2"/>
  <c r="T1172" i="2"/>
  <c r="S1173" i="2" l="1"/>
  <c r="U1173" i="2"/>
  <c r="T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U1185" i="2"/>
  <c r="T1185" i="2"/>
  <c r="S1186" i="2" l="1"/>
  <c r="U1186" i="2"/>
  <c r="T1186" i="2"/>
  <c r="S1187" i="2" l="1"/>
  <c r="U1187" i="2"/>
  <c r="T1187" i="2"/>
  <c r="S1188" i="2" l="1"/>
  <c r="U1188" i="2"/>
  <c r="T1188" i="2"/>
  <c r="S1189" i="2" l="1"/>
  <c r="U1189" i="2"/>
  <c r="T1189" i="2"/>
  <c r="S1190" i="2" l="1"/>
  <c r="U1190" i="2"/>
  <c r="T1190" i="2"/>
  <c r="S1191" i="2" l="1"/>
  <c r="U1191" i="2"/>
  <c r="T1191" i="2"/>
  <c r="S1192" i="2" l="1"/>
  <c r="U1192" i="2"/>
  <c r="T1192" i="2"/>
  <c r="S1193" i="2" l="1"/>
  <c r="U1193" i="2"/>
  <c r="T1193" i="2"/>
  <c r="S1194" i="2" l="1"/>
  <c r="U1194" i="2"/>
  <c r="T1194" i="2"/>
  <c r="S1195" i="2" l="1"/>
  <c r="U1195" i="2"/>
  <c r="T1195" i="2"/>
  <c r="S1196" i="2" l="1"/>
  <c r="U1196" i="2"/>
  <c r="T1196" i="2"/>
  <c r="S1197" i="2" l="1"/>
  <c r="U1197" i="2"/>
  <c r="T1197" i="2"/>
  <c r="S1198" i="2" l="1"/>
  <c r="U1198" i="2"/>
  <c r="T1198" i="2"/>
  <c r="S1199" i="2" l="1"/>
  <c r="U1199" i="2"/>
  <c r="T1199" i="2"/>
  <c r="S1200" i="2" l="1"/>
  <c r="U1200" i="2"/>
  <c r="T1200" i="2"/>
  <c r="S1201" i="2" l="1"/>
  <c r="U1201" i="2"/>
  <c r="T1201" i="2"/>
  <c r="S1202" i="2" l="1"/>
  <c r="U1202" i="2"/>
  <c r="T1202" i="2"/>
  <c r="S1203" i="2" l="1"/>
  <c r="U1203" i="2"/>
  <c r="T1203" i="2"/>
  <c r="S1204" i="2" l="1"/>
  <c r="U1204" i="2"/>
  <c r="T1204" i="2"/>
  <c r="S1205" i="2" l="1"/>
  <c r="U1205" i="2"/>
  <c r="T1205" i="2"/>
  <c r="S1206" i="2" l="1"/>
  <c r="U1206" i="2"/>
  <c r="T1206" i="2"/>
  <c r="S1207" i="2" l="1"/>
  <c r="U1207" i="2"/>
  <c r="T1207" i="2"/>
  <c r="S1208" i="2" l="1"/>
  <c r="U1208" i="2"/>
  <c r="T1208" i="2"/>
  <c r="S1209" i="2" l="1"/>
  <c r="U1209" i="2"/>
  <c r="T1209" i="2"/>
  <c r="S1210" i="2" l="1"/>
  <c r="U1210" i="2"/>
  <c r="T1210" i="2"/>
  <c r="S1211" i="2" l="1"/>
  <c r="U1211" i="2"/>
  <c r="T1211" i="2"/>
  <c r="S1212" i="2" l="1"/>
  <c r="U1212" i="2"/>
  <c r="T1212" i="2"/>
  <c r="S1213" i="2" l="1"/>
  <c r="U1213" i="2"/>
  <c r="T1213" i="2"/>
  <c r="S1214" i="2" l="1"/>
  <c r="U1214" i="2"/>
  <c r="T1214" i="2"/>
  <c r="S1215" i="2" l="1"/>
  <c r="U1215" i="2"/>
  <c r="T1215" i="2"/>
  <c r="S1216" i="2" l="1"/>
  <c r="U1216" i="2"/>
  <c r="T1216" i="2"/>
  <c r="S1217" i="2" l="1"/>
  <c r="U1217" i="2"/>
  <c r="T1217" i="2"/>
  <c r="S1218" i="2" l="1"/>
  <c r="U1218" i="2"/>
  <c r="T1218" i="2"/>
  <c r="S1219" i="2" l="1"/>
  <c r="U1219" i="2"/>
  <c r="T1219" i="2"/>
  <c r="S1220" i="2" l="1"/>
  <c r="U1220" i="2"/>
  <c r="T1220" i="2"/>
  <c r="S1221" i="2" l="1"/>
  <c r="U1221" i="2"/>
  <c r="T1221" i="2"/>
  <c r="S1222" i="2" l="1"/>
  <c r="U1222" i="2"/>
  <c r="T1222" i="2"/>
  <c r="S1223" i="2" l="1"/>
  <c r="U1223" i="2"/>
  <c r="T1223" i="2"/>
  <c r="S1224" i="2" l="1"/>
  <c r="U1224" i="2"/>
  <c r="T1224" i="2"/>
  <c r="S1225" i="2" l="1"/>
  <c r="U1225" i="2"/>
  <c r="T1225" i="2"/>
  <c r="S1226" i="2" l="1"/>
  <c r="U1226" i="2"/>
  <c r="T1226" i="2"/>
  <c r="S1227" i="2" l="1"/>
  <c r="U1227" i="2"/>
  <c r="T1227" i="2"/>
  <c r="S1228" i="2" l="1"/>
  <c r="U1228" i="2"/>
  <c r="T1228" i="2"/>
  <c r="S1229" i="2" l="1"/>
  <c r="U1229" i="2"/>
  <c r="T1229" i="2"/>
  <c r="S1230" i="2" l="1"/>
  <c r="U1230" i="2"/>
  <c r="T1230" i="2"/>
  <c r="S1231" i="2" l="1"/>
  <c r="U1231" i="2"/>
  <c r="T1231" i="2"/>
  <c r="S1232" i="2" l="1"/>
  <c r="U1232" i="2"/>
  <c r="T1232" i="2"/>
  <c r="S1233" i="2" l="1"/>
  <c r="U1233" i="2"/>
  <c r="T1233" i="2"/>
  <c r="S1234" i="2" l="1"/>
  <c r="U1234" i="2"/>
  <c r="T1234" i="2"/>
  <c r="S1235" i="2" l="1"/>
  <c r="U1235" i="2"/>
  <c r="T1235" i="2"/>
  <c r="S1236" i="2" l="1"/>
  <c r="U1236" i="2"/>
  <c r="T1236" i="2"/>
  <c r="S1237" i="2" l="1"/>
  <c r="U1237" i="2"/>
  <c r="T1237" i="2"/>
  <c r="S1238" i="2" l="1"/>
  <c r="U1238" i="2"/>
  <c r="T1238" i="2"/>
  <c r="S1239" i="2" l="1"/>
  <c r="U1239" i="2"/>
  <c r="T1239" i="2"/>
  <c r="S1240" i="2" l="1"/>
  <c r="U1240" i="2"/>
  <c r="T1240" i="2"/>
  <c r="S1241" i="2" l="1"/>
  <c r="U1241" i="2"/>
  <c r="T1241" i="2"/>
  <c r="S1242" i="2" l="1"/>
  <c r="U1242" i="2"/>
  <c r="T1242" i="2"/>
  <c r="S1243" i="2" l="1"/>
  <c r="U1243" i="2"/>
  <c r="T1243" i="2"/>
  <c r="S1244" i="2" l="1"/>
  <c r="U1244" i="2"/>
  <c r="T1244" i="2"/>
  <c r="S1245" i="2" l="1"/>
  <c r="U1245" i="2"/>
  <c r="T1245" i="2"/>
  <c r="S1246" i="2" l="1"/>
  <c r="U1246" i="2"/>
  <c r="T1246" i="2"/>
  <c r="S1247" i="2" l="1"/>
  <c r="U1247" i="2"/>
  <c r="T1247" i="2"/>
  <c r="S1248" i="2" l="1"/>
  <c r="U1248" i="2"/>
  <c r="T1248" i="2"/>
  <c r="S1249" i="2" l="1"/>
  <c r="U1249" i="2"/>
  <c r="T1249" i="2"/>
  <c r="S1250" i="2" l="1"/>
  <c r="U1250" i="2"/>
  <c r="T1250" i="2"/>
  <c r="S1251" i="2" l="1"/>
  <c r="U1251" i="2"/>
  <c r="T1251" i="2"/>
  <c r="S1252" i="2" l="1"/>
  <c r="U1252" i="2"/>
  <c r="T1252" i="2"/>
  <c r="S1253" i="2" l="1"/>
  <c r="U1253" i="2"/>
  <c r="T1253" i="2"/>
  <c r="S1254" i="2" l="1"/>
  <c r="U1254" i="2"/>
  <c r="T1254" i="2"/>
  <c r="S1255" i="2" l="1"/>
  <c r="U1255" i="2"/>
  <c r="T1255" i="2"/>
  <c r="S1256" i="2" l="1"/>
  <c r="U1256" i="2"/>
  <c r="T1256" i="2"/>
  <c r="S1257" i="2" l="1"/>
  <c r="U1257" i="2"/>
  <c r="T1257" i="2"/>
  <c r="S1258" i="2" l="1"/>
  <c r="U1258" i="2"/>
  <c r="T1258" i="2"/>
  <c r="S1259" i="2" l="1"/>
  <c r="U1259" i="2"/>
  <c r="T1259" i="2"/>
  <c r="S1260" i="2" l="1"/>
  <c r="U1260" i="2"/>
  <c r="T1260" i="2"/>
  <c r="S1261" i="2" l="1"/>
  <c r="U1261" i="2"/>
  <c r="T1261" i="2"/>
  <c r="S1262" i="2" l="1"/>
  <c r="U1262" i="2"/>
  <c r="T1262" i="2"/>
  <c r="S1263" i="2" l="1"/>
  <c r="U1263" i="2"/>
  <c r="T1263" i="2"/>
  <c r="S1264" i="2" l="1"/>
  <c r="U1264" i="2"/>
  <c r="T1264" i="2"/>
  <c r="S1265" i="2" l="1"/>
  <c r="U1265" i="2"/>
  <c r="T1265" i="2"/>
  <c r="S1266" i="2" l="1"/>
  <c r="U1266" i="2"/>
  <c r="T1266" i="2"/>
  <c r="S1267" i="2" l="1"/>
  <c r="U1267" i="2"/>
  <c r="T1267" i="2"/>
  <c r="S1268" i="2" l="1"/>
  <c r="U1268" i="2"/>
  <c r="T1268" i="2"/>
  <c r="S1269" i="2" l="1"/>
  <c r="U1269" i="2"/>
  <c r="T1269" i="2"/>
  <c r="S1270" i="2" l="1"/>
  <c r="U1270" i="2"/>
  <c r="T1270" i="2"/>
  <c r="S1271" i="2" l="1"/>
  <c r="U1271" i="2"/>
  <c r="T1271" i="2"/>
  <c r="S1272" i="2" l="1"/>
  <c r="U1272" i="2"/>
  <c r="T1272" i="2"/>
  <c r="S1273" i="2" l="1"/>
  <c r="U1273" i="2"/>
  <c r="T1273" i="2"/>
  <c r="S1274" i="2" l="1"/>
  <c r="U1274" i="2"/>
  <c r="T1274" i="2"/>
  <c r="S1275" i="2" l="1"/>
  <c r="U1275" i="2"/>
  <c r="T1275" i="2"/>
  <c r="S1276" i="2" l="1"/>
  <c r="U1276" i="2"/>
  <c r="T1276" i="2"/>
  <c r="S1277" i="2" l="1"/>
  <c r="U1277" i="2"/>
  <c r="T1277" i="2"/>
  <c r="S1278" i="2" l="1"/>
  <c r="U1278" i="2"/>
  <c r="T1278" i="2"/>
  <c r="S1279" i="2" l="1"/>
  <c r="U1279" i="2"/>
  <c r="T1279" i="2"/>
  <c r="S1280" i="2" l="1"/>
  <c r="U1280" i="2"/>
  <c r="T1280" i="2"/>
  <c r="S1281" i="2" l="1"/>
  <c r="U1281" i="2"/>
  <c r="T1281" i="2"/>
  <c r="S1282" i="2" l="1"/>
  <c r="U1282" i="2"/>
  <c r="T1282" i="2"/>
  <c r="S1283" i="2" l="1"/>
  <c r="U1283" i="2"/>
  <c r="T1283" i="2"/>
  <c r="S1284" i="2" l="1"/>
  <c r="U1284" i="2"/>
  <c r="T1284" i="2"/>
  <c r="S1285" i="2" l="1"/>
  <c r="U1285" i="2"/>
  <c r="T1285" i="2"/>
  <c r="S1286" i="2" l="1"/>
  <c r="U1286" i="2"/>
  <c r="T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U1291" i="2"/>
  <c r="T1291" i="2"/>
  <c r="S1292" i="2" l="1"/>
  <c r="U1292" i="2"/>
  <c r="T1292" i="2"/>
  <c r="S1293" i="2" l="1"/>
  <c r="U1293" i="2"/>
  <c r="T1293" i="2"/>
  <c r="S1294" i="2" l="1"/>
  <c r="U1294" i="2"/>
  <c r="T1294" i="2"/>
  <c r="S1295" i="2" l="1"/>
  <c r="U1295" i="2"/>
  <c r="T1295" i="2"/>
  <c r="S1296" i="2" l="1"/>
  <c r="U1296" i="2"/>
  <c r="T1296" i="2"/>
  <c r="S1297" i="2" l="1"/>
  <c r="U1297" i="2"/>
  <c r="T1297" i="2"/>
  <c r="S1298" i="2" l="1"/>
  <c r="U1298" i="2"/>
  <c r="T1298" i="2"/>
  <c r="S1299" i="2" l="1"/>
  <c r="U1299" i="2"/>
  <c r="T1299" i="2"/>
  <c r="S1300" i="2" l="1"/>
  <c r="U1300" i="2"/>
  <c r="T1300" i="2"/>
  <c r="S1301" i="2" l="1"/>
  <c r="U1301" i="2"/>
  <c r="T1301" i="2"/>
  <c r="S1302" i="2" l="1"/>
  <c r="U1302" i="2"/>
  <c r="T1302" i="2"/>
  <c r="S1303" i="2" l="1"/>
  <c r="U1303" i="2"/>
  <c r="T1303" i="2"/>
  <c r="S1304" i="2" l="1"/>
  <c r="U1304" i="2"/>
  <c r="T1304" i="2"/>
  <c r="S1305" i="2" l="1"/>
  <c r="U1305" i="2"/>
  <c r="T1305" i="2"/>
  <c r="S1306" i="2" l="1"/>
  <c r="U1306" i="2"/>
  <c r="T1306" i="2"/>
  <c r="S1307" i="2" l="1"/>
  <c r="U1307" i="2"/>
  <c r="T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U1314" i="2"/>
  <c r="T1314" i="2"/>
  <c r="S1315" i="2" l="1"/>
  <c r="U1315" i="2"/>
  <c r="T1315" i="2"/>
  <c r="S1316" i="2" l="1"/>
  <c r="U1316" i="2"/>
  <c r="T1316" i="2"/>
  <c r="S1317" i="2" l="1"/>
  <c r="U1317" i="2"/>
  <c r="T1317" i="2"/>
  <c r="S1318" i="2" l="1"/>
  <c r="U1318" i="2"/>
  <c r="T1318" i="2"/>
  <c r="S1319" i="2" l="1"/>
  <c r="U1319" i="2"/>
  <c r="T1319" i="2"/>
  <c r="S1320" i="2" l="1"/>
  <c r="U1320" i="2"/>
  <c r="T1320" i="2"/>
  <c r="S1321" i="2" l="1"/>
  <c r="U1321" i="2"/>
  <c r="T1321" i="2"/>
  <c r="S1322" i="2" l="1"/>
  <c r="U1322" i="2"/>
  <c r="T1322" i="2"/>
  <c r="S1323" i="2" l="1"/>
  <c r="U1323" i="2"/>
  <c r="T1323" i="2"/>
  <c r="S1324" i="2" l="1"/>
  <c r="U1324" i="2"/>
  <c r="T1324" i="2"/>
  <c r="S1325" i="2" l="1"/>
  <c r="U1325" i="2"/>
  <c r="T1325" i="2"/>
  <c r="S1326" i="2" l="1"/>
  <c r="U1326" i="2"/>
  <c r="T1326" i="2"/>
  <c r="S1327" i="2" l="1"/>
  <c r="U1327" i="2"/>
  <c r="T1327" i="2"/>
  <c r="S1328" i="2" l="1"/>
  <c r="U1328" i="2"/>
  <c r="T1328" i="2"/>
  <c r="S1329" i="2" l="1"/>
  <c r="U1329" i="2"/>
  <c r="T1329" i="2"/>
  <c r="S1330" i="2" l="1"/>
  <c r="U1330" i="2"/>
  <c r="T1330" i="2"/>
  <c r="S1331" i="2" l="1"/>
  <c r="U1331" i="2"/>
  <c r="T1331" i="2"/>
  <c r="S1332" i="2" l="1"/>
  <c r="U1332" i="2"/>
  <c r="T1332" i="2"/>
  <c r="S1333" i="2" l="1"/>
  <c r="U1333" i="2"/>
  <c r="T1333" i="2"/>
  <c r="S1334" i="2" l="1"/>
  <c r="U1334" i="2"/>
  <c r="T1334" i="2"/>
  <c r="S1335" i="2" l="1"/>
  <c r="U1335" i="2"/>
  <c r="T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U1343" i="2"/>
  <c r="T1343" i="2"/>
  <c r="S1344" i="2" l="1"/>
  <c r="U1344" i="2"/>
  <c r="T1344" i="2"/>
  <c r="S1345" i="2" l="1"/>
  <c r="U1345" i="2"/>
  <c r="T1345" i="2"/>
  <c r="S1346" i="2" l="1"/>
  <c r="U1346" i="2"/>
  <c r="T1346" i="2"/>
  <c r="S1347" i="2" l="1"/>
  <c r="U1347" i="2"/>
  <c r="T1347" i="2"/>
  <c r="S1348" i="2" l="1"/>
  <c r="U1348" i="2"/>
  <c r="T1348" i="2"/>
  <c r="S1349" i="2" l="1"/>
  <c r="U1349" i="2"/>
  <c r="T1349" i="2"/>
  <c r="S1350" i="2" l="1"/>
  <c r="U1350" i="2"/>
  <c r="T1350" i="2"/>
  <c r="S1351" i="2" l="1"/>
  <c r="U1351" i="2"/>
  <c r="T1351" i="2"/>
  <c r="S1352" i="2" l="1"/>
  <c r="U1352" i="2"/>
  <c r="T1352" i="2"/>
  <c r="S1353" i="2" l="1"/>
  <c r="U1353" i="2"/>
  <c r="T1353" i="2"/>
  <c r="S1354" i="2" l="1"/>
  <c r="U1354" i="2"/>
  <c r="T1354" i="2"/>
  <c r="S1355" i="2" l="1"/>
  <c r="U1355" i="2"/>
  <c r="T1355" i="2"/>
  <c r="S1356" i="2" l="1"/>
  <c r="U1356" i="2"/>
  <c r="T1356" i="2"/>
  <c r="S1357" i="2" l="1"/>
  <c r="U1357" i="2"/>
  <c r="T1357" i="2"/>
  <c r="S1358" i="2" l="1"/>
  <c r="U1358" i="2"/>
  <c r="T1358" i="2"/>
  <c r="S1359" i="2" l="1"/>
  <c r="U1359" i="2"/>
  <c r="T1359" i="2"/>
  <c r="S1360" i="2" l="1"/>
  <c r="U1360" i="2"/>
  <c r="T1360" i="2"/>
  <c r="S1361" i="2" l="1"/>
  <c r="U1361" i="2"/>
  <c r="T1361" i="2"/>
  <c r="S1362" i="2" l="1"/>
  <c r="U1362" i="2"/>
  <c r="T1362" i="2"/>
  <c r="S1363" i="2" l="1"/>
  <c r="U1363" i="2"/>
  <c r="T1363" i="2"/>
  <c r="S1364" i="2" l="1"/>
  <c r="U1364" i="2"/>
  <c r="T1364" i="2"/>
  <c r="S1365" i="2" l="1"/>
  <c r="U1365" i="2"/>
  <c r="T1365" i="2"/>
  <c r="S1366" i="2" l="1"/>
  <c r="U1366" i="2"/>
  <c r="T1366" i="2"/>
  <c r="S1367" i="2" l="1"/>
  <c r="U1367" i="2"/>
  <c r="T1367" i="2"/>
  <c r="S1368" i="2" l="1"/>
  <c r="U1368" i="2"/>
  <c r="T1368" i="2"/>
  <c r="S1369" i="2" l="1"/>
  <c r="U1369" i="2"/>
  <c r="T1369" i="2"/>
  <c r="S1370" i="2" l="1"/>
  <c r="U1370" i="2"/>
  <c r="T1370" i="2"/>
  <c r="S1371" i="2" l="1"/>
  <c r="U1371" i="2"/>
  <c r="T1371" i="2"/>
  <c r="S1372" i="2" l="1"/>
  <c r="U1372" i="2"/>
  <c r="T1372" i="2"/>
  <c r="S1373" i="2" l="1"/>
  <c r="U1373" i="2"/>
  <c r="T1373" i="2"/>
  <c r="S1374" i="2" l="1"/>
  <c r="U1374" i="2"/>
  <c r="T1374" i="2"/>
  <c r="S1375" i="2" l="1"/>
  <c r="U1375" i="2"/>
  <c r="T1375" i="2"/>
  <c r="S1376" i="2" l="1"/>
  <c r="U1376" i="2"/>
  <c r="T1376" i="2"/>
  <c r="S1377" i="2" l="1"/>
  <c r="U1377" i="2"/>
  <c r="T1377" i="2"/>
  <c r="S1378" i="2" l="1"/>
  <c r="U1378" i="2"/>
  <c r="T1378" i="2"/>
  <c r="S1379" i="2" l="1"/>
  <c r="U1379" i="2"/>
  <c r="T1379" i="2"/>
  <c r="S1380" i="2" l="1"/>
  <c r="U1380" i="2"/>
  <c r="T1380" i="2"/>
  <c r="S1381" i="2" l="1"/>
  <c r="U1381" i="2"/>
  <c r="T1381" i="2"/>
  <c r="S1382" i="2" l="1"/>
  <c r="U1382" i="2"/>
  <c r="T1382" i="2"/>
  <c r="S1383" i="2" l="1"/>
  <c r="U1383" i="2"/>
  <c r="T1383" i="2"/>
  <c r="S1384" i="2" l="1"/>
  <c r="U1384" i="2"/>
  <c r="T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U1390" i="2"/>
  <c r="T1390" i="2"/>
  <c r="S1391" i="2" l="1"/>
  <c r="U1391" i="2"/>
  <c r="T1391" i="2"/>
  <c r="S1392" i="2" l="1"/>
  <c r="U1392" i="2"/>
  <c r="T1392" i="2"/>
  <c r="S1393" i="2" l="1"/>
  <c r="U1393" i="2"/>
  <c r="T1393" i="2"/>
  <c r="S1394" i="2" l="1"/>
  <c r="U1394" i="2"/>
  <c r="T1394" i="2"/>
  <c r="S1395" i="2" l="1"/>
  <c r="U1395" i="2"/>
  <c r="T1395" i="2"/>
  <c r="S1396" i="2" l="1"/>
  <c r="U1396" i="2"/>
  <c r="T1396" i="2"/>
  <c r="S1397" i="2" l="1"/>
  <c r="U1397" i="2"/>
  <c r="T1397" i="2"/>
  <c r="S1398" i="2" l="1"/>
  <c r="U1398" i="2"/>
  <c r="T1398" i="2"/>
  <c r="S1399" i="2" l="1"/>
  <c r="U1399" i="2"/>
  <c r="T1399" i="2"/>
  <c r="S1400" i="2" l="1"/>
  <c r="U1400" i="2"/>
  <c r="T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U1405" i="2"/>
  <c r="T1405" i="2"/>
  <c r="S1406" i="2" l="1"/>
  <c r="U1406" i="2"/>
  <c r="T1406" i="2"/>
  <c r="S1407" i="2" l="1"/>
  <c r="U1407" i="2"/>
  <c r="T1407" i="2"/>
  <c r="S1408" i="2" l="1"/>
  <c r="U1408" i="2"/>
  <c r="T1408" i="2"/>
  <c r="S1409" i="2" l="1"/>
  <c r="U1409" i="2"/>
  <c r="T1409" i="2"/>
  <c r="S1410" i="2" l="1"/>
  <c r="U1410" i="2"/>
  <c r="T1410" i="2"/>
  <c r="S1411" i="2" l="1"/>
  <c r="U1411" i="2"/>
  <c r="T1411" i="2"/>
  <c r="S1412" i="2" l="1"/>
  <c r="U1412" i="2"/>
  <c r="T1412" i="2"/>
  <c r="S1413" i="2" l="1"/>
  <c r="U1413" i="2"/>
  <c r="T1413" i="2"/>
  <c r="S1414" i="2" l="1"/>
  <c r="U1414" i="2"/>
  <c r="T1414" i="2"/>
  <c r="S1415" i="2" l="1"/>
  <c r="U1415" i="2"/>
  <c r="T1415" i="2"/>
  <c r="S1416" i="2" l="1"/>
  <c r="U1416" i="2"/>
  <c r="T1416" i="2"/>
  <c r="S1417" i="2" l="1"/>
  <c r="U1417" i="2"/>
  <c r="T1417" i="2"/>
  <c r="S1418" i="2" l="1"/>
  <c r="U1418" i="2"/>
  <c r="T1418" i="2"/>
  <c r="S1419" i="2" l="1"/>
  <c r="U1419" i="2"/>
  <c r="T1419" i="2"/>
  <c r="S1420" i="2" l="1"/>
  <c r="U1420" i="2"/>
  <c r="T1420" i="2"/>
  <c r="S1421" i="2" l="1"/>
  <c r="U1421" i="2"/>
  <c r="T1421" i="2"/>
  <c r="S1422" i="2" l="1"/>
  <c r="U1422" i="2"/>
  <c r="T1422" i="2"/>
  <c r="S1423" i="2" l="1"/>
  <c r="U1423" i="2"/>
  <c r="T1423" i="2"/>
  <c r="S1424" i="2" l="1"/>
  <c r="U1424" i="2"/>
  <c r="T1424" i="2"/>
  <c r="S1425" i="2" l="1"/>
  <c r="U1425" i="2"/>
  <c r="T1425" i="2"/>
  <c r="S1426" i="2" l="1"/>
  <c r="U1426" i="2"/>
  <c r="T1426" i="2"/>
  <c r="S1427" i="2" l="1"/>
  <c r="U1427" i="2"/>
  <c r="T1427" i="2"/>
  <c r="S1428" i="2" l="1"/>
  <c r="U1428" i="2"/>
  <c r="T1428" i="2"/>
  <c r="S1429" i="2" l="1"/>
  <c r="U1429" i="2"/>
  <c r="T1429" i="2"/>
  <c r="S1430" i="2" l="1"/>
  <c r="U1430" i="2"/>
  <c r="T1430" i="2"/>
  <c r="S1431" i="2" l="1"/>
  <c r="U1431" i="2"/>
  <c r="T1431" i="2"/>
  <c r="S1432" i="2" l="1"/>
  <c r="U1432" i="2"/>
  <c r="T1432" i="2"/>
  <c r="S1433" i="2" l="1"/>
  <c r="U1433" i="2"/>
  <c r="T1433" i="2"/>
  <c r="S1434" i="2" l="1"/>
  <c r="U1434" i="2"/>
  <c r="T1434" i="2"/>
  <c r="S1435" i="2" l="1"/>
  <c r="U1435" i="2"/>
  <c r="T1435" i="2"/>
  <c r="S1436" i="2" l="1"/>
  <c r="U1436" i="2"/>
  <c r="T1436" i="2"/>
  <c r="S1437" i="2" l="1"/>
  <c r="U1437" i="2"/>
  <c r="T1437" i="2"/>
  <c r="S1438" i="2" l="1"/>
  <c r="U1438" i="2"/>
  <c r="T1438" i="2"/>
  <c r="S1439" i="2" l="1"/>
  <c r="U1439" i="2"/>
  <c r="T1439" i="2"/>
  <c r="S1440" i="2" l="1"/>
  <c r="U1440" i="2"/>
  <c r="T1440" i="2"/>
  <c r="S1441" i="2" l="1"/>
  <c r="U1441" i="2"/>
  <c r="T1441" i="2"/>
  <c r="S1442" i="2" l="1"/>
  <c r="U1442" i="2"/>
  <c r="T1442" i="2"/>
  <c r="S1443" i="2" l="1"/>
  <c r="U1443" i="2"/>
  <c r="T1443" i="2"/>
  <c r="S1444" i="2" l="1"/>
  <c r="U1444" i="2"/>
  <c r="T1444" i="2"/>
  <c r="S1445" i="2" l="1"/>
  <c r="U1445" i="2"/>
  <c r="T1445" i="2"/>
  <c r="S1446" i="2" l="1"/>
  <c r="U1446" i="2"/>
  <c r="T1446" i="2"/>
  <c r="S1447" i="2" l="1"/>
  <c r="U1447" i="2"/>
  <c r="T1447" i="2"/>
  <c r="S1448" i="2" l="1"/>
  <c r="U1448" i="2"/>
  <c r="T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U1456" i="2"/>
  <c r="T1456" i="2"/>
  <c r="S1457" i="2" l="1"/>
  <c r="U1457" i="2"/>
  <c r="T1457" i="2"/>
  <c r="S1458" i="2" l="1"/>
  <c r="U1458" i="2"/>
  <c r="T1458" i="2"/>
  <c r="S1459" i="2" l="1"/>
  <c r="U1459" i="2"/>
  <c r="T1459" i="2"/>
  <c r="S1460" i="2" l="1"/>
  <c r="U1460" i="2"/>
  <c r="T1460" i="2"/>
  <c r="S1461" i="2" l="1"/>
  <c r="U1461" i="2"/>
  <c r="T1461" i="2"/>
  <c r="S1462" i="2" l="1"/>
  <c r="U1462" i="2"/>
  <c r="T1462" i="2"/>
  <c r="S1463" i="2" l="1"/>
  <c r="U1463" i="2"/>
  <c r="T1463" i="2"/>
  <c r="S1464" i="2" l="1"/>
  <c r="U1464" i="2"/>
  <c r="T1464" i="2"/>
  <c r="S1465" i="2" l="1"/>
  <c r="U1465" i="2"/>
  <c r="T1465" i="2"/>
  <c r="S1466" i="2" l="1"/>
  <c r="U1466" i="2"/>
  <c r="T1466" i="2"/>
  <c r="S1467" i="2" l="1"/>
  <c r="U1467" i="2"/>
  <c r="T1467" i="2"/>
  <c r="S1468" i="2" l="1"/>
  <c r="U1468" i="2"/>
  <c r="T1468" i="2"/>
  <c r="S1469" i="2" l="1"/>
  <c r="U1469" i="2"/>
  <c r="T1469" i="2"/>
  <c r="S1470" i="2" l="1"/>
  <c r="U1470" i="2"/>
  <c r="T1470" i="2"/>
  <c r="S1471" i="2" l="1"/>
  <c r="U1471" i="2"/>
  <c r="T1471" i="2"/>
  <c r="S1472" i="2" l="1"/>
  <c r="U1472" i="2"/>
  <c r="T1472" i="2"/>
  <c r="S1473" i="2" l="1"/>
  <c r="U1473" i="2"/>
  <c r="T1473" i="2"/>
  <c r="S1474" i="2" l="1"/>
  <c r="U1474" i="2"/>
  <c r="T1474" i="2"/>
  <c r="S1475" i="2" l="1"/>
  <c r="U1475" i="2"/>
  <c r="T1475" i="2"/>
  <c r="S1476" i="2" l="1"/>
  <c r="U1476" i="2"/>
  <c r="T1476" i="2"/>
  <c r="S1477" i="2" l="1"/>
  <c r="U1477" i="2"/>
  <c r="T1477" i="2"/>
  <c r="S1478" i="2" l="1"/>
  <c r="U1478" i="2"/>
  <c r="T1478" i="2"/>
  <c r="S1479" i="2" l="1"/>
  <c r="U1479" i="2"/>
  <c r="T1479" i="2"/>
  <c r="S1480" i="2" l="1"/>
  <c r="U1480" i="2"/>
  <c r="T1480" i="2"/>
  <c r="S1481" i="2" l="1"/>
  <c r="U1481" i="2"/>
  <c r="T1481" i="2"/>
  <c r="S1482" i="2" l="1"/>
  <c r="U1482" i="2"/>
  <c r="T1482" i="2"/>
  <c r="S1483" i="2" l="1"/>
  <c r="U1483" i="2"/>
  <c r="T1483" i="2"/>
  <c r="S1484" i="2" l="1"/>
  <c r="U1484" i="2"/>
  <c r="T1484" i="2"/>
  <c r="S1485" i="2" l="1"/>
  <c r="U1485" i="2"/>
  <c r="T1485" i="2"/>
  <c r="S1486" i="2" l="1"/>
  <c r="U1486" i="2"/>
  <c r="T1486" i="2"/>
  <c r="S1487" i="2" l="1"/>
  <c r="U1487" i="2"/>
  <c r="T1487" i="2"/>
  <c r="S1488" i="2" l="1"/>
  <c r="U1488" i="2"/>
  <c r="T1488" i="2"/>
  <c r="S1489" i="2" l="1"/>
  <c r="U1489" i="2"/>
  <c r="T1489" i="2"/>
  <c r="S1490" i="2" l="1"/>
  <c r="U1490" i="2"/>
  <c r="T1490" i="2"/>
  <c r="S1491" i="2" l="1"/>
  <c r="U1491" i="2"/>
  <c r="T1491" i="2"/>
  <c r="S1492" i="2" l="1"/>
  <c r="U1492" i="2"/>
  <c r="T1492" i="2"/>
  <c r="S1493" i="2" l="1"/>
  <c r="U1493" i="2"/>
  <c r="T1493" i="2"/>
  <c r="S1494" i="2" l="1"/>
  <c r="U1494" i="2"/>
  <c r="T1494" i="2"/>
  <c r="S1495" i="2" l="1"/>
  <c r="U1495" i="2"/>
  <c r="T1495" i="2"/>
  <c r="S1496" i="2" l="1"/>
  <c r="U1496" i="2"/>
  <c r="T1496" i="2"/>
  <c r="S1497" i="2" l="1"/>
  <c r="U1497" i="2"/>
  <c r="T1497" i="2"/>
  <c r="S1498" i="2" l="1"/>
  <c r="U1498" i="2"/>
  <c r="T1498" i="2"/>
  <c r="S1499" i="2" l="1"/>
  <c r="U1499" i="2"/>
  <c r="T1499" i="2"/>
  <c r="S1500" i="2" l="1"/>
  <c r="U1500" i="2"/>
  <c r="T1500" i="2"/>
  <c r="S1501" i="2" l="1"/>
  <c r="U1501" i="2"/>
  <c r="T1501" i="2"/>
  <c r="S1502" i="2" l="1"/>
  <c r="U1502" i="2"/>
  <c r="T1502" i="2"/>
  <c r="S1503" i="2" l="1"/>
  <c r="U1503" i="2"/>
  <c r="T1503" i="2"/>
  <c r="S1504" i="2" l="1"/>
  <c r="U1504" i="2"/>
  <c r="T1504" i="2"/>
  <c r="S1505" i="2" l="1"/>
  <c r="U1505" i="2"/>
  <c r="T1505" i="2"/>
  <c r="S1506" i="2" l="1"/>
  <c r="U1506" i="2"/>
  <c r="T1506" i="2"/>
  <c r="S1507" i="2" l="1"/>
  <c r="U1507" i="2"/>
  <c r="T1507" i="2"/>
  <c r="S1508" i="2" l="1"/>
  <c r="U1508" i="2"/>
  <c r="T1508" i="2"/>
  <c r="S1509" i="2" l="1"/>
  <c r="U1509" i="2"/>
  <c r="T1509" i="2"/>
  <c r="S1510" i="2" l="1"/>
  <c r="U1510" i="2"/>
  <c r="T1510" i="2"/>
  <c r="S1511" i="2" l="1"/>
  <c r="U1511" i="2"/>
  <c r="T1511" i="2"/>
  <c r="S1512" i="2" l="1"/>
  <c r="U1512" i="2"/>
  <c r="T1512" i="2"/>
  <c r="S1513" i="2" l="1"/>
  <c r="U1513" i="2"/>
  <c r="T1513" i="2"/>
  <c r="S1514" i="2" l="1"/>
  <c r="U1514" i="2"/>
  <c r="T1514" i="2"/>
  <c r="S1515" i="2" l="1"/>
  <c r="U1515" i="2"/>
  <c r="T1515" i="2"/>
  <c r="S1516" i="2" l="1"/>
  <c r="U1516" i="2"/>
  <c r="T1516" i="2"/>
  <c r="S1517" i="2" l="1"/>
  <c r="U1517" i="2"/>
  <c r="T1517" i="2"/>
  <c r="S1518" i="2" l="1"/>
  <c r="U1518" i="2"/>
  <c r="T1518" i="2"/>
  <c r="S1519" i="2" l="1"/>
  <c r="U1519" i="2"/>
  <c r="T1519" i="2"/>
  <c r="S1520" i="2" l="1"/>
  <c r="U1520" i="2"/>
  <c r="T1520" i="2"/>
  <c r="S1521" i="2" l="1"/>
  <c r="U1521" i="2"/>
  <c r="T1521" i="2"/>
  <c r="S1522" i="2" l="1"/>
  <c r="U1522" i="2"/>
  <c r="T1522" i="2"/>
  <c r="S1523" i="2" l="1"/>
  <c r="U1523" i="2"/>
  <c r="T1523" i="2"/>
  <c r="S1524" i="2" l="1"/>
  <c r="U1524" i="2"/>
  <c r="T1524" i="2"/>
  <c r="S1525" i="2" l="1"/>
  <c r="U1525" i="2"/>
  <c r="T1525" i="2"/>
  <c r="S1526" i="2" l="1"/>
  <c r="U1526" i="2"/>
  <c r="T1526" i="2"/>
  <c r="S1527" i="2" l="1"/>
  <c r="U1527" i="2"/>
  <c r="T1527" i="2"/>
  <c r="S1528" i="2" l="1"/>
  <c r="U1528" i="2"/>
  <c r="T1528" i="2"/>
  <c r="S1529" i="2" l="1"/>
  <c r="U1529" i="2"/>
  <c r="T1529" i="2"/>
  <c r="S1530" i="2" l="1"/>
  <c r="U1530" i="2"/>
  <c r="T1530" i="2"/>
  <c r="S1531" i="2" l="1"/>
  <c r="U1531" i="2"/>
  <c r="T1531" i="2"/>
  <c r="S1532" i="2" l="1"/>
  <c r="U1532" i="2"/>
  <c r="T1532" i="2"/>
  <c r="S1533" i="2" l="1"/>
  <c r="U1533" i="2"/>
  <c r="T1533" i="2"/>
  <c r="S1534" i="2" l="1"/>
  <c r="U1534" i="2"/>
  <c r="T1534" i="2"/>
  <c r="S1535" i="2" l="1"/>
  <c r="U1535" i="2"/>
  <c r="T1535" i="2"/>
  <c r="S1536" i="2" l="1"/>
  <c r="U1536" i="2"/>
  <c r="T1536" i="2"/>
  <c r="S1537" i="2" l="1"/>
  <c r="U1537" i="2"/>
  <c r="T1537" i="2"/>
  <c r="S1538" i="2" l="1"/>
  <c r="U1538" i="2"/>
  <c r="T1538" i="2"/>
  <c r="S1539" i="2" l="1"/>
  <c r="U1539" i="2"/>
  <c r="T1539" i="2"/>
  <c r="S1540" i="2" l="1"/>
  <c r="U1540" i="2"/>
  <c r="T1540" i="2"/>
  <c r="S1541" i="2" l="1"/>
  <c r="U1541" i="2"/>
  <c r="T1541" i="2"/>
  <c r="S1542" i="2" l="1"/>
  <c r="U1542" i="2"/>
  <c r="T1542" i="2"/>
  <c r="S1543" i="2" l="1"/>
  <c r="U1543" i="2"/>
  <c r="T1543" i="2"/>
  <c r="S1544" i="2" l="1"/>
  <c r="U1544" i="2"/>
  <c r="T1544" i="2"/>
  <c r="S1545" i="2" l="1"/>
  <c r="U1545" i="2"/>
  <c r="T1545" i="2"/>
  <c r="S1546" i="2" l="1"/>
  <c r="U1546" i="2"/>
  <c r="T1546" i="2"/>
  <c r="S1547" i="2" l="1"/>
  <c r="U1547" i="2"/>
  <c r="T1547" i="2"/>
  <c r="S1548" i="2" l="1"/>
  <c r="U1548" i="2"/>
  <c r="T1548" i="2"/>
  <c r="S1549" i="2" l="1"/>
  <c r="U1549" i="2"/>
  <c r="T1549" i="2"/>
  <c r="S1550" i="2" l="1"/>
  <c r="U1550" i="2"/>
  <c r="T1550" i="2"/>
  <c r="S1551" i="2" l="1"/>
  <c r="U1551" i="2"/>
  <c r="T1551" i="2"/>
  <c r="S1552" i="2" l="1"/>
  <c r="U1552" i="2"/>
  <c r="T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U1557" i="2"/>
  <c r="T1557" i="2"/>
  <c r="S1558" i="2" l="1"/>
  <c r="U1558" i="2"/>
  <c r="T1558" i="2"/>
  <c r="S1559" i="2" l="1"/>
  <c r="U1559" i="2"/>
  <c r="T1559" i="2"/>
  <c r="S1560" i="2" l="1"/>
  <c r="U1560" i="2"/>
  <c r="T1560" i="2"/>
  <c r="S1561" i="2" l="1"/>
  <c r="U1561" i="2"/>
  <c r="T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U1566" i="2"/>
  <c r="T1566" i="2"/>
  <c r="S1567" i="2" l="1"/>
  <c r="U1567" i="2"/>
  <c r="T1567" i="2"/>
  <c r="S1568" i="2" l="1"/>
  <c r="U1568" i="2"/>
  <c r="T1568" i="2"/>
  <c r="S1569" i="2" l="1"/>
  <c r="U1569" i="2"/>
  <c r="T1569" i="2"/>
  <c r="S1570" i="2" l="1"/>
  <c r="U1570" i="2"/>
  <c r="T1570" i="2"/>
  <c r="S1571" i="2" l="1"/>
  <c r="U1571" i="2"/>
  <c r="T1571" i="2"/>
  <c r="S1572" i="2" l="1"/>
  <c r="U1572" i="2"/>
  <c r="T1572" i="2"/>
  <c r="S1573" i="2" l="1"/>
  <c r="U1573" i="2"/>
  <c r="T1573" i="2"/>
  <c r="S1574" i="2" l="1"/>
  <c r="U1574" i="2"/>
  <c r="T1574" i="2"/>
  <c r="S1575" i="2" l="1"/>
  <c r="U1575" i="2"/>
  <c r="T1575" i="2"/>
  <c r="S1576" i="2" l="1"/>
  <c r="U1576" i="2"/>
  <c r="T1576" i="2"/>
  <c r="S1577" i="2" l="1"/>
  <c r="U1577" i="2"/>
  <c r="T1577" i="2"/>
  <c r="S1578" i="2" l="1"/>
  <c r="U1578" i="2"/>
  <c r="T1578" i="2"/>
  <c r="S1579" i="2" l="1"/>
  <c r="U1579" i="2"/>
  <c r="T1579" i="2"/>
  <c r="S1580" i="2" l="1"/>
  <c r="U1580" i="2"/>
  <c r="T1580" i="2"/>
  <c r="S1581" i="2" l="1"/>
  <c r="U1581" i="2"/>
  <c r="T1581" i="2"/>
  <c r="S1582" i="2" l="1"/>
  <c r="U1582" i="2"/>
  <c r="T1582" i="2"/>
  <c r="S1583" i="2" l="1"/>
  <c r="U1583" i="2"/>
  <c r="T1583" i="2"/>
  <c r="S1584" i="2" l="1"/>
  <c r="U1584" i="2"/>
  <c r="T1584" i="2"/>
  <c r="S1585" i="2" l="1"/>
  <c r="U1585" i="2"/>
  <c r="T1585" i="2"/>
  <c r="S1586" i="2" l="1"/>
  <c r="U1586" i="2"/>
  <c r="T1586" i="2"/>
  <c r="S1587" i="2" l="1"/>
  <c r="U1587" i="2"/>
  <c r="T1587" i="2"/>
  <c r="S1588" i="2" l="1"/>
  <c r="U1588" i="2"/>
  <c r="T1588" i="2"/>
  <c r="S1589" i="2" l="1"/>
  <c r="U1589" i="2"/>
  <c r="T1589" i="2"/>
  <c r="S1590" i="2" l="1"/>
  <c r="U1590" i="2"/>
  <c r="T1590" i="2"/>
  <c r="S1591" i="2" l="1"/>
  <c r="U1591" i="2"/>
  <c r="T1591" i="2"/>
  <c r="S1592" i="2" l="1"/>
  <c r="U1592" i="2"/>
  <c r="T1592" i="2"/>
  <c r="S1593" i="2" l="1"/>
  <c r="U1593" i="2"/>
  <c r="T1593" i="2"/>
  <c r="S1594" i="2" l="1"/>
  <c r="U1594" i="2"/>
  <c r="T1594" i="2"/>
  <c r="S1595" i="2" l="1"/>
  <c r="U1595" i="2"/>
  <c r="T1595" i="2"/>
  <c r="S1596" i="2" l="1"/>
  <c r="U1596" i="2"/>
  <c r="T1596" i="2"/>
  <c r="S1597" i="2" l="1"/>
  <c r="U1597" i="2"/>
  <c r="T1597" i="2"/>
  <c r="S1598" i="2" l="1"/>
  <c r="U1598" i="2"/>
  <c r="T1598" i="2"/>
  <c r="S1599" i="2" l="1"/>
  <c r="U1599" i="2"/>
  <c r="T1599" i="2"/>
  <c r="S1600" i="2" l="1"/>
  <c r="U1600" i="2"/>
  <c r="T1600" i="2"/>
  <c r="S1601" i="2" l="1"/>
  <c r="U1601" i="2"/>
  <c r="T1601" i="2"/>
  <c r="S1602" i="2" l="1"/>
  <c r="U1602" i="2"/>
  <c r="T1602" i="2"/>
  <c r="S1603" i="2" l="1"/>
  <c r="U1603" i="2"/>
  <c r="T1603" i="2"/>
  <c r="S1604" i="2" l="1"/>
  <c r="U1604" i="2"/>
  <c r="T1604" i="2"/>
  <c r="S1605" i="2" l="1"/>
  <c r="U1605" i="2"/>
  <c r="T1605" i="2"/>
  <c r="S1606" i="2" l="1"/>
  <c r="U1606" i="2"/>
  <c r="T1606" i="2"/>
  <c r="S1607" i="2" l="1"/>
  <c r="U1607" i="2"/>
  <c r="T1607" i="2"/>
  <c r="S1608" i="2" l="1"/>
  <c r="U1608" i="2"/>
  <c r="T1608" i="2"/>
  <c r="S1609" i="2" l="1"/>
  <c r="U1609" i="2"/>
  <c r="T1609" i="2"/>
  <c r="S1610" i="2" l="1"/>
  <c r="U1610" i="2"/>
  <c r="T1610" i="2"/>
  <c r="S1611" i="2" l="1"/>
  <c r="U1611" i="2"/>
  <c r="T1611" i="2"/>
  <c r="S1612" i="2" l="1"/>
  <c r="U1612" i="2"/>
  <c r="T1612" i="2"/>
  <c r="S1613" i="2" l="1"/>
  <c r="U1613" i="2"/>
  <c r="T1613" i="2"/>
  <c r="S1614" i="2" l="1"/>
  <c r="U1614" i="2"/>
  <c r="T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U1619" i="2"/>
  <c r="T1619" i="2"/>
  <c r="S1620" i="2" l="1"/>
  <c r="U1620" i="2"/>
  <c r="T1620" i="2"/>
  <c r="S1621" i="2" l="1"/>
  <c r="U1621" i="2"/>
  <c r="T1621" i="2"/>
  <c r="S1622" i="2" l="1"/>
  <c r="U1622" i="2"/>
  <c r="T1622" i="2"/>
  <c r="S1623" i="2" l="1"/>
  <c r="U1623" i="2"/>
  <c r="T1623" i="2"/>
  <c r="S1624" i="2" l="1"/>
  <c r="U1624" i="2"/>
  <c r="T1624" i="2"/>
  <c r="S1625" i="2" l="1"/>
  <c r="U1625" i="2"/>
  <c r="T1625" i="2"/>
  <c r="S1626" i="2" l="1"/>
  <c r="U1626" i="2"/>
  <c r="T1626" i="2"/>
  <c r="S1627" i="2" l="1"/>
  <c r="U1627" i="2"/>
  <c r="T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U1633" i="2"/>
  <c r="T1633" i="2"/>
  <c r="S1634" i="2" l="1"/>
  <c r="U1634" i="2"/>
  <c r="T1634" i="2"/>
  <c r="S1635" i="2" l="1"/>
  <c r="U1635" i="2"/>
  <c r="T1635" i="2"/>
  <c r="S1636" i="2" l="1"/>
  <c r="U1636" i="2"/>
  <c r="T1636" i="2"/>
  <c r="S1637" i="2" l="1"/>
  <c r="U1637" i="2"/>
  <c r="T1637" i="2"/>
  <c r="S1638" i="2" l="1"/>
  <c r="U1638" i="2"/>
  <c r="T1638" i="2"/>
  <c r="S1639" i="2" l="1"/>
  <c r="U1639" i="2"/>
  <c r="T1639" i="2"/>
  <c r="S1640" i="2" l="1"/>
  <c r="U1640" i="2"/>
  <c r="T1640" i="2"/>
  <c r="S1641" i="2" l="1"/>
  <c r="U1641" i="2"/>
  <c r="T1641" i="2"/>
  <c r="S1642" i="2" l="1"/>
  <c r="U1642" i="2"/>
  <c r="T1642" i="2"/>
  <c r="S1643" i="2" l="1"/>
  <c r="U1643" i="2"/>
  <c r="T1643" i="2"/>
  <c r="S1644" i="2" l="1"/>
  <c r="U1644" i="2"/>
  <c r="T1644" i="2"/>
  <c r="S1645" i="2" l="1"/>
  <c r="U1645" i="2"/>
  <c r="T1645" i="2"/>
  <c r="S1646" i="2" l="1"/>
  <c r="U1646" i="2"/>
  <c r="T1646" i="2"/>
  <c r="S1647" i="2" l="1"/>
  <c r="U1647" i="2"/>
  <c r="T1647" i="2"/>
  <c r="S1648" i="2" l="1"/>
  <c r="U1648" i="2"/>
  <c r="T1648" i="2"/>
  <c r="S1649" i="2" l="1"/>
  <c r="U1649" i="2"/>
  <c r="T1649" i="2"/>
  <c r="S1650" i="2" l="1"/>
  <c r="U1650" i="2"/>
  <c r="T1650" i="2"/>
  <c r="S1651" i="2" l="1"/>
  <c r="U1651" i="2"/>
  <c r="T1651" i="2"/>
  <c r="S1652" i="2" l="1"/>
  <c r="U1652" i="2"/>
  <c r="T1652" i="2"/>
  <c r="S1653" i="2" l="1"/>
  <c r="U1653" i="2"/>
  <c r="T1653" i="2"/>
  <c r="S1654" i="2" l="1"/>
  <c r="U1654" i="2"/>
  <c r="T1654" i="2"/>
  <c r="S1655" i="2" l="1"/>
  <c r="U1655" i="2"/>
  <c r="T1655" i="2"/>
  <c r="S1656" i="2" l="1"/>
  <c r="U1656" i="2"/>
  <c r="T1656" i="2"/>
  <c r="S1657" i="2" l="1"/>
  <c r="U1657" i="2"/>
  <c r="T1657" i="2"/>
  <c r="S1658" i="2" l="1"/>
  <c r="U1658" i="2"/>
  <c r="T1658" i="2"/>
  <c r="S1659" i="2" l="1"/>
  <c r="U1659" i="2"/>
  <c r="T1659" i="2"/>
  <c r="S1660" i="2" l="1"/>
  <c r="U1660" i="2"/>
  <c r="T1660" i="2"/>
  <c r="S1661" i="2" l="1"/>
  <c r="U1661" i="2"/>
  <c r="T1661" i="2"/>
  <c r="S1662" i="2" l="1"/>
  <c r="U1662" i="2"/>
  <c r="T1662" i="2"/>
  <c r="S1663" i="2" l="1"/>
  <c r="U1663" i="2"/>
  <c r="T1663" i="2"/>
  <c r="S1664" i="2" l="1"/>
  <c r="U1664" i="2"/>
  <c r="T1664" i="2"/>
  <c r="S1665" i="2" l="1"/>
  <c r="U1665" i="2"/>
  <c r="T1665" i="2"/>
  <c r="S1666" i="2" l="1"/>
  <c r="U1666" i="2"/>
  <c r="T1666" i="2"/>
  <c r="S1667" i="2" l="1"/>
  <c r="U1667" i="2"/>
  <c r="T1667" i="2"/>
  <c r="S1668" i="2" l="1"/>
  <c r="U1668" i="2"/>
  <c r="T1668" i="2"/>
  <c r="S1669" i="2" l="1"/>
  <c r="U1669" i="2"/>
  <c r="T1669" i="2"/>
  <c r="S1670" i="2" l="1"/>
  <c r="U1670" i="2"/>
  <c r="T1670" i="2"/>
  <c r="S1671" i="2" l="1"/>
  <c r="U1671" i="2"/>
  <c r="T1671" i="2"/>
  <c r="S1672" i="2" l="1"/>
  <c r="U1672" i="2"/>
  <c r="T1672" i="2"/>
  <c r="S1673" i="2" l="1"/>
  <c r="U1673" i="2"/>
  <c r="T1673" i="2"/>
  <c r="S1674" i="2" l="1"/>
  <c r="U1674" i="2"/>
  <c r="T1674" i="2"/>
  <c r="S1675" i="2" l="1"/>
  <c r="U1675" i="2"/>
  <c r="T1675" i="2"/>
  <c r="S1676" i="2" l="1"/>
  <c r="U1676" i="2"/>
  <c r="T1676" i="2"/>
  <c r="S1677" i="2" l="1"/>
  <c r="U1677" i="2"/>
  <c r="T1677" i="2"/>
  <c r="S1678" i="2" l="1"/>
  <c r="U1678" i="2"/>
  <c r="T1678" i="2"/>
  <c r="S1679" i="2" l="1"/>
  <c r="U1679" i="2"/>
  <c r="T1679" i="2"/>
  <c r="S1680" i="2" l="1"/>
  <c r="U1680" i="2"/>
  <c r="T1680" i="2"/>
  <c r="S1681" i="2" l="1"/>
  <c r="U1681" i="2"/>
  <c r="T1681" i="2"/>
  <c r="S1682" i="2" l="1"/>
  <c r="U1682" i="2"/>
  <c r="T1682" i="2"/>
  <c r="S1683" i="2" l="1"/>
  <c r="U1683" i="2"/>
  <c r="T1683" i="2"/>
  <c r="S1684" i="2" l="1"/>
  <c r="U1684" i="2"/>
  <c r="T1684" i="2"/>
  <c r="S1685" i="2" l="1"/>
  <c r="U1685" i="2"/>
  <c r="T1685" i="2"/>
  <c r="S1686" i="2" l="1"/>
  <c r="U1686" i="2"/>
  <c r="T1686" i="2"/>
  <c r="S1687" i="2" l="1"/>
  <c r="U1687" i="2"/>
  <c r="T1687" i="2"/>
  <c r="S1688" i="2" l="1"/>
  <c r="U1688" i="2"/>
  <c r="T1688" i="2"/>
  <c r="S1689" i="2" l="1"/>
  <c r="U1689" i="2"/>
  <c r="T1689" i="2"/>
  <c r="S1690" i="2" l="1"/>
  <c r="U1690" i="2"/>
  <c r="T1690" i="2"/>
  <c r="S1691" i="2" l="1"/>
  <c r="U1691" i="2"/>
  <c r="T1691" i="2"/>
  <c r="S1692" i="2" l="1"/>
  <c r="U1692" i="2"/>
  <c r="T1692" i="2"/>
  <c r="S1693" i="2" l="1"/>
  <c r="U1693" i="2"/>
  <c r="T1693" i="2"/>
  <c r="S1694" i="2" l="1"/>
  <c r="U1694" i="2"/>
  <c r="T1694" i="2"/>
  <c r="S1695" i="2" l="1"/>
  <c r="U1695" i="2"/>
  <c r="T1695" i="2"/>
  <c r="S1696" i="2" l="1"/>
  <c r="U1696" i="2"/>
  <c r="T1696" i="2"/>
  <c r="S1697" i="2" l="1"/>
  <c r="U1697" i="2"/>
  <c r="T1697" i="2"/>
  <c r="S1698" i="2" l="1"/>
  <c r="U1698" i="2"/>
  <c r="T1698" i="2"/>
  <c r="S1699" i="2" l="1"/>
  <c r="U1699" i="2"/>
  <c r="T1699" i="2"/>
  <c r="S1700" i="2" l="1"/>
  <c r="U1700" i="2"/>
  <c r="T1700" i="2"/>
  <c r="S1701" i="2" l="1"/>
  <c r="U1701" i="2"/>
  <c r="T1701" i="2"/>
  <c r="S1702" i="2" l="1"/>
  <c r="U1702" i="2"/>
  <c r="T1702" i="2"/>
  <c r="S1703" i="2" l="1"/>
  <c r="U1703" i="2"/>
  <c r="T1703" i="2"/>
  <c r="S1704" i="2" l="1"/>
  <c r="U1704" i="2"/>
  <c r="T1704" i="2"/>
  <c r="S1705" i="2" l="1"/>
  <c r="U1705" i="2"/>
  <c r="T1705" i="2"/>
  <c r="S1706" i="2" l="1"/>
  <c r="U1706" i="2"/>
  <c r="T1706" i="2"/>
  <c r="S1707" i="2" l="1"/>
  <c r="U1707" i="2"/>
  <c r="T1707" i="2"/>
  <c r="S1708" i="2" l="1"/>
  <c r="U1708" i="2"/>
  <c r="T1708" i="2"/>
  <c r="S1709" i="2" l="1"/>
  <c r="U1709" i="2"/>
  <c r="T1709" i="2"/>
  <c r="S1710" i="2" l="1"/>
  <c r="U1710" i="2"/>
  <c r="T1710" i="2"/>
  <c r="S1711" i="2" l="1"/>
  <c r="U1711" i="2"/>
  <c r="T1711" i="2"/>
  <c r="S1712" i="2" l="1"/>
  <c r="U1712" i="2"/>
  <c r="T1712" i="2"/>
  <c r="S1713" i="2" l="1"/>
  <c r="U1713" i="2"/>
  <c r="T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U1719" i="2"/>
  <c r="T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U1725" i="2"/>
  <c r="T1725" i="2"/>
  <c r="S1726" i="2" l="1"/>
  <c r="U1726" i="2"/>
  <c r="T1726" i="2"/>
  <c r="S1727" i="2" l="1"/>
  <c r="U1727" i="2"/>
  <c r="T1727" i="2"/>
  <c r="S1728" i="2" l="1"/>
  <c r="U1728" i="2"/>
  <c r="T1728" i="2"/>
  <c r="S1729" i="2" l="1"/>
  <c r="U1729" i="2"/>
  <c r="T1729" i="2"/>
  <c r="S1730" i="2" l="1"/>
  <c r="U1730" i="2"/>
  <c r="T1730" i="2"/>
  <c r="S1731" i="2" l="1"/>
  <c r="U1731" i="2"/>
  <c r="T1731" i="2"/>
  <c r="S1732" i="2" l="1"/>
  <c r="U1732" i="2"/>
  <c r="T1732" i="2"/>
  <c r="S1733" i="2" l="1"/>
  <c r="U1733" i="2"/>
  <c r="T1733" i="2"/>
  <c r="S1734" i="2" l="1"/>
  <c r="U1734" i="2"/>
  <c r="T1734" i="2"/>
  <c r="S1735" i="2" l="1"/>
  <c r="U1735" i="2"/>
  <c r="T1735" i="2"/>
  <c r="S1736" i="2" l="1"/>
  <c r="U1736" i="2"/>
  <c r="T1736" i="2"/>
  <c r="S1737" i="2" l="1"/>
  <c r="U1737" i="2"/>
  <c r="T1737" i="2"/>
  <c r="S1738" i="2" l="1"/>
  <c r="U1738" i="2"/>
  <c r="T1738" i="2"/>
  <c r="S1739" i="2" l="1"/>
  <c r="U1739" i="2"/>
  <c r="T1739" i="2"/>
  <c r="S1740" i="2" l="1"/>
  <c r="U1740" i="2"/>
  <c r="T1740" i="2"/>
  <c r="S1741" i="2" l="1"/>
  <c r="U1741" i="2"/>
  <c r="T1741" i="2"/>
  <c r="S1742" i="2" l="1"/>
  <c r="U1742" i="2"/>
  <c r="T1742" i="2"/>
  <c r="S1743" i="2" l="1"/>
  <c r="U1743" i="2"/>
  <c r="T1743" i="2"/>
  <c r="S1744" i="2" l="1"/>
  <c r="U1744" i="2"/>
  <c r="T1744" i="2"/>
  <c r="S1745" i="2" l="1"/>
  <c r="U1745" i="2"/>
  <c r="T1745" i="2"/>
  <c r="S1746" i="2" l="1"/>
  <c r="U1746" i="2"/>
  <c r="T1746" i="2"/>
  <c r="S1747" i="2" l="1"/>
  <c r="U1747" i="2"/>
  <c r="T1747" i="2"/>
  <c r="S1748" i="2" l="1"/>
  <c r="U1748" i="2"/>
  <c r="T1748" i="2"/>
  <c r="S1749" i="2" l="1"/>
  <c r="U1749" i="2"/>
  <c r="T1749" i="2"/>
  <c r="S1750" i="2" l="1"/>
  <c r="U1750" i="2"/>
  <c r="T1750" i="2"/>
  <c r="S1751" i="2" l="1"/>
  <c r="U1751" i="2"/>
  <c r="T1751" i="2"/>
  <c r="S1752" i="2" l="1"/>
  <c r="U1752" i="2"/>
  <c r="T1752" i="2"/>
  <c r="S1753" i="2" l="1"/>
  <c r="U1753" i="2"/>
  <c r="T1753" i="2"/>
  <c r="S1754" i="2" l="1"/>
  <c r="U1754" i="2"/>
  <c r="T1754" i="2"/>
  <c r="S1755" i="2" l="1"/>
  <c r="U1755" i="2"/>
  <c r="T1755" i="2"/>
  <c r="S1756" i="2" l="1"/>
  <c r="U1756" i="2"/>
  <c r="T1756" i="2"/>
  <c r="S1757" i="2" l="1"/>
  <c r="U1757" i="2"/>
  <c r="T1757" i="2"/>
  <c r="S1758" i="2" l="1"/>
  <c r="U1758" i="2"/>
  <c r="T1758" i="2"/>
  <c r="S1759" i="2" l="1"/>
  <c r="U1759" i="2"/>
  <c r="T1759" i="2"/>
  <c r="S1760" i="2" l="1"/>
  <c r="U1760" i="2"/>
  <c r="T1760" i="2"/>
  <c r="S1761" i="2" l="1"/>
  <c r="U1761" i="2"/>
  <c r="T1761" i="2"/>
  <c r="S1762" i="2" l="1"/>
  <c r="U1762" i="2"/>
  <c r="T1762" i="2"/>
  <c r="S1763" i="2" l="1"/>
  <c r="U1763" i="2"/>
  <c r="T1763" i="2"/>
  <c r="S1764" i="2" l="1"/>
  <c r="U1764" i="2"/>
  <c r="T1764" i="2"/>
  <c r="S1765" i="2" l="1"/>
  <c r="U1765" i="2"/>
  <c r="T1765" i="2"/>
  <c r="S1766" i="2" l="1"/>
  <c r="U1766" i="2"/>
  <c r="T1766" i="2"/>
  <c r="S1767" i="2" l="1"/>
  <c r="U1767" i="2"/>
  <c r="T1767" i="2"/>
  <c r="S1768" i="2" l="1"/>
  <c r="U1768" i="2"/>
  <c r="T1768" i="2"/>
  <c r="S1769" i="2" l="1"/>
  <c r="U1769" i="2"/>
  <c r="T1769" i="2"/>
  <c r="S1770" i="2" l="1"/>
  <c r="U1770" i="2"/>
  <c r="T1770" i="2"/>
  <c r="S1771" i="2" l="1"/>
  <c r="U1771" i="2"/>
  <c r="T1771" i="2"/>
  <c r="S1772" i="2" l="1"/>
  <c r="U1772" i="2"/>
  <c r="T1772" i="2"/>
  <c r="S1773" i="2" l="1"/>
  <c r="U1773" i="2"/>
  <c r="T1773" i="2"/>
  <c r="S1774" i="2" l="1"/>
  <c r="U1774" i="2"/>
  <c r="T1774" i="2"/>
  <c r="S1775" i="2" l="1"/>
  <c r="U1775" i="2"/>
  <c r="T1775" i="2"/>
  <c r="S1776" i="2" l="1"/>
  <c r="U1776" i="2"/>
  <c r="T1776" i="2"/>
  <c r="S1777" i="2" l="1"/>
  <c r="U1777" i="2"/>
  <c r="T1777" i="2"/>
  <c r="S1778" i="2" l="1"/>
  <c r="U1778" i="2"/>
  <c r="T1778" i="2"/>
  <c r="S1779" i="2" l="1"/>
  <c r="U1779" i="2"/>
  <c r="T1779" i="2"/>
  <c r="S1780" i="2" l="1"/>
  <c r="U1780" i="2"/>
  <c r="T1780" i="2"/>
  <c r="S1781" i="2" l="1"/>
  <c r="U1781" i="2"/>
  <c r="T1781" i="2"/>
  <c r="S1782" i="2" l="1"/>
  <c r="U1782" i="2"/>
  <c r="T1782" i="2"/>
  <c r="S1783" i="2" l="1"/>
  <c r="U1783" i="2"/>
  <c r="T1783" i="2"/>
  <c r="S1784" i="2" l="1"/>
  <c r="U1784" i="2"/>
  <c r="T1784" i="2"/>
  <c r="S1785" i="2" l="1"/>
  <c r="U1785" i="2"/>
  <c r="T1785" i="2"/>
  <c r="S1786" i="2" l="1"/>
  <c r="U1786" i="2"/>
  <c r="T1786" i="2"/>
  <c r="S1787" i="2" l="1"/>
  <c r="U1787" i="2"/>
  <c r="T1787" i="2"/>
  <c r="S1788" i="2" l="1"/>
  <c r="U1788" i="2"/>
  <c r="T1788" i="2"/>
  <c r="S1789" i="2" l="1"/>
  <c r="U1789" i="2"/>
  <c r="T1789" i="2"/>
  <c r="S1790" i="2" l="1"/>
  <c r="U1790" i="2"/>
  <c r="T1790" i="2"/>
  <c r="S1791" i="2" l="1"/>
  <c r="U1791" i="2"/>
  <c r="T1791" i="2"/>
  <c r="S1792" i="2" l="1"/>
  <c r="U1792" i="2"/>
  <c r="T1792" i="2"/>
  <c r="S1793" i="2" l="1"/>
  <c r="U1793" i="2"/>
  <c r="T1793" i="2"/>
  <c r="S1794" i="2" l="1"/>
  <c r="U1794" i="2"/>
  <c r="T1794" i="2"/>
  <c r="S1795" i="2" l="1"/>
  <c r="U1795" i="2"/>
  <c r="T1795" i="2"/>
  <c r="S1796" i="2" l="1"/>
  <c r="U1796" i="2"/>
  <c r="T1796" i="2"/>
  <c r="S1797" i="2" l="1"/>
  <c r="U1797" i="2"/>
  <c r="T1797" i="2"/>
  <c r="S1798" i="2" l="1"/>
  <c r="U1798" i="2"/>
  <c r="T1798" i="2"/>
  <c r="S1799" i="2" l="1"/>
  <c r="U1799" i="2"/>
  <c r="T1799" i="2"/>
  <c r="S1800" i="2" l="1"/>
  <c r="U1800" i="2"/>
  <c r="T1800" i="2"/>
  <c r="S1801" i="2" l="1"/>
  <c r="U1801" i="2"/>
  <c r="T1801" i="2"/>
  <c r="S1802" i="2" l="1"/>
  <c r="U1802" i="2"/>
  <c r="T1802" i="2"/>
  <c r="S1803" i="2" l="1"/>
  <c r="U1803" i="2"/>
  <c r="T1803" i="2"/>
  <c r="S1804" i="2" l="1"/>
  <c r="U1804" i="2"/>
  <c r="T1804" i="2"/>
  <c r="S1805" i="2" l="1"/>
  <c r="U1805" i="2"/>
  <c r="T1805" i="2"/>
  <c r="S1806" i="2" l="1"/>
  <c r="U1806" i="2"/>
  <c r="T1806" i="2"/>
  <c r="S1807" i="2" l="1"/>
  <c r="U1807" i="2"/>
  <c r="T1807" i="2"/>
  <c r="S1808" i="2" l="1"/>
  <c r="U1808" i="2"/>
  <c r="T1808" i="2"/>
  <c r="S1809" i="2" l="1"/>
  <c r="U1809" i="2"/>
  <c r="T1809" i="2"/>
  <c r="S1810" i="2" l="1"/>
  <c r="U1810" i="2"/>
  <c r="T1810" i="2"/>
  <c r="S1811" i="2" l="1"/>
  <c r="U1811" i="2"/>
  <c r="T1811" i="2"/>
  <c r="S1812" i="2" l="1"/>
  <c r="U1812" i="2"/>
  <c r="T1812" i="2"/>
  <c r="S1813" i="2" l="1"/>
  <c r="U1813" i="2"/>
  <c r="T1813" i="2"/>
  <c r="S1814" i="2" l="1"/>
  <c r="U1814" i="2"/>
  <c r="T1814" i="2"/>
  <c r="S1815" i="2" l="1"/>
  <c r="U1815" i="2"/>
  <c r="T1815" i="2"/>
  <c r="S1816" i="2" l="1"/>
  <c r="U1816" i="2"/>
  <c r="T1816" i="2"/>
  <c r="S1817" i="2" l="1"/>
  <c r="U1817" i="2"/>
  <c r="T1817" i="2"/>
  <c r="S1818" i="2" l="1"/>
  <c r="U1818" i="2"/>
  <c r="T1818" i="2"/>
  <c r="S1819" i="2" l="1"/>
  <c r="U1819" i="2"/>
  <c r="T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U1826" i="2"/>
  <c r="T1826" i="2"/>
  <c r="S1827" i="2" l="1"/>
  <c r="U1827" i="2"/>
  <c r="T1827" i="2"/>
  <c r="S1828" i="2" l="1"/>
  <c r="U1828" i="2"/>
  <c r="T1828" i="2"/>
  <c r="S1829" i="2" l="1"/>
  <c r="U1829" i="2"/>
  <c r="T1829" i="2"/>
  <c r="S1830" i="2" l="1"/>
  <c r="U1830" i="2"/>
  <c r="T1830" i="2"/>
  <c r="S1831" i="2" l="1"/>
  <c r="U1831" i="2"/>
  <c r="T1831" i="2"/>
  <c r="S1832" i="2" l="1"/>
  <c r="U1832" i="2"/>
  <c r="T1832" i="2"/>
  <c r="S1833" i="2" l="1"/>
  <c r="U1833" i="2"/>
  <c r="T1833" i="2"/>
  <c r="S1834" i="2" l="1"/>
  <c r="U1834" i="2"/>
  <c r="T1834" i="2"/>
  <c r="S1835" i="2" l="1"/>
  <c r="U1835" i="2"/>
  <c r="T1835" i="2"/>
  <c r="S1836" i="2" l="1"/>
  <c r="U1836" i="2"/>
  <c r="T1836" i="2"/>
  <c r="S1837" i="2" l="1"/>
  <c r="U1837" i="2"/>
  <c r="T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U1842" i="2"/>
  <c r="T1842" i="2"/>
  <c r="S1843" i="2" l="1"/>
  <c r="U1843" i="2"/>
  <c r="T1843" i="2"/>
  <c r="S1844" i="2" l="1"/>
  <c r="U1844" i="2"/>
  <c r="T1844" i="2"/>
  <c r="S1845" i="2" l="1"/>
  <c r="U1845" i="2"/>
  <c r="T1845" i="2"/>
  <c r="S1846" i="2" l="1"/>
  <c r="U1846" i="2"/>
  <c r="T1846" i="2"/>
  <c r="S1847" i="2" l="1"/>
  <c r="U1847" i="2"/>
  <c r="T1847" i="2"/>
  <c r="S1848" i="2" l="1"/>
  <c r="U1848" i="2"/>
  <c r="T1848" i="2"/>
  <c r="S1849" i="2" l="1"/>
  <c r="U1849" i="2"/>
  <c r="T1849" i="2"/>
  <c r="S1850" i="2" l="1"/>
  <c r="U1850" i="2"/>
  <c r="T1850" i="2"/>
  <c r="S1851" i="2" l="1"/>
  <c r="U1851" i="2"/>
  <c r="T1851" i="2"/>
  <c r="S1852" i="2" l="1"/>
  <c r="U1852" i="2"/>
  <c r="T1852" i="2"/>
  <c r="S1853" i="2" l="1"/>
  <c r="U1853" i="2"/>
  <c r="T1853" i="2"/>
  <c r="S1854" i="2" l="1"/>
  <c r="U1854" i="2"/>
  <c r="T1854" i="2"/>
  <c r="S1855" i="2" l="1"/>
  <c r="U1855" i="2"/>
  <c r="T1855" i="2"/>
  <c r="S1856" i="2" l="1"/>
  <c r="U1856" i="2"/>
  <c r="T1856" i="2"/>
  <c r="S1857" i="2" l="1"/>
  <c r="U1857" i="2"/>
  <c r="T1857" i="2"/>
  <c r="S1858" i="2" l="1"/>
  <c r="U1858" i="2"/>
  <c r="T1858" i="2"/>
  <c r="S1859" i="2" l="1"/>
  <c r="U1859" i="2"/>
  <c r="T1859" i="2"/>
  <c r="S1860" i="2" l="1"/>
  <c r="U1860" i="2"/>
  <c r="T1860" i="2"/>
  <c r="S1861" i="2" l="1"/>
  <c r="U1861" i="2"/>
  <c r="T1861" i="2"/>
  <c r="S1862" i="2" l="1"/>
  <c r="U1862" i="2"/>
  <c r="T1862" i="2"/>
  <c r="S1863" i="2" l="1"/>
  <c r="U1863" i="2"/>
  <c r="T1863" i="2"/>
  <c r="S1864" i="2" l="1"/>
  <c r="U1864" i="2"/>
  <c r="T1864" i="2"/>
  <c r="S1865" i="2" l="1"/>
  <c r="U1865" i="2"/>
  <c r="T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U1875" i="2"/>
  <c r="T1875" i="2"/>
  <c r="S1876" i="2" l="1"/>
  <c r="U1876" i="2"/>
  <c r="T1876" i="2"/>
  <c r="S1877" i="2" l="1"/>
  <c r="U1877" i="2"/>
  <c r="T1877" i="2"/>
  <c r="S1878" i="2" l="1"/>
  <c r="U1878" i="2"/>
  <c r="T1878" i="2"/>
  <c r="S1879" i="2" l="1"/>
  <c r="U1879" i="2"/>
  <c r="T1879" i="2"/>
  <c r="S1880" i="2" l="1"/>
  <c r="U1880" i="2"/>
  <c r="T1880" i="2"/>
  <c r="S1881" i="2" l="1"/>
  <c r="U1881" i="2"/>
  <c r="T1881" i="2"/>
  <c r="S1882" i="2" l="1"/>
  <c r="U1882" i="2"/>
  <c r="T1882" i="2"/>
  <c r="S1883" i="2" l="1"/>
  <c r="U1883" i="2"/>
  <c r="T1883" i="2"/>
  <c r="S1884" i="2" l="1"/>
  <c r="U1884" i="2"/>
  <c r="T1884" i="2"/>
  <c r="S1885" i="2" l="1"/>
  <c r="U1885" i="2"/>
  <c r="T1885" i="2"/>
  <c r="S1886" i="2" l="1"/>
  <c r="U1886" i="2"/>
  <c r="T1886" i="2"/>
  <c r="S1887" i="2" l="1"/>
  <c r="U1887" i="2"/>
  <c r="T1887" i="2"/>
  <c r="S1888" i="2" l="1"/>
  <c r="U1888" i="2"/>
  <c r="T1888" i="2"/>
  <c r="S1889" i="2" l="1"/>
  <c r="U1889" i="2"/>
  <c r="T1889" i="2"/>
  <c r="S1890" i="2" l="1"/>
  <c r="U1890" i="2"/>
  <c r="T1890" i="2"/>
  <c r="S1891" i="2" l="1"/>
  <c r="U1891" i="2"/>
  <c r="T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U1896" i="2"/>
  <c r="T1896" i="2"/>
  <c r="S1897" i="2" l="1"/>
  <c r="U1897" i="2"/>
  <c r="T1897" i="2"/>
  <c r="S1898" i="2" l="1"/>
  <c r="U1898" i="2"/>
  <c r="T1898" i="2"/>
  <c r="S1899" i="2" l="1"/>
  <c r="U1899" i="2"/>
  <c r="T1899" i="2"/>
  <c r="S1900" i="2" l="1"/>
  <c r="U1900" i="2"/>
  <c r="T1900" i="2"/>
  <c r="S1901" i="2" l="1"/>
  <c r="U1901" i="2"/>
  <c r="T1901" i="2"/>
  <c r="S1902" i="2" l="1"/>
  <c r="U1902" i="2"/>
  <c r="T1902" i="2"/>
  <c r="S1903" i="2" l="1"/>
  <c r="U1903" i="2"/>
  <c r="T1903" i="2"/>
  <c r="S1904" i="2" l="1"/>
  <c r="U1904" i="2"/>
  <c r="T1904" i="2"/>
  <c r="S1905" i="2" l="1"/>
  <c r="U1905" i="2"/>
  <c r="T1905" i="2"/>
  <c r="S1906" i="2" l="1"/>
  <c r="U1906" i="2"/>
  <c r="T1906" i="2"/>
  <c r="S1907" i="2" l="1"/>
  <c r="U1907" i="2"/>
  <c r="T1907" i="2"/>
  <c r="S1908" i="2" l="1"/>
  <c r="U1908" i="2"/>
  <c r="T1908" i="2"/>
  <c r="S1909" i="2" l="1"/>
  <c r="U1909" i="2"/>
  <c r="T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U1918" i="2"/>
  <c r="T1918" i="2"/>
  <c r="S1919" i="2" l="1"/>
  <c r="U1919" i="2"/>
  <c r="T1919" i="2"/>
  <c r="S1920" i="2" l="1"/>
  <c r="U1920" i="2"/>
  <c r="T1920" i="2"/>
  <c r="S1921" i="2" l="1"/>
  <c r="U1921" i="2"/>
  <c r="T1921" i="2"/>
  <c r="S1922" i="2" l="1"/>
  <c r="U1922" i="2"/>
  <c r="T1922" i="2"/>
  <c r="S1923" i="2" l="1"/>
  <c r="U1923" i="2"/>
  <c r="T1923" i="2"/>
  <c r="S1924" i="2" l="1"/>
  <c r="U1924" i="2"/>
  <c r="T1924" i="2"/>
  <c r="S1925" i="2" l="1"/>
  <c r="U1925" i="2"/>
  <c r="T1925" i="2"/>
  <c r="S1926" i="2" l="1"/>
  <c r="U1926" i="2"/>
  <c r="T1926" i="2"/>
  <c r="S1927" i="2" l="1"/>
  <c r="U1927" i="2"/>
  <c r="T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U1933" i="2"/>
  <c r="T1933" i="2"/>
  <c r="S1934" i="2" l="1"/>
  <c r="U1934" i="2"/>
  <c r="T1934" i="2"/>
  <c r="S1935" i="2" l="1"/>
  <c r="U1935" i="2"/>
  <c r="T1935" i="2"/>
  <c r="S1936" i="2" l="1"/>
  <c r="U1936" i="2"/>
  <c r="T1936" i="2"/>
  <c r="S1937" i="2" l="1"/>
  <c r="U1937" i="2"/>
  <c r="T1937" i="2"/>
  <c r="S1938" i="2" l="1"/>
  <c r="U1938" i="2"/>
  <c r="T1938" i="2"/>
  <c r="S1939" i="2" l="1"/>
  <c r="U1939" i="2"/>
  <c r="T1939" i="2"/>
  <c r="S1940" i="2" l="1"/>
  <c r="U1940" i="2"/>
  <c r="T1940" i="2"/>
  <c r="S1941" i="2" l="1"/>
  <c r="U1941" i="2"/>
  <c r="T1941" i="2"/>
  <c r="S1942" i="2" l="1"/>
  <c r="U1942" i="2"/>
  <c r="T1942" i="2"/>
  <c r="S1943" i="2" l="1"/>
  <c r="U1943" i="2"/>
  <c r="T1943" i="2"/>
  <c r="S1944" i="2" l="1"/>
  <c r="U1944" i="2"/>
  <c r="T1944" i="2"/>
  <c r="S1945" i="2" l="1"/>
  <c r="U1945" i="2"/>
  <c r="T1945" i="2"/>
  <c r="S1946" i="2" l="1"/>
  <c r="U1946" i="2"/>
  <c r="T1946" i="2"/>
  <c r="S1947" i="2" l="1"/>
  <c r="U1947" i="2"/>
  <c r="T1947" i="2"/>
  <c r="S1948" i="2" l="1"/>
  <c r="U1948" i="2"/>
  <c r="T1948" i="2"/>
  <c r="S1949" i="2" l="1"/>
  <c r="U1949" i="2"/>
  <c r="T1949" i="2"/>
  <c r="S1950" i="2" l="1"/>
  <c r="U1950" i="2"/>
  <c r="T1950" i="2"/>
  <c r="S1951" i="2" l="1"/>
  <c r="U1951" i="2"/>
  <c r="T1951" i="2"/>
  <c r="S1952" i="2" l="1"/>
  <c r="U1952" i="2"/>
  <c r="T1952" i="2"/>
  <c r="S1953" i="2" l="1"/>
  <c r="U1953" i="2"/>
  <c r="T1953" i="2"/>
  <c r="S1954" i="2" l="1"/>
  <c r="U1954" i="2"/>
  <c r="T1954" i="2"/>
  <c r="S1955" i="2" l="1"/>
  <c r="U1955" i="2"/>
  <c r="T1955" i="2"/>
  <c r="S1956" i="2" l="1"/>
  <c r="U1956" i="2"/>
  <c r="T1956" i="2"/>
  <c r="S1957" i="2" l="1"/>
  <c r="U1957" i="2"/>
  <c r="T1957" i="2"/>
  <c r="S1958" i="2" l="1"/>
  <c r="U1958" i="2"/>
  <c r="T1958" i="2"/>
  <c r="S1959" i="2" l="1"/>
  <c r="U1959" i="2"/>
  <c r="T1959" i="2"/>
  <c r="S1960" i="2" l="1"/>
  <c r="U1960" i="2"/>
  <c r="T1960" i="2"/>
  <c r="S1961" i="2" l="1"/>
  <c r="U1961" i="2"/>
  <c r="T1961" i="2"/>
  <c r="S1962" i="2" l="1"/>
  <c r="U1962" i="2"/>
  <c r="T1962" i="2"/>
  <c r="S1963" i="2" l="1"/>
  <c r="U1963" i="2"/>
  <c r="T1963" i="2"/>
  <c r="S1964" i="2" l="1"/>
  <c r="U1964" i="2"/>
  <c r="T1964" i="2"/>
  <c r="S1965" i="2" l="1"/>
  <c r="U1965" i="2"/>
  <c r="T1965" i="2"/>
  <c r="S1966" i="2" l="1"/>
  <c r="U1966" i="2"/>
  <c r="T1966" i="2"/>
  <c r="S1967" i="2" l="1"/>
  <c r="U1967" i="2"/>
  <c r="T1967" i="2"/>
  <c r="S1968" i="2" l="1"/>
  <c r="U1968" i="2"/>
  <c r="T1968" i="2"/>
  <c r="S1969" i="2" l="1"/>
  <c r="U1969" i="2"/>
  <c r="T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U1975" i="2"/>
  <c r="T1975" i="2"/>
  <c r="S1976" i="2" l="1"/>
  <c r="U1976" i="2"/>
  <c r="T1976" i="2"/>
  <c r="S1977" i="2" l="1"/>
  <c r="U1977" i="2"/>
  <c r="T1977" i="2"/>
  <c r="S1978" i="2" l="1"/>
  <c r="U1978" i="2"/>
  <c r="T1978" i="2"/>
  <c r="S1979" i="2" l="1"/>
  <c r="U1979" i="2"/>
  <c r="T1979" i="2"/>
  <c r="S1980" i="2" l="1"/>
  <c r="U1980" i="2"/>
  <c r="T1980" i="2"/>
  <c r="S1981" i="2" l="1"/>
  <c r="U1981" i="2"/>
  <c r="T1981" i="2"/>
  <c r="S1982" i="2" l="1"/>
  <c r="U1982" i="2"/>
  <c r="T1982" i="2"/>
  <c r="S1983" i="2" l="1"/>
  <c r="U1983" i="2"/>
  <c r="T1983" i="2"/>
  <c r="S1984" i="2" l="1"/>
  <c r="U1984" i="2"/>
  <c r="T1984" i="2"/>
  <c r="S1985" i="2" l="1"/>
  <c r="U1985" i="2"/>
  <c r="T1985" i="2"/>
  <c r="S1986" i="2" l="1"/>
  <c r="U1986" i="2"/>
  <c r="T1986" i="2"/>
  <c r="S1987" i="2" l="1"/>
  <c r="U1987" i="2"/>
  <c r="T1987" i="2"/>
  <c r="S1988" i="2" l="1"/>
  <c r="U1988" i="2"/>
  <c r="T1988" i="2"/>
  <c r="S1989" i="2" l="1"/>
  <c r="U1989" i="2"/>
  <c r="T1989" i="2"/>
  <c r="S1990" i="2" l="1"/>
  <c r="U1990" i="2"/>
  <c r="T1990" i="2"/>
  <c r="S1991" i="2" l="1"/>
  <c r="U1991" i="2"/>
  <c r="T1991" i="2"/>
  <c r="S1992" i="2" l="1"/>
  <c r="U1992" i="2"/>
  <c r="T1992" i="2"/>
  <c r="S1993" i="2" l="1"/>
  <c r="U1993" i="2"/>
  <c r="T1993" i="2"/>
  <c r="S1994" i="2" l="1"/>
  <c r="U1994" i="2"/>
  <c r="T1994" i="2"/>
  <c r="S1995" i="2" l="1"/>
  <c r="U1995" i="2"/>
  <c r="T1995" i="2"/>
  <c r="S1996" i="2" l="1"/>
  <c r="U1996" i="2"/>
  <c r="T1996" i="2"/>
  <c r="S1997" i="2" l="1"/>
  <c r="U1997" i="2"/>
  <c r="T1997" i="2"/>
  <c r="S1998" i="2" l="1"/>
  <c r="U1998" i="2"/>
  <c r="T1998" i="2"/>
  <c r="S1999" i="2" l="1"/>
  <c r="U1999" i="2"/>
  <c r="T1999" i="2"/>
  <c r="S2000" i="2" l="1"/>
  <c r="U2000" i="2"/>
  <c r="T2000" i="2"/>
  <c r="S2001" i="2" l="1"/>
  <c r="U2001" i="2"/>
  <c r="T2001" i="2"/>
  <c r="S2002" i="2" l="1"/>
  <c r="U2002" i="2"/>
  <c r="T2002" i="2"/>
  <c r="S2003" i="2" l="1"/>
  <c r="U2003" i="2"/>
  <c r="T2003" i="2"/>
  <c r="S2004" i="2" l="1"/>
  <c r="U2004" i="2"/>
  <c r="T2004" i="2"/>
  <c r="S2005" i="2" l="1"/>
  <c r="U2005" i="2"/>
  <c r="T2005" i="2"/>
  <c r="S2006" i="2" l="1"/>
  <c r="U2006" i="2"/>
  <c r="T2006" i="2"/>
  <c r="S2007" i="2" l="1"/>
  <c r="U2007" i="2"/>
  <c r="T2007" i="2"/>
  <c r="S2008" i="2" l="1"/>
  <c r="U2008" i="2"/>
  <c r="T2008" i="2"/>
  <c r="S2009" i="2" l="1"/>
  <c r="U2009" i="2"/>
  <c r="T2009" i="2"/>
  <c r="S2010" i="2" l="1"/>
  <c r="U2010" i="2"/>
  <c r="T2010" i="2"/>
  <c r="S2011" i="2" l="1"/>
  <c r="U2011" i="2"/>
  <c r="T2011" i="2"/>
  <c r="S2012" i="2" l="1"/>
  <c r="U2012" i="2"/>
  <c r="T2012" i="2"/>
  <c r="S2013" i="2" l="1"/>
  <c r="U2013" i="2"/>
  <c r="T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U2018" i="2"/>
  <c r="T2018" i="2"/>
  <c r="S2019" i="2" l="1"/>
  <c r="U2019" i="2"/>
  <c r="T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U2025" i="2"/>
  <c r="T2025" i="2"/>
  <c r="S2026" i="2" l="1"/>
  <c r="U2026" i="2"/>
  <c r="T2026" i="2"/>
  <c r="S2027" i="2" l="1"/>
  <c r="U2027" i="2"/>
  <c r="T2027" i="2"/>
  <c r="S2028" i="2" l="1"/>
  <c r="U2028" i="2"/>
  <c r="T2028" i="2"/>
  <c r="S2029" i="2" l="1"/>
  <c r="U2029" i="2"/>
  <c r="T2029" i="2"/>
  <c r="S2030" i="2" l="1"/>
  <c r="U2030" i="2"/>
  <c r="T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U2035" i="2"/>
  <c r="T2035" i="2"/>
  <c r="S2036" i="2" l="1"/>
  <c r="U2036" i="2"/>
  <c r="T2036" i="2"/>
  <c r="S2037" i="2" l="1"/>
  <c r="U2037" i="2"/>
  <c r="T2037" i="2"/>
  <c r="S2038" i="2" l="1"/>
  <c r="U2038" i="2"/>
  <c r="T2038" i="2"/>
  <c r="S2039" i="2" l="1"/>
  <c r="U2039" i="2"/>
  <c r="T2039" i="2"/>
  <c r="S2040" i="2" l="1"/>
  <c r="U2040" i="2"/>
  <c r="T2040" i="2"/>
  <c r="S2041" i="2" l="1"/>
  <c r="U2041" i="2"/>
  <c r="T2041" i="2"/>
  <c r="S2042" i="2" l="1"/>
  <c r="U2042" i="2"/>
  <c r="T2042" i="2"/>
  <c r="S2043" i="2" l="1"/>
  <c r="U2043" i="2"/>
  <c r="T2043" i="2"/>
  <c r="S2044" i="2" l="1"/>
  <c r="U2044" i="2"/>
  <c r="T2044" i="2"/>
  <c r="S2045" i="2" l="1"/>
  <c r="U2045" i="2"/>
  <c r="T2045" i="2"/>
  <c r="S2046" i="2" l="1"/>
  <c r="U2046" i="2"/>
  <c r="T2046" i="2"/>
  <c r="S2047" i="2" l="1"/>
  <c r="U2047" i="2"/>
  <c r="T2047" i="2"/>
  <c r="S2048" i="2" l="1"/>
  <c r="U2048" i="2"/>
  <c r="T2048" i="2"/>
  <c r="S2049" i="2" l="1"/>
  <c r="U2049" i="2"/>
  <c r="T2049" i="2"/>
  <c r="S2050" i="2" l="1"/>
  <c r="U2050" i="2"/>
  <c r="T2050" i="2"/>
  <c r="S2051" i="2" l="1"/>
  <c r="U2051" i="2"/>
  <c r="T2051" i="2"/>
  <c r="S2052" i="2" l="1"/>
  <c r="U2052" i="2"/>
  <c r="T2052" i="2"/>
  <c r="S2053" i="2" l="1"/>
  <c r="U2053" i="2"/>
  <c r="T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U2059" i="2"/>
  <c r="T2059" i="2"/>
  <c r="S2060" i="2" l="1"/>
  <c r="U2060" i="2"/>
  <c r="T2060" i="2"/>
  <c r="S2061" i="2" l="1"/>
  <c r="U2061" i="2"/>
  <c r="T2061" i="2"/>
  <c r="S2062" i="2" l="1"/>
  <c r="U2062" i="2"/>
  <c r="T2062" i="2"/>
  <c r="S2063" i="2" l="1"/>
  <c r="U2063" i="2"/>
  <c r="T2063" i="2"/>
  <c r="S2064" i="2" l="1"/>
  <c r="U2064" i="2"/>
  <c r="T2064" i="2"/>
  <c r="S2065" i="2" l="1"/>
  <c r="U2065" i="2"/>
  <c r="T2065" i="2"/>
  <c r="S2066" i="2" l="1"/>
  <c r="U2066" i="2"/>
  <c r="T2066" i="2"/>
  <c r="S2067" i="2" l="1"/>
  <c r="U2067" i="2"/>
  <c r="T2067" i="2"/>
  <c r="S2068" i="2" l="1"/>
  <c r="U2068" i="2"/>
  <c r="T2068" i="2"/>
  <c r="S2069" i="2" l="1"/>
  <c r="U2069" i="2"/>
  <c r="T2069" i="2"/>
  <c r="S2070" i="2" l="1"/>
  <c r="U2070" i="2"/>
  <c r="T2070" i="2"/>
  <c r="S2071" i="2" l="1"/>
  <c r="U2071" i="2"/>
  <c r="T2071" i="2"/>
  <c r="S2072" i="2" l="1"/>
  <c r="U2072" i="2"/>
  <c r="T2072" i="2"/>
  <c r="S2073" i="2" l="1"/>
  <c r="U2073" i="2"/>
  <c r="T2073" i="2"/>
  <c r="S2074" i="2" l="1"/>
  <c r="U2074" i="2"/>
  <c r="T2074" i="2"/>
  <c r="S2075" i="2" l="1"/>
  <c r="U2075" i="2"/>
  <c r="T2075" i="2"/>
  <c r="S2076" i="2" l="1"/>
  <c r="U2076" i="2"/>
  <c r="T2076" i="2"/>
  <c r="S2077" i="2" l="1"/>
  <c r="U2077" i="2"/>
  <c r="T2077" i="2"/>
  <c r="S2078" i="2" l="1"/>
  <c r="U2078" i="2"/>
  <c r="T2078" i="2"/>
  <c r="S2079" i="2" l="1"/>
  <c r="U2079" i="2"/>
  <c r="T2079" i="2"/>
  <c r="S2080" i="2" l="1"/>
  <c r="U2080" i="2"/>
  <c r="T2080" i="2"/>
  <c r="S2081" i="2" l="1"/>
  <c r="U2081" i="2"/>
  <c r="T2081" i="2"/>
  <c r="S2082" i="2" l="1"/>
  <c r="U2082" i="2"/>
  <c r="T2082" i="2"/>
  <c r="S2083" i="2" l="1"/>
  <c r="U2083" i="2"/>
  <c r="T2083" i="2"/>
  <c r="S2084" i="2" l="1"/>
  <c r="U2084" i="2"/>
  <c r="T2084" i="2"/>
  <c r="S2085" i="2" l="1"/>
  <c r="U2085" i="2"/>
  <c r="T2085" i="2"/>
  <c r="S2086" i="2" l="1"/>
  <c r="U2086" i="2"/>
  <c r="T2086" i="2"/>
  <c r="S2087" i="2" l="1"/>
  <c r="U2087" i="2"/>
  <c r="T2087" i="2"/>
  <c r="S2088" i="2" l="1"/>
  <c r="U2088" i="2"/>
  <c r="T2088" i="2"/>
  <c r="S2089" i="2" l="1"/>
  <c r="U2089" i="2"/>
  <c r="T2089" i="2"/>
  <c r="S2090" i="2" l="1"/>
  <c r="U2090" i="2"/>
  <c r="T2090" i="2"/>
  <c r="S2091" i="2" l="1"/>
  <c r="U2091" i="2"/>
  <c r="T2091" i="2"/>
  <c r="S2092" i="2" l="1"/>
  <c r="U2092" i="2"/>
  <c r="T2092" i="2"/>
  <c r="S2093" i="2" l="1"/>
  <c r="U2093" i="2"/>
  <c r="T2093" i="2"/>
  <c r="S2094" i="2" l="1"/>
  <c r="U2094" i="2"/>
  <c r="T2094" i="2"/>
  <c r="S2095" i="2" l="1"/>
  <c r="U2095" i="2"/>
  <c r="T2095" i="2"/>
  <c r="S2096" i="2" l="1"/>
  <c r="U2096" i="2"/>
  <c r="T2096" i="2"/>
  <c r="S2097" i="2" l="1"/>
  <c r="U2097" i="2"/>
  <c r="T2097" i="2"/>
  <c r="S2098" i="2" l="1"/>
  <c r="U2098" i="2"/>
  <c r="T2098" i="2"/>
  <c r="S2099" i="2" l="1"/>
  <c r="U2099" i="2"/>
  <c r="T2099" i="2"/>
  <c r="S2100" i="2" l="1"/>
  <c r="U2100" i="2"/>
  <c r="T2100" i="2"/>
  <c r="S2101" i="2" l="1"/>
  <c r="U2101" i="2"/>
  <c r="T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U2107" i="2"/>
  <c r="T2107" i="2"/>
  <c r="S2108" i="2" l="1"/>
  <c r="U2108" i="2"/>
  <c r="T2108" i="2"/>
  <c r="S2109" i="2" l="1"/>
  <c r="U2109" i="2"/>
  <c r="T2109" i="2"/>
  <c r="S2110" i="2" l="1"/>
  <c r="U2110" i="2"/>
  <c r="T2110" i="2"/>
  <c r="S2111" i="2" l="1"/>
  <c r="U2111" i="2"/>
  <c r="T2111" i="2"/>
  <c r="S2112" i="2" l="1"/>
  <c r="U2112" i="2"/>
  <c r="T2112" i="2"/>
  <c r="S2113" i="2" l="1"/>
  <c r="U2113" i="2"/>
  <c r="T2113" i="2"/>
  <c r="S2114" i="2" l="1"/>
  <c r="U2114" i="2"/>
  <c r="T2114" i="2"/>
  <c r="S2115" i="2" l="1"/>
  <c r="U2115" i="2"/>
  <c r="T2115" i="2"/>
  <c r="S2116" i="2" l="1"/>
  <c r="U2116" i="2"/>
  <c r="T2116" i="2"/>
  <c r="S2117" i="2" l="1"/>
  <c r="U2117" i="2"/>
  <c r="T2117" i="2"/>
  <c r="S2118" i="2" l="1"/>
  <c r="U2118" i="2"/>
  <c r="T2118" i="2"/>
  <c r="S2119" i="2" l="1"/>
  <c r="U2119" i="2"/>
  <c r="T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U2124" i="2"/>
  <c r="T2124" i="2"/>
  <c r="S2125" i="2" l="1"/>
  <c r="U2125" i="2"/>
  <c r="T2125" i="2"/>
  <c r="S2126" i="2" l="1"/>
  <c r="U2126" i="2"/>
  <c r="T2126" i="2"/>
  <c r="S2127" i="2" l="1"/>
  <c r="U2127" i="2"/>
  <c r="T2127" i="2"/>
  <c r="S2128" i="2" l="1"/>
  <c r="U2128" i="2"/>
  <c r="T2128" i="2"/>
  <c r="S2129" i="2" l="1"/>
  <c r="U2129" i="2"/>
  <c r="T2129" i="2"/>
  <c r="S2130" i="2" l="1"/>
  <c r="U2130" i="2"/>
  <c r="T2130" i="2"/>
  <c r="S2131" i="2" l="1"/>
  <c r="U2131" i="2"/>
  <c r="T2131" i="2"/>
  <c r="S2132" i="2" l="1"/>
  <c r="U2132" i="2"/>
  <c r="T2132" i="2"/>
  <c r="S2133" i="2" l="1"/>
  <c r="U2133" i="2"/>
  <c r="T2133" i="2"/>
  <c r="S2134" i="2" l="1"/>
  <c r="U2134" i="2"/>
  <c r="T2134" i="2"/>
  <c r="S2135" i="2" l="1"/>
  <c r="U2135" i="2"/>
  <c r="T2135" i="2"/>
  <c r="S2136" i="2" l="1"/>
  <c r="U2136" i="2"/>
  <c r="T2136" i="2"/>
  <c r="S2137" i="2" l="1"/>
  <c r="U2137" i="2"/>
  <c r="T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U2144" i="2"/>
  <c r="T2144" i="2"/>
  <c r="S2145" i="2" l="1"/>
  <c r="U2145" i="2"/>
  <c r="T2145" i="2"/>
  <c r="S2146" i="2" l="1"/>
  <c r="U2146" i="2"/>
  <c r="T2146" i="2"/>
  <c r="S2147" i="2" l="1"/>
  <c r="U2147" i="2"/>
  <c r="T2147" i="2"/>
  <c r="S2148" i="2" l="1"/>
  <c r="U2148" i="2"/>
  <c r="T2148" i="2"/>
  <c r="S2149" i="2" l="1"/>
  <c r="U2149" i="2"/>
  <c r="T2149" i="2"/>
  <c r="S2150" i="2" l="1"/>
  <c r="U2150" i="2"/>
  <c r="T2150" i="2"/>
  <c r="S2151" i="2" l="1"/>
  <c r="U2151" i="2"/>
  <c r="T2151" i="2"/>
  <c r="S2152" i="2" l="1"/>
  <c r="U2152" i="2"/>
  <c r="T2152" i="2"/>
  <c r="S2153" i="2" l="1"/>
  <c r="U2153" i="2"/>
  <c r="T2153" i="2"/>
  <c r="S2154" i="2" l="1"/>
  <c r="U2154" i="2"/>
  <c r="T2154" i="2"/>
  <c r="S2155" i="2" l="1"/>
  <c r="U2155" i="2"/>
  <c r="T2155" i="2"/>
  <c r="S2156" i="2" l="1"/>
  <c r="U2156" i="2"/>
  <c r="T2156" i="2"/>
  <c r="S2157" i="2" l="1"/>
  <c r="U2157" i="2"/>
  <c r="T2157" i="2"/>
  <c r="S2158" i="2" l="1"/>
  <c r="U2158" i="2"/>
  <c r="T2158" i="2"/>
  <c r="S2159" i="2" l="1"/>
  <c r="U2159" i="2"/>
  <c r="T2159" i="2"/>
  <c r="S2160" i="2" l="1"/>
  <c r="U2160" i="2"/>
  <c r="T2160" i="2"/>
  <c r="S2161" i="2" l="1"/>
  <c r="U2161" i="2"/>
  <c r="T2161" i="2"/>
  <c r="S2162" i="2" l="1"/>
  <c r="U2162" i="2"/>
  <c r="T2162" i="2"/>
  <c r="S2163" i="2" l="1"/>
  <c r="U2163" i="2"/>
  <c r="T2163" i="2"/>
  <c r="S2164" i="2" l="1"/>
  <c r="U2164" i="2"/>
  <c r="T2164" i="2"/>
  <c r="S2165" i="2" l="1"/>
  <c r="U2165" i="2"/>
  <c r="T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U2174" i="2"/>
  <c r="T2174" i="2"/>
  <c r="S2175" i="2" l="1"/>
  <c r="U2175" i="2"/>
  <c r="T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U2180" i="2"/>
  <c r="T2180" i="2"/>
  <c r="S2181" i="2" l="1"/>
  <c r="U2181" i="2"/>
  <c r="T2181" i="2"/>
  <c r="S2182" i="2" l="1"/>
  <c r="U2182" i="2"/>
  <c r="T2182" i="2"/>
  <c r="S2183" i="2" l="1"/>
  <c r="U2183" i="2"/>
  <c r="T2183" i="2"/>
  <c r="S2184" i="2" l="1"/>
  <c r="U2184" i="2"/>
  <c r="T2184" i="2"/>
  <c r="S2185" i="2" l="1"/>
  <c r="U2185" i="2"/>
  <c r="T2185" i="2"/>
  <c r="S2186" i="2" l="1"/>
  <c r="U2186" i="2"/>
  <c r="T2186" i="2"/>
  <c r="S2187" i="2" l="1"/>
  <c r="U2187" i="2"/>
  <c r="T2187" i="2"/>
  <c r="S2188" i="2" l="1"/>
  <c r="U2188" i="2"/>
  <c r="T2188" i="2"/>
  <c r="S2189" i="2" l="1"/>
  <c r="U2189" i="2"/>
  <c r="T2189" i="2"/>
  <c r="S2190" i="2" l="1"/>
  <c r="U2190" i="2"/>
  <c r="T2190" i="2"/>
  <c r="S2191" i="2" l="1"/>
  <c r="U2191" i="2"/>
  <c r="T2191" i="2"/>
  <c r="S2192" i="2" l="1"/>
  <c r="U2192" i="2"/>
  <c r="T2192" i="2"/>
  <c r="S2193" i="2" l="1"/>
  <c r="U2193" i="2"/>
  <c r="T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U2198" i="2"/>
  <c r="T2198" i="2"/>
  <c r="S2199" i="2" l="1"/>
  <c r="U2199" i="2"/>
  <c r="T2199" i="2"/>
  <c r="S2200" i="2" l="1"/>
  <c r="U2200" i="2"/>
  <c r="T2200" i="2"/>
  <c r="S2201" i="2" l="1"/>
  <c r="U2201" i="2"/>
  <c r="T2201" i="2"/>
  <c r="S2202" i="2" l="1"/>
  <c r="U2202" i="2"/>
  <c r="T2202" i="2"/>
  <c r="S2203" i="2" l="1"/>
  <c r="U2203" i="2"/>
  <c r="T2203" i="2"/>
  <c r="S2204" i="2" l="1"/>
  <c r="U2204" i="2"/>
  <c r="T2204" i="2"/>
  <c r="S2205" i="2" l="1"/>
  <c r="U2205" i="2"/>
  <c r="T2205" i="2"/>
  <c r="S2206" i="2" l="1"/>
  <c r="U2206" i="2"/>
  <c r="T2206" i="2"/>
  <c r="S2207" i="2" l="1"/>
  <c r="U2207" i="2"/>
  <c r="T2207" i="2"/>
  <c r="S2208" i="2" l="1"/>
  <c r="U2208" i="2"/>
  <c r="T2208" i="2"/>
  <c r="S2209" i="2" l="1"/>
  <c r="U2209" i="2"/>
  <c r="T2209" i="2"/>
  <c r="S2210" i="2" l="1"/>
  <c r="U2210" i="2"/>
  <c r="T2210" i="2"/>
  <c r="S2211" i="2" l="1"/>
  <c r="U2211" i="2"/>
  <c r="T2211" i="2"/>
  <c r="S2212" i="2" l="1"/>
  <c r="U2212" i="2"/>
  <c r="T2212" i="2"/>
  <c r="S2213" i="2" l="1"/>
  <c r="U2213" i="2"/>
  <c r="T2213" i="2"/>
  <c r="S2214" i="2" l="1"/>
  <c r="U2214" i="2"/>
  <c r="T2214" i="2"/>
  <c r="S2215" i="2" l="1"/>
  <c r="U2215" i="2"/>
  <c r="T2215" i="2"/>
  <c r="S2216" i="2" l="1"/>
  <c r="U2216" i="2"/>
  <c r="T2216" i="2"/>
  <c r="S2217" i="2" l="1"/>
  <c r="U2217" i="2"/>
  <c r="T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U2222" i="2"/>
  <c r="T2222" i="2"/>
  <c r="S2223" i="2" l="1"/>
  <c r="U2223" i="2"/>
  <c r="T2223" i="2"/>
  <c r="S2224" i="2" l="1"/>
  <c r="U2224" i="2"/>
  <c r="T2224" i="2"/>
  <c r="S2225" i="2" l="1"/>
  <c r="U2225" i="2"/>
  <c r="T2225" i="2"/>
  <c r="S2226" i="2" l="1"/>
  <c r="U2226" i="2"/>
  <c r="T2226" i="2"/>
  <c r="S2227" i="2" l="1"/>
  <c r="U2227" i="2"/>
  <c r="T2227" i="2"/>
  <c r="S2228" i="2" l="1"/>
  <c r="U2228" i="2"/>
  <c r="T2228" i="2"/>
  <c r="S2229" i="2" l="1"/>
  <c r="U2229" i="2"/>
  <c r="T2229" i="2"/>
  <c r="S2230" i="2" l="1"/>
  <c r="U2230" i="2"/>
  <c r="T2230" i="2"/>
  <c r="S2231" i="2" l="1"/>
  <c r="U2231" i="2"/>
  <c r="T2231" i="2"/>
  <c r="S2232" i="2" l="1"/>
  <c r="U2232" i="2"/>
  <c r="T2232" i="2"/>
  <c r="S2233" i="2" l="1"/>
  <c r="U2233" i="2"/>
  <c r="T2233" i="2"/>
  <c r="S2234" i="2" l="1"/>
  <c r="U2234" i="2"/>
  <c r="T2234" i="2"/>
  <c r="S2235" i="2" l="1"/>
  <c r="U2235" i="2"/>
  <c r="T2235" i="2"/>
  <c r="S2236" i="2" l="1"/>
  <c r="U2236" i="2"/>
  <c r="T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U2241" i="2"/>
  <c r="T2241" i="2"/>
  <c r="S2242" i="2" l="1"/>
  <c r="U2242" i="2"/>
  <c r="T2242" i="2"/>
  <c r="S2243" i="2" l="1"/>
  <c r="U2243" i="2"/>
  <c r="T2243" i="2"/>
  <c r="S2244" i="2" l="1"/>
  <c r="U2244" i="2"/>
  <c r="T2244" i="2"/>
  <c r="S2245" i="2" l="1"/>
  <c r="U2245" i="2"/>
  <c r="T2245" i="2"/>
  <c r="S2246" i="2" l="1"/>
  <c r="U2246" i="2"/>
  <c r="T2246" i="2"/>
  <c r="S2247" i="2" l="1"/>
  <c r="U2247" i="2"/>
  <c r="T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U2253" i="2"/>
  <c r="T2253" i="2"/>
  <c r="S2254" i="2" l="1"/>
  <c r="U2254" i="2"/>
  <c r="T2254" i="2"/>
  <c r="S2255" i="2" l="1"/>
  <c r="U2255" i="2"/>
  <c r="T2255" i="2"/>
  <c r="S2256" i="2" l="1"/>
  <c r="U2256" i="2"/>
  <c r="T2256" i="2"/>
  <c r="S2257" i="2" l="1"/>
  <c r="U2257" i="2"/>
  <c r="T2257" i="2"/>
  <c r="S2258" i="2" l="1"/>
  <c r="U2258" i="2"/>
  <c r="T2258" i="2"/>
  <c r="S2259" i="2" l="1"/>
  <c r="U2259" i="2"/>
  <c r="T2259" i="2"/>
  <c r="S2260" i="2" l="1"/>
  <c r="U2260" i="2"/>
  <c r="T2260" i="2"/>
  <c r="S2261" i="2" l="1"/>
  <c r="U2261" i="2"/>
  <c r="T2261" i="2"/>
  <c r="S2262" i="2" l="1"/>
  <c r="U2262" i="2"/>
  <c r="T2262" i="2"/>
  <c r="S2263" i="2" l="1"/>
  <c r="U2263" i="2"/>
  <c r="T2263" i="2"/>
  <c r="S2264" i="2" l="1"/>
  <c r="U2264" i="2"/>
  <c r="T2264" i="2"/>
  <c r="S2265" i="2" l="1"/>
  <c r="U2265" i="2"/>
  <c r="T2265" i="2"/>
  <c r="S2266" i="2" l="1"/>
  <c r="U2266" i="2"/>
  <c r="T2266" i="2"/>
  <c r="S2267" i="2" l="1"/>
  <c r="U2267" i="2"/>
  <c r="T2267" i="2"/>
  <c r="S2268" i="2" l="1"/>
  <c r="U2268" i="2"/>
  <c r="T2268" i="2"/>
  <c r="S2269" i="2" l="1"/>
  <c r="U2269" i="2"/>
  <c r="T2269" i="2"/>
  <c r="S2270" i="2" l="1"/>
  <c r="U2270" i="2"/>
  <c r="T2270" i="2"/>
  <c r="S2271" i="2" l="1"/>
  <c r="U2271" i="2"/>
  <c r="T2271" i="2"/>
  <c r="S2272" i="2" l="1"/>
  <c r="U2272" i="2"/>
  <c r="T2272" i="2"/>
  <c r="S2273" i="2" l="1"/>
  <c r="U2273" i="2"/>
  <c r="T2273" i="2"/>
  <c r="S2274" i="2" l="1"/>
  <c r="U2274" i="2"/>
  <c r="T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U2282" i="2"/>
  <c r="T2282" i="2"/>
  <c r="S2283" i="2" l="1"/>
  <c r="U2283" i="2"/>
  <c r="T2283" i="2"/>
  <c r="S2284" i="2" l="1"/>
  <c r="U2284" i="2"/>
  <c r="T2284" i="2"/>
  <c r="S2285" i="2" l="1"/>
  <c r="U2285" i="2"/>
  <c r="T2285" i="2"/>
  <c r="S2286" i="2" l="1"/>
  <c r="U2286" i="2"/>
  <c r="T2286" i="2"/>
  <c r="S2287" i="2" l="1"/>
  <c r="U2287" i="2"/>
  <c r="T2287" i="2"/>
  <c r="S2288" i="2" l="1"/>
  <c r="U2288" i="2"/>
  <c r="T2288" i="2"/>
  <c r="S2289" i="2" l="1"/>
  <c r="U2289" i="2"/>
  <c r="T2289" i="2"/>
  <c r="S2290" i="2" l="1"/>
  <c r="U2290" i="2"/>
  <c r="T2290" i="2"/>
  <c r="S2291" i="2" l="1"/>
  <c r="U2291" i="2"/>
  <c r="T2291" i="2"/>
  <c r="S2292" i="2" l="1"/>
  <c r="U2292" i="2"/>
  <c r="T2292" i="2"/>
  <c r="S2293" i="2" l="1"/>
  <c r="U2293" i="2"/>
  <c r="T2293" i="2"/>
  <c r="S2294" i="2" l="1"/>
  <c r="U2294" i="2"/>
  <c r="T2294" i="2"/>
  <c r="S2295" i="2" l="1"/>
  <c r="U2295" i="2"/>
  <c r="T2295" i="2"/>
  <c r="S2296" i="2" l="1"/>
  <c r="U2296" i="2"/>
  <c r="T2296" i="2"/>
  <c r="S2297" i="2" l="1"/>
  <c r="U2297" i="2"/>
  <c r="T2297" i="2"/>
  <c r="S2298" i="2" l="1"/>
  <c r="U2298" i="2"/>
  <c r="T2298" i="2"/>
  <c r="S2299" i="2" l="1"/>
  <c r="U2299" i="2"/>
  <c r="T2299" i="2"/>
  <c r="S2300" i="2" l="1"/>
  <c r="U2300" i="2"/>
  <c r="T2300" i="2"/>
  <c r="S2301" i="2" l="1"/>
  <c r="U2301" i="2"/>
  <c r="T2301" i="2"/>
  <c r="S2302" i="2" l="1"/>
  <c r="U2302" i="2"/>
  <c r="T2302" i="2"/>
  <c r="S2303" i="2" l="1"/>
  <c r="U2303" i="2"/>
  <c r="T2303" i="2"/>
  <c r="S2304" i="2" l="1"/>
  <c r="U2304" i="2"/>
  <c r="T2304" i="2"/>
  <c r="S2305" i="2" l="1"/>
  <c r="U2305" i="2"/>
  <c r="T2305" i="2"/>
  <c r="S2306" i="2" l="1"/>
  <c r="U2306" i="2"/>
  <c r="T2306" i="2"/>
  <c r="S2307" i="2" l="1"/>
  <c r="U2307" i="2"/>
  <c r="T2307" i="2"/>
  <c r="S2308" i="2" l="1"/>
  <c r="U2308" i="2"/>
  <c r="T2308" i="2"/>
  <c r="S2309" i="2" l="1"/>
  <c r="U2309" i="2"/>
  <c r="T2309" i="2"/>
  <c r="S2310" i="2" l="1"/>
  <c r="U2310" i="2"/>
  <c r="T2310" i="2"/>
  <c r="S2311" i="2" l="1"/>
  <c r="U2311" i="2"/>
  <c r="T2311" i="2"/>
  <c r="S2312" i="2" l="1"/>
  <c r="U2312" i="2"/>
  <c r="T2312" i="2"/>
  <c r="S2313" i="2" l="1"/>
  <c r="U2313" i="2"/>
  <c r="T2313" i="2"/>
  <c r="S2314" i="2" l="1"/>
  <c r="U2314" i="2"/>
  <c r="T2314" i="2"/>
  <c r="S2315" i="2" l="1"/>
  <c r="U2315" i="2"/>
  <c r="T2315" i="2"/>
  <c r="S2316" i="2" l="1"/>
  <c r="U2316" i="2"/>
  <c r="T2316" i="2"/>
  <c r="S2317" i="2" l="1"/>
  <c r="U2317" i="2"/>
  <c r="T2317" i="2"/>
  <c r="S2318" i="2" l="1"/>
  <c r="U2318" i="2"/>
  <c r="T2318" i="2"/>
  <c r="S2319" i="2" l="1"/>
  <c r="U2319" i="2"/>
  <c r="T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U2325" i="2"/>
  <c r="T2325" i="2"/>
  <c r="S2326" i="2" l="1"/>
  <c r="U2326" i="2"/>
  <c r="T2326" i="2"/>
  <c r="S2327" i="2" l="1"/>
  <c r="U2327" i="2"/>
  <c r="T2327" i="2"/>
  <c r="S2328" i="2" l="1"/>
  <c r="U2328" i="2"/>
  <c r="T2328" i="2"/>
  <c r="S2329" i="2" l="1"/>
  <c r="U2329" i="2"/>
  <c r="T2329" i="2"/>
  <c r="S2330" i="2" l="1"/>
  <c r="U2330" i="2"/>
  <c r="T2330" i="2"/>
  <c r="S2331" i="2" l="1"/>
  <c r="U2331" i="2"/>
  <c r="T2331" i="2"/>
  <c r="S2332" i="2" l="1"/>
  <c r="U2332" i="2"/>
  <c r="T2332" i="2"/>
  <c r="S2333" i="2" l="1"/>
  <c r="U2333" i="2"/>
  <c r="T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U2338" i="2"/>
  <c r="T2338" i="2"/>
  <c r="S2339" i="2" l="1"/>
  <c r="U2339" i="2"/>
  <c r="T2339" i="2"/>
  <c r="S2340" i="2" l="1"/>
  <c r="U2340" i="2"/>
  <c r="T2340" i="2"/>
  <c r="S2341" i="2" l="1"/>
  <c r="U2341" i="2"/>
  <c r="T2341" i="2"/>
  <c r="S2342" i="2" l="1"/>
  <c r="U2342" i="2"/>
  <c r="T2342" i="2"/>
  <c r="S2343" i="2" l="1"/>
  <c r="U2343" i="2"/>
  <c r="T2343" i="2"/>
  <c r="S2344" i="2" l="1"/>
  <c r="U2344" i="2"/>
  <c r="T2344" i="2"/>
  <c r="S2345" i="2" l="1"/>
  <c r="U2345" i="2"/>
  <c r="T2345" i="2"/>
  <c r="S2346" i="2" l="1"/>
  <c r="U2346" i="2"/>
  <c r="T2346" i="2"/>
  <c r="S2347" i="2" l="1"/>
  <c r="U2347" i="2"/>
  <c r="T2347" i="2"/>
  <c r="S2348" i="2" l="1"/>
  <c r="U2348" i="2"/>
  <c r="T2348" i="2"/>
  <c r="S2349" i="2" l="1"/>
  <c r="U2349" i="2"/>
  <c r="T2349" i="2"/>
  <c r="S2350" i="2" l="1"/>
  <c r="U2350" i="2"/>
  <c r="T2350" i="2"/>
  <c r="S2351" i="2" l="1"/>
  <c r="U2351" i="2"/>
  <c r="T2351" i="2"/>
  <c r="S2352" i="2" l="1"/>
  <c r="U2352" i="2"/>
  <c r="T2352" i="2"/>
  <c r="S2353" i="2" l="1"/>
  <c r="U2353" i="2"/>
  <c r="T2353" i="2"/>
  <c r="S2354" i="2" l="1"/>
  <c r="U2354" i="2"/>
  <c r="T2354" i="2"/>
  <c r="S2355" i="2" l="1"/>
  <c r="U2355" i="2"/>
  <c r="T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U2361" i="2"/>
  <c r="T2361" i="2"/>
  <c r="S2362" i="2" l="1"/>
  <c r="U2362" i="2"/>
  <c r="T2362" i="2"/>
  <c r="S2363" i="2" l="1"/>
  <c r="U2363" i="2"/>
  <c r="T2363" i="2"/>
  <c r="S2364" i="2" l="1"/>
  <c r="U2364" i="2"/>
  <c r="T2364" i="2"/>
  <c r="S2365" i="2" l="1"/>
  <c r="U2365" i="2"/>
  <c r="T2365" i="2"/>
  <c r="S2366" i="2" l="1"/>
  <c r="U2366" i="2"/>
  <c r="T2366" i="2"/>
  <c r="S2367" i="2" l="1"/>
  <c r="U2367" i="2"/>
  <c r="T2367" i="2"/>
  <c r="S2368" i="2" l="1"/>
  <c r="U2368" i="2"/>
  <c r="T2368" i="2"/>
  <c r="S2369" i="2" l="1"/>
  <c r="U2369" i="2"/>
  <c r="T2369" i="2"/>
  <c r="S2370" i="2" l="1"/>
  <c r="U2370" i="2"/>
  <c r="T2370" i="2"/>
  <c r="S2371" i="2" l="1"/>
  <c r="U2371" i="2"/>
  <c r="T2371" i="2"/>
  <c r="S2372" i="2" l="1"/>
  <c r="U2372" i="2"/>
  <c r="T2372" i="2"/>
  <c r="S2373" i="2" l="1"/>
  <c r="U2373" i="2"/>
  <c r="T2373" i="2"/>
  <c r="S2374" i="2" l="1"/>
  <c r="U2374" i="2"/>
  <c r="T2374" i="2"/>
  <c r="S2375" i="2" l="1"/>
  <c r="U2375" i="2"/>
  <c r="T2375" i="2"/>
  <c r="S2376" i="2" l="1"/>
  <c r="U2376" i="2"/>
  <c r="T2376" i="2"/>
  <c r="S2377" i="2" l="1"/>
  <c r="U2377" i="2"/>
  <c r="T2377" i="2"/>
  <c r="S2378" i="2" l="1"/>
  <c r="U2378" i="2"/>
  <c r="T2378" i="2"/>
  <c r="S2379" i="2" l="1"/>
  <c r="U2379" i="2"/>
  <c r="T2379" i="2"/>
  <c r="S2380" i="2" l="1"/>
  <c r="U2380" i="2"/>
  <c r="T2380" i="2"/>
  <c r="S2381" i="2" l="1"/>
  <c r="U2381" i="2"/>
  <c r="T2381" i="2"/>
  <c r="S2382" i="2" l="1"/>
  <c r="U2382" i="2"/>
  <c r="T2382" i="2"/>
  <c r="S2383" i="2" l="1"/>
  <c r="U2383" i="2"/>
  <c r="T2383" i="2"/>
  <c r="S2384" i="2" l="1"/>
  <c r="U2384" i="2"/>
  <c r="T2384" i="2"/>
  <c r="S2385" i="2" l="1"/>
  <c r="U2385" i="2"/>
  <c r="T2385" i="2"/>
  <c r="S2386" i="2" l="1"/>
  <c r="U2386" i="2"/>
  <c r="T2386" i="2"/>
  <c r="S2387" i="2" l="1"/>
  <c r="U2387" i="2"/>
  <c r="T2387" i="2"/>
  <c r="S2388" i="2" l="1"/>
  <c r="U2388" i="2"/>
  <c r="T2388" i="2"/>
  <c r="S2389" i="2" l="1"/>
  <c r="U2389" i="2"/>
  <c r="T2389" i="2"/>
  <c r="S2390" i="2" l="1"/>
  <c r="U2390" i="2"/>
  <c r="T2390" i="2"/>
  <c r="S2391" i="2" l="1"/>
  <c r="U2391" i="2"/>
  <c r="T2391" i="2"/>
  <c r="S2392" i="2" l="1"/>
  <c r="U2392" i="2"/>
  <c r="T2392" i="2"/>
  <c r="S2393" i="2" l="1"/>
  <c r="U2393" i="2"/>
  <c r="T2393" i="2"/>
  <c r="S2394" i="2" l="1"/>
  <c r="U2394" i="2"/>
  <c r="T2394" i="2"/>
  <c r="S2395" i="2" l="1"/>
  <c r="U2395" i="2"/>
  <c r="T2395" i="2"/>
  <c r="S2396" i="2" l="1"/>
  <c r="U2396" i="2"/>
  <c r="T2396" i="2"/>
  <c r="S2397" i="2" l="1"/>
  <c r="U2397" i="2"/>
  <c r="T2397" i="2"/>
  <c r="S2398" i="2" l="1"/>
  <c r="U2398" i="2"/>
  <c r="T2398" i="2"/>
  <c r="S2399" i="2" l="1"/>
  <c r="U2399" i="2"/>
  <c r="T2399" i="2"/>
  <c r="S2400" i="2" l="1"/>
  <c r="U2400" i="2"/>
  <c r="T2400" i="2"/>
  <c r="S2401" i="2" l="1"/>
  <c r="U2401" i="2"/>
  <c r="T2401" i="2"/>
  <c r="S2402" i="2" l="1"/>
  <c r="U2402" i="2"/>
  <c r="T2402" i="2"/>
  <c r="S2403" i="2" l="1"/>
  <c r="U2403" i="2"/>
  <c r="T2403" i="2"/>
  <c r="S2404" i="2" l="1"/>
  <c r="U2404" i="2"/>
  <c r="T2404" i="2"/>
  <c r="S2405" i="2" l="1"/>
  <c r="U2405" i="2"/>
  <c r="T2405" i="2"/>
  <c r="S2406" i="2" l="1"/>
  <c r="U2406" i="2"/>
  <c r="T2406" i="2"/>
  <c r="S2407" i="2" l="1"/>
  <c r="U2407" i="2"/>
  <c r="T2407" i="2"/>
  <c r="S2408" i="2" l="1"/>
  <c r="U2408" i="2"/>
  <c r="T2408" i="2"/>
  <c r="S2409" i="2" l="1"/>
  <c r="U2409" i="2"/>
  <c r="T2409" i="2"/>
  <c r="S2410" i="2" l="1"/>
  <c r="U2410" i="2"/>
  <c r="T2410" i="2"/>
  <c r="S2411" i="2" l="1"/>
  <c r="U2411" i="2"/>
  <c r="T2411" i="2"/>
  <c r="S2412" i="2" l="1"/>
  <c r="U2412" i="2"/>
  <c r="T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U2417" i="2"/>
  <c r="T2417" i="2"/>
  <c r="S2418" i="2" l="1"/>
  <c r="U2418" i="2"/>
  <c r="T2418" i="2"/>
  <c r="S2419" i="2" l="1"/>
  <c r="U2419" i="2"/>
  <c r="T2419" i="2"/>
  <c r="S2420" i="2" l="1"/>
  <c r="U2420" i="2"/>
  <c r="T2420" i="2"/>
  <c r="S2421" i="2" l="1"/>
  <c r="U2421" i="2"/>
  <c r="T2421" i="2"/>
  <c r="S2422" i="2" l="1"/>
  <c r="U2422" i="2"/>
  <c r="T2422" i="2"/>
  <c r="S2423" i="2" l="1"/>
  <c r="U2423" i="2"/>
  <c r="T2423" i="2"/>
  <c r="S2424" i="2" l="1"/>
  <c r="U2424" i="2"/>
  <c r="T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U2431" i="2"/>
  <c r="T2431" i="2"/>
  <c r="S2432" i="2" l="1"/>
  <c r="U2432" i="2"/>
  <c r="T2432" i="2"/>
  <c r="S2433" i="2" l="1"/>
  <c r="U2433" i="2"/>
  <c r="T2433" i="2"/>
  <c r="S2434" i="2" l="1"/>
  <c r="U2434" i="2"/>
  <c r="T2434" i="2"/>
  <c r="S2435" i="2" l="1"/>
  <c r="U2435" i="2"/>
  <c r="T2435" i="2"/>
  <c r="S2436" i="2" l="1"/>
  <c r="U2436" i="2"/>
  <c r="T2436" i="2"/>
  <c r="S2437" i="2" l="1"/>
  <c r="U2437" i="2"/>
  <c r="T2437" i="2"/>
  <c r="S2438" i="2" l="1"/>
  <c r="U2438" i="2"/>
  <c r="T2438" i="2"/>
  <c r="S2439" i="2" l="1"/>
  <c r="U2439" i="2"/>
  <c r="T2439" i="2"/>
  <c r="S2440" i="2" l="1"/>
  <c r="U2440" i="2"/>
  <c r="T2440" i="2"/>
  <c r="S2441" i="2" l="1"/>
  <c r="U2441" i="2"/>
  <c r="T2441" i="2"/>
  <c r="S2442" i="2" l="1"/>
  <c r="U2442" i="2"/>
  <c r="T2442" i="2"/>
  <c r="S2443" i="2" l="1"/>
  <c r="U2443" i="2"/>
  <c r="T2443" i="2"/>
  <c r="S2444" i="2" l="1"/>
  <c r="U2444" i="2"/>
  <c r="T2444" i="2"/>
  <c r="S2445" i="2" l="1"/>
  <c r="U2445" i="2"/>
  <c r="T2445" i="2"/>
  <c r="S2446" i="2" l="1"/>
  <c r="U2446" i="2"/>
  <c r="T2446" i="2"/>
  <c r="S2447" i="2" l="1"/>
  <c r="U2447" i="2"/>
  <c r="T2447" i="2"/>
  <c r="S2448" i="2" l="1"/>
  <c r="U2448" i="2"/>
  <c r="T2448" i="2"/>
  <c r="S2449" i="2" l="1"/>
  <c r="U2449" i="2"/>
  <c r="T2449" i="2"/>
  <c r="S2450" i="2" l="1"/>
  <c r="U2450" i="2"/>
  <c r="T2450" i="2"/>
  <c r="S2451" i="2" l="1"/>
  <c r="U2451" i="2"/>
  <c r="T2451" i="2"/>
  <c r="S2452" i="2" l="1"/>
  <c r="U2452" i="2"/>
  <c r="T2452" i="2"/>
  <c r="S2453" i="2" l="1"/>
  <c r="U2453" i="2"/>
  <c r="T2453" i="2"/>
  <c r="S2454" i="2" l="1"/>
  <c r="U2454" i="2"/>
  <c r="T2454" i="2"/>
  <c r="S2455" i="2" l="1"/>
  <c r="U2455" i="2"/>
  <c r="T2455" i="2"/>
  <c r="S2456" i="2" l="1"/>
  <c r="U2456" i="2"/>
  <c r="T2456" i="2"/>
  <c r="S2457" i="2" l="1"/>
  <c r="U2457" i="2"/>
  <c r="T2457" i="2"/>
  <c r="S2458" i="2" l="1"/>
  <c r="U2458" i="2"/>
  <c r="T2458" i="2"/>
  <c r="S2459" i="2" l="1"/>
  <c r="U2459" i="2"/>
  <c r="T2459" i="2"/>
  <c r="S2460" i="2" l="1"/>
  <c r="U2460" i="2"/>
  <c r="T2460" i="2"/>
  <c r="S2461" i="2" l="1"/>
  <c r="U2461" i="2"/>
  <c r="T2461" i="2"/>
  <c r="S2462" i="2" l="1"/>
  <c r="U2462" i="2"/>
  <c r="T2462" i="2"/>
  <c r="S2463" i="2" l="1"/>
  <c r="U2463" i="2"/>
  <c r="T2463" i="2"/>
  <c r="S2464" i="2" l="1"/>
  <c r="U2464" i="2"/>
  <c r="T2464" i="2"/>
  <c r="S2465" i="2" l="1"/>
  <c r="U2465" i="2"/>
  <c r="T2465" i="2"/>
  <c r="S2466" i="2" l="1"/>
  <c r="U2466" i="2"/>
  <c r="T2466" i="2"/>
  <c r="S2467" i="2" l="1"/>
  <c r="U2467" i="2"/>
  <c r="T2467" i="2"/>
  <c r="S2468" i="2" l="1"/>
  <c r="U2468" i="2"/>
  <c r="T2468" i="2"/>
  <c r="S2469" i="2" l="1"/>
  <c r="U2469" i="2"/>
  <c r="T2469" i="2"/>
  <c r="S2470" i="2" l="1"/>
  <c r="U2470" i="2"/>
  <c r="T2470" i="2"/>
  <c r="S2471" i="2" l="1"/>
  <c r="U2471" i="2"/>
  <c r="T2471" i="2"/>
  <c r="S2472" i="2" l="1"/>
  <c r="U2472" i="2"/>
  <c r="T2472" i="2"/>
  <c r="S2473" i="2" l="1"/>
  <c r="U2473" i="2"/>
  <c r="T2473" i="2"/>
  <c r="S2474" i="2" l="1"/>
  <c r="U2474" i="2"/>
  <c r="T2474" i="2"/>
  <c r="S2475" i="2" l="1"/>
  <c r="U2475" i="2"/>
  <c r="T2475" i="2"/>
  <c r="S2476" i="2" l="1"/>
  <c r="U2476" i="2"/>
  <c r="T2476" i="2"/>
  <c r="S2477" i="2" l="1"/>
  <c r="U2477" i="2"/>
  <c r="T2477" i="2"/>
  <c r="S2478" i="2" l="1"/>
  <c r="U2478" i="2"/>
  <c r="T2478" i="2"/>
  <c r="S2479" i="2" l="1"/>
  <c r="U2479" i="2"/>
  <c r="T2479" i="2"/>
  <c r="S2480" i="2" l="1"/>
  <c r="U2480" i="2"/>
  <c r="T2480" i="2"/>
  <c r="S2481" i="2" l="1"/>
  <c r="U2481" i="2"/>
  <c r="T2481" i="2"/>
  <c r="S2482" i="2" l="1"/>
  <c r="U2482" i="2"/>
  <c r="T2482" i="2"/>
  <c r="S2483" i="2" l="1"/>
  <c r="U2483" i="2"/>
  <c r="T2483" i="2"/>
  <c r="S2484" i="2" l="1"/>
  <c r="U2484" i="2"/>
  <c r="T2484" i="2"/>
  <c r="S2485" i="2" l="1"/>
  <c r="U2485" i="2"/>
  <c r="T2485" i="2"/>
  <c r="S2486" i="2" l="1"/>
  <c r="U2486" i="2"/>
  <c r="T2486" i="2"/>
  <c r="S2487" i="2" l="1"/>
  <c r="U2487" i="2"/>
  <c r="T2487" i="2"/>
  <c r="S2488" i="2" l="1"/>
  <c r="U2488" i="2"/>
  <c r="T2488" i="2"/>
  <c r="S2489" i="2" l="1"/>
  <c r="U2489" i="2"/>
  <c r="T2489" i="2"/>
  <c r="S2490" i="2" l="1"/>
  <c r="U2490" i="2"/>
  <c r="T2490" i="2"/>
  <c r="S2491" i="2" l="1"/>
  <c r="U2491" i="2"/>
  <c r="T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U2503" i="2"/>
  <c r="T2503" i="2"/>
  <c r="S2504" i="2" l="1"/>
  <c r="U2504" i="2"/>
  <c r="T2504" i="2"/>
  <c r="S2505" i="2" l="1"/>
  <c r="U2505" i="2"/>
  <c r="T2505" i="2"/>
  <c r="S2506" i="2" l="1"/>
  <c r="U2506" i="2"/>
  <c r="T2506" i="2"/>
  <c r="S2507" i="2" l="1"/>
  <c r="U2507" i="2"/>
  <c r="T2507" i="2"/>
  <c r="S2508" i="2" l="1"/>
  <c r="U2508" i="2"/>
  <c r="T2508" i="2"/>
  <c r="S2509" i="2" l="1"/>
  <c r="U2509" i="2"/>
  <c r="T2509" i="2"/>
  <c r="S2510" i="2" l="1"/>
  <c r="U2510" i="2"/>
  <c r="T2510" i="2"/>
  <c r="S2511" i="2" l="1"/>
  <c r="U2511" i="2"/>
  <c r="T2511" i="2"/>
  <c r="S2512" i="2" l="1"/>
  <c r="U2512" i="2"/>
  <c r="T2512" i="2"/>
  <c r="S2513" i="2" l="1"/>
  <c r="U2513" i="2"/>
  <c r="T2513" i="2"/>
  <c r="S2514" i="2" l="1"/>
  <c r="U2514" i="2"/>
  <c r="T2514" i="2"/>
  <c r="S2515" i="2" l="1"/>
  <c r="U2515" i="2"/>
  <c r="T2515" i="2"/>
  <c r="S2516" i="2" l="1"/>
  <c r="U2516" i="2"/>
  <c r="T2516" i="2"/>
  <c r="S2517" i="2" l="1"/>
  <c r="U2517" i="2"/>
  <c r="T2517" i="2"/>
  <c r="S2518" i="2" l="1"/>
  <c r="U2518" i="2"/>
  <c r="T2518" i="2"/>
  <c r="S2519" i="2" l="1"/>
  <c r="U2519" i="2"/>
  <c r="T2519" i="2"/>
  <c r="S2520" i="2" l="1"/>
  <c r="U2520" i="2"/>
  <c r="T2520" i="2"/>
  <c r="S2521" i="2" l="1"/>
  <c r="U2521" i="2"/>
  <c r="T2521" i="2"/>
  <c r="S2522" i="2" l="1"/>
  <c r="U2522" i="2"/>
  <c r="T2522" i="2"/>
  <c r="S2523" i="2" l="1"/>
  <c r="U2523" i="2"/>
  <c r="T2523" i="2"/>
  <c r="S2524" i="2" l="1"/>
  <c r="U2524" i="2"/>
  <c r="T2524" i="2"/>
  <c r="S2525" i="2" l="1"/>
  <c r="U2525" i="2"/>
  <c r="T2525" i="2"/>
  <c r="S2526" i="2" l="1"/>
  <c r="U2526" i="2"/>
  <c r="T2526" i="2"/>
  <c r="S2527" i="2" l="1"/>
  <c r="U2527" i="2"/>
  <c r="T2527" i="2"/>
  <c r="S2528" i="2" l="1"/>
  <c r="U2528" i="2"/>
  <c r="T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U2534" i="2"/>
  <c r="T2534" i="2"/>
  <c r="S2535" i="2" l="1"/>
  <c r="U2535" i="2"/>
  <c r="T2535" i="2"/>
  <c r="S2536" i="2" l="1"/>
  <c r="U2536" i="2"/>
  <c r="T2536" i="2"/>
  <c r="S2537" i="2" l="1"/>
  <c r="U2537" i="2"/>
  <c r="T2537" i="2"/>
  <c r="S2538" i="2" l="1"/>
  <c r="U2538" i="2"/>
  <c r="T2538" i="2"/>
  <c r="S2539" i="2" l="1"/>
  <c r="U2539" i="2"/>
  <c r="T2539" i="2"/>
  <c r="S2540" i="2" l="1"/>
  <c r="U2540" i="2"/>
  <c r="T2540" i="2"/>
  <c r="S2541" i="2" l="1"/>
  <c r="U2541" i="2"/>
  <c r="T2541" i="2"/>
  <c r="S2542" i="2" l="1"/>
  <c r="U2542" i="2"/>
  <c r="T2542" i="2"/>
  <c r="S2543" i="2" l="1"/>
  <c r="U2543" i="2"/>
  <c r="T2543" i="2"/>
  <c r="S2544" i="2" l="1"/>
  <c r="U2544" i="2"/>
  <c r="T2544" i="2"/>
  <c r="S2545" i="2" l="1"/>
  <c r="U2545" i="2"/>
  <c r="T2545" i="2"/>
  <c r="S2546" i="2" l="1"/>
  <c r="U2546" i="2"/>
  <c r="T2546" i="2"/>
  <c r="S2547" i="2" l="1"/>
  <c r="U2547" i="2"/>
  <c r="T2547" i="2"/>
  <c r="S2548" i="2" l="1"/>
  <c r="U2548" i="2"/>
  <c r="T2548" i="2"/>
  <c r="S2549" i="2" l="1"/>
  <c r="U2549" i="2"/>
  <c r="T2549" i="2"/>
  <c r="S2550" i="2" l="1"/>
  <c r="U2550" i="2"/>
  <c r="T2550" i="2"/>
  <c r="S2551" i="2" l="1"/>
  <c r="U2551" i="2"/>
  <c r="T2551" i="2"/>
  <c r="S2552" i="2" l="1"/>
  <c r="U2552" i="2"/>
  <c r="T2552" i="2"/>
  <c r="S2553" i="2" l="1"/>
  <c r="U2553" i="2"/>
  <c r="T2553" i="2"/>
  <c r="S2554" i="2" l="1"/>
  <c r="U2554" i="2"/>
  <c r="T2554" i="2"/>
  <c r="S2555" i="2" l="1"/>
  <c r="U2555" i="2"/>
  <c r="T2555" i="2"/>
  <c r="S2556" i="2" l="1"/>
  <c r="U2556" i="2"/>
  <c r="T2556" i="2"/>
  <c r="S2557" i="2" l="1"/>
  <c r="U2557" i="2"/>
  <c r="T2557" i="2"/>
  <c r="S2558" i="2" l="1"/>
  <c r="U2558" i="2"/>
  <c r="T2558" i="2"/>
  <c r="S2559" i="2" l="1"/>
  <c r="U2559" i="2"/>
  <c r="T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U2564" i="2"/>
  <c r="T2564" i="2"/>
  <c r="S2565" i="2" l="1"/>
  <c r="U2565" i="2"/>
  <c r="T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U2573" i="2"/>
  <c r="T2573" i="2"/>
  <c r="S2574" i="2" l="1"/>
  <c r="U2574" i="2"/>
  <c r="T2574" i="2"/>
  <c r="S2575" i="2" l="1"/>
  <c r="U2575" i="2"/>
  <c r="T2575" i="2"/>
  <c r="S2576" i="2" l="1"/>
  <c r="U2576" i="2"/>
  <c r="T2576" i="2"/>
  <c r="S2577" i="2" l="1"/>
  <c r="U2577" i="2"/>
  <c r="T2577" i="2"/>
  <c r="S2578" i="2" l="1"/>
  <c r="U2578" i="2"/>
  <c r="T2578" i="2"/>
  <c r="S2579" i="2" l="1"/>
  <c r="U2579" i="2"/>
  <c r="T2579" i="2"/>
  <c r="S2580" i="2" l="1"/>
  <c r="U2580" i="2"/>
  <c r="T2580" i="2"/>
  <c r="S2581" i="2" l="1"/>
  <c r="U2581" i="2"/>
  <c r="T2581" i="2"/>
  <c r="S2582" i="2" l="1"/>
  <c r="U2582" i="2"/>
  <c r="T2582" i="2"/>
  <c r="S2583" i="2" l="1"/>
  <c r="U2583" i="2"/>
  <c r="T2583" i="2"/>
  <c r="S2584" i="2" l="1"/>
  <c r="U2584" i="2"/>
  <c r="T2584" i="2"/>
  <c r="S2585" i="2" l="1"/>
  <c r="U2585" i="2"/>
  <c r="T2585" i="2"/>
  <c r="S2586" i="2" l="1"/>
  <c r="U2586" i="2"/>
  <c r="T2586" i="2"/>
  <c r="S2587" i="2" l="1"/>
  <c r="U2587" i="2"/>
  <c r="T2587" i="2"/>
  <c r="S2588" i="2" l="1"/>
  <c r="U2588" i="2"/>
  <c r="T2588" i="2"/>
  <c r="S2589" i="2" l="1"/>
  <c r="U2589" i="2"/>
  <c r="T2589" i="2"/>
  <c r="S2590" i="2" l="1"/>
  <c r="U2590" i="2"/>
  <c r="T2590" i="2"/>
  <c r="S2591" i="2" l="1"/>
  <c r="U2591" i="2"/>
  <c r="T2591" i="2"/>
  <c r="S2592" i="2" l="1"/>
  <c r="U2592" i="2"/>
  <c r="T2592" i="2"/>
  <c r="S2593" i="2" l="1"/>
  <c r="U2593" i="2"/>
  <c r="T2593" i="2"/>
  <c r="S2594" i="2" l="1"/>
  <c r="U2594" i="2"/>
  <c r="T2594" i="2"/>
  <c r="S2595" i="2" l="1"/>
  <c r="U2595" i="2"/>
  <c r="T2595" i="2"/>
  <c r="S2596" i="2" l="1"/>
  <c r="U2596" i="2"/>
  <c r="T2596" i="2"/>
  <c r="S2597" i="2" l="1"/>
  <c r="U2597" i="2"/>
  <c r="T2597" i="2"/>
  <c r="S2598" i="2" l="1"/>
  <c r="U2598" i="2"/>
  <c r="T2598" i="2"/>
  <c r="S2599" i="2" l="1"/>
  <c r="U2599" i="2"/>
  <c r="T2599" i="2"/>
  <c r="S2600" i="2" l="1"/>
  <c r="U2600" i="2"/>
  <c r="T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U2610" i="2"/>
  <c r="T2610" i="2"/>
  <c r="S2611" i="2" l="1"/>
  <c r="U2611" i="2"/>
  <c r="T2611" i="2"/>
  <c r="S2612" i="2" l="1"/>
  <c r="U2612" i="2"/>
  <c r="T2612" i="2"/>
  <c r="S2613" i="2" l="1"/>
  <c r="U2613" i="2"/>
  <c r="T2613" i="2"/>
  <c r="S2614" i="2" l="1"/>
  <c r="U2614" i="2"/>
  <c r="T2614" i="2"/>
  <c r="S2615" i="2" l="1"/>
  <c r="U2615" i="2"/>
  <c r="T2615" i="2"/>
  <c r="S2616" i="2" l="1"/>
  <c r="U2616" i="2"/>
  <c r="T2616" i="2"/>
  <c r="S2617" i="2" l="1"/>
  <c r="U2617" i="2"/>
  <c r="T2617" i="2"/>
  <c r="S2618" i="2" l="1"/>
  <c r="U2618" i="2"/>
  <c r="T2618" i="2"/>
  <c r="S2619" i="2" l="1"/>
  <c r="U2619" i="2"/>
  <c r="T2619" i="2"/>
  <c r="S2620" i="2" l="1"/>
  <c r="U2620" i="2"/>
  <c r="T2620" i="2"/>
  <c r="S2621" i="2" l="1"/>
  <c r="U2621" i="2"/>
  <c r="T2621" i="2"/>
  <c r="S2622" i="2" l="1"/>
  <c r="U2622" i="2"/>
  <c r="T2622" i="2"/>
  <c r="S2623" i="2" l="1"/>
  <c r="U2623" i="2"/>
  <c r="T2623" i="2"/>
  <c r="S2624" i="2" l="1"/>
  <c r="U2624" i="2"/>
  <c r="T2624" i="2"/>
  <c r="S2625" i="2" l="1"/>
  <c r="U2625" i="2"/>
  <c r="T2625" i="2"/>
  <c r="S2626" i="2" l="1"/>
  <c r="U2626" i="2"/>
  <c r="T2626" i="2"/>
  <c r="S2627" i="2" l="1"/>
  <c r="U2627" i="2"/>
  <c r="T2627" i="2"/>
  <c r="S2628" i="2" l="1"/>
  <c r="U2628" i="2"/>
  <c r="T2628" i="2"/>
  <c r="S2629" i="2" l="1"/>
  <c r="U2629" i="2"/>
  <c r="T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U2635" i="2"/>
  <c r="T2635" i="2"/>
  <c r="S2636" i="2" l="1"/>
  <c r="U2636" i="2"/>
  <c r="T2636" i="2"/>
  <c r="S2637" i="2" l="1"/>
  <c r="U2637" i="2"/>
  <c r="T2637" i="2"/>
  <c r="S2638" i="2" l="1"/>
  <c r="U2638" i="2"/>
  <c r="T2638" i="2"/>
  <c r="S2639" i="2" l="1"/>
  <c r="U2639" i="2"/>
  <c r="T2639" i="2"/>
  <c r="S2640" i="2" l="1"/>
  <c r="U2640" i="2"/>
  <c r="T2640" i="2"/>
  <c r="S2641" i="2" l="1"/>
  <c r="U2641" i="2"/>
  <c r="T2641" i="2"/>
  <c r="S2642" i="2" l="1"/>
  <c r="U2642" i="2"/>
  <c r="T2642" i="2"/>
  <c r="S2643" i="2" l="1"/>
  <c r="U2643" i="2"/>
  <c r="T2643" i="2"/>
  <c r="S2644" i="2" l="1"/>
  <c r="U2644" i="2"/>
  <c r="T2644" i="2"/>
  <c r="S2645" i="2" l="1"/>
  <c r="U2645" i="2"/>
  <c r="T2645" i="2"/>
  <c r="S2646" i="2" l="1"/>
  <c r="U2646" i="2"/>
  <c r="T2646" i="2"/>
  <c r="S2647" i="2" l="1"/>
  <c r="U2647" i="2"/>
  <c r="T2647" i="2"/>
  <c r="S2648" i="2" l="1"/>
  <c r="U2648" i="2"/>
  <c r="T2648" i="2"/>
  <c r="S2649" i="2" l="1"/>
  <c r="U2649" i="2"/>
  <c r="T2649" i="2"/>
  <c r="S2650" i="2" l="1"/>
  <c r="U2650" i="2"/>
  <c r="T2650" i="2"/>
  <c r="S2651" i="2" l="1"/>
  <c r="U2651" i="2"/>
  <c r="T2651" i="2"/>
  <c r="S2652" i="2" l="1"/>
  <c r="U2652" i="2"/>
  <c r="T2652" i="2"/>
  <c r="S2653" i="2" l="1"/>
  <c r="U2653" i="2"/>
  <c r="T2653" i="2"/>
  <c r="S2654" i="2" l="1"/>
  <c r="U2654" i="2"/>
  <c r="T2654" i="2"/>
  <c r="S2655" i="2" l="1"/>
  <c r="U2655" i="2"/>
  <c r="T2655" i="2"/>
  <c r="S2656" i="2" l="1"/>
  <c r="U2656" i="2"/>
  <c r="T2656" i="2"/>
  <c r="S2657" i="2" l="1"/>
  <c r="U2657" i="2"/>
  <c r="T2657" i="2"/>
  <c r="S2658" i="2" l="1"/>
  <c r="U2658" i="2"/>
  <c r="T2658" i="2"/>
  <c r="S2659" i="2" l="1"/>
  <c r="U2659" i="2"/>
  <c r="T2659" i="2"/>
  <c r="S2660" i="2" l="1"/>
  <c r="U2660" i="2"/>
  <c r="T2660" i="2"/>
  <c r="S2661" i="2" l="1"/>
  <c r="U2661" i="2"/>
  <c r="T2661" i="2"/>
  <c r="S2662" i="2" l="1"/>
  <c r="U2662" i="2"/>
  <c r="T2662" i="2"/>
  <c r="S2663" i="2" l="1"/>
  <c r="U2663" i="2"/>
  <c r="T2663" i="2"/>
  <c r="S2664" i="2" l="1"/>
  <c r="U2664" i="2"/>
  <c r="T2664" i="2"/>
  <c r="S2665" i="2" l="1"/>
  <c r="U2665" i="2"/>
  <c r="T2665" i="2"/>
  <c r="S2666" i="2" l="1"/>
  <c r="U2666" i="2"/>
  <c r="T2666" i="2"/>
  <c r="S2667" i="2" l="1"/>
  <c r="U2667" i="2"/>
  <c r="T2667" i="2"/>
  <c r="S2668" i="2" l="1"/>
  <c r="U2668" i="2"/>
  <c r="T2668" i="2"/>
  <c r="S2669" i="2" l="1"/>
  <c r="U2669" i="2"/>
  <c r="T2669" i="2"/>
  <c r="S2670" i="2" l="1"/>
  <c r="U2670" i="2"/>
  <c r="T2670" i="2"/>
  <c r="S2671" i="2" l="1"/>
  <c r="U2671" i="2"/>
  <c r="T2671" i="2"/>
  <c r="S2672" i="2" l="1"/>
  <c r="U2672" i="2"/>
  <c r="T2672" i="2"/>
  <c r="S2673" i="2" l="1"/>
  <c r="U2673" i="2"/>
  <c r="T2673" i="2"/>
  <c r="S2674" i="2" l="1"/>
  <c r="U2674" i="2"/>
  <c r="T2674" i="2"/>
  <c r="S2675" i="2" l="1"/>
  <c r="U2675" i="2"/>
  <c r="T2675" i="2"/>
  <c r="S2676" i="2" l="1"/>
  <c r="U2676" i="2"/>
  <c r="T2676" i="2"/>
  <c r="S2677" i="2" l="1"/>
  <c r="U2677" i="2"/>
  <c r="T2677" i="2"/>
  <c r="S2678" i="2" l="1"/>
  <c r="U2678" i="2"/>
  <c r="T2678" i="2"/>
  <c r="S2679" i="2" l="1"/>
  <c r="U2679" i="2"/>
  <c r="T2679" i="2"/>
  <c r="S2680" i="2" l="1"/>
  <c r="U2680" i="2"/>
  <c r="T2680" i="2"/>
  <c r="S2681" i="2" l="1"/>
  <c r="U2681" i="2"/>
  <c r="T2681" i="2"/>
  <c r="S2682" i="2" l="1"/>
  <c r="U2682" i="2"/>
  <c r="T2682" i="2"/>
  <c r="S2683" i="2" l="1"/>
  <c r="U2683" i="2"/>
  <c r="T2683" i="2"/>
  <c r="S2684" i="2" l="1"/>
  <c r="U2684" i="2"/>
  <c r="T2684" i="2"/>
  <c r="S2685" i="2" l="1"/>
  <c r="U2685" i="2"/>
  <c r="T2685" i="2"/>
  <c r="S2686" i="2" l="1"/>
  <c r="U2686" i="2"/>
  <c r="T2686" i="2"/>
  <c r="S2687" i="2" l="1"/>
  <c r="U2687" i="2"/>
  <c r="T2687" i="2"/>
  <c r="S2688" i="2" l="1"/>
  <c r="U2688" i="2"/>
  <c r="T2688" i="2"/>
  <c r="S2689" i="2" l="1"/>
  <c r="U2689" i="2"/>
  <c r="T2689" i="2"/>
  <c r="S2690" i="2" l="1"/>
  <c r="U2690" i="2"/>
  <c r="T2690" i="2"/>
  <c r="S2691" i="2" l="1"/>
  <c r="U2691" i="2"/>
  <c r="T2691" i="2"/>
  <c r="S2692" i="2" l="1"/>
  <c r="U2692" i="2"/>
  <c r="T2692" i="2"/>
  <c r="S2693" i="2" l="1"/>
  <c r="U2693" i="2"/>
  <c r="T2693" i="2"/>
  <c r="S2694" i="2" l="1"/>
  <c r="U2694" i="2"/>
  <c r="T2694" i="2"/>
  <c r="S2695" i="2" l="1"/>
  <c r="U2695" i="2"/>
  <c r="T2695" i="2"/>
  <c r="S2696" i="2" l="1"/>
  <c r="U2696" i="2"/>
  <c r="T2696" i="2"/>
  <c r="S2697" i="2" l="1"/>
  <c r="U2697" i="2"/>
  <c r="T2697" i="2"/>
  <c r="S2698" i="2" l="1"/>
  <c r="U2698" i="2"/>
  <c r="T2698" i="2"/>
  <c r="S2699" i="2" l="1"/>
  <c r="U2699" i="2"/>
  <c r="T2699" i="2"/>
  <c r="S2700" i="2" l="1"/>
  <c r="U2700" i="2"/>
  <c r="T2700" i="2"/>
  <c r="S2701" i="2" l="1"/>
  <c r="U2701" i="2"/>
  <c r="T2701" i="2"/>
  <c r="S2702" i="2" l="1"/>
  <c r="U2702" i="2"/>
  <c r="T2702" i="2"/>
  <c r="S2703" i="2" l="1"/>
  <c r="U2703" i="2"/>
  <c r="T2703" i="2"/>
  <c r="S2704" i="2" l="1"/>
  <c r="U2704" i="2"/>
  <c r="T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U2709" i="2"/>
  <c r="T2709" i="2"/>
  <c r="S2710" i="2" l="1"/>
  <c r="U2710" i="2"/>
  <c r="T2710" i="2"/>
  <c r="S2711" i="2" l="1"/>
  <c r="U2711" i="2"/>
  <c r="T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U2716" i="2"/>
  <c r="T2716" i="2"/>
  <c r="S2717" i="2" l="1"/>
  <c r="U2717" i="2"/>
  <c r="T2717" i="2"/>
  <c r="S2718" i="2" l="1"/>
  <c r="U2718" i="2"/>
  <c r="T2718" i="2"/>
  <c r="S2719" i="2" l="1"/>
  <c r="U2719" i="2"/>
  <c r="T2719" i="2"/>
  <c r="S2720" i="2" l="1"/>
  <c r="U2720" i="2"/>
  <c r="T2720" i="2"/>
  <c r="S2721" i="2" l="1"/>
  <c r="U2721" i="2"/>
  <c r="T2721" i="2"/>
  <c r="S2722" i="2" l="1"/>
  <c r="U2722" i="2"/>
  <c r="T2722" i="2"/>
  <c r="S2723" i="2" l="1"/>
  <c r="U2723" i="2"/>
  <c r="T2723" i="2"/>
  <c r="S2724" i="2" l="1"/>
  <c r="U2724" i="2"/>
  <c r="T2724" i="2"/>
  <c r="S2725" i="2" l="1"/>
  <c r="U2725" i="2"/>
  <c r="T2725" i="2"/>
  <c r="S2726" i="2" l="1"/>
  <c r="U2726" i="2"/>
  <c r="T2726" i="2"/>
  <c r="S2727" i="2" l="1"/>
  <c r="U2727" i="2"/>
  <c r="T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U2733" i="2"/>
  <c r="T2733" i="2"/>
  <c r="S2734" i="2" l="1"/>
  <c r="U2734" i="2"/>
  <c r="T2734" i="2"/>
  <c r="S2735" i="2" l="1"/>
  <c r="U2735" i="2"/>
  <c r="T2735" i="2"/>
  <c r="S2736" i="2" l="1"/>
  <c r="U2736" i="2"/>
  <c r="T2736" i="2"/>
  <c r="S2737" i="2" l="1"/>
  <c r="U2737" i="2"/>
  <c r="T2737" i="2"/>
  <c r="S2738" i="2" l="1"/>
  <c r="U2738" i="2"/>
  <c r="T2738" i="2"/>
  <c r="S2739" i="2" l="1"/>
  <c r="U2739" i="2"/>
  <c r="T2739" i="2"/>
  <c r="S2740" i="2" l="1"/>
  <c r="U2740" i="2"/>
  <c r="T2740" i="2"/>
  <c r="S2741" i="2" l="1"/>
  <c r="U2741" i="2"/>
  <c r="T2741" i="2"/>
  <c r="S2742" i="2" l="1"/>
  <c r="U2742" i="2"/>
  <c r="T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U2747" i="2"/>
  <c r="T2747" i="2"/>
  <c r="S2748" i="2" l="1"/>
  <c r="U2748" i="2"/>
  <c r="T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U2755" i="2"/>
  <c r="T2755" i="2"/>
  <c r="S2756" i="2" l="1"/>
  <c r="U2756" i="2"/>
  <c r="T2756" i="2"/>
  <c r="S2757" i="2" l="1"/>
  <c r="U2757" i="2"/>
  <c r="T2757" i="2"/>
  <c r="S2758" i="2" l="1"/>
  <c r="U2758" i="2"/>
  <c r="T2758" i="2"/>
  <c r="S2759" i="2" l="1"/>
  <c r="U2759" i="2"/>
  <c r="T2759" i="2"/>
  <c r="S2760" i="2" l="1"/>
  <c r="U2760" i="2"/>
  <c r="T2760" i="2"/>
  <c r="S2761" i="2" l="1"/>
  <c r="U2761" i="2"/>
  <c r="T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U2770" i="2"/>
  <c r="T2770" i="2"/>
  <c r="S2771" i="2" l="1"/>
  <c r="U2771" i="2"/>
  <c r="T2771" i="2"/>
  <c r="S2772" i="2" l="1"/>
  <c r="U2772" i="2"/>
  <c r="T2772" i="2"/>
  <c r="S2773" i="2" l="1"/>
  <c r="U2773" i="2"/>
  <c r="T2773" i="2"/>
  <c r="S2774" i="2" l="1"/>
  <c r="U2774" i="2"/>
  <c r="T2774" i="2"/>
  <c r="S2775" i="2" l="1"/>
  <c r="U2775" i="2"/>
  <c r="T2775" i="2"/>
  <c r="S2776" i="2" l="1"/>
  <c r="U2776" i="2"/>
  <c r="T2776" i="2"/>
  <c r="S2777" i="2" l="1"/>
  <c r="U2777" i="2"/>
  <c r="T2777" i="2"/>
  <c r="S2778" i="2" l="1"/>
  <c r="U2778" i="2"/>
  <c r="T2778" i="2"/>
  <c r="S2779" i="2" l="1"/>
  <c r="U2779" i="2"/>
  <c r="T2779" i="2"/>
  <c r="S2780" i="2" l="1"/>
  <c r="U2780" i="2"/>
  <c r="T2780" i="2"/>
  <c r="S2781" i="2" l="1"/>
  <c r="U2781" i="2"/>
  <c r="T2781" i="2"/>
  <c r="S2782" i="2" l="1"/>
  <c r="U2782" i="2"/>
  <c r="T2782" i="2"/>
  <c r="S2783" i="2" l="1"/>
  <c r="U2783" i="2"/>
  <c r="T2783" i="2"/>
  <c r="S2784" i="2" l="1"/>
  <c r="U2784" i="2"/>
  <c r="T2784" i="2"/>
  <c r="S2785" i="2" l="1"/>
  <c r="U2785" i="2"/>
  <c r="T2785" i="2"/>
  <c r="S2786" i="2" l="1"/>
  <c r="U2786" i="2"/>
  <c r="T2786" i="2"/>
  <c r="S2787" i="2" l="1"/>
  <c r="U2787" i="2"/>
  <c r="T2787" i="2"/>
  <c r="S2788" i="2" l="1"/>
  <c r="U2788" i="2"/>
  <c r="T2788" i="2"/>
  <c r="S2789" i="2" l="1"/>
  <c r="U2789" i="2"/>
  <c r="T2789" i="2"/>
  <c r="S2790" i="2" l="1"/>
  <c r="U2790" i="2"/>
  <c r="T2790" i="2"/>
  <c r="S2791" i="2" l="1"/>
  <c r="U2791" i="2"/>
  <c r="T2791" i="2"/>
  <c r="S2792" i="2" l="1"/>
  <c r="U2792" i="2"/>
  <c r="T2792" i="2"/>
  <c r="S2793" i="2" l="1"/>
  <c r="U2793" i="2"/>
  <c r="T2793" i="2"/>
  <c r="S2794" i="2" l="1"/>
  <c r="U2794" i="2"/>
  <c r="T2794" i="2"/>
  <c r="S2795" i="2" l="1"/>
  <c r="U2795" i="2"/>
  <c r="T2795" i="2"/>
  <c r="S2796" i="2" l="1"/>
  <c r="U2796" i="2"/>
  <c r="T2796" i="2"/>
  <c r="S2797" i="2" l="1"/>
  <c r="U2797" i="2"/>
  <c r="T2797" i="2"/>
  <c r="S2798" i="2" l="1"/>
  <c r="U2798" i="2"/>
  <c r="T2798" i="2"/>
  <c r="S2799" i="2" l="1"/>
  <c r="U2799" i="2"/>
  <c r="T2799" i="2"/>
  <c r="S2800" i="2" l="1"/>
  <c r="U2800" i="2"/>
  <c r="T2800" i="2"/>
  <c r="S2801" i="2" l="1"/>
  <c r="U2801" i="2"/>
  <c r="T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U2809" i="2"/>
  <c r="T2809" i="2"/>
  <c r="S2810" i="2" l="1"/>
  <c r="U2810" i="2"/>
  <c r="T2810" i="2"/>
  <c r="S2811" i="2" l="1"/>
  <c r="U2811" i="2"/>
  <c r="T2811" i="2"/>
  <c r="S2812" i="2" l="1"/>
  <c r="U2812" i="2"/>
  <c r="T2812" i="2"/>
  <c r="S2813" i="2" l="1"/>
  <c r="U2813" i="2"/>
  <c r="T2813" i="2"/>
  <c r="S2814" i="2" l="1"/>
  <c r="U2814" i="2"/>
  <c r="T2814" i="2"/>
  <c r="S2815" i="2" l="1"/>
  <c r="U2815" i="2"/>
  <c r="T2815" i="2"/>
  <c r="S2816" i="2" l="1"/>
  <c r="U2816" i="2"/>
  <c r="T2816" i="2"/>
  <c r="S2817" i="2" l="1"/>
  <c r="U2817" i="2"/>
  <c r="T2817" i="2"/>
  <c r="S2818" i="2" l="1"/>
  <c r="U2818" i="2"/>
  <c r="T2818" i="2"/>
  <c r="S2819" i="2" l="1"/>
  <c r="U2819" i="2"/>
  <c r="T2819" i="2"/>
  <c r="S2820" i="2" l="1"/>
  <c r="U2820" i="2"/>
  <c r="T2820" i="2"/>
  <c r="S2821" i="2" l="1"/>
  <c r="U2821" i="2"/>
  <c r="T2821" i="2"/>
  <c r="S2822" i="2" l="1"/>
  <c r="U2822" i="2"/>
  <c r="T2822" i="2"/>
  <c r="S2823" i="2" l="1"/>
  <c r="U2823" i="2"/>
  <c r="T2823" i="2"/>
  <c r="S2824" i="2" l="1"/>
  <c r="U2824" i="2"/>
  <c r="T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U2832" i="2"/>
  <c r="T2832" i="2"/>
  <c r="S2833" i="2" l="1"/>
  <c r="U2833" i="2"/>
  <c r="T2833" i="2"/>
  <c r="S2834" i="2" l="1"/>
  <c r="U2834" i="2"/>
  <c r="T2834" i="2"/>
  <c r="S2835" i="2" l="1"/>
  <c r="U2835" i="2"/>
  <c r="T2835" i="2"/>
  <c r="S2836" i="2" l="1"/>
  <c r="U2836" i="2"/>
  <c r="T2836" i="2"/>
  <c r="S2837" i="2" l="1"/>
  <c r="U2837" i="2"/>
  <c r="T2837" i="2"/>
  <c r="S2838" i="2" l="1"/>
  <c r="U2838" i="2"/>
  <c r="T2838" i="2"/>
  <c r="S2839" i="2" l="1"/>
  <c r="U2839" i="2"/>
  <c r="T2839" i="2"/>
  <c r="S2840" i="2" l="1"/>
  <c r="U2840" i="2"/>
  <c r="T2840" i="2"/>
  <c r="S2841" i="2" l="1"/>
  <c r="U2841" i="2"/>
  <c r="T2841" i="2"/>
  <c r="S2842" i="2" l="1"/>
  <c r="U2842" i="2"/>
  <c r="T2842" i="2"/>
  <c r="S2843" i="2" l="1"/>
  <c r="U2843" i="2"/>
  <c r="T2843" i="2"/>
  <c r="S2844" i="2" l="1"/>
  <c r="U2844" i="2"/>
  <c r="T2844" i="2"/>
  <c r="S2845" i="2" l="1"/>
  <c r="U2845" i="2"/>
  <c r="T2845" i="2"/>
  <c r="S2846" i="2" l="1"/>
  <c r="U2846" i="2"/>
  <c r="T2846" i="2"/>
  <c r="S2847" i="2" l="1"/>
  <c r="U2847" i="2"/>
  <c r="T2847" i="2"/>
  <c r="S2848" i="2" l="1"/>
  <c r="U2848" i="2"/>
  <c r="T2848" i="2"/>
  <c r="S2849" i="2" l="1"/>
  <c r="U2849" i="2"/>
  <c r="T2849" i="2"/>
  <c r="S2850" i="2" l="1"/>
  <c r="U2850" i="2"/>
  <c r="T2850" i="2"/>
  <c r="S2851" i="2" l="1"/>
  <c r="U2851" i="2"/>
  <c r="T2851" i="2"/>
  <c r="S2852" i="2" l="1"/>
  <c r="U2852" i="2"/>
  <c r="T2852" i="2"/>
  <c r="S2853" i="2" l="1"/>
  <c r="U2853" i="2"/>
  <c r="T2853" i="2"/>
  <c r="S2854" i="2" l="1"/>
  <c r="U2854" i="2"/>
  <c r="T2854" i="2"/>
  <c r="S2855" i="2" l="1"/>
  <c r="U2855" i="2"/>
  <c r="T2855" i="2"/>
  <c r="S2856" i="2" l="1"/>
  <c r="U2856" i="2"/>
  <c r="T2856" i="2"/>
  <c r="S2857" i="2" l="1"/>
  <c r="U2857" i="2"/>
  <c r="T2857" i="2"/>
  <c r="S2858" i="2" l="1"/>
  <c r="U2858" i="2"/>
  <c r="T2858" i="2"/>
  <c r="S2859" i="2" l="1"/>
  <c r="U2859" i="2"/>
  <c r="T2859" i="2"/>
  <c r="S2860" i="2" l="1"/>
  <c r="U2860" i="2"/>
  <c r="T2860" i="2"/>
  <c r="S2861" i="2" l="1"/>
  <c r="U2861" i="2"/>
  <c r="T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U2866" i="2"/>
  <c r="T2866" i="2"/>
  <c r="S2867" i="2" l="1"/>
  <c r="U2867" i="2"/>
  <c r="T2867" i="2"/>
  <c r="S2868" i="2" l="1"/>
  <c r="U2868" i="2"/>
  <c r="T2868" i="2"/>
  <c r="S2869" i="2" l="1"/>
  <c r="U2869" i="2"/>
  <c r="T2869" i="2"/>
  <c r="S2870" i="2" l="1"/>
  <c r="U2870" i="2"/>
  <c r="T2870" i="2"/>
  <c r="S2871" i="2" l="1"/>
  <c r="U2871" i="2"/>
  <c r="T2871" i="2"/>
  <c r="S2872" i="2" l="1"/>
  <c r="U2872" i="2"/>
  <c r="T2872" i="2"/>
  <c r="S2873" i="2" l="1"/>
  <c r="U2873" i="2"/>
  <c r="T2873" i="2"/>
  <c r="S2874" i="2" l="1"/>
  <c r="U2874" i="2"/>
  <c r="T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U2884" i="2"/>
  <c r="T2884" i="2"/>
  <c r="S2885" i="2" l="1"/>
  <c r="U2885" i="2"/>
  <c r="T2885" i="2"/>
  <c r="S2886" i="2" l="1"/>
  <c r="U2886" i="2"/>
  <c r="T2886" i="2"/>
  <c r="S2887" i="2" l="1"/>
  <c r="U2887" i="2"/>
  <c r="T2887" i="2"/>
  <c r="S2888" i="2" l="1"/>
  <c r="U2888" i="2"/>
  <c r="T2888" i="2"/>
  <c r="S2889" i="2" l="1"/>
  <c r="U2889" i="2"/>
  <c r="T2889" i="2"/>
  <c r="S2890" i="2" l="1"/>
  <c r="U2890" i="2"/>
  <c r="T2890" i="2"/>
  <c r="S2891" i="2" l="1"/>
  <c r="U2891" i="2"/>
  <c r="T2891" i="2"/>
  <c r="S2892" i="2" l="1"/>
  <c r="U2892" i="2"/>
  <c r="T2892" i="2"/>
  <c r="S2893" i="2" l="1"/>
  <c r="U2893" i="2"/>
  <c r="T2893" i="2"/>
  <c r="S2894" i="2" l="1"/>
  <c r="U2894" i="2"/>
  <c r="T2894" i="2"/>
  <c r="S2895" i="2" l="1"/>
  <c r="U2895" i="2"/>
  <c r="T2895" i="2"/>
  <c r="S2896" i="2" l="1"/>
  <c r="U2896" i="2"/>
  <c r="T2896" i="2"/>
  <c r="S2897" i="2" l="1"/>
  <c r="U2897" i="2"/>
  <c r="T2897" i="2"/>
  <c r="S2898" i="2" l="1"/>
  <c r="U2898" i="2"/>
  <c r="T2898" i="2"/>
  <c r="S2899" i="2" l="1"/>
  <c r="U2899" i="2"/>
  <c r="T2899" i="2"/>
  <c r="S2900" i="2" l="1"/>
  <c r="U2900" i="2"/>
  <c r="T2900" i="2"/>
  <c r="S2901" i="2" l="1"/>
  <c r="U2901" i="2"/>
  <c r="T2901" i="2"/>
  <c r="S2902" i="2" l="1"/>
  <c r="U2902" i="2"/>
  <c r="T2902" i="2"/>
  <c r="S2903" i="2" l="1"/>
  <c r="U2903" i="2"/>
  <c r="T2903" i="2"/>
  <c r="S2904" i="2" l="1"/>
  <c r="U2904" i="2"/>
  <c r="T2904" i="2"/>
  <c r="S2905" i="2" l="1"/>
  <c r="U2905" i="2"/>
  <c r="T2905" i="2"/>
  <c r="S2906" i="2" l="1"/>
  <c r="U2906" i="2"/>
  <c r="T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U2912" i="2"/>
  <c r="T2912" i="2"/>
  <c r="S2913" i="2" l="1"/>
  <c r="U2913" i="2"/>
  <c r="T2913" i="2"/>
  <c r="S2914" i="2" l="1"/>
  <c r="U2914" i="2"/>
  <c r="T2914" i="2"/>
  <c r="S2915" i="2" l="1"/>
  <c r="U2915" i="2"/>
  <c r="T2915" i="2"/>
  <c r="S2916" i="2" l="1"/>
  <c r="U2916" i="2"/>
  <c r="T2916" i="2"/>
  <c r="S2917" i="2" l="1"/>
  <c r="U2917" i="2"/>
  <c r="T2917" i="2"/>
  <c r="S2918" i="2" l="1"/>
  <c r="U2918" i="2"/>
  <c r="T2918" i="2"/>
  <c r="S2919" i="2" l="1"/>
  <c r="U2919" i="2"/>
  <c r="T2919" i="2"/>
  <c r="S2920" i="2" l="1"/>
  <c r="U2920" i="2"/>
  <c r="T2920" i="2"/>
  <c r="S2921" i="2" l="1"/>
  <c r="U2921" i="2"/>
  <c r="T2921" i="2"/>
  <c r="S2922" i="2" l="1"/>
  <c r="U2922" i="2"/>
  <c r="T2922" i="2"/>
  <c r="S2923" i="2" l="1"/>
  <c r="U2923" i="2"/>
  <c r="T2923" i="2"/>
  <c r="S2924" i="2" l="1"/>
  <c r="U2924" i="2"/>
  <c r="T2924" i="2"/>
  <c r="S2925" i="2" l="1"/>
  <c r="U2925" i="2"/>
  <c r="T2925" i="2"/>
  <c r="S2926" i="2" l="1"/>
  <c r="U2926" i="2"/>
  <c r="T2926" i="2"/>
  <c r="S2927" i="2" l="1"/>
  <c r="U2927" i="2"/>
  <c r="T2927" i="2"/>
  <c r="S2928" i="2" l="1"/>
  <c r="U2928" i="2"/>
  <c r="T2928" i="2"/>
  <c r="S2929" i="2" l="1"/>
  <c r="U2929" i="2"/>
  <c r="T2929" i="2"/>
  <c r="S2930" i="2" l="1"/>
  <c r="U2930" i="2"/>
  <c r="T2930" i="2"/>
  <c r="S2931" i="2" l="1"/>
  <c r="U2931" i="2"/>
  <c r="T2931" i="2"/>
  <c r="S2932" i="2" l="1"/>
  <c r="U2932" i="2"/>
  <c r="T2932" i="2"/>
  <c r="S2933" i="2" l="1"/>
  <c r="U2933" i="2"/>
  <c r="T2933" i="2"/>
  <c r="S2934" i="2" l="1"/>
  <c r="U2934" i="2"/>
  <c r="T2934" i="2"/>
  <c r="S2935" i="2" l="1"/>
  <c r="U2935" i="2"/>
  <c r="T2935" i="2"/>
  <c r="S2936" i="2" l="1"/>
  <c r="U2936" i="2"/>
  <c r="T2936" i="2"/>
  <c r="S2937" i="2" l="1"/>
  <c r="U2937" i="2"/>
  <c r="T2937" i="2"/>
  <c r="S2938" i="2" l="1"/>
  <c r="U2938" i="2"/>
  <c r="T2938" i="2"/>
  <c r="S2939" i="2" l="1"/>
  <c r="U2939" i="2"/>
  <c r="T2939" i="2"/>
  <c r="S2940" i="2" l="1"/>
  <c r="U2940" i="2"/>
  <c r="T2940" i="2"/>
  <c r="S2941" i="2" l="1"/>
  <c r="U2941" i="2"/>
  <c r="T2941" i="2"/>
  <c r="S2942" i="2" l="1"/>
  <c r="U2942" i="2"/>
  <c r="T2942" i="2"/>
  <c r="S2943" i="2" l="1"/>
  <c r="U2943" i="2"/>
  <c r="T2943" i="2"/>
  <c r="S2944" i="2" l="1"/>
  <c r="U2944" i="2"/>
  <c r="T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U2949" i="2"/>
  <c r="T2949" i="2"/>
  <c r="S2950" i="2" l="1"/>
  <c r="U2950" i="2"/>
  <c r="T2950" i="2"/>
  <c r="S2951" i="2" l="1"/>
  <c r="U2951" i="2"/>
  <c r="T2951" i="2"/>
  <c r="S2952" i="2" l="1"/>
  <c r="U2952" i="2"/>
  <c r="T2952" i="2"/>
  <c r="S2953" i="2" l="1"/>
  <c r="U2953" i="2"/>
  <c r="T2953" i="2"/>
  <c r="S2954" i="2" l="1"/>
  <c r="U2954" i="2"/>
  <c r="T2954" i="2"/>
  <c r="S2955" i="2" l="1"/>
  <c r="U2955" i="2"/>
  <c r="T2955" i="2"/>
  <c r="S2956" i="2" l="1"/>
  <c r="U2956" i="2"/>
  <c r="T2956" i="2"/>
  <c r="S2957" i="2" l="1"/>
  <c r="U2957" i="2"/>
  <c r="T2957" i="2"/>
  <c r="S2958" i="2" l="1"/>
  <c r="U2958" i="2"/>
  <c r="T2958" i="2"/>
  <c r="S2959" i="2" l="1"/>
  <c r="U2959" i="2"/>
  <c r="T2959" i="2"/>
  <c r="S2960" i="2" l="1"/>
  <c r="U2960" i="2"/>
  <c r="T2960" i="2"/>
  <c r="S2961" i="2" l="1"/>
  <c r="U2961" i="2"/>
  <c r="T2961" i="2"/>
  <c r="S2962" i="2" l="1"/>
  <c r="U2962" i="2"/>
  <c r="T2962" i="2"/>
  <c r="S2963" i="2" l="1"/>
  <c r="U2963" i="2"/>
  <c r="T2963" i="2"/>
  <c r="S2964" i="2" l="1"/>
  <c r="U2964" i="2"/>
  <c r="T2964" i="2"/>
  <c r="S2965" i="2" l="1"/>
  <c r="U2965" i="2"/>
  <c r="T2965" i="2"/>
  <c r="S2966" i="2" l="1"/>
  <c r="U2966" i="2"/>
  <c r="T2966" i="2"/>
  <c r="S2967" i="2" l="1"/>
  <c r="U2967" i="2"/>
  <c r="T2967" i="2"/>
  <c r="S2968" i="2" l="1"/>
  <c r="U2968" i="2"/>
  <c r="T2968" i="2"/>
  <c r="S2969" i="2" l="1"/>
  <c r="U2969" i="2"/>
  <c r="T2969" i="2"/>
  <c r="S2970" i="2" l="1"/>
  <c r="U2970" i="2"/>
  <c r="T2970" i="2"/>
  <c r="S2971" i="2" l="1"/>
  <c r="U2971" i="2"/>
  <c r="T2971" i="2"/>
  <c r="S2972" i="2" l="1"/>
  <c r="U2972" i="2"/>
  <c r="T2972" i="2"/>
  <c r="S2973" i="2" l="1"/>
  <c r="U2973" i="2"/>
  <c r="T2973" i="2"/>
  <c r="S2974" i="2" l="1"/>
  <c r="U2974" i="2"/>
  <c r="T2974" i="2"/>
  <c r="S2975" i="2" l="1"/>
  <c r="U2975" i="2"/>
  <c r="T2975" i="2"/>
  <c r="S2976" i="2" l="1"/>
  <c r="U2976" i="2"/>
  <c r="T2976" i="2"/>
  <c r="S2977" i="2" l="1"/>
  <c r="U2977" i="2"/>
  <c r="T2977" i="2"/>
  <c r="S2978" i="2" l="1"/>
  <c r="U2978" i="2"/>
  <c r="T2978" i="2"/>
  <c r="S2979" i="2" l="1"/>
  <c r="U2979" i="2"/>
  <c r="T2979" i="2"/>
  <c r="S2980" i="2" l="1"/>
  <c r="U2980" i="2"/>
  <c r="T2980" i="2"/>
  <c r="S2981" i="2" l="1"/>
  <c r="U2981" i="2"/>
  <c r="T2981" i="2"/>
  <c r="S2982" i="2" l="1"/>
  <c r="U2982" i="2"/>
  <c r="T2982" i="2"/>
  <c r="S2983" i="2" l="1"/>
  <c r="U2983" i="2"/>
  <c r="T2983" i="2"/>
  <c r="S2984" i="2" l="1"/>
  <c r="U2984" i="2"/>
  <c r="T2984" i="2"/>
  <c r="S2985" i="2" l="1"/>
  <c r="U2985" i="2"/>
  <c r="T2985" i="2"/>
  <c r="S2986" i="2" l="1"/>
  <c r="U2986" i="2"/>
  <c r="T2986" i="2"/>
  <c r="S2987" i="2" l="1"/>
  <c r="U2987" i="2"/>
  <c r="T2987" i="2"/>
  <c r="S2988" i="2" l="1"/>
  <c r="U2988" i="2"/>
  <c r="T2988" i="2"/>
  <c r="S2989" i="2" l="1"/>
  <c r="U2989" i="2"/>
  <c r="T2989" i="2"/>
  <c r="S2990" i="2" l="1"/>
  <c r="U2990" i="2"/>
  <c r="T2990" i="2"/>
  <c r="S2991" i="2" l="1"/>
  <c r="U2991" i="2"/>
  <c r="T2991" i="2"/>
  <c r="S2992" i="2" l="1"/>
  <c r="U2992" i="2"/>
  <c r="T2992" i="2"/>
  <c r="S2993" i="2" l="1"/>
  <c r="U2993" i="2"/>
  <c r="T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U2998" i="2"/>
  <c r="T2998" i="2"/>
  <c r="S2999" i="2" l="1"/>
  <c r="U2999" i="2"/>
  <c r="T2999" i="2"/>
  <c r="S3000" i="2" l="1"/>
  <c r="U3000" i="2"/>
  <c r="T3000" i="2"/>
  <c r="S3001" i="2" l="1"/>
  <c r="U3001" i="2"/>
  <c r="T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U3006" i="2"/>
  <c r="T3006" i="2"/>
  <c r="S3007" i="2" l="1"/>
  <c r="U3007" i="2"/>
  <c r="T3007" i="2"/>
  <c r="S3008" i="2" l="1"/>
  <c r="U3008" i="2"/>
  <c r="T3008" i="2"/>
  <c r="S3009" i="2" l="1"/>
  <c r="U3009" i="2"/>
  <c r="T3009" i="2"/>
  <c r="S3010" i="2" l="1"/>
  <c r="U3010" i="2"/>
  <c r="T3010" i="2"/>
  <c r="S3011" i="2" l="1"/>
  <c r="U3011" i="2"/>
  <c r="T3011" i="2"/>
  <c r="S3012" i="2" l="1"/>
  <c r="U3012" i="2"/>
  <c r="T3012" i="2"/>
  <c r="S3013" i="2" l="1"/>
  <c r="U3013" i="2"/>
  <c r="T3013" i="2"/>
  <c r="S3014" i="2" l="1"/>
  <c r="U3014" i="2"/>
  <c r="T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U3019" i="2"/>
  <c r="T3019" i="2"/>
  <c r="S3020" i="2" l="1"/>
  <c r="U3020" i="2"/>
  <c r="T3020" i="2"/>
  <c r="S3021" i="2" l="1"/>
  <c r="U3021" i="2"/>
  <c r="T3021" i="2"/>
  <c r="S3022" i="2" l="1"/>
  <c r="U3022" i="2"/>
  <c r="T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U3033" i="2"/>
  <c r="T3033" i="2"/>
  <c r="S3034" i="2" l="1"/>
  <c r="U3034" i="2"/>
  <c r="T3034" i="2"/>
  <c r="S3035" i="2" l="1"/>
  <c r="U3035" i="2"/>
  <c r="T3035" i="2"/>
  <c r="S3036" i="2" l="1"/>
  <c r="U3036" i="2"/>
  <c r="T3036" i="2"/>
  <c r="S3037" i="2" l="1"/>
  <c r="U3037" i="2"/>
  <c r="T3037" i="2"/>
  <c r="S3038" i="2" l="1"/>
  <c r="U3038" i="2"/>
  <c r="T3038" i="2"/>
  <c r="S3039" i="2" l="1"/>
  <c r="U3039" i="2"/>
  <c r="T3039" i="2"/>
  <c r="S3040" i="2" l="1"/>
  <c r="U3040" i="2"/>
  <c r="T3040" i="2"/>
  <c r="S3041" i="2" l="1"/>
  <c r="U3041" i="2"/>
  <c r="T3041" i="2"/>
  <c r="S3042" i="2" l="1"/>
  <c r="U3042" i="2"/>
  <c r="T3042" i="2"/>
  <c r="S3043" i="2" l="1"/>
  <c r="U3043" i="2"/>
  <c r="T3043" i="2"/>
  <c r="S3044" i="2" l="1"/>
  <c r="U3044" i="2"/>
  <c r="T3044" i="2"/>
  <c r="S3045" i="2" l="1"/>
  <c r="U3045" i="2"/>
  <c r="T3045" i="2"/>
  <c r="S3046" i="2" l="1"/>
  <c r="U3046" i="2"/>
  <c r="T3046" i="2"/>
  <c r="S3047" i="2" l="1"/>
  <c r="U3047" i="2"/>
  <c r="T3047" i="2"/>
  <c r="S3048" i="2" l="1"/>
  <c r="U3048" i="2"/>
  <c r="T3048" i="2"/>
  <c r="S3049" i="2" l="1"/>
  <c r="U3049" i="2"/>
  <c r="T3049" i="2"/>
  <c r="S3050" i="2" l="1"/>
  <c r="U3050" i="2"/>
  <c r="T3050" i="2"/>
  <c r="S3051" i="2" l="1"/>
  <c r="U3051" i="2"/>
  <c r="T3051" i="2"/>
  <c r="S3052" i="2" l="1"/>
  <c r="U3052" i="2"/>
  <c r="T3052" i="2"/>
  <c r="S3053" i="2" l="1"/>
  <c r="U3053" i="2"/>
  <c r="T3053" i="2"/>
  <c r="S3054" i="2" l="1"/>
  <c r="U3054" i="2"/>
  <c r="T3054" i="2"/>
  <c r="S3055" i="2" l="1"/>
  <c r="U3055" i="2"/>
  <c r="T3055" i="2"/>
  <c r="S3056" i="2" l="1"/>
  <c r="U3056" i="2"/>
  <c r="T3056" i="2"/>
  <c r="S3057" i="2" l="1"/>
  <c r="U3057" i="2"/>
  <c r="T3057" i="2"/>
  <c r="S3058" i="2" l="1"/>
  <c r="U3058" i="2"/>
  <c r="T3058" i="2"/>
  <c r="S3059" i="2" l="1"/>
  <c r="U3059" i="2"/>
  <c r="T3059" i="2"/>
  <c r="S3060" i="2" l="1"/>
  <c r="U3060" i="2"/>
  <c r="T3060" i="2"/>
  <c r="S3061" i="2" l="1"/>
  <c r="U3061" i="2"/>
  <c r="T3061" i="2"/>
  <c r="S3062" i="2" l="1"/>
  <c r="U3062" i="2"/>
  <c r="T3062" i="2"/>
  <c r="S3063" i="2" l="1"/>
  <c r="U3063" i="2"/>
  <c r="T3063" i="2"/>
  <c r="S3064" i="2" l="1"/>
  <c r="U3064" i="2"/>
  <c r="T3064" i="2"/>
  <c r="S3065" i="2" l="1"/>
  <c r="U3065" i="2"/>
  <c r="T3065" i="2"/>
  <c r="S3066" i="2" l="1"/>
  <c r="U3066" i="2"/>
  <c r="T3066" i="2"/>
  <c r="S3067" i="2" l="1"/>
  <c r="U3067" i="2"/>
  <c r="T3067" i="2"/>
  <c r="S3068" i="2" l="1"/>
  <c r="U3068" i="2"/>
  <c r="T3068" i="2"/>
  <c r="S3069" i="2" l="1"/>
  <c r="U3069" i="2"/>
  <c r="T3069" i="2"/>
  <c r="S3070" i="2" l="1"/>
  <c r="U3070" i="2"/>
  <c r="T3070" i="2"/>
  <c r="S3071" i="2" l="1"/>
  <c r="U3071" i="2"/>
  <c r="T3071" i="2"/>
  <c r="S3072" i="2" l="1"/>
  <c r="U3072" i="2"/>
  <c r="T3072" i="2"/>
  <c r="S3073" i="2" l="1"/>
  <c r="U3073" i="2"/>
  <c r="T3073" i="2"/>
  <c r="S3074" i="2" l="1"/>
  <c r="U3074" i="2"/>
  <c r="T3074" i="2"/>
  <c r="S3075" i="2" l="1"/>
  <c r="U3075" i="2"/>
  <c r="T3075" i="2"/>
  <c r="S3076" i="2" l="1"/>
  <c r="U3076" i="2"/>
  <c r="T3076" i="2"/>
  <c r="S3077" i="2" l="1"/>
  <c r="U3077" i="2"/>
  <c r="T3077" i="2"/>
  <c r="S3078" i="2" l="1"/>
  <c r="U3078" i="2"/>
  <c r="T3078" i="2"/>
  <c r="S3079" i="2" l="1"/>
  <c r="U3079" i="2"/>
  <c r="T3079" i="2"/>
  <c r="S3080" i="2" l="1"/>
  <c r="U3080" i="2"/>
  <c r="T3080" i="2"/>
  <c r="S3081" i="2" l="1"/>
  <c r="U3081" i="2"/>
  <c r="T3081" i="2"/>
  <c r="S3082" i="2" l="1"/>
  <c r="U3082" i="2"/>
  <c r="T3082" i="2"/>
  <c r="S3083" i="2" l="1"/>
  <c r="U3083" i="2"/>
  <c r="T3083" i="2"/>
  <c r="S3084" i="2" l="1"/>
  <c r="U3084" i="2"/>
  <c r="T3084" i="2"/>
  <c r="S3085" i="2" l="1"/>
  <c r="U3085" i="2"/>
  <c r="T3085" i="2"/>
  <c r="S3086" i="2" l="1"/>
  <c r="U3086" i="2"/>
  <c r="T3086" i="2"/>
  <c r="S3087" i="2" l="1"/>
  <c r="U3087" i="2"/>
  <c r="T3087" i="2"/>
  <c r="S3088" i="2" l="1"/>
  <c r="U3088" i="2"/>
  <c r="T3088" i="2"/>
  <c r="S3089" i="2" l="1"/>
  <c r="U3089" i="2"/>
  <c r="T3089" i="2"/>
  <c r="S3090" i="2" l="1"/>
  <c r="U3090" i="2"/>
  <c r="T3090" i="2"/>
  <c r="S3091" i="2" l="1"/>
  <c r="U3091" i="2"/>
  <c r="T3091" i="2"/>
  <c r="S3092" i="2" l="1"/>
  <c r="U3092" i="2"/>
  <c r="T3092" i="2"/>
  <c r="S3093" i="2" l="1"/>
  <c r="U3093" i="2"/>
  <c r="T3093" i="2"/>
  <c r="S3094" i="2" l="1"/>
  <c r="U3094" i="2"/>
  <c r="T3094" i="2"/>
  <c r="S3095" i="2" l="1"/>
  <c r="U3095" i="2"/>
  <c r="T3095" i="2"/>
  <c r="S3096" i="2" l="1"/>
  <c r="U3096" i="2"/>
  <c r="T3096" i="2"/>
  <c r="S3097" i="2" l="1"/>
  <c r="U3097" i="2"/>
  <c r="T3097" i="2"/>
  <c r="S3098" i="2" l="1"/>
  <c r="U3098" i="2"/>
  <c r="T3098" i="2"/>
  <c r="S3099" i="2" l="1"/>
  <c r="U3099" i="2"/>
  <c r="T3099" i="2"/>
  <c r="S3100" i="2" l="1"/>
  <c r="U3100" i="2"/>
  <c r="T3100" i="2"/>
  <c r="S3101" i="2" l="1"/>
  <c r="U3101" i="2"/>
  <c r="T3101" i="2"/>
  <c r="S3102" i="2" l="1"/>
  <c r="U3102" i="2"/>
  <c r="T3102" i="2"/>
  <c r="S3103" i="2" l="1"/>
  <c r="U3103" i="2"/>
  <c r="T3103" i="2"/>
  <c r="S3104" i="2" l="1"/>
  <c r="U3104" i="2"/>
  <c r="T3104" i="2"/>
  <c r="S3105" i="2" l="1"/>
  <c r="U3105" i="2"/>
  <c r="T3105" i="2"/>
  <c r="S3106" i="2" l="1"/>
  <c r="U3106" i="2"/>
  <c r="T3106" i="2"/>
  <c r="S3107" i="2" l="1"/>
  <c r="U3107" i="2"/>
  <c r="T3107" i="2"/>
  <c r="S3108" i="2" l="1"/>
  <c r="U3108" i="2"/>
  <c r="T3108" i="2"/>
  <c r="S3109" i="2" l="1"/>
  <c r="U3109" i="2"/>
  <c r="T3109" i="2"/>
  <c r="S3110" i="2" l="1"/>
  <c r="U3110" i="2"/>
  <c r="T3110" i="2"/>
  <c r="S3111" i="2" l="1"/>
  <c r="U3111" i="2"/>
  <c r="T3111" i="2"/>
  <c r="S3112" i="2" l="1"/>
  <c r="U3112" i="2"/>
  <c r="T3112" i="2"/>
  <c r="S3113" i="2" l="1"/>
  <c r="U3113" i="2"/>
  <c r="T3113" i="2"/>
  <c r="S3114" i="2" l="1"/>
  <c r="U3114" i="2"/>
  <c r="T3114" i="2"/>
  <c r="S3115" i="2" l="1"/>
  <c r="U3115" i="2"/>
  <c r="T3115" i="2"/>
  <c r="S3116" i="2" l="1"/>
  <c r="U3116" i="2"/>
  <c r="T3116" i="2"/>
  <c r="S3117" i="2" l="1"/>
  <c r="U3117" i="2"/>
  <c r="T3117" i="2"/>
  <c r="S3118" i="2" l="1"/>
  <c r="U3118" i="2"/>
  <c r="T3118" i="2"/>
  <c r="S3119" i="2" l="1"/>
  <c r="U3119" i="2"/>
  <c r="T3119" i="2"/>
  <c r="S3120" i="2" l="1"/>
  <c r="U3120" i="2"/>
  <c r="T3120" i="2"/>
  <c r="S3121" i="2" l="1"/>
  <c r="U3121" i="2"/>
  <c r="T3121" i="2"/>
  <c r="S3122" i="2" l="1"/>
  <c r="U3122" i="2"/>
  <c r="T3122" i="2"/>
  <c r="S3123" i="2" l="1"/>
  <c r="U3123" i="2"/>
  <c r="T3123" i="2"/>
  <c r="S3124" i="2" l="1"/>
  <c r="U3124" i="2"/>
  <c r="T3124" i="2"/>
  <c r="S3125" i="2" l="1"/>
  <c r="U3125" i="2"/>
  <c r="T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U3130" i="2"/>
  <c r="T3130" i="2"/>
  <c r="S3131" i="2" l="1"/>
  <c r="U3131" i="2"/>
  <c r="T3131" i="2"/>
  <c r="S3132" i="2" l="1"/>
  <c r="U3132" i="2"/>
  <c r="T3132" i="2"/>
  <c r="S3133" i="2" l="1"/>
  <c r="U3133" i="2"/>
  <c r="T3133" i="2"/>
  <c r="S3134" i="2" l="1"/>
  <c r="U3134" i="2"/>
  <c r="T3134" i="2"/>
  <c r="S3135" i="2" l="1"/>
  <c r="U3135" i="2"/>
  <c r="T3135" i="2"/>
  <c r="S3136" i="2" l="1"/>
  <c r="U3136" i="2"/>
  <c r="T3136" i="2"/>
  <c r="S3137" i="2" l="1"/>
  <c r="U3137" i="2"/>
  <c r="T3137" i="2"/>
  <c r="S3138" i="2" l="1"/>
  <c r="U3138" i="2"/>
  <c r="T3138" i="2"/>
  <c r="S3139" i="2" l="1"/>
  <c r="U3139" i="2"/>
  <c r="T3139" i="2"/>
  <c r="S3140" i="2" l="1"/>
  <c r="U3140" i="2"/>
  <c r="T3140" i="2"/>
  <c r="S3141" i="2" l="1"/>
  <c r="U3141" i="2"/>
  <c r="T3141" i="2"/>
  <c r="S3142" i="2" l="1"/>
  <c r="U3142" i="2"/>
  <c r="T3142" i="2"/>
  <c r="S3143" i="2" l="1"/>
  <c r="U3143" i="2"/>
  <c r="T3143" i="2"/>
  <c r="S3144" i="2" l="1"/>
  <c r="U3144" i="2"/>
  <c r="T3144" i="2"/>
  <c r="S3145" i="2" l="1"/>
  <c r="U3145" i="2"/>
  <c r="T3145" i="2"/>
  <c r="S3146" i="2" l="1"/>
  <c r="U3146" i="2"/>
  <c r="T3146" i="2"/>
  <c r="S3147" i="2" l="1"/>
  <c r="U3147" i="2"/>
  <c r="T3147" i="2"/>
  <c r="S3148" i="2" l="1"/>
  <c r="U3148" i="2"/>
  <c r="T3148" i="2"/>
  <c r="S3149" i="2" l="1"/>
  <c r="U3149" i="2"/>
  <c r="T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U3154" i="2"/>
  <c r="T3154" i="2"/>
  <c r="S3155" i="2" l="1"/>
  <c r="U3155" i="2"/>
  <c r="T3155" i="2"/>
  <c r="S3156" i="2" l="1"/>
  <c r="U3156" i="2"/>
  <c r="T3156" i="2"/>
  <c r="S3157" i="2" l="1"/>
  <c r="U3157" i="2"/>
  <c r="T3157" i="2"/>
  <c r="S3158" i="2" l="1"/>
  <c r="U3158" i="2"/>
  <c r="T3158" i="2"/>
  <c r="S3159" i="2" l="1"/>
  <c r="U3159" i="2"/>
  <c r="T3159" i="2"/>
  <c r="S3160" i="2" l="1"/>
  <c r="U3160" i="2"/>
  <c r="T3160" i="2"/>
  <c r="S3161" i="2" l="1"/>
  <c r="U3161" i="2"/>
  <c r="T3161" i="2"/>
  <c r="S3162" i="2" l="1"/>
  <c r="U3162" i="2"/>
  <c r="T3162" i="2"/>
  <c r="S3163" i="2" l="1"/>
  <c r="U3163" i="2"/>
  <c r="T3163" i="2"/>
  <c r="S3164" i="2" l="1"/>
  <c r="U3164" i="2"/>
  <c r="T3164" i="2"/>
  <c r="S3165" i="2" l="1"/>
  <c r="U3165" i="2"/>
  <c r="T3165" i="2"/>
  <c r="S3166" i="2" l="1"/>
  <c r="U3166" i="2"/>
  <c r="T3166" i="2"/>
  <c r="S3167" i="2" l="1"/>
  <c r="U3167" i="2"/>
  <c r="T3167" i="2"/>
  <c r="S3168" i="2" l="1"/>
  <c r="U3168" i="2"/>
  <c r="T3168" i="2"/>
  <c r="S3169" i="2" l="1"/>
  <c r="U3169" i="2"/>
  <c r="T3169" i="2"/>
  <c r="S3170" i="2" l="1"/>
  <c r="U3170" i="2"/>
  <c r="T3170" i="2"/>
  <c r="S3171" i="2" l="1"/>
  <c r="U3171" i="2"/>
  <c r="T3171" i="2"/>
  <c r="S3172" i="2" l="1"/>
  <c r="U3172" i="2"/>
  <c r="T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U3177" i="2"/>
  <c r="T3177" i="2"/>
  <c r="S3178" i="2" l="1"/>
  <c r="U3178" i="2"/>
  <c r="T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U3189" i="2"/>
  <c r="T3189" i="2"/>
  <c r="S3190" i="2" l="1"/>
  <c r="U3190" i="2"/>
  <c r="T3190" i="2"/>
  <c r="S3191" i="2" l="1"/>
  <c r="U3191" i="2"/>
  <c r="T3191" i="2"/>
  <c r="S3192" i="2" l="1"/>
  <c r="U3192" i="2"/>
  <c r="T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U3197" i="2"/>
  <c r="T3197" i="2"/>
  <c r="S3198" i="2" l="1"/>
  <c r="U3198" i="2"/>
  <c r="T3198" i="2"/>
  <c r="S3199" i="2" l="1"/>
  <c r="U3199" i="2"/>
  <c r="T3199" i="2"/>
  <c r="S3200" i="2" l="1"/>
  <c r="U3200" i="2"/>
  <c r="T3200" i="2"/>
  <c r="S3201" i="2" l="1"/>
  <c r="U3201" i="2"/>
  <c r="T3201" i="2"/>
  <c r="S3202" i="2" l="1"/>
  <c r="U3202" i="2"/>
  <c r="T3202" i="2"/>
  <c r="S3203" i="2" l="1"/>
  <c r="U3203" i="2"/>
  <c r="T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U3210" i="2"/>
  <c r="T3210" i="2"/>
  <c r="S3211" i="2" l="1"/>
  <c r="U3211" i="2"/>
  <c r="T3211" i="2"/>
  <c r="S3212" i="2" l="1"/>
  <c r="U3212" i="2"/>
  <c r="T3212" i="2"/>
  <c r="S3213" i="2" l="1"/>
  <c r="U3213" i="2"/>
  <c r="T3213" i="2"/>
  <c r="S3214" i="2" l="1"/>
  <c r="U3214" i="2"/>
  <c r="T3214" i="2"/>
  <c r="S3215" i="2" l="1"/>
  <c r="U3215" i="2"/>
  <c r="T3215" i="2"/>
  <c r="S3216" i="2" l="1"/>
  <c r="U3216" i="2"/>
  <c r="T3216" i="2"/>
  <c r="S3217" i="2" l="1"/>
  <c r="U3217" i="2"/>
  <c r="T3217" i="2"/>
  <c r="S3218" i="2" l="1"/>
  <c r="U3218" i="2"/>
  <c r="T3218" i="2"/>
  <c r="S3219" i="2" l="1"/>
  <c r="U3219" i="2"/>
  <c r="T3219" i="2"/>
  <c r="S3220" i="2" l="1"/>
  <c r="U3220" i="2"/>
  <c r="T3220" i="2"/>
  <c r="S3221" i="2" l="1"/>
  <c r="U3221" i="2"/>
  <c r="T3221" i="2"/>
  <c r="S3222" i="2" l="1"/>
  <c r="U3222" i="2"/>
  <c r="T3222" i="2"/>
  <c r="S3223" i="2" l="1"/>
  <c r="U3223" i="2"/>
  <c r="T3223" i="2"/>
  <c r="S3224" i="2" l="1"/>
  <c r="U3224" i="2"/>
  <c r="T3224" i="2"/>
  <c r="S3225" i="2" l="1"/>
  <c r="U3225" i="2"/>
  <c r="T3225" i="2"/>
  <c r="S3226" i="2" l="1"/>
  <c r="U3226" i="2"/>
  <c r="T3226" i="2"/>
  <c r="S3227" i="2" l="1"/>
  <c r="U3227" i="2"/>
  <c r="T3227" i="2"/>
  <c r="S3228" i="2" l="1"/>
  <c r="U3228" i="2"/>
  <c r="T3228" i="2"/>
  <c r="S3229" i="2" l="1"/>
  <c r="U3229" i="2"/>
  <c r="T3229" i="2"/>
  <c r="S3230" i="2" l="1"/>
  <c r="U3230" i="2"/>
  <c r="T3230" i="2"/>
  <c r="S3231" i="2" l="1"/>
  <c r="U3231" i="2"/>
  <c r="T3231" i="2"/>
  <c r="S3232" i="2" l="1"/>
  <c r="U3232" i="2"/>
  <c r="T3232" i="2"/>
  <c r="S3233" i="2" l="1"/>
  <c r="U3233" i="2"/>
  <c r="T3233" i="2"/>
  <c r="S3234" i="2" l="1"/>
  <c r="U3234" i="2"/>
  <c r="T3234" i="2"/>
  <c r="S3235" i="2" l="1"/>
  <c r="U3235" i="2"/>
  <c r="T3235" i="2"/>
  <c r="S3236" i="2" l="1"/>
  <c r="U3236" i="2"/>
  <c r="T3236" i="2"/>
  <c r="S3237" i="2" l="1"/>
  <c r="U3237" i="2"/>
  <c r="T3237" i="2"/>
  <c r="S3238" i="2" l="1"/>
  <c r="U3238" i="2"/>
  <c r="T3238" i="2"/>
  <c r="S3239" i="2" l="1"/>
  <c r="U3239" i="2"/>
  <c r="T3239" i="2"/>
  <c r="S3240" i="2" l="1"/>
  <c r="U3240" i="2"/>
  <c r="T3240" i="2"/>
  <c r="S3241" i="2" l="1"/>
  <c r="U3241" i="2"/>
  <c r="T3241" i="2"/>
  <c r="S3242" i="2" l="1"/>
  <c r="U3242" i="2"/>
  <c r="T3242" i="2"/>
  <c r="S3243" i="2" l="1"/>
  <c r="U3243" i="2"/>
  <c r="T3243" i="2"/>
  <c r="S3244" i="2" l="1"/>
  <c r="U3244" i="2"/>
  <c r="T3244" i="2"/>
  <c r="S3245" i="2" l="1"/>
  <c r="U3245" i="2"/>
  <c r="T3245" i="2"/>
  <c r="S3246" i="2" l="1"/>
  <c r="U3246" i="2"/>
  <c r="T3246" i="2"/>
  <c r="S3247" i="2" l="1"/>
  <c r="U3247" i="2"/>
  <c r="T3247" i="2"/>
  <c r="S3248" i="2" l="1"/>
  <c r="U3248" i="2"/>
  <c r="T3248" i="2"/>
  <c r="S3249" i="2" l="1"/>
  <c r="U3249" i="2"/>
  <c r="T3249" i="2"/>
  <c r="S3250" i="2" l="1"/>
  <c r="U3250" i="2"/>
  <c r="T3250" i="2"/>
  <c r="S3251" i="2" l="1"/>
  <c r="U3251" i="2"/>
  <c r="T3251" i="2"/>
  <c r="S3252" i="2" l="1"/>
  <c r="U3252" i="2"/>
  <c r="T3252" i="2"/>
  <c r="S3253" i="2" l="1"/>
  <c r="U3253" i="2"/>
  <c r="T3253" i="2"/>
  <c r="S3254" i="2" l="1"/>
  <c r="U3254" i="2"/>
  <c r="T3254" i="2"/>
  <c r="S3255" i="2" l="1"/>
  <c r="U3255" i="2"/>
  <c r="T3255" i="2"/>
  <c r="S3256" i="2" l="1"/>
  <c r="U3256" i="2"/>
  <c r="T3256" i="2"/>
  <c r="S3257" i="2" l="1"/>
  <c r="U3257" i="2"/>
  <c r="T3257" i="2"/>
  <c r="S3258" i="2" l="1"/>
  <c r="U3258" i="2"/>
  <c r="T3258" i="2"/>
  <c r="S3259" i="2" l="1"/>
  <c r="U3259" i="2"/>
  <c r="T3259" i="2"/>
  <c r="S3260" i="2" l="1"/>
  <c r="U3260" i="2"/>
  <c r="T3260" i="2"/>
  <c r="S3261" i="2" l="1"/>
  <c r="U3261" i="2"/>
  <c r="T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U3266" i="2"/>
  <c r="T3266" i="2"/>
  <c r="S3267" i="2" l="1"/>
  <c r="U3267" i="2"/>
  <c r="T3267" i="2"/>
  <c r="S3268" i="2" l="1"/>
  <c r="U3268" i="2"/>
  <c r="T3268" i="2"/>
  <c r="S3269" i="2" l="1"/>
  <c r="U3269" i="2"/>
  <c r="T3269" i="2"/>
  <c r="S3270" i="2" l="1"/>
  <c r="U3270" i="2"/>
  <c r="T3270" i="2"/>
  <c r="S3271" i="2" l="1"/>
  <c r="U3271" i="2"/>
  <c r="T3271" i="2"/>
  <c r="S3272" i="2" l="1"/>
  <c r="U3272" i="2"/>
  <c r="T3272" i="2"/>
  <c r="S3273" i="2" l="1"/>
  <c r="U3273" i="2"/>
  <c r="T3273" i="2"/>
  <c r="S3274" i="2" l="1"/>
  <c r="U3274" i="2"/>
  <c r="T3274" i="2"/>
  <c r="S3275" i="2" l="1"/>
  <c r="U3275" i="2"/>
  <c r="T3275" i="2"/>
  <c r="S3276" i="2" l="1"/>
  <c r="U3276" i="2"/>
  <c r="T3276" i="2"/>
  <c r="S3277" i="2" l="1"/>
  <c r="U3277" i="2"/>
  <c r="T3277" i="2"/>
  <c r="S3278" i="2" l="1"/>
  <c r="U3278" i="2"/>
  <c r="T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U3283" i="2"/>
  <c r="T3283" i="2"/>
  <c r="S3284" i="2" l="1"/>
  <c r="U3284" i="2"/>
  <c r="T3284" i="2"/>
  <c r="S3285" i="2" l="1"/>
  <c r="U3285" i="2"/>
  <c r="T3285" i="2"/>
  <c r="S3286" i="2" l="1"/>
  <c r="U3286" i="2"/>
  <c r="T3286" i="2"/>
  <c r="S3287" i="2" l="1"/>
  <c r="U3287" i="2"/>
  <c r="T3287" i="2"/>
  <c r="S3288" i="2" l="1"/>
  <c r="U3288" i="2"/>
  <c r="T3288" i="2"/>
  <c r="S3289" i="2" l="1"/>
  <c r="U3289" i="2"/>
  <c r="T3289" i="2"/>
  <c r="S3290" i="2" l="1"/>
  <c r="U3290" i="2"/>
  <c r="T3290" i="2"/>
  <c r="S3291" i="2" l="1"/>
  <c r="U3291" i="2"/>
  <c r="T3291" i="2"/>
  <c r="S3292" i="2" l="1"/>
  <c r="U3292" i="2"/>
  <c r="T3292" i="2"/>
  <c r="S3293" i="2" l="1"/>
  <c r="U3293" i="2"/>
  <c r="T3293" i="2"/>
  <c r="S3294" i="2" l="1"/>
  <c r="U3294" i="2"/>
  <c r="T3294" i="2"/>
  <c r="S3295" i="2" l="1"/>
  <c r="U3295" i="2"/>
  <c r="T3295" i="2"/>
  <c r="S3296" i="2" l="1"/>
  <c r="U3296" i="2"/>
  <c r="T3296" i="2"/>
  <c r="S3297" i="2" l="1"/>
  <c r="U3297" i="2"/>
  <c r="T3297" i="2"/>
  <c r="S3298" i="2" l="1"/>
  <c r="U3298" i="2"/>
  <c r="T3298" i="2"/>
  <c r="S3299" i="2" l="1"/>
  <c r="U3299" i="2"/>
  <c r="T3299" i="2"/>
  <c r="S3300" i="2" l="1"/>
  <c r="U3300" i="2"/>
  <c r="T3300" i="2"/>
  <c r="S3301" i="2" l="1"/>
  <c r="U3301" i="2"/>
  <c r="T3301" i="2"/>
  <c r="S3302" i="2" l="1"/>
  <c r="U3302" i="2"/>
  <c r="T3302" i="2"/>
  <c r="S3303" i="2" l="1"/>
  <c r="U3303" i="2"/>
  <c r="T3303" i="2"/>
  <c r="S3304" i="2" l="1"/>
  <c r="U3304" i="2"/>
  <c r="T3304" i="2"/>
  <c r="S3305" i="2" l="1"/>
  <c r="U3305" i="2"/>
  <c r="T3305" i="2"/>
  <c r="S3306" i="2" l="1"/>
  <c r="U3306" i="2"/>
  <c r="T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U3311" i="2"/>
  <c r="T3311" i="2"/>
  <c r="S3312" i="2" l="1"/>
  <c r="U3312" i="2"/>
  <c r="T3312" i="2"/>
  <c r="S3313" i="2" l="1"/>
  <c r="U3313" i="2"/>
  <c r="T3313" i="2"/>
  <c r="S3314" i="2" l="1"/>
  <c r="U3314" i="2"/>
  <c r="T3314" i="2"/>
  <c r="S3315" i="2" l="1"/>
  <c r="U3315" i="2"/>
  <c r="T3315" i="2"/>
  <c r="S3316" i="2" l="1"/>
  <c r="U3316" i="2"/>
  <c r="T3316" i="2"/>
  <c r="S3317" i="2" l="1"/>
  <c r="U3317" i="2"/>
  <c r="T3317" i="2"/>
  <c r="S3318" i="2" l="1"/>
  <c r="U3318" i="2"/>
  <c r="T3318" i="2"/>
  <c r="S3319" i="2" l="1"/>
  <c r="U3319" i="2"/>
  <c r="T3319" i="2"/>
  <c r="S3320" i="2" l="1"/>
  <c r="U3320" i="2"/>
  <c r="T3320" i="2"/>
  <c r="S3321" i="2" l="1"/>
  <c r="U3321" i="2"/>
  <c r="T3321" i="2"/>
  <c r="S3322" i="2" l="1"/>
  <c r="U3322" i="2"/>
  <c r="T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U3327" i="2"/>
  <c r="T3327" i="2"/>
  <c r="S3328" i="2" l="1"/>
  <c r="U3328" i="2"/>
  <c r="T3328" i="2"/>
  <c r="S3329" i="2" l="1"/>
  <c r="U3329" i="2"/>
  <c r="T3329" i="2"/>
  <c r="S3330" i="2" l="1"/>
  <c r="U3330" i="2"/>
  <c r="T3330" i="2"/>
  <c r="S3331" i="2" l="1"/>
  <c r="U3331" i="2"/>
  <c r="T3331" i="2"/>
  <c r="S3332" i="2" l="1"/>
  <c r="U3332" i="2"/>
  <c r="T3332" i="2"/>
  <c r="S3333" i="2" l="1"/>
  <c r="U3333" i="2"/>
  <c r="T3333" i="2"/>
  <c r="S3334" i="2" l="1"/>
  <c r="U3334" i="2"/>
  <c r="T3334" i="2"/>
  <c r="S3335" i="2" l="1"/>
  <c r="U3335" i="2"/>
  <c r="T3335" i="2"/>
  <c r="S3336" i="2" l="1"/>
  <c r="U3336" i="2"/>
  <c r="T3336" i="2"/>
  <c r="S3337" i="2" l="1"/>
  <c r="U3337" i="2"/>
  <c r="T3337" i="2"/>
  <c r="S3338" i="2" l="1"/>
  <c r="U3338" i="2"/>
  <c r="T3338" i="2"/>
  <c r="S3339" i="2" l="1"/>
  <c r="U3339" i="2"/>
  <c r="T3339" i="2"/>
  <c r="S3340" i="2" l="1"/>
  <c r="U3340" i="2"/>
  <c r="T3340" i="2"/>
  <c r="S3341" i="2" l="1"/>
  <c r="U3341" i="2"/>
  <c r="T3341" i="2"/>
  <c r="S3342" i="2" l="1"/>
  <c r="U3342" i="2"/>
  <c r="T3342" i="2"/>
  <c r="S3343" i="2" l="1"/>
  <c r="U3343" i="2"/>
  <c r="T3343" i="2"/>
  <c r="S3344" i="2" l="1"/>
  <c r="U3344" i="2"/>
  <c r="T3344" i="2"/>
  <c r="S3345" i="2" l="1"/>
  <c r="U3345" i="2"/>
  <c r="T3345" i="2"/>
  <c r="S3346" i="2" l="1"/>
  <c r="U3346" i="2"/>
  <c r="T3346" i="2"/>
  <c r="S3347" i="2" l="1"/>
  <c r="U3347" i="2"/>
  <c r="T3347" i="2"/>
  <c r="S3348" i="2" l="1"/>
  <c r="U3348" i="2"/>
  <c r="T3348" i="2"/>
  <c r="S3349" i="2" l="1"/>
  <c r="U3349" i="2"/>
  <c r="T3349" i="2"/>
  <c r="S3350" i="2" l="1"/>
  <c r="U3350" i="2"/>
  <c r="T3350" i="2"/>
  <c r="S3351" i="2" l="1"/>
  <c r="U3351" i="2"/>
  <c r="T3351" i="2"/>
  <c r="S3352" i="2" l="1"/>
  <c r="U3352" i="2"/>
  <c r="T3352" i="2"/>
  <c r="S3353" i="2" l="1"/>
  <c r="U3353" i="2"/>
  <c r="T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U3358" i="2"/>
  <c r="T3358" i="2"/>
  <c r="S3359" i="2" l="1"/>
  <c r="U3359" i="2"/>
  <c r="T3359" i="2"/>
  <c r="S3360" i="2" l="1"/>
  <c r="U3360" i="2"/>
  <c r="T3360" i="2"/>
  <c r="S3361" i="2" l="1"/>
  <c r="U3361" i="2"/>
  <c r="T3361" i="2"/>
  <c r="S3362" i="2" l="1"/>
  <c r="U3362" i="2"/>
  <c r="T3362" i="2"/>
  <c r="S3363" i="2" l="1"/>
  <c r="U3363" i="2"/>
  <c r="T3363" i="2"/>
  <c r="S3364" i="2" l="1"/>
  <c r="U3364" i="2"/>
  <c r="T3364" i="2"/>
  <c r="S3365" i="2" l="1"/>
  <c r="U3365" i="2"/>
  <c r="T3365" i="2"/>
  <c r="S3366" i="2" l="1"/>
  <c r="U3366" i="2"/>
  <c r="T3366" i="2"/>
  <c r="S3367" i="2" l="1"/>
  <c r="U3367" i="2"/>
  <c r="T3367" i="2"/>
  <c r="S3368" i="2" l="1"/>
  <c r="U3368" i="2"/>
  <c r="T3368" i="2"/>
  <c r="S3369" i="2" l="1"/>
  <c r="U3369" i="2"/>
  <c r="T3369" i="2"/>
  <c r="S3370" i="2" l="1"/>
  <c r="U3370" i="2"/>
  <c r="T3370" i="2"/>
  <c r="S3371" i="2" l="1"/>
  <c r="U3371" i="2"/>
  <c r="T3371" i="2"/>
  <c r="S3372" i="2" l="1"/>
  <c r="U3372" i="2"/>
  <c r="T3372" i="2"/>
  <c r="S3373" i="2" l="1"/>
  <c r="U3373" i="2"/>
  <c r="T3373" i="2"/>
  <c r="S3374" i="2" l="1"/>
  <c r="U3374" i="2"/>
  <c r="T3374" i="2"/>
  <c r="S3375" i="2" l="1"/>
  <c r="U3375" i="2"/>
  <c r="T3375" i="2"/>
  <c r="S3376" i="2" l="1"/>
  <c r="U3376" i="2"/>
  <c r="T3376" i="2"/>
  <c r="S3377" i="2" l="1"/>
  <c r="U3377" i="2"/>
  <c r="T3377" i="2"/>
  <c r="S3378" i="2" l="1"/>
  <c r="U3378" i="2"/>
  <c r="T3378" i="2"/>
  <c r="S3379" i="2" l="1"/>
  <c r="U3379" i="2"/>
  <c r="T3379" i="2"/>
  <c r="S3380" i="2" l="1"/>
  <c r="U3380" i="2"/>
  <c r="T3380" i="2"/>
  <c r="S3381" i="2" l="1"/>
  <c r="U3381" i="2"/>
  <c r="T3381" i="2"/>
  <c r="S3382" i="2" l="1"/>
  <c r="U3382" i="2"/>
  <c r="T3382" i="2"/>
  <c r="S3383" i="2" l="1"/>
  <c r="U3383" i="2"/>
  <c r="T3383" i="2"/>
  <c r="S3384" i="2" l="1"/>
  <c r="U3384" i="2"/>
  <c r="T3384" i="2"/>
  <c r="S3385" i="2" l="1"/>
  <c r="U3385" i="2"/>
  <c r="T3385" i="2"/>
  <c r="S3386" i="2" l="1"/>
  <c r="U3386" i="2"/>
  <c r="T3386" i="2"/>
  <c r="S3387" i="2" l="1"/>
  <c r="U3387" i="2"/>
  <c r="T3387" i="2"/>
  <c r="S3388" i="2" l="1"/>
  <c r="U3388" i="2"/>
  <c r="T3388" i="2"/>
  <c r="S3389" i="2" l="1"/>
  <c r="U3389" i="2"/>
  <c r="T3389" i="2"/>
  <c r="S3390" i="2" l="1"/>
  <c r="U3390" i="2"/>
  <c r="T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U3398" i="2"/>
  <c r="T3398" i="2"/>
  <c r="S3399" i="2" l="1"/>
  <c r="U3399" i="2"/>
  <c r="T3399" i="2"/>
  <c r="S3400" i="2" l="1"/>
  <c r="U3400" i="2"/>
  <c r="T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U3405" i="2"/>
  <c r="T3405" i="2"/>
  <c r="S3406" i="2" l="1"/>
  <c r="U3406" i="2"/>
  <c r="T3406" i="2"/>
  <c r="S3407" i="2" l="1"/>
  <c r="U3407" i="2"/>
  <c r="T3407" i="2"/>
  <c r="S3408" i="2" l="1"/>
  <c r="U3408" i="2"/>
  <c r="T3408" i="2"/>
  <c r="S3409" i="2" l="1"/>
  <c r="U3409" i="2"/>
  <c r="T3409" i="2"/>
  <c r="S3410" i="2" l="1"/>
  <c r="U3410" i="2"/>
  <c r="T3410" i="2"/>
  <c r="S3411" i="2" l="1"/>
  <c r="U3411" i="2"/>
  <c r="T3411" i="2"/>
  <c r="S3412" i="2" l="1"/>
  <c r="U3412" i="2"/>
  <c r="T3412" i="2"/>
  <c r="S3413" i="2" l="1"/>
  <c r="U3413" i="2"/>
  <c r="T3413" i="2"/>
  <c r="S3414" i="2" l="1"/>
  <c r="U3414" i="2"/>
  <c r="T3414" i="2"/>
  <c r="S3415" i="2" l="1"/>
  <c r="U3415" i="2"/>
  <c r="T3415" i="2"/>
  <c r="S3416" i="2" l="1"/>
  <c r="U3416" i="2"/>
  <c r="T3416" i="2"/>
  <c r="S3417" i="2" l="1"/>
  <c r="U3417" i="2"/>
  <c r="T3417" i="2"/>
  <c r="S3418" i="2" l="1"/>
  <c r="U3418" i="2"/>
  <c r="T3418" i="2"/>
  <c r="S3419" i="2" l="1"/>
  <c r="U3419" i="2"/>
  <c r="T3419" i="2"/>
  <c r="S3420" i="2" l="1"/>
  <c r="U3420" i="2"/>
  <c r="T3420" i="2"/>
  <c r="S3421" i="2" l="1"/>
  <c r="U3421" i="2"/>
  <c r="T3421" i="2"/>
  <c r="S3422" i="2" l="1"/>
  <c r="U3422" i="2"/>
  <c r="T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U3427" i="2"/>
  <c r="T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U3434" i="2"/>
  <c r="T3434" i="2"/>
  <c r="S3435" i="2" l="1"/>
  <c r="U3435" i="2"/>
  <c r="T3435" i="2"/>
  <c r="S3436" i="2" l="1"/>
  <c r="U3436" i="2"/>
  <c r="T3436" i="2"/>
  <c r="S3437" i="2" l="1"/>
  <c r="U3437" i="2"/>
  <c r="T3437" i="2"/>
  <c r="S3438" i="2" l="1"/>
  <c r="U3438" i="2"/>
  <c r="T3438" i="2"/>
  <c r="S3439" i="2" l="1"/>
  <c r="U3439" i="2"/>
  <c r="T3439" i="2"/>
  <c r="S3440" i="2" l="1"/>
  <c r="U3440" i="2"/>
  <c r="T3440" i="2"/>
  <c r="S3441" i="2" l="1"/>
  <c r="U3441" i="2"/>
  <c r="T3441" i="2"/>
  <c r="S3442" i="2" l="1"/>
  <c r="U3442" i="2"/>
  <c r="T3442" i="2"/>
  <c r="S3443" i="2" l="1"/>
  <c r="U3443" i="2"/>
  <c r="T3443" i="2"/>
  <c r="S3444" i="2" l="1"/>
  <c r="U3444" i="2"/>
  <c r="T3444" i="2"/>
  <c r="S3445" i="2" l="1"/>
  <c r="U3445" i="2"/>
  <c r="T3445" i="2"/>
  <c r="S3446" i="2" l="1"/>
  <c r="U3446" i="2"/>
  <c r="T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U3451" i="2"/>
  <c r="T3451" i="2"/>
  <c r="S3452" i="2" l="1"/>
  <c r="U3452" i="2"/>
  <c r="T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U3458" i="2"/>
  <c r="T3458" i="2"/>
  <c r="S3459" i="2" l="1"/>
  <c r="U3459" i="2"/>
  <c r="T3459" i="2"/>
  <c r="S3460" i="2" l="1"/>
  <c r="U3460" i="2"/>
  <c r="T3460" i="2"/>
  <c r="S3461" i="2" l="1"/>
  <c r="U3461" i="2"/>
  <c r="T3461" i="2"/>
  <c r="S3462" i="2" l="1"/>
  <c r="U3462" i="2"/>
  <c r="T3462" i="2"/>
  <c r="S3463" i="2" l="1"/>
  <c r="U3463" i="2"/>
  <c r="T3463" i="2"/>
  <c r="S3464" i="2" l="1"/>
  <c r="U3464" i="2"/>
  <c r="T3464" i="2"/>
  <c r="S3465" i="2" l="1"/>
  <c r="U3465" i="2"/>
  <c r="T3465" i="2"/>
  <c r="S3466" i="2" l="1"/>
  <c r="U3466" i="2"/>
  <c r="T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U3472" i="2"/>
  <c r="T3472" i="2"/>
  <c r="S3473" i="2" l="1"/>
  <c r="U3473" i="2"/>
  <c r="T3473" i="2"/>
  <c r="S3474" i="2" l="1"/>
  <c r="U3474" i="2"/>
  <c r="T3474" i="2"/>
  <c r="S3475" i="2" l="1"/>
  <c r="U3475" i="2"/>
  <c r="T3475" i="2"/>
  <c r="S3476" i="2" l="1"/>
  <c r="U3476" i="2"/>
  <c r="T3476" i="2"/>
  <c r="S3477" i="2" l="1"/>
  <c r="U3477" i="2"/>
  <c r="T3477" i="2"/>
  <c r="S3478" i="2" l="1"/>
  <c r="U3478" i="2"/>
  <c r="T3478" i="2"/>
  <c r="S3479" i="2" l="1"/>
  <c r="U3479" i="2"/>
  <c r="T3479" i="2"/>
  <c r="S3480" i="2" l="1"/>
  <c r="U3480" i="2"/>
  <c r="T3480" i="2"/>
  <c r="S3481" i="2" l="1"/>
  <c r="U3481" i="2"/>
  <c r="T3481" i="2"/>
  <c r="S3482" i="2" l="1"/>
  <c r="U3482" i="2"/>
  <c r="T3482" i="2"/>
  <c r="S3483" i="2" l="1"/>
  <c r="U3483" i="2"/>
  <c r="T3483" i="2"/>
  <c r="S3484" i="2" l="1"/>
  <c r="U3484" i="2"/>
  <c r="T3484" i="2"/>
  <c r="S3485" i="2" l="1"/>
  <c r="U3485" i="2"/>
  <c r="T3485" i="2"/>
  <c r="S3486" i="2" l="1"/>
  <c r="U3486" i="2"/>
  <c r="T3486" i="2"/>
  <c r="S3487" i="2" l="1"/>
  <c r="U3487" i="2"/>
  <c r="T3487" i="2"/>
  <c r="S3488" i="2" l="1"/>
  <c r="U3488" i="2"/>
  <c r="T3488" i="2"/>
  <c r="S3489" i="2" l="1"/>
  <c r="U3489" i="2"/>
  <c r="T3489" i="2"/>
  <c r="S3490" i="2" l="1"/>
  <c r="U3490" i="2"/>
  <c r="T3490" i="2"/>
  <c r="S3491" i="2" l="1"/>
  <c r="U3491" i="2"/>
  <c r="T3491" i="2"/>
  <c r="S3492" i="2" l="1"/>
  <c r="U3492" i="2"/>
  <c r="T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U3498" i="2"/>
  <c r="T3498" i="2"/>
  <c r="S3499" i="2" l="1"/>
  <c r="U3499" i="2"/>
  <c r="T3499" i="2"/>
  <c r="S3500" i="2" l="1"/>
  <c r="U3500" i="2"/>
  <c r="T3500" i="2"/>
  <c r="S3501" i="2" l="1"/>
  <c r="U3501" i="2"/>
  <c r="T3501" i="2"/>
  <c r="S3502" i="2" l="1"/>
  <c r="U3502" i="2"/>
  <c r="T3502" i="2"/>
  <c r="S3503" i="2" l="1"/>
  <c r="U3503" i="2"/>
  <c r="T3503" i="2"/>
  <c r="S3504" i="2" l="1"/>
  <c r="U3504" i="2"/>
  <c r="T3504" i="2"/>
  <c r="S3505" i="2" l="1"/>
  <c r="U3505" i="2"/>
  <c r="T3505" i="2"/>
  <c r="S3506" i="2" l="1"/>
  <c r="U3506" i="2"/>
  <c r="T3506" i="2"/>
  <c r="S3507" i="2" l="1"/>
  <c r="U3507" i="2"/>
  <c r="T3507" i="2"/>
  <c r="S3508" i="2" l="1"/>
  <c r="U3508" i="2"/>
  <c r="T3508" i="2"/>
  <c r="S3509" i="2" l="1"/>
  <c r="U3509" i="2"/>
  <c r="T3509" i="2"/>
  <c r="S3510" i="2" l="1"/>
  <c r="U3510" i="2"/>
  <c r="T3510" i="2"/>
  <c r="S3511" i="2" l="1"/>
  <c r="U3511" i="2"/>
  <c r="T3511" i="2"/>
  <c r="S3512" i="2" l="1"/>
  <c r="U3512" i="2"/>
  <c r="T3512" i="2"/>
  <c r="S3513" i="2" l="1"/>
  <c r="U3513" i="2"/>
  <c r="T3513" i="2"/>
  <c r="S3514" i="2" l="1"/>
  <c r="U3514" i="2"/>
  <c r="T3514" i="2"/>
  <c r="S3515" i="2" l="1"/>
  <c r="U3515" i="2"/>
  <c r="T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U3520" i="2"/>
  <c r="T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U3526" i="2"/>
  <c r="T3526" i="2"/>
  <c r="S3527" i="2" l="1"/>
  <c r="U3527" i="2"/>
  <c r="T3527" i="2"/>
  <c r="S3528" i="2" l="1"/>
  <c r="U3528" i="2"/>
  <c r="T3528" i="2"/>
  <c r="S3529" i="2" l="1"/>
  <c r="U3529" i="2"/>
  <c r="T3529" i="2"/>
  <c r="S3530" i="2" l="1"/>
  <c r="U3530" i="2"/>
  <c r="T3530" i="2"/>
  <c r="S3531" i="2" l="1"/>
  <c r="U3531" i="2"/>
  <c r="T3531" i="2"/>
  <c r="S3532" i="2" l="1"/>
  <c r="U3532" i="2"/>
  <c r="T3532" i="2"/>
  <c r="S3533" i="2" l="1"/>
  <c r="U3533" i="2"/>
  <c r="T3533" i="2"/>
  <c r="S3534" i="2" l="1"/>
  <c r="U3534" i="2"/>
  <c r="T3534" i="2"/>
  <c r="S3535" i="2" l="1"/>
  <c r="U3535" i="2"/>
  <c r="T3535" i="2"/>
  <c r="S3536" i="2" l="1"/>
  <c r="U3536" i="2"/>
  <c r="T3536" i="2"/>
  <c r="S3537" i="2" l="1"/>
  <c r="U3537" i="2"/>
  <c r="T3537" i="2"/>
  <c r="S3538" i="2" l="1"/>
  <c r="U3538" i="2"/>
  <c r="T3538" i="2"/>
  <c r="S3539" i="2" l="1"/>
  <c r="U3539" i="2"/>
  <c r="T3539" i="2"/>
  <c r="S3540" i="2" l="1"/>
  <c r="U3540" i="2"/>
  <c r="T3540" i="2"/>
  <c r="S3541" i="2" l="1"/>
  <c r="U3541" i="2"/>
  <c r="T3541" i="2"/>
  <c r="S3542" i="2" l="1"/>
  <c r="U3542" i="2"/>
  <c r="T3542" i="2"/>
  <c r="S3543" i="2" l="1"/>
  <c r="U3543" i="2"/>
  <c r="T3543" i="2"/>
  <c r="S3544" i="2" l="1"/>
  <c r="U3544" i="2"/>
  <c r="T3544" i="2"/>
  <c r="S3545" i="2" l="1"/>
  <c r="U3545" i="2"/>
  <c r="T3545" i="2"/>
  <c r="S3546" i="2" l="1"/>
  <c r="U3546" i="2"/>
  <c r="T3546" i="2"/>
  <c r="S3547" i="2" l="1"/>
  <c r="U3547" i="2"/>
  <c r="T3547" i="2"/>
  <c r="S3548" i="2" l="1"/>
  <c r="U3548" i="2"/>
  <c r="T3548" i="2"/>
  <c r="S3549" i="2" l="1"/>
  <c r="U3549" i="2"/>
  <c r="T3549" i="2"/>
  <c r="S3550" i="2" l="1"/>
  <c r="U3550" i="2"/>
  <c r="T3550" i="2"/>
  <c r="S3551" i="2" l="1"/>
  <c r="U3551" i="2"/>
  <c r="T3551" i="2"/>
  <c r="S3552" i="2" l="1"/>
  <c r="U3552" i="2"/>
  <c r="T3552" i="2"/>
  <c r="S3553" i="2" l="1"/>
  <c r="U3553" i="2"/>
  <c r="T3553" i="2"/>
  <c r="S3554" i="2" l="1"/>
  <c r="U3554" i="2"/>
  <c r="T3554" i="2"/>
  <c r="S3555" i="2" l="1"/>
  <c r="U3555" i="2"/>
  <c r="T3555" i="2"/>
  <c r="S3556" i="2" l="1"/>
  <c r="U3556" i="2"/>
  <c r="T3556" i="2"/>
  <c r="S3557" i="2" l="1"/>
  <c r="U3557" i="2"/>
  <c r="T3557" i="2"/>
  <c r="S3558" i="2" l="1"/>
  <c r="U3558" i="2"/>
  <c r="T3558" i="2"/>
  <c r="S3559" i="2" l="1"/>
  <c r="U3559" i="2"/>
  <c r="T3559" i="2"/>
  <c r="S3560" i="2" l="1"/>
  <c r="U3560" i="2"/>
  <c r="T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U3567" i="2"/>
  <c r="T3567" i="2"/>
  <c r="S3568" i="2" l="1"/>
  <c r="U3568" i="2"/>
  <c r="T3568" i="2"/>
  <c r="S3569" i="2" l="1"/>
  <c r="U3569" i="2"/>
  <c r="T3569" i="2"/>
  <c r="S3570" i="2" l="1"/>
  <c r="U3570" i="2"/>
  <c r="T3570" i="2"/>
  <c r="S3571" i="2" l="1"/>
  <c r="U3571" i="2"/>
  <c r="T3571" i="2"/>
  <c r="S3572" i="2" l="1"/>
  <c r="U3572" i="2"/>
  <c r="T3572" i="2"/>
  <c r="S3573" i="2" l="1"/>
  <c r="U3573" i="2"/>
  <c r="T3573" i="2"/>
  <c r="S3574" i="2" l="1"/>
  <c r="U3574" i="2"/>
  <c r="T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U3580" i="2"/>
  <c r="T3580" i="2"/>
  <c r="S3581" i="2" l="1"/>
  <c r="U3581" i="2"/>
  <c r="T3581" i="2"/>
  <c r="S3582" i="2" l="1"/>
  <c r="U3582" i="2"/>
  <c r="T3582" i="2"/>
  <c r="S3583" i="2" l="1"/>
  <c r="U3583" i="2"/>
  <c r="T3583" i="2"/>
  <c r="S3584" i="2" l="1"/>
  <c r="U3584" i="2"/>
  <c r="T3584" i="2"/>
  <c r="S3585" i="2" l="1"/>
  <c r="U3585" i="2"/>
  <c r="T3585" i="2"/>
  <c r="S3586" i="2" l="1"/>
  <c r="U3586" i="2"/>
  <c r="T3586" i="2"/>
  <c r="S3587" i="2" l="1"/>
  <c r="U3587" i="2"/>
  <c r="T3587" i="2"/>
  <c r="S3588" i="2" l="1"/>
  <c r="U3588" i="2"/>
  <c r="T3588" i="2"/>
  <c r="S3589" i="2" l="1"/>
  <c r="U3589" i="2"/>
  <c r="T3589" i="2"/>
  <c r="S3590" i="2" l="1"/>
  <c r="U3590" i="2"/>
  <c r="T3590" i="2"/>
  <c r="S3591" i="2" l="1"/>
  <c r="U3591" i="2"/>
  <c r="T3591" i="2"/>
  <c r="S3592" i="2" l="1"/>
  <c r="U3592" i="2"/>
  <c r="T3592" i="2"/>
  <c r="S3593" i="2" l="1"/>
  <c r="U3593" i="2"/>
  <c r="T3593" i="2"/>
  <c r="S3594" i="2" l="1"/>
  <c r="U3594" i="2"/>
  <c r="T3594" i="2"/>
  <c r="S3595" i="2" l="1"/>
  <c r="U3595" i="2"/>
  <c r="T3595" i="2"/>
  <c r="S3596" i="2" l="1"/>
  <c r="U3596" i="2"/>
  <c r="T3596" i="2"/>
  <c r="S3597" i="2" l="1"/>
  <c r="U3597" i="2"/>
  <c r="T3597" i="2"/>
  <c r="S3598" i="2" l="1"/>
  <c r="U3598" i="2"/>
  <c r="T3598" i="2"/>
  <c r="S3599" i="2" l="1"/>
  <c r="U3599" i="2"/>
  <c r="T3599" i="2"/>
  <c r="S3600" i="2" l="1"/>
  <c r="U3600" i="2"/>
  <c r="T3600" i="2"/>
  <c r="S3601" i="2" l="1"/>
  <c r="U3601" i="2"/>
  <c r="T3601" i="2"/>
  <c r="S3602" i="2" l="1"/>
  <c r="U3602" i="2"/>
  <c r="T3602" i="2"/>
  <c r="S3603" i="2" l="1"/>
  <c r="U3603" i="2"/>
  <c r="T3603" i="2"/>
  <c r="S3604" i="2" l="1"/>
  <c r="U3604" i="2"/>
  <c r="T3604" i="2"/>
  <c r="S3605" i="2" l="1"/>
  <c r="U3605" i="2"/>
  <c r="T3605" i="2"/>
  <c r="S3606" i="2" l="1"/>
  <c r="U3606" i="2"/>
  <c r="T3606" i="2"/>
  <c r="S3607" i="2" l="1"/>
  <c r="U3607" i="2"/>
  <c r="T3607" i="2"/>
  <c r="S3608" i="2" l="1"/>
  <c r="U3608" i="2"/>
  <c r="T3608" i="2"/>
  <c r="S3609" i="2" l="1"/>
  <c r="U3609" i="2"/>
  <c r="T3609" i="2"/>
  <c r="S3610" i="2" l="1"/>
  <c r="U3610" i="2"/>
  <c r="T3610" i="2"/>
  <c r="S3611" i="2" l="1"/>
  <c r="U3611" i="2"/>
  <c r="T3611" i="2"/>
  <c r="S3612" i="2" l="1"/>
  <c r="U3612" i="2"/>
  <c r="T3612" i="2"/>
  <c r="S3613" i="2" l="1"/>
  <c r="U3613" i="2"/>
  <c r="T3613" i="2"/>
  <c r="S3614" i="2" l="1"/>
  <c r="U3614" i="2"/>
  <c r="T3614" i="2"/>
  <c r="S3615" i="2" l="1"/>
  <c r="U3615" i="2"/>
  <c r="T3615" i="2"/>
  <c r="S3616" i="2" l="1"/>
  <c r="U3616" i="2"/>
  <c r="T3616" i="2"/>
  <c r="S3617" i="2" l="1"/>
  <c r="U3617" i="2"/>
  <c r="T3617" i="2"/>
  <c r="S3618" i="2" l="1"/>
  <c r="U3618" i="2"/>
  <c r="T3618" i="2"/>
  <c r="S3619" i="2" l="1"/>
  <c r="U3619" i="2"/>
  <c r="T3619" i="2"/>
  <c r="S3620" i="2" l="1"/>
  <c r="U3620" i="2"/>
  <c r="T3620" i="2"/>
  <c r="S3621" i="2" l="1"/>
  <c r="U3621" i="2"/>
  <c r="T3621" i="2"/>
  <c r="S3622" i="2" l="1"/>
  <c r="U3622" i="2"/>
  <c r="T3622" i="2"/>
  <c r="S3623" i="2" l="1"/>
  <c r="U3623" i="2"/>
  <c r="T3623" i="2"/>
  <c r="S3624" i="2" l="1"/>
  <c r="U3624" i="2"/>
  <c r="T3624" i="2"/>
  <c r="S3625" i="2" l="1"/>
  <c r="U3625" i="2"/>
  <c r="T3625" i="2"/>
  <c r="S3626" i="2" l="1"/>
  <c r="U3626" i="2"/>
  <c r="T3626" i="2"/>
  <c r="S3627" i="2" l="1"/>
  <c r="U3627" i="2"/>
  <c r="T3627" i="2"/>
  <c r="S3628" i="2" l="1"/>
  <c r="U3628" i="2"/>
  <c r="T3628" i="2"/>
  <c r="S3629" i="2" l="1"/>
  <c r="U3629" i="2"/>
  <c r="T3629" i="2"/>
  <c r="S3630" i="2" l="1"/>
  <c r="U3630" i="2"/>
  <c r="T3630" i="2"/>
  <c r="S3631" i="2" l="1"/>
  <c r="U3631" i="2"/>
  <c r="T3631" i="2"/>
  <c r="S3632" i="2" l="1"/>
  <c r="U3632" i="2"/>
  <c r="T3632" i="2"/>
  <c r="S3633" i="2" l="1"/>
  <c r="U3633" i="2"/>
  <c r="T3633" i="2"/>
  <c r="S3634" i="2" l="1"/>
  <c r="U3634" i="2"/>
  <c r="T3634" i="2"/>
  <c r="S3635" i="2" l="1"/>
  <c r="U3635" i="2"/>
  <c r="T3635" i="2"/>
  <c r="S3636" i="2" l="1"/>
  <c r="U3636" i="2"/>
  <c r="T3636" i="2"/>
  <c r="S3637" i="2" l="1"/>
  <c r="U3637" i="2"/>
  <c r="T3637" i="2"/>
  <c r="S3638" i="2" l="1"/>
  <c r="U3638" i="2"/>
  <c r="T3638" i="2"/>
  <c r="S3639" i="2" l="1"/>
  <c r="U3639" i="2"/>
  <c r="T3639" i="2"/>
  <c r="S3640" i="2" l="1"/>
  <c r="U3640" i="2"/>
  <c r="T3640" i="2"/>
  <c r="S3641" i="2" l="1"/>
  <c r="U3641" i="2"/>
  <c r="T3641" i="2"/>
  <c r="S3642" i="2" l="1"/>
  <c r="U3642" i="2"/>
  <c r="T3642" i="2"/>
  <c r="S3643" i="2" l="1"/>
  <c r="U3643" i="2"/>
  <c r="T3643" i="2"/>
  <c r="S3644" i="2" l="1"/>
  <c r="U3644" i="2"/>
  <c r="T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U3651" i="2"/>
  <c r="T3651" i="2"/>
  <c r="S3652" i="2" l="1"/>
  <c r="U3652" i="2"/>
  <c r="T3652" i="2"/>
  <c r="S3653" i="2" l="1"/>
  <c r="U3653" i="2"/>
  <c r="T3653" i="2"/>
  <c r="S3654" i="2" l="1"/>
  <c r="U3654" i="2"/>
  <c r="T3654" i="2"/>
  <c r="S3655" i="2" l="1"/>
  <c r="U3655" i="2"/>
  <c r="T3655" i="2"/>
  <c r="S3656" i="2" l="1"/>
  <c r="U3656" i="2"/>
  <c r="T3656" i="2"/>
  <c r="S3657" i="2" l="1"/>
  <c r="U3657" i="2"/>
  <c r="T3657" i="2"/>
  <c r="S3658" i="2" l="1"/>
  <c r="U3658" i="2"/>
  <c r="T3658" i="2"/>
  <c r="S3659" i="2" l="1"/>
  <c r="U3659" i="2"/>
  <c r="T3659" i="2"/>
  <c r="S3660" i="2" l="1"/>
  <c r="U3660" i="2"/>
  <c r="T3660" i="2"/>
  <c r="S3661" i="2" l="1"/>
  <c r="U3661" i="2"/>
  <c r="T3661" i="2"/>
  <c r="S3662" i="2" l="1"/>
  <c r="U3662" i="2"/>
  <c r="T3662" i="2"/>
  <c r="S3663" i="2" l="1"/>
  <c r="U3663" i="2"/>
  <c r="T3663" i="2"/>
  <c r="S3664" i="2" l="1"/>
  <c r="U3664" i="2"/>
  <c r="T3664" i="2"/>
  <c r="S3665" i="2" l="1"/>
  <c r="U3665" i="2"/>
  <c r="T3665" i="2"/>
  <c r="S3666" i="2" l="1"/>
  <c r="U3666" i="2"/>
  <c r="T3666" i="2"/>
  <c r="S3667" i="2" l="1"/>
  <c r="U3667" i="2"/>
  <c r="T3667" i="2"/>
  <c r="S3668" i="2" l="1"/>
  <c r="U3668" i="2"/>
  <c r="T3668" i="2"/>
  <c r="S3669" i="2" l="1"/>
  <c r="U3669" i="2"/>
  <c r="T3669" i="2"/>
  <c r="S3670" i="2" l="1"/>
  <c r="U3670" i="2"/>
  <c r="T3670" i="2"/>
  <c r="S3671" i="2" l="1"/>
  <c r="U3671" i="2"/>
  <c r="T3671" i="2"/>
  <c r="S3672" i="2" l="1"/>
  <c r="U3672" i="2"/>
  <c r="T3672" i="2"/>
  <c r="S3673" i="2" l="1"/>
  <c r="U3673" i="2"/>
  <c r="T3673" i="2"/>
  <c r="S3674" i="2" l="1"/>
  <c r="U3674" i="2"/>
  <c r="T3674" i="2"/>
  <c r="S3675" i="2" l="1"/>
  <c r="U3675" i="2"/>
  <c r="T3675" i="2"/>
  <c r="S3676" i="2" l="1"/>
  <c r="U3676" i="2"/>
  <c r="T3676" i="2"/>
  <c r="S3677" i="2" l="1"/>
  <c r="U3677" i="2"/>
  <c r="T3677" i="2"/>
  <c r="S3678" i="2" l="1"/>
  <c r="U3678" i="2"/>
  <c r="T3678" i="2"/>
  <c r="S3679" i="2" l="1"/>
  <c r="U3679" i="2"/>
  <c r="T3679" i="2"/>
  <c r="S3680" i="2" l="1"/>
  <c r="U3680" i="2"/>
  <c r="T3680" i="2"/>
  <c r="S3681" i="2" l="1"/>
  <c r="U3681" i="2"/>
  <c r="T3681" i="2"/>
  <c r="S3682" i="2" l="1"/>
  <c r="U3682" i="2"/>
  <c r="T3682" i="2"/>
  <c r="S3683" i="2" l="1"/>
  <c r="U3683" i="2"/>
  <c r="T3683" i="2"/>
  <c r="S3684" i="2" l="1"/>
  <c r="U3684" i="2"/>
  <c r="T3684" i="2"/>
  <c r="S3685" i="2" l="1"/>
  <c r="U3685" i="2"/>
  <c r="T3685" i="2"/>
  <c r="S3686" i="2" l="1"/>
  <c r="U3686" i="2"/>
  <c r="T3686" i="2"/>
  <c r="S3687" i="2" l="1"/>
  <c r="U3687" i="2"/>
  <c r="T3687" i="2"/>
  <c r="S3688" i="2" l="1"/>
  <c r="U3688" i="2"/>
  <c r="T3688" i="2"/>
  <c r="S3689" i="2" l="1"/>
  <c r="U3689" i="2"/>
  <c r="T3689" i="2"/>
  <c r="S3690" i="2" l="1"/>
  <c r="U3690" i="2"/>
  <c r="T3690" i="2"/>
  <c r="S3691" i="2" l="1"/>
  <c r="U3691" i="2"/>
  <c r="T3691" i="2"/>
  <c r="S3692" i="2" l="1"/>
  <c r="U3692" i="2"/>
  <c r="T3692" i="2"/>
  <c r="S3693" i="2" l="1"/>
  <c r="U3693" i="2"/>
  <c r="T3693" i="2"/>
  <c r="S3694" i="2" l="1"/>
  <c r="U3694" i="2"/>
  <c r="T3694" i="2"/>
  <c r="S3695" i="2" l="1"/>
  <c r="U3695" i="2"/>
  <c r="T3695" i="2"/>
  <c r="S3696" i="2" l="1"/>
  <c r="U3696" i="2"/>
  <c r="T3696" i="2"/>
  <c r="S3697" i="2" l="1"/>
  <c r="U3697" i="2"/>
  <c r="T3697" i="2"/>
  <c r="S3698" i="2" l="1"/>
  <c r="U3698" i="2"/>
  <c r="T3698" i="2"/>
  <c r="S3699" i="2" l="1"/>
  <c r="U3699" i="2"/>
  <c r="T3699" i="2"/>
  <c r="S3700" i="2" l="1"/>
  <c r="U3700" i="2"/>
  <c r="T3700" i="2"/>
  <c r="S3701" i="2" l="1"/>
  <c r="U3701" i="2"/>
  <c r="T3701" i="2"/>
  <c r="S3702" i="2" l="1"/>
  <c r="U3702" i="2"/>
  <c r="T3702" i="2"/>
  <c r="S3703" i="2" l="1"/>
  <c r="U3703" i="2"/>
  <c r="T3703" i="2"/>
  <c r="S3704" i="2" l="1"/>
  <c r="U3704" i="2"/>
  <c r="T3704" i="2"/>
  <c r="S3705" i="2" l="1"/>
  <c r="U3705" i="2"/>
  <c r="T3705" i="2"/>
  <c r="S3706" i="2" l="1"/>
  <c r="U3706" i="2"/>
  <c r="T3706" i="2"/>
  <c r="S3707" i="2" l="1"/>
  <c r="U3707" i="2"/>
  <c r="T3707" i="2"/>
  <c r="S3708" i="2" l="1"/>
  <c r="U3708" i="2"/>
  <c r="T3708" i="2"/>
  <c r="S3709" i="2" l="1"/>
  <c r="U3709" i="2"/>
  <c r="T3709" i="2"/>
  <c r="S3710" i="2" l="1"/>
  <c r="U3710" i="2"/>
  <c r="T3710" i="2"/>
  <c r="S3711" i="2" l="1"/>
  <c r="U3711" i="2"/>
  <c r="T3711" i="2"/>
  <c r="S3712" i="2" l="1"/>
  <c r="U3712" i="2"/>
  <c r="T3712" i="2"/>
  <c r="S3713" i="2" l="1"/>
  <c r="U3713" i="2"/>
  <c r="T3713" i="2"/>
  <c r="S3714" i="2" l="1"/>
  <c r="U3714" i="2"/>
  <c r="T3714" i="2"/>
  <c r="S3715" i="2" l="1"/>
  <c r="U3715" i="2"/>
  <c r="T3715" i="2"/>
  <c r="S3716" i="2" l="1"/>
  <c r="U3716" i="2"/>
  <c r="T3716" i="2"/>
  <c r="S3717" i="2" l="1"/>
  <c r="U3717" i="2"/>
  <c r="T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U3724" i="2"/>
  <c r="T3724" i="2"/>
  <c r="S3725" i="2" l="1"/>
  <c r="U3725" i="2"/>
  <c r="T3725" i="2"/>
  <c r="S3726" i="2" l="1"/>
  <c r="U3726" i="2"/>
  <c r="T3726" i="2"/>
  <c r="S3727" i="2" l="1"/>
  <c r="U3727" i="2"/>
  <c r="T3727" i="2"/>
  <c r="S3728" i="2" l="1"/>
  <c r="U3728" i="2"/>
  <c r="T3728" i="2"/>
  <c r="S3729" i="2" l="1"/>
  <c r="U3729" i="2"/>
  <c r="T3729" i="2"/>
  <c r="S3730" i="2" l="1"/>
  <c r="U3730" i="2"/>
  <c r="T3730" i="2"/>
  <c r="S3731" i="2" l="1"/>
  <c r="U3731" i="2"/>
  <c r="T3731" i="2"/>
  <c r="S3732" i="2" l="1"/>
  <c r="U3732" i="2"/>
  <c r="T3732" i="2"/>
  <c r="S3733" i="2" l="1"/>
  <c r="U3733" i="2"/>
  <c r="T3733" i="2"/>
  <c r="S3734" i="2" l="1"/>
  <c r="U3734" i="2"/>
  <c r="T3734" i="2"/>
  <c r="S3735" i="2" l="1"/>
  <c r="U3735" i="2"/>
  <c r="T3735" i="2"/>
  <c r="S3736" i="2" l="1"/>
  <c r="U3736" i="2"/>
  <c r="T3736" i="2"/>
  <c r="S3737" i="2" l="1"/>
  <c r="U3737" i="2"/>
  <c r="T3737" i="2"/>
  <c r="S3738" i="2" l="1"/>
  <c r="U3738" i="2"/>
  <c r="T3738" i="2"/>
  <c r="S3739" i="2" l="1"/>
  <c r="U3739" i="2"/>
  <c r="T3739" i="2"/>
  <c r="S3740" i="2" l="1"/>
  <c r="U3740" i="2"/>
  <c r="T3740" i="2"/>
  <c r="S3741" i="2" l="1"/>
  <c r="U3741" i="2"/>
  <c r="T3741" i="2"/>
  <c r="S3742" i="2" l="1"/>
  <c r="U3742" i="2"/>
  <c r="T3742" i="2"/>
  <c r="S3743" i="2" l="1"/>
  <c r="U3743" i="2"/>
  <c r="T3743" i="2"/>
  <c r="S3744" i="2" l="1"/>
  <c r="U3744" i="2"/>
  <c r="T3744" i="2"/>
  <c r="S3745" i="2" l="1"/>
  <c r="U3745" i="2"/>
  <c r="T3745" i="2"/>
  <c r="S3746" i="2" l="1"/>
  <c r="U3746" i="2"/>
  <c r="T3746" i="2"/>
  <c r="S3747" i="2" l="1"/>
  <c r="U3747" i="2"/>
  <c r="T3747" i="2"/>
  <c r="S3748" i="2" l="1"/>
  <c r="U3748" i="2"/>
  <c r="T3748" i="2"/>
  <c r="S3749" i="2" l="1"/>
  <c r="U3749" i="2"/>
  <c r="T3749" i="2"/>
  <c r="S3750" i="2" l="1"/>
  <c r="U3750" i="2"/>
  <c r="T3750" i="2"/>
  <c r="S3751" i="2" l="1"/>
  <c r="U3751" i="2"/>
  <c r="T3751" i="2"/>
  <c r="S3752" i="2" l="1"/>
  <c r="U3752" i="2"/>
  <c r="T3752" i="2"/>
  <c r="S3753" i="2" l="1"/>
  <c r="U3753" i="2"/>
  <c r="T3753" i="2"/>
  <c r="S3754" i="2" l="1"/>
  <c r="U3754" i="2"/>
  <c r="T3754" i="2"/>
  <c r="S3755" i="2" l="1"/>
  <c r="U3755" i="2"/>
  <c r="T3755" i="2"/>
  <c r="S3756" i="2" l="1"/>
  <c r="U3756" i="2"/>
  <c r="T3756" i="2"/>
  <c r="S3757" i="2" l="1"/>
  <c r="U3757" i="2"/>
  <c r="T3757" i="2"/>
  <c r="S3758" i="2" l="1"/>
  <c r="U3758" i="2"/>
  <c r="T3758" i="2"/>
  <c r="S3759" i="2" l="1"/>
  <c r="U3759" i="2"/>
  <c r="T3759" i="2"/>
  <c r="S3760" i="2" l="1"/>
  <c r="U3760" i="2"/>
  <c r="T3760" i="2"/>
  <c r="S3761" i="2" l="1"/>
  <c r="U3761" i="2"/>
  <c r="T3761" i="2"/>
  <c r="S3762" i="2" l="1"/>
  <c r="U3762" i="2"/>
  <c r="T3762" i="2"/>
  <c r="S3763" i="2" l="1"/>
  <c r="U3763" i="2"/>
  <c r="T3763" i="2"/>
  <c r="S3764" i="2" l="1"/>
  <c r="U3764" i="2"/>
  <c r="T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U3772" i="2"/>
  <c r="T3772" i="2"/>
  <c r="S3773" i="2" l="1"/>
  <c r="U3773" i="2"/>
  <c r="T3773" i="2"/>
  <c r="S3774" i="2" l="1"/>
  <c r="U3774" i="2"/>
  <c r="T3774" i="2"/>
  <c r="S3775" i="2" l="1"/>
  <c r="U3775" i="2"/>
  <c r="T3775" i="2"/>
  <c r="S3776" i="2" l="1"/>
  <c r="U3776" i="2"/>
  <c r="T3776" i="2"/>
  <c r="S3777" i="2" l="1"/>
  <c r="U3777" i="2"/>
  <c r="T3777" i="2"/>
  <c r="S3778" i="2" l="1"/>
  <c r="U3778" i="2"/>
  <c r="T3778" i="2"/>
  <c r="S3779" i="2" l="1"/>
  <c r="U3779" i="2"/>
  <c r="T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U3784" i="2"/>
  <c r="T3784" i="2"/>
  <c r="S3785" i="2" l="1"/>
  <c r="U3785" i="2"/>
  <c r="T3785" i="2"/>
  <c r="S3786" i="2" l="1"/>
  <c r="U3786" i="2"/>
  <c r="T3786" i="2"/>
  <c r="S3787" i="2" l="1"/>
  <c r="U3787" i="2"/>
  <c r="T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U3792" i="2"/>
  <c r="T3792" i="2"/>
  <c r="S3793" i="2" l="1"/>
  <c r="U3793" i="2"/>
  <c r="T3793" i="2"/>
  <c r="S3794" i="2" l="1"/>
  <c r="U3794" i="2"/>
  <c r="T3794" i="2"/>
  <c r="S3795" i="2" l="1"/>
  <c r="U3795" i="2"/>
  <c r="T3795" i="2"/>
  <c r="S3796" i="2" l="1"/>
  <c r="U3796" i="2"/>
  <c r="T3796" i="2"/>
  <c r="S3797" i="2" l="1"/>
  <c r="U3797" i="2"/>
  <c r="T3797" i="2"/>
  <c r="S3798" i="2" l="1"/>
  <c r="U3798" i="2"/>
  <c r="T3798" i="2"/>
  <c r="S3799" i="2" l="1"/>
  <c r="U3799" i="2"/>
  <c r="T3799" i="2"/>
  <c r="S3800" i="2" l="1"/>
  <c r="U3800" i="2"/>
  <c r="T3800" i="2"/>
  <c r="S3801" i="2" l="1"/>
  <c r="U3801" i="2"/>
  <c r="T3801" i="2"/>
  <c r="S3802" i="2" l="1"/>
  <c r="U3802" i="2"/>
  <c r="T3802" i="2"/>
  <c r="S3803" i="2" l="1"/>
  <c r="U3803" i="2"/>
  <c r="T3803" i="2"/>
  <c r="S3804" i="2" l="1"/>
  <c r="U3804" i="2"/>
  <c r="T3804" i="2"/>
  <c r="S3805" i="2" l="1"/>
  <c r="U3805" i="2"/>
  <c r="T3805" i="2"/>
  <c r="S3806" i="2" l="1"/>
  <c r="U3806" i="2"/>
  <c r="T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U3812" i="2"/>
  <c r="T3812" i="2"/>
  <c r="S3813" i="2" l="1"/>
  <c r="U3813" i="2"/>
  <c r="T3813" i="2"/>
  <c r="S3814" i="2" l="1"/>
  <c r="U3814" i="2"/>
  <c r="T3814" i="2"/>
  <c r="S3815" i="2" l="1"/>
  <c r="U3815" i="2"/>
  <c r="T3815" i="2"/>
  <c r="S3816" i="2" l="1"/>
  <c r="U3816" i="2"/>
  <c r="T3816" i="2"/>
  <c r="S3817" i="2" l="1"/>
  <c r="U3817" i="2"/>
  <c r="T3817" i="2"/>
  <c r="S3818" i="2" l="1"/>
  <c r="U3818" i="2"/>
  <c r="T3818" i="2"/>
  <c r="S3819" i="2" l="1"/>
  <c r="U3819" i="2"/>
  <c r="T3819" i="2"/>
  <c r="S3820" i="2" l="1"/>
  <c r="U3820" i="2"/>
  <c r="T3820" i="2"/>
  <c r="S3821" i="2" l="1"/>
  <c r="U3821" i="2"/>
  <c r="T3821" i="2"/>
  <c r="S3822" i="2" l="1"/>
  <c r="U3822" i="2"/>
  <c r="T3822" i="2"/>
  <c r="S3823" i="2" l="1"/>
  <c r="U3823" i="2"/>
  <c r="T3823" i="2"/>
  <c r="S3824" i="2" l="1"/>
  <c r="U3824" i="2"/>
  <c r="T3824" i="2"/>
  <c r="S3825" i="2" l="1"/>
  <c r="U3825" i="2"/>
  <c r="T3825" i="2"/>
  <c r="S3826" i="2" l="1"/>
  <c r="U3826" i="2"/>
  <c r="T3826" i="2"/>
  <c r="S3827" i="2" l="1"/>
  <c r="U3827" i="2"/>
  <c r="T3827" i="2"/>
  <c r="S3828" i="2" l="1"/>
  <c r="U3828" i="2"/>
  <c r="T3828" i="2"/>
  <c r="S3829" i="2" l="1"/>
  <c r="U3829" i="2"/>
  <c r="T3829" i="2"/>
  <c r="S3830" i="2" l="1"/>
  <c r="U3830" i="2"/>
  <c r="T3830" i="2"/>
  <c r="S3831" i="2" l="1"/>
  <c r="U3831" i="2"/>
  <c r="T3831" i="2"/>
  <c r="S3832" i="2" l="1"/>
  <c r="U3832" i="2"/>
  <c r="T3832" i="2"/>
  <c r="S3833" i="2" l="1"/>
  <c r="U3833" i="2"/>
  <c r="T3833" i="2"/>
  <c r="S3834" i="2" l="1"/>
  <c r="U3834" i="2"/>
  <c r="T3834" i="2"/>
  <c r="S3835" i="2" l="1"/>
  <c r="U3835" i="2"/>
  <c r="T3835" i="2"/>
  <c r="S3836" i="2" l="1"/>
  <c r="U3836" i="2"/>
  <c r="T3836" i="2"/>
  <c r="S3837" i="2" l="1"/>
  <c r="U3837" i="2"/>
  <c r="T3837" i="2"/>
  <c r="S3838" i="2" l="1"/>
  <c r="U3838" i="2"/>
  <c r="T3838" i="2"/>
  <c r="S3839" i="2" l="1"/>
  <c r="U3839" i="2"/>
  <c r="T3839" i="2"/>
  <c r="S3840" i="2" l="1"/>
  <c r="U3840" i="2"/>
  <c r="T3840" i="2"/>
  <c r="S3841" i="2" l="1"/>
  <c r="U3841" i="2"/>
  <c r="T3841" i="2"/>
  <c r="S3842" i="2" l="1"/>
  <c r="U3842" i="2"/>
  <c r="T3842" i="2"/>
  <c r="S3843" i="2" l="1"/>
  <c r="U3843" i="2"/>
  <c r="T3843" i="2"/>
  <c r="S3844" i="2" l="1"/>
  <c r="U3844" i="2"/>
  <c r="T3844" i="2"/>
  <c r="S3845" i="2" l="1"/>
  <c r="U3845" i="2"/>
  <c r="T3845" i="2"/>
  <c r="S3846" i="2" l="1"/>
  <c r="U3846" i="2"/>
  <c r="T3846" i="2"/>
  <c r="S3847" i="2" l="1"/>
  <c r="U3847" i="2"/>
  <c r="T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U3855" i="2"/>
  <c r="T3855" i="2"/>
  <c r="S3856" i="2" l="1"/>
  <c r="U3856" i="2"/>
  <c r="T3856" i="2"/>
  <c r="S3857" i="2" l="1"/>
  <c r="U3857" i="2"/>
  <c r="T3857" i="2"/>
  <c r="S3858" i="2" l="1"/>
  <c r="U3858" i="2"/>
  <c r="T3858" i="2"/>
  <c r="S3859" i="2" l="1"/>
  <c r="U3859" i="2"/>
  <c r="T3859" i="2"/>
  <c r="S3860" i="2" l="1"/>
  <c r="U3860" i="2"/>
  <c r="T3860" i="2"/>
  <c r="S3861" i="2" l="1"/>
  <c r="U3861" i="2"/>
  <c r="T3861" i="2"/>
  <c r="S3862" i="2" l="1"/>
  <c r="U3862" i="2"/>
  <c r="T3862" i="2"/>
  <c r="S3863" i="2" l="1"/>
  <c r="U3863" i="2"/>
  <c r="T3863" i="2"/>
  <c r="S3864" i="2" l="1"/>
  <c r="U3864" i="2"/>
  <c r="T3864" i="2"/>
  <c r="S3865" i="2" l="1"/>
  <c r="U3865" i="2"/>
  <c r="T3865" i="2"/>
  <c r="S3866" i="2" l="1"/>
  <c r="U3866" i="2"/>
  <c r="T3866" i="2"/>
  <c r="S3867" i="2" l="1"/>
  <c r="U3867" i="2"/>
  <c r="T3867" i="2"/>
  <c r="S3868" i="2" l="1"/>
  <c r="U3868" i="2"/>
  <c r="T3868" i="2"/>
  <c r="S3869" i="2" l="1"/>
  <c r="U3869" i="2"/>
  <c r="T3869" i="2"/>
  <c r="S3870" i="2" l="1"/>
  <c r="U3870" i="2"/>
  <c r="T3870" i="2"/>
  <c r="S3871" i="2" l="1"/>
  <c r="U3871" i="2"/>
  <c r="T3871" i="2"/>
  <c r="S3872" i="2" l="1"/>
  <c r="U3872" i="2"/>
  <c r="T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U3878" i="2"/>
  <c r="T3878" i="2"/>
  <c r="S3879" i="2" l="1"/>
  <c r="U3879" i="2"/>
  <c r="T3879" i="2"/>
  <c r="S3880" i="2" l="1"/>
  <c r="U3880" i="2"/>
  <c r="T3880" i="2"/>
  <c r="S3881" i="2" l="1"/>
  <c r="U3881" i="2"/>
  <c r="T3881" i="2"/>
  <c r="S3882" i="2" l="1"/>
  <c r="U3882" i="2"/>
  <c r="T3882" i="2"/>
  <c r="S3883" i="2" l="1"/>
  <c r="U3883" i="2"/>
  <c r="T3883" i="2"/>
  <c r="S3884" i="2" l="1"/>
  <c r="U3884" i="2"/>
  <c r="T3884" i="2"/>
  <c r="S3885" i="2" l="1"/>
  <c r="U3885" i="2"/>
  <c r="T3885" i="2"/>
  <c r="S3886" i="2" l="1"/>
  <c r="U3886" i="2"/>
  <c r="T3886" i="2"/>
  <c r="S3887" i="2" l="1"/>
  <c r="U3887" i="2"/>
  <c r="T3887" i="2"/>
  <c r="S3888" i="2" l="1"/>
  <c r="U3888" i="2"/>
  <c r="T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U3893" i="2"/>
  <c r="T3893" i="2"/>
  <c r="S3894" i="2" l="1"/>
  <c r="U3894" i="2"/>
  <c r="T3894" i="2"/>
  <c r="S3895" i="2" l="1"/>
  <c r="U3895" i="2"/>
  <c r="T3895" i="2"/>
  <c r="S3896" i="2" l="1"/>
  <c r="U3896" i="2"/>
  <c r="T3896" i="2"/>
  <c r="S3897" i="2" l="1"/>
  <c r="U3897" i="2"/>
  <c r="T3897" i="2"/>
  <c r="S3898" i="2" l="1"/>
  <c r="U3898" i="2"/>
  <c r="T3898" i="2"/>
  <c r="S3899" i="2" l="1"/>
  <c r="U3899" i="2"/>
  <c r="T3899" i="2"/>
  <c r="S3900" i="2" l="1"/>
  <c r="U3900" i="2"/>
  <c r="T3900" i="2"/>
  <c r="S3901" i="2" l="1"/>
  <c r="U3901" i="2"/>
  <c r="T3901" i="2"/>
  <c r="S3902" i="2" l="1"/>
  <c r="U3902" i="2"/>
  <c r="T3902" i="2"/>
  <c r="S3903" i="2" l="1"/>
  <c r="U3903" i="2"/>
  <c r="T3903" i="2"/>
  <c r="S3904" i="2" l="1"/>
  <c r="U3904" i="2"/>
  <c r="T3904" i="2"/>
  <c r="S3905" i="2" l="1"/>
  <c r="U3905" i="2"/>
  <c r="T3905" i="2"/>
  <c r="S3906" i="2" l="1"/>
  <c r="U3906" i="2"/>
  <c r="T3906" i="2"/>
  <c r="S3907" i="2" l="1"/>
  <c r="U3907" i="2"/>
  <c r="T3907" i="2"/>
  <c r="S3908" i="2" l="1"/>
  <c r="U3908" i="2"/>
  <c r="T3908" i="2"/>
  <c r="S3909" i="2" l="1"/>
  <c r="U3909" i="2"/>
  <c r="T3909" i="2"/>
  <c r="S3910" i="2" l="1"/>
  <c r="U3910" i="2"/>
  <c r="T3910" i="2"/>
  <c r="S3911" i="2" l="1"/>
  <c r="U3911" i="2"/>
  <c r="T3911" i="2"/>
  <c r="S3912" i="2" l="1"/>
  <c r="U3912" i="2"/>
  <c r="T3912" i="2"/>
  <c r="S3913" i="2" l="1"/>
  <c r="U3913" i="2"/>
  <c r="T3913" i="2"/>
  <c r="S3914" i="2" l="1"/>
  <c r="U3914" i="2"/>
  <c r="T3914" i="2"/>
  <c r="S3915" i="2" l="1"/>
  <c r="U3915" i="2"/>
  <c r="T3915" i="2"/>
  <c r="S3916" i="2" l="1"/>
  <c r="U3916" i="2"/>
  <c r="T3916" i="2"/>
  <c r="S3917" i="2" l="1"/>
  <c r="U3917" i="2"/>
  <c r="T3917" i="2"/>
  <c r="S3918" i="2" l="1"/>
  <c r="U3918" i="2"/>
  <c r="T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U3923" i="2"/>
  <c r="T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U3933" i="2"/>
  <c r="T3933" i="2"/>
  <c r="S3934" i="2" l="1"/>
  <c r="U3934" i="2"/>
  <c r="T3934" i="2"/>
  <c r="S3935" i="2" l="1"/>
  <c r="U3935" i="2"/>
  <c r="T3935" i="2"/>
  <c r="S3936" i="2" l="1"/>
  <c r="U3936" i="2"/>
  <c r="T3936" i="2"/>
  <c r="S3937" i="2" l="1"/>
  <c r="U3937" i="2"/>
  <c r="T3937" i="2"/>
  <c r="S3938" i="2" l="1"/>
  <c r="U3938" i="2"/>
  <c r="T3938" i="2"/>
  <c r="S3939" i="2" l="1"/>
  <c r="U3939" i="2"/>
  <c r="T3939" i="2"/>
  <c r="S3940" i="2" l="1"/>
  <c r="U3940" i="2"/>
  <c r="T3940" i="2"/>
  <c r="S3941" i="2" l="1"/>
  <c r="U3941" i="2"/>
  <c r="T3941" i="2"/>
  <c r="S3942" i="2" l="1"/>
  <c r="U3942" i="2"/>
  <c r="T3942" i="2"/>
  <c r="S3943" i="2" l="1"/>
  <c r="U3943" i="2"/>
  <c r="T3943" i="2"/>
  <c r="S3944" i="2" l="1"/>
  <c r="U3944" i="2"/>
  <c r="T3944" i="2"/>
  <c r="S3945" i="2" l="1"/>
  <c r="U3945" i="2"/>
  <c r="T3945" i="2"/>
  <c r="S3946" i="2" l="1"/>
  <c r="U3946" i="2"/>
  <c r="T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U3951" i="2"/>
  <c r="T3951" i="2"/>
  <c r="S3952" i="2" l="1"/>
  <c r="U3952" i="2"/>
  <c r="T3952" i="2"/>
  <c r="S3953" i="2" l="1"/>
  <c r="U3953" i="2"/>
  <c r="T3953" i="2"/>
  <c r="S3954" i="2" l="1"/>
  <c r="U3954" i="2"/>
  <c r="T3954" i="2"/>
  <c r="S3955" i="2" l="1"/>
  <c r="U3955" i="2"/>
  <c r="T3955" i="2"/>
  <c r="S3956" i="2" l="1"/>
  <c r="U3956" i="2"/>
  <c r="T3956" i="2"/>
  <c r="S3957" i="2" l="1"/>
  <c r="U3957" i="2"/>
  <c r="T3957" i="2"/>
  <c r="S3958" i="2" l="1"/>
  <c r="U3958" i="2"/>
  <c r="T3958" i="2"/>
  <c r="S3959" i="2" l="1"/>
  <c r="U3959" i="2"/>
  <c r="T3959" i="2"/>
  <c r="S3960" i="2" l="1"/>
  <c r="U3960" i="2"/>
  <c r="T3960" i="2"/>
  <c r="S3961" i="2" l="1"/>
  <c r="U3961" i="2"/>
  <c r="T3961" i="2"/>
  <c r="S3962" i="2" l="1"/>
  <c r="U3962" i="2"/>
  <c r="T3962" i="2"/>
  <c r="S3963" i="2" l="1"/>
  <c r="U3963" i="2"/>
  <c r="T3963" i="2"/>
  <c r="S3964" i="2" l="1"/>
  <c r="U3964" i="2"/>
  <c r="T3964" i="2"/>
  <c r="S3965" i="2" l="1"/>
  <c r="U3965" i="2"/>
  <c r="T3965" i="2"/>
  <c r="S3966" i="2" l="1"/>
  <c r="U3966" i="2"/>
  <c r="T3966" i="2"/>
  <c r="S3967" i="2" l="1"/>
  <c r="U3967" i="2"/>
  <c r="T3967" i="2"/>
  <c r="S3968" i="2" l="1"/>
  <c r="U3968" i="2"/>
  <c r="T3968" i="2"/>
  <c r="S3969" i="2" l="1"/>
  <c r="U3969" i="2"/>
  <c r="T3969" i="2"/>
  <c r="S3970" i="2" l="1"/>
  <c r="U3970" i="2"/>
  <c r="T3970" i="2"/>
  <c r="S3971" i="2" l="1"/>
  <c r="U3971" i="2"/>
  <c r="T3971" i="2"/>
  <c r="S3972" i="2" l="1"/>
  <c r="U3972" i="2"/>
  <c r="T3972" i="2"/>
  <c r="S3973" i="2" l="1"/>
  <c r="U3973" i="2"/>
  <c r="T3973" i="2"/>
  <c r="S3974" i="2" l="1"/>
  <c r="U3974" i="2"/>
  <c r="T3974" i="2"/>
  <c r="S3975" i="2" l="1"/>
  <c r="U3975" i="2"/>
  <c r="T3975" i="2"/>
  <c r="S3976" i="2" l="1"/>
  <c r="U3976" i="2"/>
  <c r="T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U3982" i="2"/>
  <c r="T3982" i="2"/>
  <c r="S3983" i="2" l="1"/>
  <c r="U3983" i="2"/>
  <c r="T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U3988" i="2"/>
  <c r="T3988" i="2"/>
  <c r="S3989" i="2" l="1"/>
  <c r="U3989" i="2"/>
  <c r="T3989" i="2"/>
  <c r="S3990" i="2" l="1"/>
  <c r="U3990" i="2"/>
  <c r="T3990" i="2"/>
  <c r="S3991" i="2" l="1"/>
  <c r="U3991" i="2"/>
  <c r="T3991" i="2"/>
  <c r="S3992" i="2" l="1"/>
  <c r="U3992" i="2"/>
  <c r="T3992" i="2"/>
  <c r="S3993" i="2" l="1"/>
  <c r="U3993" i="2"/>
  <c r="T3993" i="2"/>
  <c r="S3994" i="2" l="1"/>
  <c r="U3994" i="2"/>
  <c r="T3994" i="2"/>
  <c r="S3995" i="2" l="1"/>
  <c r="U3995" i="2"/>
  <c r="T3995" i="2"/>
  <c r="S3996" i="2" l="1"/>
  <c r="U3996" i="2"/>
  <c r="T3996" i="2"/>
  <c r="S3997" i="2" l="1"/>
  <c r="U3997" i="2"/>
  <c r="T3997" i="2"/>
  <c r="S3998" i="2" l="1"/>
  <c r="U3998" i="2"/>
  <c r="T3998" i="2"/>
  <c r="S3999" i="2" l="1"/>
  <c r="U3999" i="2"/>
  <c r="T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U4005" i="2"/>
  <c r="T4005" i="2"/>
  <c r="S4006" i="2" l="1"/>
  <c r="U4006" i="2"/>
  <c r="T4006" i="2"/>
  <c r="S4007" i="2" l="1"/>
  <c r="U4007" i="2"/>
  <c r="T4007" i="2"/>
  <c r="S4008" i="2" l="1"/>
  <c r="U4008" i="2"/>
  <c r="T4008" i="2"/>
  <c r="S4009" i="2" l="1"/>
  <c r="U4009" i="2"/>
  <c r="T4009" i="2"/>
  <c r="S4010" i="2" l="1"/>
  <c r="U4010" i="2"/>
  <c r="T4010" i="2"/>
  <c r="S4011" i="2" l="1"/>
  <c r="U4011" i="2"/>
  <c r="T4011" i="2"/>
  <c r="S4012" i="2" l="1"/>
  <c r="U4012" i="2"/>
  <c r="T4012" i="2"/>
  <c r="S4013" i="2" l="1"/>
  <c r="U4013" i="2"/>
  <c r="T4013" i="2"/>
  <c r="S4014" i="2" l="1"/>
  <c r="U4014" i="2"/>
  <c r="T4014" i="2"/>
  <c r="S4015" i="2" l="1"/>
  <c r="U4015" i="2"/>
  <c r="T4015" i="2"/>
  <c r="S4016" i="2" l="1"/>
  <c r="U4016" i="2"/>
  <c r="T4016" i="2"/>
  <c r="S4017" i="2" l="1"/>
  <c r="U4017" i="2"/>
  <c r="T4017" i="2"/>
  <c r="S4018" i="2" l="1"/>
  <c r="U4018" i="2"/>
  <c r="T4018" i="2"/>
  <c r="S4019" i="2" l="1"/>
  <c r="U4019" i="2"/>
  <c r="T4019" i="2"/>
  <c r="S4020" i="2" l="1"/>
  <c r="U4020" i="2"/>
  <c r="T4020" i="2"/>
  <c r="S4021" i="2" l="1"/>
  <c r="U4021" i="2"/>
  <c r="T4021" i="2"/>
  <c r="S4022" i="2" l="1"/>
  <c r="U4022" i="2"/>
  <c r="T4022" i="2"/>
  <c r="S4023" i="2" l="1"/>
  <c r="U4023" i="2"/>
  <c r="T4023" i="2"/>
  <c r="S4024" i="2" l="1"/>
  <c r="U4024" i="2"/>
  <c r="T4024" i="2"/>
  <c r="S4025" i="2" l="1"/>
  <c r="U4025" i="2"/>
  <c r="T4025" i="2"/>
  <c r="S4026" i="2" l="1"/>
  <c r="U4026" i="2"/>
  <c r="T4026" i="2"/>
  <c r="S4027" i="2" l="1"/>
  <c r="U4027" i="2"/>
  <c r="T4027" i="2"/>
  <c r="S4028" i="2" l="1"/>
  <c r="U4028" i="2"/>
  <c r="T4028" i="2"/>
  <c r="S4029" i="2" l="1"/>
  <c r="U4029" i="2"/>
  <c r="T4029" i="2"/>
  <c r="S4030" i="2" l="1"/>
  <c r="U4030" i="2"/>
  <c r="T4030" i="2"/>
  <c r="S4031" i="2" l="1"/>
  <c r="U4031" i="2"/>
  <c r="T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U4036" i="2"/>
  <c r="T4036" i="2"/>
  <c r="S4037" i="2" l="1"/>
  <c r="U4037" i="2"/>
  <c r="T4037" i="2"/>
  <c r="S4038" i="2" l="1"/>
  <c r="U4038" i="2"/>
  <c r="T4038" i="2"/>
  <c r="S4039" i="2" l="1"/>
  <c r="U4039" i="2"/>
  <c r="T4039" i="2"/>
  <c r="S4040" i="2" l="1"/>
  <c r="U4040" i="2"/>
  <c r="T4040" i="2"/>
  <c r="S4041" i="2" l="1"/>
  <c r="U4041" i="2"/>
  <c r="T4041" i="2"/>
  <c r="S4042" i="2" l="1"/>
  <c r="U4042" i="2"/>
  <c r="T4042" i="2"/>
  <c r="S4043" i="2" l="1"/>
  <c r="U4043" i="2"/>
  <c r="T4043" i="2"/>
  <c r="S4044" i="2" l="1"/>
  <c r="U4044" i="2"/>
  <c r="T4044" i="2"/>
  <c r="S4045" i="2" l="1"/>
  <c r="U4045" i="2"/>
  <c r="T4045" i="2"/>
  <c r="S4046" i="2" l="1"/>
  <c r="U4046" i="2"/>
  <c r="T4046" i="2"/>
  <c r="S4047" i="2" l="1"/>
  <c r="U4047" i="2"/>
  <c r="T4047" i="2"/>
  <c r="S4048" i="2" l="1"/>
  <c r="U4048" i="2"/>
  <c r="T4048" i="2"/>
  <c r="S4049" i="2" l="1"/>
  <c r="U4049" i="2"/>
  <c r="T4049" i="2"/>
  <c r="S4050" i="2" l="1"/>
  <c r="U4050" i="2"/>
  <c r="T4050" i="2"/>
  <c r="S4051" i="2" l="1"/>
  <c r="U4051" i="2"/>
  <c r="T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U4057" i="2"/>
  <c r="T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U4064" i="2"/>
  <c r="T4064" i="2"/>
  <c r="S4065" i="2" l="1"/>
  <c r="U4065" i="2"/>
  <c r="T4065" i="2"/>
  <c r="S4066" i="2" l="1"/>
  <c r="U4066" i="2"/>
  <c r="T4066" i="2"/>
  <c r="S4067" i="2" l="1"/>
  <c r="U4067" i="2"/>
  <c r="T4067" i="2"/>
  <c r="S4068" i="2" l="1"/>
  <c r="U4068" i="2"/>
  <c r="T4068" i="2"/>
  <c r="S4069" i="2" l="1"/>
  <c r="U4069" i="2"/>
  <c r="T4069" i="2"/>
  <c r="S4070" i="2" l="1"/>
  <c r="U4070" i="2"/>
  <c r="T4070" i="2"/>
  <c r="S4071" i="2" l="1"/>
  <c r="U4071" i="2"/>
  <c r="T4071" i="2"/>
  <c r="S4072" i="2" l="1"/>
  <c r="U4072" i="2"/>
  <c r="T4072" i="2"/>
  <c r="S4073" i="2" l="1"/>
  <c r="U4073" i="2"/>
  <c r="T4073" i="2"/>
  <c r="S4074" i="2" l="1"/>
  <c r="U4074" i="2"/>
  <c r="T4074" i="2"/>
  <c r="S4075" i="2" l="1"/>
  <c r="U4075" i="2"/>
  <c r="T4075" i="2"/>
  <c r="S4076" i="2" l="1"/>
  <c r="U4076" i="2"/>
  <c r="T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U4082" i="2"/>
  <c r="T4082" i="2"/>
  <c r="S4083" i="2" l="1"/>
  <c r="U4083" i="2"/>
  <c r="T4083" i="2"/>
  <c r="S4084" i="2" l="1"/>
  <c r="U4084" i="2"/>
  <c r="T4084" i="2"/>
  <c r="S4085" i="2" l="1"/>
  <c r="U4085" i="2"/>
  <c r="T4085" i="2"/>
  <c r="S4086" i="2" l="1"/>
  <c r="U4086" i="2"/>
  <c r="T4086" i="2"/>
  <c r="S4087" i="2" l="1"/>
  <c r="U4087" i="2"/>
  <c r="T4087" i="2"/>
  <c r="S4088" i="2" l="1"/>
  <c r="U4088" i="2"/>
  <c r="T4088" i="2"/>
  <c r="S4089" i="2" l="1"/>
  <c r="U4089" i="2"/>
  <c r="T4089" i="2"/>
  <c r="S4090" i="2" l="1"/>
  <c r="U4090" i="2"/>
  <c r="T4090" i="2"/>
  <c r="S4091" i="2" l="1"/>
  <c r="U4091" i="2"/>
  <c r="T4091" i="2"/>
  <c r="S4092" i="2" l="1"/>
  <c r="U4092" i="2"/>
  <c r="T4092" i="2"/>
  <c r="S4093" i="2" l="1"/>
  <c r="U4093" i="2"/>
  <c r="T4093" i="2"/>
  <c r="S4094" i="2" l="1"/>
  <c r="U4094" i="2"/>
  <c r="T4094" i="2"/>
  <c r="S4095" i="2" l="1"/>
  <c r="U4095" i="2"/>
  <c r="T4095" i="2"/>
  <c r="S4096" i="2" l="1"/>
  <c r="U4096" i="2"/>
  <c r="T4096" i="2"/>
  <c r="S4097" i="2" l="1"/>
  <c r="U4097" i="2"/>
  <c r="T4097" i="2"/>
  <c r="S4098" i="2" l="1"/>
  <c r="U4098" i="2"/>
  <c r="T4098" i="2"/>
  <c r="S4099" i="2" l="1"/>
  <c r="U4099" i="2"/>
  <c r="T4099" i="2"/>
  <c r="S4100" i="2" l="1"/>
  <c r="U4100" i="2"/>
  <c r="T4100" i="2"/>
  <c r="S4101" i="2" l="1"/>
  <c r="U4101" i="2"/>
  <c r="T4101" i="2"/>
  <c r="S4102" i="2" l="1"/>
  <c r="U4102" i="2"/>
  <c r="T4102" i="2"/>
  <c r="S4103" i="2" l="1"/>
  <c r="U4103" i="2"/>
  <c r="T4103" i="2"/>
  <c r="S4104" i="2" l="1"/>
  <c r="U4104" i="2"/>
  <c r="T4104" i="2"/>
  <c r="S4105" i="2" l="1"/>
  <c r="U4105" i="2"/>
  <c r="T4105" i="2"/>
  <c r="S4106" i="2" l="1"/>
  <c r="U4106" i="2"/>
  <c r="T4106" i="2"/>
  <c r="S4107" i="2" l="1"/>
  <c r="U4107" i="2"/>
  <c r="T4107" i="2"/>
  <c r="S4108" i="2" l="1"/>
  <c r="U4108" i="2"/>
  <c r="T4108" i="2"/>
  <c r="S4109" i="2" l="1"/>
  <c r="U4109" i="2"/>
  <c r="T4109" i="2"/>
  <c r="S4110" i="2" l="1"/>
  <c r="U4110" i="2"/>
  <c r="T4110" i="2"/>
  <c r="S4111" i="2" l="1"/>
  <c r="U4111" i="2"/>
  <c r="T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U4116" i="2"/>
  <c r="T4116" i="2"/>
  <c r="S4117" i="2" l="1"/>
  <c r="U4117" i="2"/>
  <c r="T4117" i="2"/>
  <c r="S4118" i="2" l="1"/>
  <c r="U4118" i="2"/>
  <c r="T4118" i="2"/>
  <c r="S4119" i="2" l="1"/>
  <c r="U4119" i="2"/>
  <c r="T4119" i="2"/>
  <c r="S4120" i="2" l="1"/>
  <c r="U4120" i="2"/>
  <c r="T4120" i="2"/>
  <c r="S4121" i="2" l="1"/>
  <c r="U4121" i="2"/>
  <c r="T4121" i="2"/>
  <c r="S4122" i="2" l="1"/>
  <c r="U4122" i="2"/>
  <c r="T4122" i="2"/>
  <c r="S4123" i="2" l="1"/>
  <c r="U4123" i="2"/>
  <c r="T4123" i="2"/>
  <c r="S4124" i="2" l="1"/>
  <c r="U4124" i="2"/>
  <c r="T4124" i="2"/>
  <c r="S4125" i="2" l="1"/>
  <c r="U4125" i="2"/>
  <c r="T4125" i="2"/>
  <c r="S4126" i="2" l="1"/>
  <c r="U4126" i="2"/>
  <c r="T4126" i="2"/>
  <c r="S4127" i="2" l="1"/>
  <c r="U4127" i="2"/>
  <c r="T4127" i="2"/>
  <c r="S4128" i="2" l="1"/>
  <c r="U4128" i="2"/>
  <c r="T4128" i="2"/>
  <c r="S4129" i="2" l="1"/>
  <c r="U4129" i="2"/>
  <c r="T4129" i="2"/>
  <c r="S4130" i="2" l="1"/>
  <c r="U4130" i="2"/>
  <c r="T4130" i="2"/>
  <c r="S4131" i="2" l="1"/>
  <c r="U4131" i="2"/>
  <c r="T4131" i="2"/>
  <c r="S4132" i="2" l="1"/>
  <c r="U4132" i="2"/>
  <c r="T4132" i="2"/>
  <c r="S4133" i="2" l="1"/>
  <c r="U4133" i="2"/>
  <c r="T4133" i="2"/>
  <c r="S4134" i="2" l="1"/>
  <c r="U4134" i="2"/>
  <c r="T4134" i="2"/>
  <c r="S4135" i="2" l="1"/>
  <c r="U4135" i="2"/>
  <c r="T4135" i="2"/>
  <c r="S4136" i="2" l="1"/>
  <c r="U4136" i="2"/>
  <c r="T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U4142" i="2"/>
  <c r="T4142" i="2"/>
  <c r="S4143" i="2" l="1"/>
  <c r="U4143" i="2"/>
  <c r="T4143" i="2"/>
  <c r="S4144" i="2" l="1"/>
  <c r="U4144" i="2"/>
  <c r="T4144" i="2"/>
  <c r="S4145" i="2" l="1"/>
  <c r="U4145" i="2"/>
  <c r="T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U4150" i="2"/>
  <c r="T4150" i="2"/>
  <c r="S4151" i="2" l="1"/>
  <c r="U4151" i="2"/>
  <c r="T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U4156" i="2"/>
  <c r="T4156" i="2"/>
  <c r="S4157" i="2" l="1"/>
  <c r="U4157" i="2"/>
  <c r="T4157" i="2"/>
  <c r="S4158" i="2" l="1"/>
  <c r="U4158" i="2"/>
  <c r="T4158" i="2"/>
  <c r="S4159" i="2" l="1"/>
  <c r="U4159" i="2"/>
  <c r="T4159" i="2"/>
  <c r="S4160" i="2" l="1"/>
  <c r="U4160" i="2"/>
  <c r="T4160" i="2"/>
  <c r="S4161" i="2" l="1"/>
  <c r="U4161" i="2"/>
  <c r="T4161" i="2"/>
  <c r="S4162" i="2" l="1"/>
  <c r="U4162" i="2"/>
  <c r="T4162" i="2"/>
  <c r="S4163" i="2" l="1"/>
  <c r="U4163" i="2"/>
  <c r="T4163" i="2"/>
  <c r="S4164" i="2" l="1"/>
  <c r="U4164" i="2"/>
  <c r="T4164" i="2"/>
  <c r="S4165" i="2" l="1"/>
  <c r="U4165" i="2"/>
  <c r="T4165" i="2"/>
  <c r="S4166" i="2" l="1"/>
  <c r="U4166" i="2"/>
  <c r="T4166" i="2"/>
  <c r="S4167" i="2" l="1"/>
  <c r="U4167" i="2"/>
  <c r="T4167" i="2"/>
  <c r="S4168" i="2" l="1"/>
  <c r="U4168" i="2"/>
  <c r="T4168" i="2"/>
  <c r="S4169" i="2" l="1"/>
  <c r="U4169" i="2"/>
  <c r="T4169" i="2"/>
  <c r="S4170" i="2" l="1"/>
  <c r="U4170" i="2"/>
  <c r="T4170" i="2"/>
  <c r="S4171" i="2" l="1"/>
  <c r="U4171" i="2"/>
  <c r="T4171" i="2"/>
  <c r="S4172" i="2" l="1"/>
  <c r="U4172" i="2"/>
  <c r="T4172" i="2"/>
  <c r="S4173" i="2" l="1"/>
  <c r="U4173" i="2"/>
  <c r="T4173" i="2"/>
  <c r="S4174" i="2" l="1"/>
  <c r="U4174" i="2"/>
  <c r="T4174" i="2"/>
  <c r="S4175" i="2" l="1"/>
  <c r="U4175" i="2"/>
  <c r="T4175" i="2"/>
  <c r="S4176" i="2" l="1"/>
  <c r="U4176" i="2"/>
  <c r="T4176" i="2"/>
  <c r="S4177" i="2" l="1"/>
  <c r="U4177" i="2"/>
  <c r="T4177" i="2"/>
  <c r="S4178" i="2" l="1"/>
  <c r="U4178" i="2"/>
  <c r="T4178" i="2"/>
  <c r="S4179" i="2" l="1"/>
  <c r="U4179" i="2"/>
  <c r="T4179" i="2"/>
  <c r="S4180" i="2" l="1"/>
  <c r="U4180" i="2"/>
  <c r="T4180" i="2"/>
  <c r="S4181" i="2" l="1"/>
  <c r="U4181" i="2"/>
  <c r="T4181" i="2"/>
  <c r="S4182" i="2" l="1"/>
  <c r="U4182" i="2"/>
  <c r="T4182" i="2"/>
  <c r="S4183" i="2" l="1"/>
  <c r="U4183" i="2"/>
  <c r="T4183" i="2"/>
  <c r="S4184" i="2" l="1"/>
  <c r="U4184" i="2"/>
  <c r="T4184" i="2"/>
  <c r="S4185" i="2" l="1"/>
  <c r="U4185" i="2"/>
  <c r="T4185" i="2"/>
  <c r="S4186" i="2" l="1"/>
  <c r="U4186" i="2"/>
  <c r="T4186" i="2"/>
  <c r="S4187" i="2" l="1"/>
  <c r="U4187" i="2"/>
  <c r="T4187" i="2"/>
  <c r="S4188" i="2" l="1"/>
  <c r="U4188" i="2"/>
  <c r="T4188" i="2"/>
  <c r="S4189" i="2" l="1"/>
  <c r="U4189" i="2"/>
  <c r="T4189" i="2"/>
  <c r="S4190" i="2" l="1"/>
  <c r="U4190" i="2"/>
  <c r="T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U4197" i="2"/>
  <c r="T4197" i="2"/>
  <c r="S4198" i="2" l="1"/>
  <c r="U4198" i="2"/>
  <c r="T4198" i="2"/>
  <c r="S4199" i="2" l="1"/>
  <c r="U4199" i="2"/>
  <c r="T4199" i="2"/>
  <c r="S4200" i="2" l="1"/>
  <c r="U4200" i="2"/>
  <c r="T4200" i="2"/>
  <c r="S4201" i="2" l="1"/>
  <c r="U4201" i="2"/>
  <c r="T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U4206" i="2"/>
  <c r="T4206" i="2"/>
  <c r="S4207" i="2" l="1"/>
  <c r="U4207" i="2"/>
  <c r="T4207" i="2"/>
  <c r="S4208" i="2" l="1"/>
  <c r="U4208" i="2"/>
  <c r="T4208" i="2"/>
  <c r="S4209" i="2" l="1"/>
  <c r="U4209" i="2"/>
  <c r="T4209" i="2"/>
  <c r="S4210" i="2" l="1"/>
  <c r="U4210" i="2"/>
  <c r="T4210" i="2"/>
  <c r="S4211" i="2" l="1"/>
  <c r="U4211" i="2"/>
  <c r="T4211" i="2"/>
  <c r="S4212" i="2" l="1"/>
  <c r="U4212" i="2"/>
  <c r="T4212" i="2"/>
  <c r="S4213" i="2" l="1"/>
  <c r="U4213" i="2"/>
  <c r="T4213" i="2"/>
  <c r="S4214" i="2" l="1"/>
  <c r="U4214" i="2"/>
  <c r="T4214" i="2"/>
  <c r="S4215" i="2" l="1"/>
  <c r="U4215" i="2"/>
  <c r="T4215" i="2"/>
  <c r="S4216" i="2" l="1"/>
  <c r="U4216" i="2"/>
  <c r="T4216" i="2"/>
  <c r="S4217" i="2" l="1"/>
  <c r="U4217" i="2"/>
  <c r="T4217" i="2"/>
  <c r="S4218" i="2" l="1"/>
  <c r="U4218" i="2"/>
  <c r="T4218" i="2"/>
  <c r="S4219" i="2" l="1"/>
  <c r="U4219" i="2"/>
  <c r="T4219" i="2"/>
  <c r="S4220" i="2" l="1"/>
  <c r="U4220" i="2"/>
  <c r="T4220" i="2"/>
  <c r="S4221" i="2" l="1"/>
  <c r="U4221" i="2"/>
  <c r="T4221" i="2"/>
  <c r="S4222" i="2" l="1"/>
  <c r="U4222" i="2"/>
  <c r="T4222" i="2"/>
  <c r="S4223" i="2" l="1"/>
  <c r="U4223" i="2"/>
  <c r="T4223" i="2"/>
  <c r="S4224" i="2" l="1"/>
  <c r="U4224" i="2"/>
  <c r="T4224" i="2"/>
  <c r="S4225" i="2" l="1"/>
  <c r="U4225" i="2"/>
  <c r="T4225" i="2"/>
  <c r="S4226" i="2" l="1"/>
  <c r="U4226" i="2"/>
  <c r="T4226" i="2"/>
  <c r="S4227" i="2" l="1"/>
  <c r="U4227" i="2"/>
  <c r="T4227" i="2"/>
  <c r="S4228" i="2" l="1"/>
  <c r="U4228" i="2"/>
  <c r="T4228" i="2"/>
  <c r="S4229" i="2" l="1"/>
  <c r="U4229" i="2"/>
  <c r="T4229" i="2"/>
  <c r="S4230" i="2" l="1"/>
  <c r="U4230" i="2"/>
  <c r="T4230" i="2"/>
  <c r="S4231" i="2" l="1"/>
  <c r="U4231" i="2"/>
  <c r="T4231" i="2"/>
  <c r="S4232" i="2" l="1"/>
  <c r="U4232" i="2"/>
  <c r="T4232" i="2"/>
  <c r="S4233" i="2" l="1"/>
  <c r="U4233" i="2"/>
  <c r="T4233" i="2"/>
  <c r="S4234" i="2" l="1"/>
  <c r="U4234" i="2"/>
  <c r="T4234" i="2"/>
  <c r="S4235" i="2" l="1"/>
  <c r="U4235" i="2"/>
  <c r="T4235" i="2"/>
  <c r="S4236" i="2" l="1"/>
  <c r="U4236" i="2"/>
  <c r="T4236" i="2"/>
  <c r="S4237" i="2" l="1"/>
  <c r="U4237" i="2"/>
  <c r="T4237" i="2"/>
  <c r="S4238" i="2" l="1"/>
  <c r="U4238" i="2"/>
  <c r="T4238" i="2"/>
  <c r="S4239" i="2" l="1"/>
  <c r="U4239" i="2"/>
  <c r="T4239" i="2"/>
  <c r="S4240" i="2" l="1"/>
  <c r="U4240" i="2"/>
  <c r="T4240" i="2"/>
  <c r="S4241" i="2" l="1"/>
  <c r="U4241" i="2"/>
  <c r="T4241" i="2"/>
  <c r="S4242" i="2" l="1"/>
  <c r="U4242" i="2"/>
  <c r="T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U4247" i="2"/>
  <c r="T4247" i="2"/>
  <c r="S4248" i="2" l="1"/>
  <c r="U4248" i="2"/>
  <c r="T4248" i="2"/>
  <c r="S4249" i="2" l="1"/>
  <c r="U4249" i="2"/>
  <c r="T4249" i="2"/>
  <c r="S4250" i="2" l="1"/>
  <c r="U4250" i="2"/>
  <c r="T4250" i="2"/>
  <c r="S4251" i="2" l="1"/>
  <c r="U4251" i="2"/>
  <c r="T4251" i="2"/>
  <c r="S4252" i="2" l="1"/>
  <c r="U4252" i="2"/>
  <c r="T4252" i="2"/>
  <c r="S4253" i="2" l="1"/>
  <c r="U4253" i="2"/>
  <c r="T4253" i="2"/>
  <c r="S4254" i="2" l="1"/>
  <c r="U4254" i="2"/>
  <c r="T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U4261" i="2"/>
  <c r="T4261" i="2"/>
  <c r="S4262" i="2" l="1"/>
  <c r="U4262" i="2"/>
  <c r="T4262" i="2"/>
  <c r="S4263" i="2" l="1"/>
  <c r="U4263" i="2"/>
  <c r="T4263" i="2"/>
  <c r="S4264" i="2" l="1"/>
  <c r="U4264" i="2"/>
  <c r="T4264" i="2"/>
  <c r="S4265" i="2" l="1"/>
  <c r="U4265" i="2"/>
  <c r="T4265" i="2"/>
  <c r="S4266" i="2" l="1"/>
  <c r="U4266" i="2"/>
  <c r="T4266" i="2"/>
  <c r="S4267" i="2" l="1"/>
  <c r="U4267" i="2"/>
  <c r="T4267" i="2"/>
  <c r="S4268" i="2" l="1"/>
  <c r="U4268" i="2"/>
  <c r="T4268" i="2"/>
  <c r="S4269" i="2" l="1"/>
  <c r="U4269" i="2"/>
  <c r="T4269" i="2"/>
  <c r="S4270" i="2" l="1"/>
  <c r="U4270" i="2"/>
  <c r="T4270" i="2"/>
  <c r="S4271" i="2" l="1"/>
  <c r="U4271" i="2"/>
  <c r="T4271" i="2"/>
  <c r="S4272" i="2" l="1"/>
  <c r="U4272" i="2"/>
  <c r="T4272" i="2"/>
  <c r="S4273" i="2" l="1"/>
  <c r="U4273" i="2"/>
  <c r="T4273" i="2"/>
  <c r="S4274" i="2" l="1"/>
  <c r="U4274" i="2"/>
  <c r="T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U4279" i="2"/>
  <c r="T4279" i="2"/>
  <c r="S4280" i="2" l="1"/>
  <c r="U4280" i="2"/>
  <c r="T4280" i="2"/>
  <c r="S4281" i="2" l="1"/>
  <c r="U4281" i="2"/>
  <c r="T4281" i="2"/>
  <c r="S4282" i="2" l="1"/>
  <c r="U4282" i="2"/>
  <c r="T4282" i="2"/>
  <c r="S4283" i="2" l="1"/>
  <c r="U4283" i="2"/>
  <c r="T4283" i="2"/>
  <c r="S4284" i="2" l="1"/>
  <c r="U4284" i="2"/>
  <c r="T4284" i="2"/>
  <c r="S4285" i="2" l="1"/>
  <c r="U4285" i="2"/>
  <c r="T4285" i="2"/>
  <c r="S4286" i="2" l="1"/>
  <c r="U4286" i="2"/>
  <c r="T4286" i="2"/>
  <c r="S4287" i="2" l="1"/>
  <c r="U4287" i="2"/>
  <c r="T4287" i="2"/>
  <c r="S4288" i="2" l="1"/>
  <c r="U4288" i="2"/>
  <c r="T4288" i="2"/>
  <c r="S4289" i="2" l="1"/>
  <c r="U4289" i="2"/>
  <c r="T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U4294" i="2"/>
  <c r="T4294" i="2"/>
  <c r="S4295" i="2" l="1"/>
  <c r="U4295" i="2"/>
  <c r="T4295" i="2"/>
  <c r="S4296" i="2" l="1"/>
  <c r="U4296" i="2"/>
  <c r="T4296" i="2"/>
  <c r="S4297" i="2" l="1"/>
  <c r="U4297" i="2"/>
  <c r="T4297" i="2"/>
  <c r="S4298" i="2" l="1"/>
  <c r="U4298" i="2"/>
  <c r="T4298" i="2"/>
  <c r="S4299" i="2" l="1"/>
  <c r="U4299" i="2"/>
  <c r="T4299" i="2"/>
  <c r="S4300" i="2" l="1"/>
  <c r="U4300" i="2"/>
  <c r="T4300" i="2"/>
  <c r="S4301" i="2" l="1"/>
  <c r="U4301" i="2"/>
  <c r="T4301" i="2"/>
  <c r="S4302" i="2" l="1"/>
  <c r="U4302" i="2"/>
  <c r="T4302" i="2"/>
  <c r="S4303" i="2" l="1"/>
  <c r="U4303" i="2"/>
  <c r="T4303" i="2"/>
  <c r="S4304" i="2" l="1"/>
  <c r="U4304" i="2"/>
  <c r="T4304" i="2"/>
  <c r="S4305" i="2" l="1"/>
  <c r="U4305" i="2"/>
  <c r="T4305" i="2"/>
  <c r="S4306" i="2" l="1"/>
  <c r="U4306" i="2"/>
  <c r="T4306" i="2"/>
  <c r="S4307" i="2" l="1"/>
  <c r="U4307" i="2"/>
  <c r="T4307" i="2"/>
  <c r="S4308" i="2" l="1"/>
  <c r="U4308" i="2"/>
  <c r="T4308" i="2"/>
  <c r="S4309" i="2" l="1"/>
  <c r="U4309" i="2"/>
  <c r="T4309" i="2"/>
  <c r="S4310" i="2" l="1"/>
  <c r="U4310" i="2"/>
  <c r="T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U4315" i="2"/>
  <c r="T4315" i="2"/>
  <c r="S4316" i="2" l="1"/>
  <c r="U4316" i="2"/>
  <c r="T4316" i="2"/>
  <c r="S4317" i="2" l="1"/>
  <c r="U4317" i="2"/>
  <c r="T4317" i="2"/>
  <c r="S4318" i="2" l="1"/>
  <c r="U4318" i="2"/>
  <c r="T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U4324" i="2"/>
  <c r="T4324" i="2"/>
  <c r="S4325" i="2" l="1"/>
  <c r="U4325" i="2"/>
  <c r="T4325" i="2"/>
  <c r="S4326" i="2" l="1"/>
  <c r="U4326" i="2"/>
  <c r="T4326" i="2"/>
  <c r="S4327" i="2" l="1"/>
  <c r="U4327" i="2"/>
  <c r="T4327" i="2"/>
  <c r="S4328" i="2" l="1"/>
  <c r="U4328" i="2"/>
  <c r="T4328" i="2"/>
  <c r="S4329" i="2" l="1"/>
  <c r="U4329" i="2"/>
  <c r="T4329" i="2"/>
  <c r="S4330" i="2" l="1"/>
  <c r="U4330" i="2"/>
  <c r="T4330" i="2"/>
  <c r="S4331" i="2" l="1"/>
  <c r="U4331" i="2"/>
  <c r="T4331" i="2"/>
  <c r="S4332" i="2" l="1"/>
  <c r="U4332" i="2"/>
  <c r="T4332" i="2"/>
  <c r="S4333" i="2" l="1"/>
  <c r="U4333" i="2"/>
  <c r="T4333" i="2"/>
  <c r="S4334" i="2" l="1"/>
  <c r="U4334" i="2"/>
  <c r="T4334" i="2"/>
  <c r="S4335" i="2" l="1"/>
  <c r="U4335" i="2"/>
  <c r="T4335" i="2"/>
  <c r="S4336" i="2" l="1"/>
  <c r="U4336" i="2"/>
  <c r="T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U4342" i="2"/>
  <c r="T4342" i="2"/>
  <c r="S4343" i="2" l="1"/>
  <c r="U4343" i="2"/>
  <c r="T4343" i="2"/>
  <c r="S4344" i="2" l="1"/>
  <c r="U4344" i="2"/>
  <c r="T4344" i="2"/>
  <c r="S4345" i="2" l="1"/>
  <c r="U4345" i="2"/>
  <c r="T4345" i="2"/>
  <c r="S4346" i="2" l="1"/>
  <c r="U4346" i="2"/>
  <c r="T4346" i="2"/>
  <c r="S4347" i="2" l="1"/>
  <c r="U4347" i="2"/>
  <c r="T4347" i="2"/>
  <c r="S4348" i="2" l="1"/>
  <c r="U4348" i="2"/>
  <c r="T4348" i="2"/>
  <c r="S4349" i="2" l="1"/>
  <c r="U4349" i="2"/>
  <c r="T4349" i="2"/>
  <c r="S4350" i="2" l="1"/>
  <c r="U4350" i="2"/>
  <c r="T4350" i="2"/>
  <c r="S4351" i="2" l="1"/>
  <c r="U4351" i="2"/>
  <c r="T4351" i="2"/>
  <c r="S4352" i="2" l="1"/>
  <c r="U4352" i="2"/>
  <c r="T4352" i="2"/>
  <c r="S4353" i="2" l="1"/>
  <c r="U4353" i="2"/>
  <c r="T4353" i="2"/>
  <c r="S4354" i="2" l="1"/>
  <c r="U4354" i="2"/>
  <c r="T4354" i="2"/>
  <c r="S4355" i="2" l="1"/>
  <c r="U4355" i="2"/>
  <c r="T4355" i="2"/>
  <c r="S4356" i="2" l="1"/>
  <c r="U4356" i="2"/>
  <c r="T4356" i="2"/>
  <c r="S4357" i="2" l="1"/>
  <c r="U4357" i="2"/>
  <c r="T4357" i="2"/>
  <c r="S4358" i="2" l="1"/>
  <c r="U4358" i="2"/>
  <c r="T4358" i="2"/>
  <c r="S4359" i="2" l="1"/>
  <c r="U4359" i="2"/>
  <c r="T4359" i="2"/>
  <c r="S4360" i="2" l="1"/>
  <c r="U4360" i="2"/>
  <c r="T4360" i="2"/>
  <c r="S4361" i="2" l="1"/>
  <c r="U4361" i="2"/>
  <c r="T4361" i="2"/>
  <c r="S4362" i="2" l="1"/>
  <c r="U4362" i="2"/>
  <c r="T4362" i="2"/>
  <c r="S4363" i="2" l="1"/>
  <c r="U4363" i="2"/>
  <c r="T4363" i="2"/>
  <c r="S4364" i="2" l="1"/>
  <c r="U4364" i="2"/>
  <c r="T4364" i="2"/>
  <c r="S4365" i="2" l="1"/>
  <c r="U4365" i="2"/>
  <c r="T4365" i="2"/>
  <c r="S4366" i="2" l="1"/>
  <c r="U4366" i="2"/>
  <c r="T4366" i="2"/>
  <c r="S4367" i="2" l="1"/>
  <c r="U4367" i="2"/>
  <c r="T4367" i="2"/>
  <c r="S4368" i="2" l="1"/>
  <c r="U4368" i="2"/>
  <c r="T4368" i="2"/>
  <c r="S4369" i="2" l="1"/>
  <c r="U4369" i="2"/>
  <c r="T4369" i="2"/>
  <c r="S4370" i="2" l="1"/>
  <c r="U4370" i="2"/>
  <c r="T4370" i="2"/>
  <c r="S4371" i="2" l="1"/>
  <c r="U4371" i="2"/>
  <c r="T4371" i="2"/>
  <c r="S4372" i="2" l="1"/>
  <c r="U4372" i="2"/>
  <c r="T4372" i="2"/>
  <c r="S4373" i="2" l="1"/>
  <c r="U4373" i="2"/>
  <c r="T4373" i="2"/>
  <c r="S4374" i="2" l="1"/>
  <c r="U4374" i="2"/>
  <c r="T4374" i="2"/>
  <c r="S4375" i="2" l="1"/>
  <c r="U4375" i="2"/>
  <c r="T4375" i="2"/>
  <c r="S4376" i="2" l="1"/>
  <c r="U4376" i="2"/>
  <c r="T4376" i="2"/>
  <c r="S4377" i="2" l="1"/>
  <c r="U4377" i="2"/>
  <c r="T4377" i="2"/>
  <c r="S4378" i="2" l="1"/>
  <c r="U4378" i="2"/>
  <c r="T4378" i="2"/>
  <c r="S4379" i="2" l="1"/>
  <c r="U4379" i="2"/>
  <c r="T4379" i="2"/>
  <c r="S4380" i="2" l="1"/>
  <c r="U4380" i="2"/>
  <c r="T4380" i="2"/>
  <c r="S4381" i="2" l="1"/>
  <c r="U4381" i="2"/>
  <c r="T4381" i="2"/>
  <c r="S4382" i="2" l="1"/>
  <c r="U4382" i="2"/>
  <c r="T4382" i="2"/>
  <c r="S4383" i="2" l="1"/>
  <c r="U4383" i="2"/>
  <c r="T4383" i="2"/>
  <c r="S4384" i="2" l="1"/>
  <c r="U4384" i="2"/>
  <c r="T4384" i="2"/>
  <c r="S4385" i="2" l="1"/>
  <c r="U4385" i="2"/>
  <c r="T4385" i="2"/>
  <c r="S4386" i="2" l="1"/>
  <c r="U4386" i="2"/>
  <c r="T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U4391" i="2"/>
  <c r="T4391" i="2"/>
  <c r="S4392" i="2" l="1"/>
  <c r="U4392" i="2"/>
  <c r="T4392" i="2"/>
  <c r="S4393" i="2" l="1"/>
  <c r="U4393" i="2"/>
  <c r="T4393" i="2"/>
  <c r="S4394" i="2" l="1"/>
  <c r="U4394" i="2"/>
  <c r="T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U4399" i="2"/>
  <c r="T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U4405" i="2"/>
  <c r="T4405" i="2"/>
  <c r="S4406" i="2" l="1"/>
  <c r="U4406" i="2"/>
  <c r="T4406" i="2"/>
  <c r="S4407" i="2" l="1"/>
  <c r="U4407" i="2"/>
  <c r="T4407" i="2"/>
  <c r="S4408" i="2" l="1"/>
  <c r="U4408" i="2"/>
  <c r="T4408" i="2"/>
  <c r="S4409" i="2" l="1"/>
  <c r="U4409" i="2"/>
  <c r="T4409" i="2"/>
  <c r="S4410" i="2" l="1"/>
  <c r="U4410" i="2"/>
  <c r="T4410" i="2"/>
  <c r="S4411" i="2" l="1"/>
  <c r="U4411" i="2"/>
  <c r="T4411" i="2"/>
  <c r="S4412" i="2" l="1"/>
  <c r="U4412" i="2"/>
  <c r="T4412" i="2"/>
  <c r="S4413" i="2" l="1"/>
  <c r="U4413" i="2"/>
  <c r="T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U4419" i="2"/>
  <c r="T4419" i="2"/>
  <c r="S4420" i="2" l="1"/>
  <c r="U4420" i="2"/>
  <c r="T4420" i="2"/>
  <c r="S4421" i="2" l="1"/>
  <c r="U4421" i="2"/>
  <c r="T4421" i="2"/>
  <c r="S4422" i="2" l="1"/>
  <c r="U4422" i="2"/>
  <c r="T4422" i="2"/>
  <c r="S4423" i="2" l="1"/>
  <c r="U4423" i="2"/>
  <c r="T4423" i="2"/>
  <c r="S4424" i="2" l="1"/>
  <c r="U4424" i="2"/>
  <c r="T4424" i="2"/>
  <c r="S4425" i="2" l="1"/>
  <c r="U4425" i="2"/>
  <c r="T4425" i="2"/>
  <c r="S4426" i="2" l="1"/>
  <c r="U4426" i="2"/>
  <c r="T4426" i="2"/>
  <c r="S4427" i="2" l="1"/>
  <c r="U4427" i="2"/>
  <c r="T4427" i="2"/>
  <c r="S4428" i="2" l="1"/>
  <c r="U4428" i="2"/>
  <c r="T4428" i="2"/>
  <c r="S4429" i="2" l="1"/>
  <c r="U4429" i="2"/>
  <c r="T4429" i="2"/>
  <c r="S4430" i="2" l="1"/>
  <c r="U4430" i="2"/>
  <c r="T4430" i="2"/>
  <c r="S4431" i="2" l="1"/>
  <c r="U4431" i="2"/>
  <c r="T4431" i="2"/>
  <c r="S4432" i="2" l="1"/>
  <c r="U4432" i="2"/>
  <c r="T4432" i="2"/>
  <c r="S4433" i="2" l="1"/>
  <c r="U4433" i="2"/>
  <c r="T4433" i="2"/>
  <c r="S4434" i="2" l="1"/>
  <c r="U4434" i="2"/>
  <c r="T4434" i="2"/>
  <c r="S4435" i="2" l="1"/>
  <c r="U4435" i="2"/>
  <c r="T4435" i="2"/>
  <c r="S4436" i="2" l="1"/>
  <c r="U4436" i="2"/>
  <c r="T4436" i="2"/>
  <c r="S4437" i="2" l="1"/>
  <c r="U4437" i="2"/>
  <c r="T4437" i="2"/>
  <c r="S4438" i="2" l="1"/>
  <c r="U4438" i="2"/>
  <c r="T4438" i="2"/>
  <c r="S4439" i="2" l="1"/>
  <c r="U4439" i="2"/>
  <c r="T4439" i="2"/>
  <c r="S4440" i="2" l="1"/>
  <c r="U4440" i="2"/>
  <c r="T4440" i="2"/>
  <c r="S4441" i="2" l="1"/>
  <c r="U4441" i="2"/>
  <c r="T4441" i="2"/>
  <c r="S4442" i="2" l="1"/>
  <c r="U4442" i="2"/>
  <c r="T4442" i="2"/>
  <c r="S4443" i="2" l="1"/>
  <c r="U4443" i="2"/>
  <c r="T4443" i="2"/>
  <c r="S4444" i="2" l="1"/>
  <c r="U4444" i="2"/>
  <c r="T4444" i="2"/>
  <c r="S4445" i="2" l="1"/>
  <c r="U4445" i="2"/>
  <c r="T4445" i="2"/>
  <c r="S4446" i="2" l="1"/>
  <c r="U4446" i="2"/>
  <c r="T4446" i="2"/>
  <c r="S4447" i="2" l="1"/>
  <c r="U4447" i="2"/>
  <c r="T4447" i="2"/>
  <c r="S4448" i="2" l="1"/>
  <c r="U4448" i="2"/>
  <c r="T4448" i="2"/>
  <c r="S4449" i="2" l="1"/>
  <c r="U4449" i="2"/>
  <c r="T4449" i="2"/>
  <c r="S4450" i="2" l="1"/>
  <c r="U4450" i="2"/>
  <c r="T4450" i="2"/>
  <c r="S4451" i="2" l="1"/>
  <c r="U4451" i="2"/>
  <c r="T4451" i="2"/>
  <c r="S4452" i="2" l="1"/>
  <c r="U4452" i="2"/>
  <c r="T4452" i="2"/>
  <c r="S4453" i="2" l="1"/>
  <c r="U4453" i="2"/>
  <c r="T4453" i="2"/>
  <c r="S4454" i="2" l="1"/>
  <c r="U4454" i="2"/>
  <c r="T4454" i="2"/>
  <c r="S4455" i="2" l="1"/>
  <c r="U4455" i="2"/>
  <c r="T4455" i="2"/>
  <c r="S4456" i="2" l="1"/>
  <c r="U4456" i="2"/>
  <c r="T4456" i="2"/>
  <c r="S4457" i="2" l="1"/>
  <c r="U4457" i="2"/>
  <c r="T4457" i="2"/>
  <c r="S4458" i="2" l="1"/>
  <c r="U4458" i="2"/>
  <c r="T4458" i="2"/>
  <c r="S4459" i="2" l="1"/>
  <c r="U4459" i="2"/>
  <c r="T4459" i="2"/>
  <c r="S4460" i="2" l="1"/>
  <c r="U4460" i="2"/>
  <c r="T4460" i="2"/>
  <c r="S4461" i="2" l="1"/>
  <c r="U4461" i="2"/>
  <c r="T4461" i="2"/>
  <c r="S4462" i="2" l="1"/>
  <c r="U4462" i="2"/>
  <c r="T4462" i="2"/>
  <c r="S4463" i="2" l="1"/>
  <c r="U4463" i="2"/>
  <c r="T4463" i="2"/>
  <c r="S4464" i="2" l="1"/>
  <c r="U4464" i="2"/>
  <c r="T4464" i="2"/>
  <c r="S4465" i="2" l="1"/>
  <c r="U4465" i="2"/>
  <c r="T4465" i="2"/>
  <c r="S4466" i="2" l="1"/>
  <c r="U4466" i="2"/>
  <c r="T4466" i="2"/>
  <c r="S4467" i="2" l="1"/>
  <c r="U4467" i="2"/>
  <c r="T4467" i="2"/>
  <c r="S4468" i="2" l="1"/>
  <c r="U4468" i="2"/>
  <c r="T4468" i="2"/>
  <c r="S4469" i="2" l="1"/>
  <c r="U4469" i="2"/>
  <c r="T4469" i="2"/>
  <c r="S4470" i="2" l="1"/>
  <c r="U4470" i="2"/>
  <c r="T4470" i="2"/>
  <c r="S4471" i="2" l="1"/>
  <c r="U4471" i="2"/>
  <c r="T4471" i="2"/>
  <c r="S4472" i="2" l="1"/>
  <c r="U4472" i="2"/>
  <c r="T4472" i="2"/>
  <c r="S4473" i="2" l="1"/>
  <c r="U4473" i="2"/>
  <c r="T4473" i="2"/>
  <c r="S4474" i="2" l="1"/>
  <c r="U4474" i="2"/>
  <c r="T4474" i="2"/>
  <c r="S4475" i="2" l="1"/>
  <c r="U4475" i="2"/>
  <c r="T4475" i="2"/>
  <c r="S4476" i="2" l="1"/>
  <c r="U4476" i="2"/>
  <c r="T4476" i="2"/>
  <c r="S4477" i="2" l="1"/>
  <c r="U4477" i="2"/>
  <c r="T4477" i="2"/>
  <c r="S4478" i="2" l="1"/>
  <c r="U4478" i="2"/>
  <c r="T4478" i="2"/>
  <c r="S4479" i="2" l="1"/>
  <c r="U4479" i="2"/>
  <c r="T4479" i="2"/>
  <c r="S4480" i="2" l="1"/>
  <c r="U4480" i="2"/>
  <c r="T4480" i="2"/>
  <c r="S4481" i="2" l="1"/>
  <c r="U4481" i="2"/>
  <c r="T4481" i="2"/>
  <c r="S4482" i="2" l="1"/>
  <c r="U4482" i="2"/>
  <c r="T4482" i="2"/>
  <c r="S4483" i="2" l="1"/>
  <c r="U4483" i="2"/>
  <c r="T4483" i="2"/>
  <c r="S4484" i="2" l="1"/>
  <c r="U4484" i="2"/>
  <c r="T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U4489" i="2"/>
  <c r="T4489" i="2"/>
  <c r="S4490" i="2" l="1"/>
  <c r="U4490" i="2"/>
  <c r="T4490" i="2"/>
  <c r="S4491" i="2" l="1"/>
  <c r="U4491" i="2"/>
  <c r="T4491" i="2"/>
  <c r="S4492" i="2" l="1"/>
  <c r="U4492" i="2"/>
  <c r="T4492" i="2"/>
  <c r="S4493" i="2" l="1"/>
  <c r="U4493" i="2"/>
  <c r="T4493" i="2"/>
  <c r="S4494" i="2" l="1"/>
  <c r="U4494" i="2"/>
  <c r="T4494" i="2"/>
  <c r="S4495" i="2" l="1"/>
  <c r="U4495" i="2"/>
  <c r="T4495" i="2"/>
  <c r="S4496" i="2" l="1"/>
  <c r="U4496" i="2"/>
  <c r="T4496" i="2"/>
  <c r="S4497" i="2" l="1"/>
  <c r="U4497" i="2"/>
  <c r="T4497" i="2"/>
  <c r="S4498" i="2" l="1"/>
  <c r="U4498" i="2"/>
  <c r="T4498" i="2"/>
  <c r="S4499" i="2" l="1"/>
  <c r="U4499" i="2"/>
  <c r="T4499" i="2"/>
  <c r="S4500" i="2" l="1"/>
  <c r="U4500" i="2"/>
  <c r="T4500" i="2"/>
  <c r="S4501" i="2" l="1"/>
  <c r="U4501" i="2"/>
  <c r="T4501" i="2"/>
  <c r="S4502" i="2" l="1"/>
  <c r="U4502" i="2"/>
  <c r="T4502" i="2"/>
  <c r="S4503" i="2" l="1"/>
  <c r="U4503" i="2"/>
  <c r="T4503" i="2"/>
  <c r="S4504" i="2" l="1"/>
  <c r="U4504" i="2"/>
  <c r="T4504" i="2"/>
  <c r="S4505" i="2" l="1"/>
  <c r="U4505" i="2"/>
  <c r="T4505" i="2"/>
  <c r="S4506" i="2" l="1"/>
  <c r="U4506" i="2"/>
  <c r="T4506" i="2"/>
  <c r="S4507" i="2" l="1"/>
  <c r="U4507" i="2"/>
  <c r="T4507" i="2"/>
  <c r="S4508" i="2" l="1"/>
  <c r="U4508" i="2"/>
  <c r="T4508" i="2"/>
  <c r="S4509" i="2" l="1"/>
  <c r="U4509" i="2"/>
  <c r="T4509" i="2"/>
  <c r="S4510" i="2" l="1"/>
  <c r="U4510" i="2"/>
  <c r="T4510" i="2"/>
  <c r="S4511" i="2" l="1"/>
  <c r="U4511" i="2"/>
  <c r="T4511" i="2"/>
  <c r="S4512" i="2" l="1"/>
  <c r="U4512" i="2"/>
  <c r="T4512" i="2"/>
  <c r="S4513" i="2" l="1"/>
  <c r="U4513" i="2"/>
  <c r="T4513" i="2"/>
  <c r="S4514" i="2" l="1"/>
  <c r="U4514" i="2"/>
  <c r="T4514" i="2"/>
  <c r="S4515" i="2" l="1"/>
  <c r="U4515" i="2"/>
  <c r="T4515" i="2"/>
  <c r="S4516" i="2" l="1"/>
  <c r="U4516" i="2"/>
  <c r="T4516" i="2"/>
  <c r="S4517" i="2" l="1"/>
  <c r="U4517" i="2"/>
  <c r="T4517" i="2"/>
  <c r="S4518" i="2" l="1"/>
  <c r="U4518" i="2"/>
  <c r="T4518" i="2"/>
  <c r="S4519" i="2" l="1"/>
  <c r="U4519" i="2"/>
  <c r="T4519" i="2"/>
  <c r="S4520" i="2" l="1"/>
  <c r="U4520" i="2"/>
  <c r="T4520" i="2"/>
  <c r="S4521" i="2" l="1"/>
  <c r="U4521" i="2"/>
  <c r="T4521" i="2"/>
  <c r="S4522" i="2" l="1"/>
  <c r="U4522" i="2"/>
  <c r="T4522" i="2"/>
  <c r="S4523" i="2" l="1"/>
  <c r="U4523" i="2"/>
  <c r="T4523" i="2"/>
  <c r="S4524" i="2" l="1"/>
  <c r="U4524" i="2"/>
  <c r="T4524" i="2"/>
  <c r="S4525" i="2" l="1"/>
  <c r="U4525" i="2"/>
  <c r="T4525" i="2"/>
  <c r="S4526" i="2" l="1"/>
  <c r="U4526" i="2"/>
  <c r="T4526" i="2"/>
  <c r="S4527" i="2" l="1"/>
  <c r="U4527" i="2"/>
  <c r="T4527" i="2"/>
  <c r="S4528" i="2" l="1"/>
  <c r="U4528" i="2"/>
  <c r="T4528" i="2"/>
  <c r="S4529" i="2" l="1"/>
  <c r="U4529" i="2"/>
  <c r="T4529" i="2"/>
  <c r="S4530" i="2" l="1"/>
  <c r="U4530" i="2"/>
  <c r="T4530" i="2"/>
  <c r="S4531" i="2" l="1"/>
  <c r="U4531" i="2"/>
  <c r="T4531" i="2"/>
  <c r="S4532" i="2" l="1"/>
  <c r="U4532" i="2"/>
  <c r="T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U4540" i="2"/>
  <c r="T4540" i="2"/>
  <c r="S4541" i="2" l="1"/>
  <c r="U4541" i="2"/>
  <c r="T4541" i="2"/>
  <c r="S4542" i="2" l="1"/>
  <c r="U4542" i="2"/>
  <c r="T4542" i="2"/>
  <c r="S4543" i="2" l="1"/>
  <c r="U4543" i="2"/>
  <c r="T4543" i="2"/>
  <c r="S4544" i="2" l="1"/>
  <c r="U4544" i="2"/>
  <c r="T4544" i="2"/>
  <c r="S4545" i="2" l="1"/>
  <c r="U4545" i="2"/>
  <c r="T4545" i="2"/>
  <c r="S4546" i="2" l="1"/>
  <c r="U4546" i="2"/>
  <c r="T4546" i="2"/>
  <c r="S4547" i="2" l="1"/>
  <c r="U4547" i="2"/>
  <c r="T4547" i="2"/>
  <c r="S4548" i="2" l="1"/>
  <c r="U4548" i="2"/>
  <c r="T4548" i="2"/>
  <c r="S4549" i="2" l="1"/>
  <c r="U4549" i="2"/>
  <c r="T4549" i="2"/>
  <c r="S4550" i="2" l="1"/>
  <c r="U4550" i="2"/>
  <c r="T4550" i="2"/>
  <c r="S4551" i="2" l="1"/>
  <c r="U4551" i="2"/>
  <c r="T4551" i="2"/>
  <c r="S4552" i="2" l="1"/>
  <c r="U4552" i="2"/>
  <c r="T4552" i="2"/>
  <c r="S4553" i="2" l="1"/>
  <c r="U4553" i="2"/>
  <c r="T4553" i="2"/>
  <c r="S4554" i="2" l="1"/>
  <c r="U4554" i="2"/>
  <c r="T4554" i="2"/>
  <c r="S4555" i="2" l="1"/>
  <c r="U4555" i="2"/>
  <c r="T4555" i="2"/>
  <c r="S4556" i="2" l="1"/>
  <c r="U4556" i="2"/>
  <c r="T4556" i="2"/>
  <c r="S4557" i="2" l="1"/>
  <c r="U4557" i="2"/>
  <c r="T4557" i="2"/>
  <c r="S4558" i="2" l="1"/>
  <c r="U4558" i="2"/>
  <c r="T4558" i="2"/>
  <c r="S4559" i="2" l="1"/>
  <c r="U4559" i="2"/>
  <c r="T4559" i="2"/>
  <c r="S4560" i="2" l="1"/>
  <c r="U4560" i="2"/>
  <c r="T4560" i="2"/>
  <c r="S4561" i="2" l="1"/>
  <c r="U4561" i="2"/>
  <c r="T4561" i="2"/>
  <c r="S4562" i="2" l="1"/>
  <c r="U4562" i="2"/>
  <c r="T4562" i="2"/>
  <c r="S4563" i="2" l="1"/>
  <c r="U4563" i="2"/>
  <c r="T4563" i="2"/>
  <c r="S4564" i="2" l="1"/>
  <c r="U4564" i="2"/>
  <c r="T4564" i="2"/>
  <c r="S4565" i="2" l="1"/>
  <c r="U4565" i="2"/>
  <c r="T4565" i="2"/>
  <c r="S4566" i="2" l="1"/>
  <c r="U4566" i="2"/>
  <c r="T4566" i="2"/>
  <c r="S4567" i="2" l="1"/>
  <c r="U4567" i="2"/>
  <c r="T4567" i="2"/>
  <c r="S4568" i="2" l="1"/>
  <c r="U4568" i="2"/>
  <c r="T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U4573" i="2"/>
  <c r="T4573" i="2"/>
  <c r="S4574" i="2" l="1"/>
  <c r="U4574" i="2"/>
  <c r="T4574" i="2"/>
  <c r="S4575" i="2" l="1"/>
  <c r="U4575" i="2"/>
  <c r="T4575" i="2"/>
  <c r="S4576" i="2" l="1"/>
  <c r="U4576" i="2"/>
  <c r="T4576" i="2"/>
  <c r="S4577" i="2" l="1"/>
  <c r="U4577" i="2"/>
  <c r="T4577" i="2"/>
  <c r="S4578" i="2" l="1"/>
  <c r="U4578" i="2"/>
  <c r="T4578" i="2"/>
  <c r="S4579" i="2" l="1"/>
  <c r="U4579" i="2"/>
  <c r="T4579" i="2"/>
  <c r="S4580" i="2" l="1"/>
  <c r="U4580" i="2"/>
  <c r="T4580" i="2"/>
  <c r="S4581" i="2" l="1"/>
  <c r="U4581" i="2"/>
  <c r="T4581" i="2"/>
  <c r="S4582" i="2" l="1"/>
  <c r="U4582" i="2"/>
  <c r="T4582" i="2"/>
  <c r="S4583" i="2" l="1"/>
  <c r="U4583" i="2"/>
  <c r="T4583" i="2"/>
  <c r="S4584" i="2" l="1"/>
  <c r="U4584" i="2"/>
  <c r="T4584" i="2"/>
  <c r="S4585" i="2" l="1"/>
  <c r="U4585" i="2"/>
  <c r="T4585" i="2"/>
  <c r="S4586" i="2" l="1"/>
  <c r="U4586" i="2"/>
  <c r="T4586" i="2"/>
  <c r="S4587" i="2" l="1"/>
  <c r="U4587" i="2"/>
  <c r="T4587" i="2"/>
  <c r="S4588" i="2" l="1"/>
  <c r="U4588" i="2"/>
  <c r="T4588" i="2"/>
  <c r="S4589" i="2" l="1"/>
  <c r="U4589" i="2"/>
  <c r="T4589" i="2"/>
  <c r="S4590" i="2" l="1"/>
  <c r="U4590" i="2"/>
  <c r="T4590" i="2"/>
  <c r="S4591" i="2" l="1"/>
  <c r="U4591" i="2"/>
  <c r="T4591" i="2"/>
  <c r="S4592" i="2" l="1"/>
  <c r="U4592" i="2"/>
  <c r="T4592" i="2"/>
  <c r="S4593" i="2" l="1"/>
  <c r="U4593" i="2"/>
  <c r="T4593" i="2"/>
  <c r="S4594" i="2" l="1"/>
  <c r="U4594" i="2"/>
  <c r="T4594" i="2"/>
  <c r="S4595" i="2" l="1"/>
  <c r="U4595" i="2"/>
  <c r="T4595" i="2"/>
  <c r="S4596" i="2" l="1"/>
  <c r="U4596" i="2"/>
  <c r="T4596" i="2"/>
  <c r="S4597" i="2" l="1"/>
  <c r="U4597" i="2"/>
  <c r="T4597" i="2"/>
  <c r="S4598" i="2" l="1"/>
  <c r="U4598" i="2"/>
  <c r="T4598" i="2"/>
  <c r="S4599" i="2" l="1"/>
  <c r="U4599" i="2"/>
  <c r="T4599" i="2"/>
  <c r="S4600" i="2" l="1"/>
  <c r="U4600" i="2"/>
  <c r="T4600" i="2"/>
  <c r="S4601" i="2" l="1"/>
  <c r="U4601" i="2"/>
  <c r="T4601" i="2"/>
  <c r="S4602" i="2" l="1"/>
  <c r="U4602" i="2"/>
  <c r="T4602" i="2"/>
  <c r="S4603" i="2" l="1"/>
  <c r="U4603" i="2"/>
  <c r="T4603" i="2"/>
  <c r="S4604" i="2" l="1"/>
  <c r="U4604" i="2"/>
  <c r="T4604" i="2"/>
  <c r="S4605" i="2" l="1"/>
  <c r="U4605" i="2"/>
  <c r="T4605" i="2"/>
  <c r="S4606" i="2" l="1"/>
  <c r="U4606" i="2"/>
  <c r="T4606" i="2"/>
  <c r="S4607" i="2" l="1"/>
  <c r="U4607" i="2"/>
  <c r="T4607" i="2"/>
  <c r="S4608" i="2" l="1"/>
  <c r="U4608" i="2"/>
  <c r="T4608" i="2"/>
  <c r="S4609" i="2" l="1"/>
  <c r="U4609" i="2"/>
  <c r="T4609" i="2"/>
  <c r="S4610" i="2" l="1"/>
  <c r="U4610" i="2"/>
  <c r="T4610" i="2"/>
  <c r="S4611" i="2" l="1"/>
  <c r="U4611" i="2"/>
  <c r="T4611" i="2"/>
  <c r="S4612" i="2" l="1"/>
  <c r="U4612" i="2"/>
  <c r="T4612" i="2"/>
  <c r="S4613" i="2" l="1"/>
  <c r="U4613" i="2"/>
  <c r="T4613" i="2"/>
  <c r="S4614" i="2" l="1"/>
  <c r="U4614" i="2"/>
  <c r="T4614" i="2"/>
  <c r="S4615" i="2" l="1"/>
  <c r="U4615" i="2"/>
  <c r="T4615" i="2"/>
  <c r="S4616" i="2" l="1"/>
  <c r="U4616" i="2"/>
  <c r="T4616" i="2"/>
  <c r="S4617" i="2" l="1"/>
  <c r="U4617" i="2"/>
  <c r="T4617" i="2"/>
  <c r="S4618" i="2" l="1"/>
  <c r="U4618" i="2"/>
  <c r="T4618" i="2"/>
  <c r="S4619" i="2" l="1"/>
  <c r="U4619" i="2"/>
  <c r="T4619" i="2"/>
  <c r="S4620" i="2" l="1"/>
  <c r="U4620" i="2"/>
  <c r="T4620" i="2"/>
  <c r="S4621" i="2" l="1"/>
  <c r="U4621" i="2"/>
  <c r="T4621" i="2"/>
  <c r="S4622" i="2" l="1"/>
  <c r="U4622" i="2"/>
  <c r="T4622" i="2"/>
  <c r="S4623" i="2" l="1"/>
  <c r="U4623" i="2"/>
  <c r="T4623" i="2"/>
  <c r="S4624" i="2" l="1"/>
  <c r="U4624" i="2"/>
  <c r="T4624" i="2"/>
  <c r="S4625" i="2" l="1"/>
  <c r="U4625" i="2"/>
  <c r="T4625" i="2"/>
  <c r="S4626" i="2" l="1"/>
  <c r="U4626" i="2"/>
  <c r="T4626" i="2"/>
  <c r="S4627" i="2" l="1"/>
  <c r="U4627" i="2"/>
  <c r="T4627" i="2"/>
  <c r="S4628" i="2" l="1"/>
  <c r="U4628" i="2"/>
  <c r="T4628" i="2"/>
  <c r="S4629" i="2" l="1"/>
  <c r="U4629" i="2"/>
  <c r="T4629" i="2"/>
  <c r="S4630" i="2" l="1"/>
  <c r="U4630" i="2"/>
  <c r="T4630" i="2"/>
  <c r="S4631" i="2" l="1"/>
  <c r="U4631" i="2"/>
  <c r="T4631" i="2"/>
  <c r="S4632" i="2" l="1"/>
  <c r="U4632" i="2"/>
  <c r="T4632" i="2"/>
  <c r="S4633" i="2" l="1"/>
  <c r="U4633" i="2"/>
  <c r="T4633" i="2"/>
  <c r="S4634" i="2" l="1"/>
  <c r="U4634" i="2"/>
  <c r="T4634" i="2"/>
  <c r="S4635" i="2" l="1"/>
  <c r="U4635" i="2"/>
  <c r="T4635" i="2"/>
  <c r="S4636" i="2" l="1"/>
  <c r="U4636" i="2"/>
  <c r="T4636" i="2"/>
  <c r="S4637" i="2" l="1"/>
  <c r="U4637" i="2"/>
  <c r="T4637" i="2"/>
  <c r="S4638" i="2" l="1"/>
  <c r="U4638" i="2"/>
  <c r="T4638" i="2"/>
  <c r="S4639" i="2" l="1"/>
  <c r="U4639" i="2"/>
  <c r="T4639" i="2"/>
  <c r="S4640" i="2" l="1"/>
  <c r="U4640" i="2"/>
  <c r="T4640" i="2"/>
  <c r="S4641" i="2" l="1"/>
  <c r="U4641" i="2"/>
  <c r="T4641" i="2"/>
  <c r="S4642" i="2" l="1"/>
  <c r="U4642" i="2"/>
  <c r="T4642" i="2"/>
  <c r="S4643" i="2" l="1"/>
  <c r="U4643" i="2"/>
  <c r="T4643" i="2"/>
  <c r="S4644" i="2" l="1"/>
  <c r="U4644" i="2"/>
  <c r="T4644" i="2"/>
  <c r="S4645" i="2" l="1"/>
  <c r="U4645" i="2"/>
  <c r="T4645" i="2"/>
  <c r="S4646" i="2" l="1"/>
  <c r="U4646" i="2"/>
  <c r="T4646" i="2"/>
  <c r="S4647" i="2" l="1"/>
  <c r="U4647" i="2"/>
  <c r="T4647" i="2"/>
  <c r="S4648" i="2" l="1"/>
  <c r="U4648" i="2"/>
  <c r="T4648" i="2"/>
  <c r="S4649" i="2" l="1"/>
  <c r="U4649" i="2"/>
  <c r="T4649" i="2"/>
  <c r="S4650" i="2" l="1"/>
  <c r="U4650" i="2"/>
  <c r="T4650" i="2"/>
  <c r="S4651" i="2" l="1"/>
  <c r="U4651" i="2"/>
  <c r="T4651" i="2"/>
  <c r="S4652" i="2" l="1"/>
  <c r="U4652" i="2"/>
  <c r="T4652" i="2"/>
  <c r="S4653" i="2" l="1"/>
  <c r="U4653" i="2"/>
  <c r="T4653" i="2"/>
  <c r="S4654" i="2" l="1"/>
  <c r="U4654" i="2"/>
  <c r="T4654" i="2"/>
  <c r="S4655" i="2" l="1"/>
  <c r="U4655" i="2"/>
  <c r="T4655" i="2"/>
  <c r="S4656" i="2" l="1"/>
  <c r="U4656" i="2"/>
  <c r="T4656" i="2"/>
  <c r="S4657" i="2" l="1"/>
  <c r="U4657" i="2"/>
  <c r="T4657" i="2"/>
  <c r="S4658" i="2" l="1"/>
  <c r="U4658" i="2"/>
  <c r="T4658" i="2"/>
  <c r="S4659" i="2" l="1"/>
  <c r="U4659" i="2"/>
  <c r="T4659" i="2"/>
  <c r="S4660" i="2" l="1"/>
  <c r="U4660" i="2"/>
  <c r="T4660" i="2"/>
  <c r="S4661" i="2" l="1"/>
  <c r="U4661" i="2"/>
  <c r="T4661" i="2"/>
  <c r="S4662" i="2" l="1"/>
  <c r="U4662" i="2"/>
  <c r="T4662" i="2"/>
  <c r="S4663" i="2" l="1"/>
  <c r="U4663" i="2"/>
  <c r="T4663" i="2"/>
  <c r="S4664" i="2" l="1"/>
  <c r="U4664" i="2"/>
  <c r="T4664" i="2"/>
  <c r="S4665" i="2" l="1"/>
  <c r="U4665" i="2"/>
  <c r="T4665" i="2"/>
  <c r="S4666" i="2" l="1"/>
  <c r="U4666" i="2"/>
  <c r="T4666" i="2"/>
  <c r="S4667" i="2" l="1"/>
  <c r="U4667" i="2"/>
  <c r="T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U4672" i="2"/>
  <c r="T4672" i="2"/>
  <c r="S4673" i="2" l="1"/>
  <c r="U4673" i="2"/>
  <c r="T4673" i="2"/>
  <c r="S4674" i="2" l="1"/>
  <c r="U4674" i="2"/>
  <c r="T4674" i="2"/>
  <c r="S4675" i="2" l="1"/>
  <c r="U4675" i="2"/>
  <c r="T4675" i="2"/>
  <c r="S4676" i="2" l="1"/>
  <c r="U4676" i="2"/>
  <c r="T4676" i="2"/>
  <c r="S4677" i="2" l="1"/>
  <c r="U4677" i="2"/>
  <c r="T4677" i="2"/>
  <c r="S4678" i="2" l="1"/>
  <c r="U4678" i="2"/>
  <c r="T4678" i="2"/>
  <c r="S4679" i="2" l="1"/>
  <c r="U4679" i="2"/>
  <c r="T4679" i="2"/>
  <c r="S4680" i="2" l="1"/>
  <c r="U4680" i="2"/>
  <c r="T4680" i="2"/>
  <c r="S4681" i="2" l="1"/>
  <c r="U4681" i="2"/>
  <c r="T4681" i="2"/>
  <c r="S4682" i="2" l="1"/>
  <c r="U4682" i="2"/>
  <c r="T4682" i="2"/>
  <c r="S4683" i="2" l="1"/>
  <c r="U4683" i="2"/>
  <c r="T4683" i="2"/>
  <c r="S4684" i="2" l="1"/>
  <c r="U4684" i="2"/>
  <c r="T4684" i="2"/>
  <c r="S4685" i="2" l="1"/>
  <c r="U4685" i="2"/>
  <c r="T4685" i="2"/>
  <c r="S4686" i="2" l="1"/>
  <c r="U4686" i="2"/>
  <c r="T4686" i="2"/>
  <c r="S4687" i="2" l="1"/>
  <c r="U4687" i="2"/>
  <c r="T4687" i="2"/>
  <c r="S4688" i="2" l="1"/>
  <c r="U4688" i="2"/>
  <c r="T4688" i="2"/>
  <c r="S4689" i="2" l="1"/>
  <c r="U4689" i="2"/>
  <c r="T4689" i="2"/>
  <c r="S4690" i="2" l="1"/>
  <c r="U4690" i="2"/>
  <c r="T4690" i="2"/>
  <c r="S4691" i="2" l="1"/>
  <c r="U4691" i="2"/>
  <c r="T4691" i="2"/>
  <c r="S4692" i="2" l="1"/>
  <c r="U4692" i="2"/>
  <c r="T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U4697" i="2"/>
  <c r="T4697" i="2"/>
  <c r="S4698" i="2" l="1"/>
  <c r="U4698" i="2"/>
  <c r="T4698" i="2"/>
  <c r="S4699" i="2" l="1"/>
  <c r="U4699" i="2"/>
  <c r="T4699" i="2"/>
  <c r="S4700" i="2" l="1"/>
  <c r="U4700" i="2"/>
  <c r="T4700" i="2"/>
  <c r="S4701" i="2" l="1"/>
  <c r="U4701" i="2"/>
  <c r="T4701" i="2"/>
  <c r="S4702" i="2" l="1"/>
  <c r="U4702" i="2"/>
  <c r="T4702" i="2"/>
  <c r="S4703" i="2" l="1"/>
  <c r="U4703" i="2"/>
  <c r="T4703" i="2"/>
  <c r="S4704" i="2" l="1"/>
  <c r="U4704" i="2"/>
  <c r="T4704" i="2"/>
  <c r="S4705" i="2" l="1"/>
  <c r="U4705" i="2"/>
  <c r="T4705" i="2"/>
  <c r="S4706" i="2" l="1"/>
  <c r="U4706" i="2"/>
  <c r="T4706" i="2"/>
  <c r="S4707" i="2" l="1"/>
  <c r="U4707" i="2"/>
  <c r="T4707" i="2"/>
  <c r="S4708" i="2" l="1"/>
  <c r="U4708" i="2"/>
  <c r="T4708" i="2"/>
  <c r="S4709" i="2" l="1"/>
  <c r="U4709" i="2"/>
  <c r="T4709" i="2"/>
  <c r="S4710" i="2" l="1"/>
  <c r="U4710" i="2"/>
  <c r="T4710" i="2"/>
  <c r="S4711" i="2" l="1"/>
  <c r="U4711" i="2"/>
  <c r="T4711" i="2"/>
  <c r="S4712" i="2" l="1"/>
  <c r="U4712" i="2"/>
  <c r="T4712" i="2"/>
  <c r="S4713" i="2" l="1"/>
  <c r="U4713" i="2"/>
  <c r="T4713" i="2"/>
  <c r="S4714" i="2" l="1"/>
  <c r="U4714" i="2"/>
  <c r="T4714" i="2"/>
  <c r="S4715" i="2" l="1"/>
  <c r="U4715" i="2"/>
  <c r="T4715" i="2"/>
  <c r="S4716" i="2" l="1"/>
  <c r="U4716" i="2"/>
  <c r="T4716" i="2"/>
  <c r="S4717" i="2" l="1"/>
  <c r="U4717" i="2"/>
  <c r="T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U4722" i="2"/>
  <c r="T4722" i="2"/>
  <c r="S4723" i="2" l="1"/>
  <c r="U4723" i="2"/>
  <c r="T4723" i="2"/>
  <c r="S4724" i="2" l="1"/>
  <c r="U4724" i="2"/>
  <c r="T4724" i="2"/>
  <c r="S4725" i="2" l="1"/>
  <c r="U4725" i="2"/>
  <c r="T4725" i="2"/>
  <c r="S4726" i="2" l="1"/>
  <c r="U4726" i="2"/>
  <c r="T4726" i="2"/>
  <c r="S4727" i="2" l="1"/>
  <c r="U4727" i="2"/>
  <c r="T4727" i="2"/>
  <c r="S4728" i="2" l="1"/>
  <c r="U4728" i="2"/>
  <c r="T4728" i="2"/>
  <c r="S4729" i="2" l="1"/>
  <c r="U4729" i="2"/>
  <c r="T4729" i="2"/>
  <c r="S4730" i="2" l="1"/>
  <c r="U4730" i="2"/>
  <c r="T4730" i="2"/>
  <c r="S4731" i="2" l="1"/>
  <c r="U4731" i="2"/>
  <c r="T4731" i="2"/>
  <c r="S4732" i="2" l="1"/>
  <c r="U4732" i="2"/>
  <c r="T4732" i="2"/>
  <c r="S4733" i="2" l="1"/>
  <c r="U4733" i="2"/>
  <c r="T4733" i="2"/>
  <c r="S4734" i="2" l="1"/>
  <c r="U4734" i="2"/>
  <c r="T4734" i="2"/>
  <c r="S4735" i="2" l="1"/>
  <c r="U4735" i="2"/>
  <c r="T4735" i="2"/>
  <c r="S4736" i="2" l="1"/>
  <c r="U4736" i="2"/>
  <c r="T4736" i="2"/>
  <c r="S4737" i="2" l="1"/>
  <c r="U4737" i="2"/>
  <c r="T4737" i="2"/>
  <c r="S4738" i="2" l="1"/>
  <c r="U4738" i="2"/>
  <c r="T4738" i="2"/>
  <c r="S4739" i="2" l="1"/>
  <c r="U4739" i="2"/>
  <c r="T4739" i="2"/>
  <c r="S4740" i="2" l="1"/>
  <c r="U4740" i="2"/>
  <c r="T4740" i="2"/>
  <c r="S4741" i="2" l="1"/>
  <c r="U4741" i="2"/>
  <c r="T4741" i="2"/>
  <c r="S4742" i="2" l="1"/>
  <c r="U4742" i="2"/>
  <c r="T4742" i="2"/>
  <c r="S4743" i="2" l="1"/>
  <c r="U4743" i="2"/>
  <c r="T4743" i="2"/>
  <c r="S4744" i="2" l="1"/>
  <c r="U4744" i="2"/>
  <c r="T4744" i="2"/>
  <c r="S4745" i="2" l="1"/>
  <c r="U4745" i="2"/>
  <c r="T4745" i="2"/>
  <c r="S4746" i="2" l="1"/>
  <c r="U4746" i="2"/>
  <c r="T4746" i="2"/>
  <c r="S4747" i="2" l="1"/>
  <c r="U4747" i="2"/>
  <c r="T4747" i="2"/>
  <c r="S4748" i="2" l="1"/>
  <c r="U4748" i="2"/>
  <c r="T4748" i="2"/>
  <c r="S4749" i="2" l="1"/>
  <c r="U4749" i="2"/>
  <c r="T4749" i="2"/>
  <c r="S4750" i="2" l="1"/>
  <c r="U4750" i="2"/>
  <c r="T4750" i="2"/>
  <c r="S4751" i="2" l="1"/>
  <c r="U4751" i="2"/>
  <c r="T4751" i="2"/>
  <c r="S4752" i="2" l="1"/>
  <c r="U4752" i="2"/>
  <c r="T4752" i="2"/>
  <c r="S4753" i="2" l="1"/>
  <c r="U4753" i="2"/>
  <c r="T4753" i="2"/>
  <c r="S4754" i="2" l="1"/>
  <c r="U4754" i="2"/>
  <c r="T4754" i="2"/>
  <c r="S4755" i="2" l="1"/>
  <c r="U4755" i="2"/>
  <c r="T4755" i="2"/>
  <c r="S4756" i="2" l="1"/>
  <c r="U4756" i="2"/>
  <c r="T4756" i="2"/>
  <c r="S4757" i="2" l="1"/>
  <c r="U4757" i="2"/>
  <c r="T4757" i="2"/>
  <c r="S4758" i="2" l="1"/>
  <c r="U4758" i="2"/>
  <c r="T4758" i="2"/>
  <c r="S4759" i="2" l="1"/>
  <c r="U4759" i="2"/>
  <c r="T4759" i="2"/>
  <c r="S4760" i="2" l="1"/>
  <c r="U4760" i="2"/>
  <c r="T4760" i="2"/>
  <c r="S4761" i="2" l="1"/>
  <c r="U4761" i="2"/>
  <c r="T4761" i="2"/>
  <c r="S4762" i="2" l="1"/>
  <c r="U4762" i="2"/>
  <c r="T4762" i="2"/>
  <c r="S4763" i="2" l="1"/>
  <c r="U4763" i="2"/>
  <c r="T4763" i="2"/>
  <c r="S4764" i="2" l="1"/>
  <c r="U4764" i="2"/>
  <c r="T4764" i="2"/>
  <c r="S4765" i="2" l="1"/>
  <c r="U4765" i="2"/>
  <c r="T4765" i="2"/>
  <c r="S4766" i="2" l="1"/>
  <c r="U4766" i="2"/>
  <c r="T4766" i="2"/>
  <c r="S4767" i="2" l="1"/>
  <c r="U4767" i="2"/>
  <c r="T4767" i="2"/>
  <c r="S4768" i="2" l="1"/>
  <c r="U4768" i="2"/>
  <c r="T4768" i="2"/>
  <c r="S4769" i="2" l="1"/>
  <c r="U4769" i="2"/>
  <c r="T4769" i="2"/>
  <c r="S4770" i="2" l="1"/>
  <c r="U4770" i="2"/>
  <c r="T4770" i="2"/>
  <c r="S4771" i="2" l="1"/>
  <c r="U4771" i="2"/>
  <c r="T4771" i="2"/>
  <c r="S4772" i="2" l="1"/>
  <c r="U4772" i="2"/>
  <c r="T4772" i="2"/>
  <c r="S4773" i="2" l="1"/>
  <c r="U4773" i="2"/>
  <c r="T4773" i="2"/>
  <c r="S4774" i="2" l="1"/>
  <c r="U4774" i="2"/>
  <c r="T4774" i="2"/>
  <c r="S4775" i="2" l="1"/>
  <c r="U4775" i="2"/>
  <c r="T4775" i="2"/>
  <c r="S4776" i="2" l="1"/>
  <c r="U4776" i="2"/>
  <c r="T4776" i="2"/>
  <c r="S4777" i="2" l="1"/>
  <c r="U4777" i="2"/>
  <c r="T4777" i="2"/>
  <c r="S4778" i="2" l="1"/>
  <c r="U4778" i="2"/>
  <c r="T4778" i="2"/>
  <c r="S4779" i="2" l="1"/>
  <c r="U4779" i="2"/>
  <c r="T4779" i="2"/>
  <c r="S4780" i="2" l="1"/>
  <c r="U4780" i="2"/>
  <c r="T4780" i="2"/>
  <c r="S4781" i="2" l="1"/>
  <c r="U4781" i="2"/>
  <c r="T4781" i="2"/>
  <c r="S4782" i="2" l="1"/>
  <c r="U4782" i="2"/>
  <c r="T4782" i="2"/>
  <c r="S4783" i="2" l="1"/>
  <c r="U4783" i="2"/>
  <c r="T4783" i="2"/>
  <c r="S4784" i="2" l="1"/>
  <c r="U4784" i="2"/>
  <c r="T4784" i="2"/>
  <c r="S4785" i="2" l="1"/>
  <c r="U4785" i="2"/>
  <c r="T4785" i="2"/>
  <c r="S4786" i="2" l="1"/>
  <c r="U4786" i="2"/>
  <c r="T4786" i="2"/>
  <c r="S4787" i="2" l="1"/>
  <c r="U4787" i="2"/>
  <c r="T4787" i="2"/>
  <c r="S4788" i="2" l="1"/>
  <c r="U4788" i="2"/>
  <c r="T4788" i="2"/>
  <c r="S4789" i="2" l="1"/>
  <c r="U4789" i="2"/>
  <c r="T4789" i="2"/>
  <c r="S4790" i="2" l="1"/>
  <c r="U4790" i="2"/>
  <c r="T4790" i="2"/>
  <c r="S4791" i="2" l="1"/>
  <c r="U4791" i="2"/>
  <c r="T4791" i="2"/>
  <c r="S4792" i="2" l="1"/>
  <c r="U4792" i="2"/>
  <c r="T4792" i="2"/>
  <c r="S4793" i="2" l="1"/>
  <c r="U4793" i="2"/>
  <c r="T4793" i="2"/>
  <c r="S4794" i="2" l="1"/>
  <c r="U4794" i="2"/>
  <c r="T4794" i="2"/>
  <c r="S4795" i="2" l="1"/>
  <c r="U4795" i="2"/>
  <c r="T4795" i="2"/>
  <c r="S4796" i="2" l="1"/>
  <c r="U4796" i="2"/>
  <c r="T4796" i="2"/>
  <c r="S4797" i="2" l="1"/>
  <c r="U4797" i="2"/>
  <c r="T4797" i="2"/>
  <c r="S4798" i="2" l="1"/>
  <c r="U4798" i="2"/>
  <c r="T4798" i="2"/>
  <c r="S4799" i="2" l="1"/>
  <c r="U4799" i="2"/>
  <c r="T4799" i="2"/>
  <c r="S4800" i="2" l="1"/>
  <c r="U4800" i="2"/>
  <c r="T4800" i="2"/>
  <c r="S4801" i="2" l="1"/>
  <c r="U4801" i="2"/>
  <c r="T4801" i="2"/>
  <c r="S4802" i="2" l="1"/>
  <c r="U4802" i="2"/>
  <c r="T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U4807" i="2"/>
  <c r="T4807" i="2"/>
  <c r="S4808" i="2" l="1"/>
  <c r="U4808" i="2"/>
  <c r="T4808" i="2"/>
  <c r="S4809" i="2" l="1"/>
  <c r="U4809" i="2"/>
  <c r="T4809" i="2"/>
  <c r="S4810" i="2" l="1"/>
  <c r="U4810" i="2"/>
  <c r="T4810" i="2"/>
  <c r="S4811" i="2" l="1"/>
  <c r="U4811" i="2"/>
  <c r="T4811" i="2"/>
  <c r="S4812" i="2" l="1"/>
  <c r="U4812" i="2"/>
  <c r="T4812" i="2"/>
  <c r="S4813" i="2" l="1"/>
  <c r="U4813" i="2"/>
  <c r="T4813" i="2"/>
  <c r="S4814" i="2" l="1"/>
  <c r="U4814" i="2"/>
  <c r="T4814" i="2"/>
  <c r="S4815" i="2" l="1"/>
  <c r="U4815" i="2"/>
  <c r="T4815" i="2"/>
  <c r="S4816" i="2" l="1"/>
  <c r="U4816" i="2"/>
  <c r="T4816" i="2"/>
  <c r="S4817" i="2" l="1"/>
  <c r="U4817" i="2"/>
  <c r="T4817" i="2"/>
  <c r="S4818" i="2" l="1"/>
  <c r="U4818" i="2"/>
  <c r="T4818" i="2"/>
  <c r="S4819" i="2" l="1"/>
  <c r="U4819" i="2"/>
  <c r="T4819" i="2"/>
  <c r="S4820" i="2" l="1"/>
  <c r="U4820" i="2"/>
  <c r="T4820" i="2"/>
  <c r="S4821" i="2" l="1"/>
  <c r="U4821" i="2"/>
  <c r="T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U4829" i="2"/>
  <c r="T4829" i="2"/>
  <c r="S4830" i="2" l="1"/>
  <c r="U4830" i="2"/>
  <c r="T4830" i="2"/>
  <c r="S4831" i="2" l="1"/>
  <c r="U4831" i="2"/>
  <c r="T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U4843" i="2"/>
  <c r="T4843" i="2"/>
  <c r="S4844" i="2" l="1"/>
  <c r="U4844" i="2"/>
  <c r="T4844" i="2"/>
  <c r="S4845" i="2" l="1"/>
  <c r="U4845" i="2"/>
  <c r="T4845" i="2"/>
  <c r="S4846" i="2" l="1"/>
  <c r="U4846" i="2"/>
  <c r="T4846" i="2"/>
  <c r="S4847" i="2" l="1"/>
  <c r="U4847" i="2"/>
  <c r="T4847" i="2"/>
  <c r="S4848" i="2" l="1"/>
  <c r="U4848" i="2"/>
  <c r="T4848" i="2"/>
  <c r="S4849" i="2" l="1"/>
  <c r="U4849" i="2"/>
  <c r="T4849" i="2"/>
  <c r="S4850" i="2" l="1"/>
  <c r="U4850" i="2"/>
  <c r="T4850" i="2"/>
  <c r="S4851" i="2" l="1"/>
  <c r="U4851" i="2"/>
  <c r="T4851" i="2"/>
  <c r="S4852" i="2" l="1"/>
  <c r="U4852" i="2"/>
  <c r="T4852" i="2"/>
  <c r="S4853" i="2" l="1"/>
  <c r="U4853" i="2"/>
  <c r="T4853" i="2"/>
  <c r="S4854" i="2" l="1"/>
  <c r="U4854" i="2"/>
  <c r="T4854" i="2"/>
  <c r="S4855" i="2" l="1"/>
  <c r="U4855" i="2"/>
  <c r="T4855" i="2"/>
  <c r="S4856" i="2" l="1"/>
  <c r="U4856" i="2"/>
  <c r="T4856" i="2"/>
  <c r="S4857" i="2" l="1"/>
  <c r="U4857" i="2"/>
  <c r="T4857" i="2"/>
  <c r="S4858" i="2" l="1"/>
  <c r="U4858" i="2"/>
  <c r="T4858" i="2"/>
  <c r="S4859" i="2" l="1"/>
  <c r="U4859" i="2"/>
  <c r="T4859" i="2"/>
  <c r="S4860" i="2" l="1"/>
  <c r="U4860" i="2"/>
  <c r="T4860" i="2"/>
  <c r="S4861" i="2" l="1"/>
  <c r="U4861" i="2"/>
  <c r="T4861" i="2"/>
  <c r="S4862" i="2" l="1"/>
  <c r="U4862" i="2"/>
  <c r="T4862" i="2"/>
  <c r="S4863" i="2" l="1"/>
  <c r="U4863" i="2"/>
  <c r="T4863" i="2"/>
  <c r="S4864" i="2" l="1"/>
  <c r="U4864" i="2"/>
  <c r="T4864" i="2"/>
  <c r="S4865" i="2" l="1"/>
  <c r="U4865" i="2"/>
  <c r="T4865" i="2"/>
  <c r="S4866" i="2" l="1"/>
  <c r="U4866" i="2"/>
  <c r="T4866" i="2"/>
  <c r="S4867" i="2" l="1"/>
  <c r="U4867" i="2"/>
  <c r="T4867" i="2"/>
  <c r="S4868" i="2" l="1"/>
  <c r="U4868" i="2"/>
  <c r="T4868" i="2"/>
  <c r="S4869" i="2" l="1"/>
  <c r="U4869" i="2"/>
  <c r="T4869" i="2"/>
  <c r="S4870" i="2" l="1"/>
  <c r="U4870" i="2"/>
  <c r="T4870" i="2"/>
  <c r="S4871" i="2" l="1"/>
  <c r="U4871" i="2"/>
  <c r="T4871" i="2"/>
  <c r="S4872" i="2" l="1"/>
  <c r="U4872" i="2"/>
  <c r="T4872" i="2"/>
  <c r="S4873" i="2" l="1"/>
  <c r="U4873" i="2"/>
  <c r="T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U4878" i="2"/>
  <c r="T4878" i="2"/>
  <c r="S4879" i="2" l="1"/>
  <c r="U4879" i="2"/>
  <c r="T4879" i="2"/>
  <c r="S4880" i="2" l="1"/>
  <c r="U4880" i="2"/>
  <c r="T4880" i="2"/>
  <c r="S4881" i="2" l="1"/>
  <c r="U4881" i="2"/>
  <c r="T4881" i="2"/>
  <c r="S4882" i="2" l="1"/>
  <c r="U4882" i="2"/>
  <c r="T4882" i="2"/>
  <c r="S4883" i="2" l="1"/>
  <c r="U4883" i="2"/>
  <c r="T4883" i="2"/>
  <c r="S4884" i="2" l="1"/>
  <c r="U4884" i="2"/>
  <c r="T4884" i="2"/>
  <c r="S4885" i="2" l="1"/>
  <c r="U4885" i="2"/>
  <c r="T4885" i="2"/>
  <c r="S4886" i="2" l="1"/>
  <c r="U4886" i="2"/>
  <c r="T4886" i="2"/>
  <c r="S4887" i="2" l="1"/>
  <c r="U4887" i="2"/>
  <c r="T4887" i="2"/>
  <c r="S4888" i="2" l="1"/>
  <c r="U4888" i="2"/>
  <c r="T4888" i="2"/>
  <c r="S4889" i="2" l="1"/>
  <c r="U4889" i="2"/>
  <c r="T4889" i="2"/>
  <c r="S4890" i="2" l="1"/>
  <c r="U4890" i="2"/>
  <c r="T4890" i="2"/>
  <c r="S4891" i="2" l="1"/>
  <c r="U4891" i="2"/>
  <c r="T4891" i="2"/>
  <c r="S4892" i="2" l="1"/>
  <c r="U4892" i="2"/>
  <c r="T4892" i="2"/>
  <c r="S4893" i="2" l="1"/>
  <c r="U4893" i="2"/>
  <c r="T4893" i="2"/>
  <c r="S4894" i="2" l="1"/>
  <c r="U4894" i="2"/>
  <c r="T4894" i="2"/>
  <c r="S4895" i="2" l="1"/>
  <c r="U4895" i="2"/>
  <c r="T4895" i="2"/>
  <c r="S4896" i="2" l="1"/>
  <c r="U4896" i="2"/>
  <c r="T4896" i="2"/>
  <c r="S4897" i="2" l="1"/>
  <c r="U4897" i="2"/>
  <c r="T4897" i="2"/>
  <c r="S4898" i="2" l="1"/>
  <c r="U4898" i="2"/>
  <c r="T4898" i="2"/>
  <c r="S4899" i="2" l="1"/>
  <c r="U4899" i="2"/>
  <c r="T4899" i="2"/>
  <c r="S4900" i="2" l="1"/>
  <c r="U4900" i="2"/>
  <c r="T4900" i="2"/>
  <c r="S4901" i="2" l="1"/>
  <c r="U4901" i="2"/>
  <c r="T4901" i="2"/>
  <c r="S4902" i="2" l="1"/>
  <c r="U4902" i="2"/>
  <c r="T4902" i="2"/>
  <c r="S4903" i="2" l="1"/>
  <c r="U4903" i="2"/>
  <c r="T4903" i="2"/>
  <c r="S4904" i="2" l="1"/>
  <c r="U4904" i="2"/>
  <c r="T4904" i="2"/>
  <c r="S4905" i="2" l="1"/>
  <c r="U4905" i="2"/>
  <c r="T4905" i="2"/>
  <c r="S4906" i="2" l="1"/>
  <c r="U4906" i="2"/>
  <c r="T4906" i="2"/>
  <c r="S4907" i="2" l="1"/>
  <c r="U4907" i="2"/>
  <c r="T4907" i="2"/>
  <c r="S4908" i="2" l="1"/>
  <c r="U4908" i="2"/>
  <c r="T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U4913" i="2"/>
  <c r="T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U4920" i="2"/>
  <c r="T4920" i="2"/>
  <c r="S4921" i="2" l="1"/>
  <c r="U4921" i="2"/>
  <c r="T4921" i="2"/>
  <c r="S4922" i="2" l="1"/>
  <c r="U4922" i="2"/>
  <c r="T4922" i="2"/>
  <c r="S4923" i="2" l="1"/>
  <c r="U4923" i="2"/>
  <c r="T4923" i="2"/>
  <c r="S4924" i="2" l="1"/>
  <c r="U4924" i="2"/>
  <c r="T4924" i="2"/>
  <c r="S4925" i="2" l="1"/>
  <c r="U4925" i="2"/>
  <c r="T4925" i="2"/>
  <c r="S4926" i="2" l="1"/>
  <c r="U4926" i="2"/>
  <c r="T4926" i="2"/>
  <c r="S4927" i="2" l="1"/>
  <c r="U4927" i="2"/>
  <c r="T4927" i="2"/>
  <c r="S4928" i="2" l="1"/>
  <c r="U4928" i="2"/>
  <c r="T4928" i="2"/>
  <c r="S4929" i="2" l="1"/>
  <c r="U4929" i="2"/>
  <c r="T4929" i="2"/>
  <c r="S4930" i="2" l="1"/>
  <c r="U4930" i="2"/>
  <c r="T4930" i="2"/>
  <c r="S4931" i="2" l="1"/>
  <c r="U4931" i="2"/>
  <c r="T4931" i="2"/>
  <c r="S4932" i="2" l="1"/>
  <c r="U4932" i="2"/>
  <c r="T4932" i="2"/>
  <c r="S4933" i="2" l="1"/>
  <c r="U4933" i="2"/>
  <c r="T4933" i="2"/>
  <c r="S4934" i="2" l="1"/>
  <c r="U4934" i="2"/>
  <c r="T4934" i="2"/>
  <c r="S4935" i="2" l="1"/>
  <c r="U4935" i="2"/>
  <c r="T4935" i="2"/>
  <c r="S4936" i="2" l="1"/>
  <c r="U4936" i="2"/>
  <c r="T4936" i="2"/>
  <c r="S4937" i="2" l="1"/>
  <c r="U4937" i="2"/>
  <c r="T4937" i="2"/>
  <c r="S4938" i="2" l="1"/>
  <c r="U4938" i="2"/>
  <c r="T4938" i="2"/>
  <c r="S4939" i="2" l="1"/>
  <c r="U4939" i="2"/>
  <c r="T4939" i="2"/>
  <c r="S4940" i="2" l="1"/>
  <c r="U4940" i="2"/>
  <c r="T4940" i="2"/>
  <c r="S4941" i="2" l="1"/>
  <c r="U4941" i="2"/>
  <c r="T4941" i="2"/>
  <c r="S4942" i="2" l="1"/>
  <c r="U4942" i="2"/>
  <c r="T4942" i="2"/>
  <c r="S4943" i="2" l="1"/>
  <c r="U4943" i="2"/>
  <c r="T4943" i="2"/>
  <c r="S4944" i="2" l="1"/>
  <c r="U4944" i="2"/>
  <c r="T4944" i="2"/>
  <c r="S4945" i="2" l="1"/>
  <c r="U4945" i="2"/>
  <c r="T4945" i="2"/>
  <c r="S4946" i="2" l="1"/>
  <c r="U4946" i="2"/>
  <c r="T4946" i="2"/>
  <c r="S4947" i="2" l="1"/>
  <c r="U4947" i="2"/>
  <c r="T4947" i="2"/>
  <c r="S4948" i="2" l="1"/>
  <c r="U4948" i="2"/>
  <c r="T4948" i="2"/>
  <c r="S4949" i="2" l="1"/>
  <c r="U4949" i="2"/>
  <c r="T4949" i="2"/>
  <c r="S4950" i="2" l="1"/>
  <c r="U4950" i="2"/>
  <c r="T4950" i="2"/>
  <c r="S4951" i="2" l="1"/>
  <c r="U4951" i="2"/>
  <c r="T4951" i="2"/>
  <c r="S4952" i="2" l="1"/>
  <c r="U4952" i="2"/>
  <c r="T4952" i="2"/>
  <c r="S4953" i="2" l="1"/>
  <c r="U4953" i="2"/>
  <c r="T4953" i="2"/>
  <c r="S4954" i="2" l="1"/>
  <c r="U4954" i="2"/>
  <c r="T4954" i="2"/>
  <c r="S4955" i="2" l="1"/>
  <c r="U4955" i="2"/>
  <c r="T4955" i="2"/>
  <c r="S4956" i="2" l="1"/>
  <c r="U4956" i="2"/>
  <c r="T4956" i="2"/>
  <c r="S4957" i="2" l="1"/>
  <c r="U4957" i="2"/>
  <c r="T4957" i="2"/>
  <c r="S4958" i="2" l="1"/>
  <c r="U4958" i="2"/>
  <c r="T4958" i="2"/>
  <c r="S4959" i="2" l="1"/>
  <c r="U4959" i="2"/>
  <c r="T4959" i="2"/>
  <c r="S4960" i="2" l="1"/>
  <c r="U4960" i="2"/>
  <c r="T4960" i="2"/>
  <c r="S4961" i="2" l="1"/>
  <c r="U4961" i="2"/>
  <c r="T4961" i="2"/>
  <c r="S4962" i="2" l="1"/>
  <c r="U4962" i="2"/>
  <c r="T4962" i="2"/>
  <c r="S4963" i="2" l="1"/>
  <c r="U4963" i="2"/>
  <c r="T4963" i="2"/>
  <c r="S4964" i="2" l="1"/>
  <c r="U4964" i="2"/>
  <c r="T4964" i="2"/>
  <c r="S4965" i="2" l="1"/>
  <c r="U4965" i="2"/>
  <c r="T4965" i="2"/>
  <c r="S4966" i="2" l="1"/>
  <c r="U4966" i="2"/>
  <c r="T4966" i="2"/>
  <c r="S4967" i="2" l="1"/>
  <c r="U4967" i="2"/>
  <c r="T4967" i="2"/>
  <c r="S4968" i="2" l="1"/>
  <c r="U4968" i="2"/>
  <c r="T4968" i="2"/>
  <c r="S4969" i="2" l="1"/>
  <c r="U4969" i="2"/>
  <c r="T4969" i="2"/>
  <c r="S4970" i="2" l="1"/>
  <c r="U4970" i="2"/>
  <c r="T4970" i="2"/>
  <c r="S4971" i="2" l="1"/>
  <c r="U4971" i="2"/>
  <c r="T4971" i="2"/>
  <c r="S4972" i="2" l="1"/>
  <c r="U4972" i="2"/>
  <c r="T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U4978" i="2"/>
  <c r="T4978" i="2"/>
  <c r="S4979" i="2" l="1"/>
  <c r="U4979" i="2"/>
  <c r="T4979" i="2"/>
  <c r="S4980" i="2" l="1"/>
  <c r="U4980" i="2"/>
  <c r="T4980" i="2"/>
  <c r="S4981" i="2" l="1"/>
  <c r="U4981" i="2"/>
  <c r="T4981" i="2"/>
  <c r="S4982" i="2" l="1"/>
  <c r="U4982" i="2"/>
  <c r="T4982" i="2"/>
  <c r="S4983" i="2" l="1"/>
  <c r="U4983" i="2"/>
  <c r="T4983" i="2"/>
  <c r="S4984" i="2" l="1"/>
  <c r="U4984" i="2"/>
  <c r="T4984" i="2"/>
  <c r="S4985" i="2" l="1"/>
  <c r="U4985" i="2"/>
  <c r="T4985" i="2"/>
  <c r="S4986" i="2" l="1"/>
  <c r="U4986" i="2"/>
  <c r="T4986" i="2"/>
  <c r="S4987" i="2" l="1"/>
  <c r="U4987" i="2"/>
  <c r="T4987" i="2"/>
  <c r="S4988" i="2" l="1"/>
  <c r="U4988" i="2"/>
  <c r="T4988" i="2"/>
  <c r="S4989" i="2" l="1"/>
  <c r="U4989" i="2"/>
  <c r="T4989" i="2"/>
  <c r="S4990" i="2" l="1"/>
  <c r="U4990" i="2"/>
  <c r="T4990" i="2"/>
  <c r="S4991" i="2" l="1"/>
  <c r="U4991" i="2"/>
  <c r="T4991" i="2"/>
  <c r="S4992" i="2" l="1"/>
  <c r="U4992" i="2"/>
  <c r="T4992" i="2"/>
  <c r="S4993" i="2" l="1"/>
  <c r="U4993" i="2"/>
  <c r="T4993" i="2"/>
  <c r="S4994" i="2" l="1"/>
  <c r="U4994" i="2"/>
  <c r="T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U4999" i="2"/>
  <c r="T4999" i="2"/>
  <c r="S5000" i="2" l="1"/>
  <c r="U5000" i="2"/>
  <c r="T5000" i="2"/>
  <c r="S5001" i="2" l="1"/>
  <c r="U5001" i="2"/>
  <c r="T5001" i="2"/>
  <c r="S5002" i="2" l="1"/>
  <c r="U5002" i="2"/>
  <c r="T5002" i="2"/>
  <c r="S5003" i="2" l="1"/>
  <c r="U5003" i="2"/>
  <c r="T5003" i="2"/>
  <c r="S5004" i="2" l="1"/>
  <c r="U5004" i="2"/>
  <c r="T5004" i="2"/>
  <c r="S5005" i="2" l="1"/>
  <c r="U5005" i="2"/>
  <c r="T5005" i="2"/>
  <c r="S5006" i="2" l="1"/>
  <c r="U5006" i="2"/>
  <c r="T5006" i="2"/>
  <c r="S5007" i="2" l="1"/>
  <c r="U5007" i="2"/>
  <c r="T5007" i="2"/>
  <c r="S5008" i="2" l="1"/>
  <c r="U5008" i="2"/>
  <c r="T5008" i="2"/>
  <c r="S5009" i="2" l="1"/>
  <c r="U5009" i="2"/>
  <c r="T5009" i="2"/>
  <c r="S5010" i="2" l="1"/>
  <c r="U5010" i="2"/>
  <c r="T5010" i="2"/>
  <c r="S5011" i="2" l="1"/>
  <c r="U5011" i="2"/>
  <c r="T5011" i="2"/>
  <c r="S5012" i="2" l="1"/>
  <c r="U5012" i="2"/>
  <c r="T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U5017" i="2"/>
  <c r="T5017" i="2"/>
  <c r="S5018" i="2" l="1"/>
  <c r="U5018" i="2"/>
  <c r="T5018" i="2"/>
  <c r="S5019" i="2" l="1"/>
  <c r="U5019" i="2"/>
  <c r="T5019" i="2"/>
  <c r="S5020" i="2" l="1"/>
  <c r="U5020" i="2"/>
  <c r="T5020" i="2"/>
  <c r="S5021" i="2" l="1"/>
  <c r="U5021" i="2"/>
  <c r="T5021" i="2"/>
  <c r="S5022" i="2" l="1"/>
  <c r="U5022" i="2"/>
  <c r="T5022" i="2"/>
  <c r="S5023" i="2" l="1"/>
  <c r="U5023" i="2"/>
  <c r="T5023" i="2"/>
  <c r="S5024" i="2" l="1"/>
  <c r="U5024" i="2"/>
  <c r="T5024" i="2"/>
  <c r="S5025" i="2" l="1"/>
  <c r="U5025" i="2"/>
  <c r="T5025" i="2"/>
  <c r="S5026" i="2" l="1"/>
  <c r="U5026" i="2"/>
  <c r="T5026" i="2"/>
  <c r="S5027" i="2" l="1"/>
  <c r="U5027" i="2"/>
  <c r="T5027" i="2"/>
  <c r="S5028" i="2" l="1"/>
  <c r="U5028" i="2"/>
  <c r="T5028" i="2"/>
  <c r="S5029" i="2" l="1"/>
  <c r="U5029" i="2"/>
  <c r="T5029" i="2"/>
  <c r="S5030" i="2" l="1"/>
  <c r="U5030" i="2"/>
  <c r="T5030" i="2"/>
  <c r="S5031" i="2" l="1"/>
  <c r="U5031" i="2"/>
  <c r="T5031" i="2"/>
  <c r="S5032" i="2" l="1"/>
  <c r="U5032" i="2"/>
  <c r="T5032" i="2"/>
  <c r="S5033" i="2" l="1"/>
  <c r="U5033" i="2"/>
  <c r="T5033" i="2"/>
  <c r="S5034" i="2" l="1"/>
  <c r="U5034" i="2"/>
  <c r="T5034" i="2"/>
  <c r="S5035" i="2" l="1"/>
  <c r="U5035" i="2"/>
  <c r="T5035" i="2"/>
  <c r="S5036" i="2" l="1"/>
  <c r="U5036" i="2"/>
  <c r="T5036" i="2"/>
  <c r="S5037" i="2" l="1"/>
  <c r="U5037" i="2"/>
  <c r="T5037" i="2"/>
  <c r="S5038" i="2" l="1"/>
  <c r="U5038" i="2"/>
  <c r="T5038" i="2"/>
  <c r="S5039" i="2" l="1"/>
  <c r="U5039" i="2"/>
  <c r="T5039" i="2"/>
  <c r="S5040" i="2" l="1"/>
  <c r="U5040" i="2"/>
  <c r="T5040" i="2"/>
  <c r="S5041" i="2" l="1"/>
  <c r="U5041" i="2"/>
  <c r="T5041" i="2"/>
  <c r="S5042" i="2" l="1"/>
  <c r="U5042" i="2"/>
  <c r="T5042" i="2"/>
  <c r="S5043" i="2" l="1"/>
  <c r="U5043" i="2"/>
  <c r="T5043" i="2"/>
  <c r="S5044" i="2" l="1"/>
  <c r="U5044" i="2"/>
  <c r="T5044" i="2"/>
  <c r="S5045" i="2" l="1"/>
  <c r="U5045" i="2"/>
  <c r="T5045" i="2"/>
  <c r="S5046" i="2" l="1"/>
  <c r="U5046" i="2"/>
  <c r="T5046" i="2"/>
  <c r="S5047" i="2" l="1"/>
  <c r="U5047" i="2"/>
  <c r="T5047" i="2"/>
  <c r="S5048" i="2" l="1"/>
  <c r="U5048" i="2"/>
  <c r="T5048" i="2"/>
  <c r="S5049" i="2" l="1"/>
  <c r="U5049" i="2"/>
  <c r="T5049" i="2"/>
  <c r="S5050" i="2" l="1"/>
  <c r="U5050" i="2"/>
  <c r="T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U5057" i="2"/>
  <c r="T5057" i="2"/>
  <c r="S5058" i="2" l="1"/>
  <c r="U5058" i="2"/>
  <c r="T5058" i="2"/>
  <c r="S5059" i="2" l="1"/>
  <c r="U5059" i="2"/>
  <c r="T5059" i="2"/>
  <c r="S5060" i="2" l="1"/>
  <c r="U5060" i="2"/>
  <c r="T5060" i="2"/>
  <c r="S5061" i="2" l="1"/>
  <c r="U5061" i="2"/>
  <c r="T5061" i="2"/>
  <c r="S5062" i="2" l="1"/>
  <c r="U5062" i="2"/>
  <c r="T5062" i="2"/>
  <c r="S5063" i="2" l="1"/>
  <c r="U5063" i="2"/>
  <c r="T5063" i="2"/>
  <c r="S5064" i="2" l="1"/>
  <c r="U5064" i="2"/>
  <c r="T5064" i="2"/>
  <c r="S5065" i="2" l="1"/>
  <c r="U5065" i="2"/>
  <c r="T5065" i="2"/>
  <c r="S5066" i="2" l="1"/>
  <c r="U5066" i="2"/>
  <c r="T5066" i="2"/>
  <c r="S5067" i="2" l="1"/>
  <c r="U5067" i="2"/>
  <c r="T5067" i="2"/>
  <c r="S5068" i="2" l="1"/>
  <c r="U5068" i="2"/>
  <c r="T5068" i="2"/>
  <c r="S5069" i="2" l="1"/>
  <c r="U5069" i="2"/>
  <c r="T5069" i="2"/>
  <c r="S5070" i="2" l="1"/>
  <c r="U5070" i="2"/>
  <c r="T5070" i="2"/>
  <c r="S5071" i="2" l="1"/>
  <c r="U5071" i="2"/>
  <c r="T5071" i="2"/>
  <c r="S5072" i="2" l="1"/>
  <c r="U5072" i="2"/>
  <c r="T5072" i="2"/>
  <c r="S5073" i="2" l="1"/>
  <c r="U5073" i="2"/>
  <c r="T5073" i="2"/>
  <c r="S5074" i="2" l="1"/>
  <c r="U5074" i="2"/>
  <c r="T5074" i="2"/>
  <c r="S5075" i="2" l="1"/>
  <c r="U5075" i="2"/>
  <c r="T5075" i="2"/>
  <c r="S5076" i="2" l="1"/>
  <c r="U5076" i="2"/>
  <c r="T5076" i="2"/>
  <c r="S5077" i="2" l="1"/>
  <c r="U5077" i="2"/>
  <c r="T5077" i="2"/>
  <c r="S5078" i="2" l="1"/>
  <c r="U5078" i="2"/>
  <c r="T5078" i="2"/>
  <c r="S5079" i="2" l="1"/>
  <c r="U5079" i="2"/>
  <c r="T5079" i="2"/>
  <c r="S5080" i="2" l="1"/>
  <c r="U5080" i="2"/>
  <c r="T5080" i="2"/>
  <c r="S5081" i="2" l="1"/>
  <c r="U5081" i="2"/>
  <c r="T5081" i="2"/>
  <c r="S5082" i="2" l="1"/>
  <c r="U5082" i="2"/>
  <c r="T5082" i="2"/>
  <c r="S5083" i="2" l="1"/>
  <c r="U5083" i="2"/>
  <c r="T5083" i="2"/>
  <c r="S5084" i="2" l="1"/>
  <c r="U5084" i="2"/>
  <c r="T5084" i="2"/>
  <c r="S5085" i="2" l="1"/>
  <c r="U5085" i="2"/>
  <c r="T5085" i="2"/>
  <c r="S5086" i="2" l="1"/>
  <c r="U5086" i="2"/>
  <c r="T5086" i="2"/>
  <c r="S5087" i="2" l="1"/>
  <c r="U5087" i="2"/>
  <c r="T5087" i="2"/>
  <c r="S5088" i="2" l="1"/>
  <c r="U5088" i="2"/>
  <c r="T5088" i="2"/>
  <c r="S5089" i="2" l="1"/>
  <c r="U5089" i="2"/>
  <c r="T5089" i="2"/>
  <c r="S5090" i="2" l="1"/>
  <c r="U5090" i="2"/>
  <c r="T5090" i="2"/>
  <c r="S5091" i="2" l="1"/>
  <c r="U5091" i="2"/>
  <c r="T5091" i="2"/>
  <c r="S5092" i="2" l="1"/>
  <c r="U5092" i="2"/>
  <c r="T5092" i="2"/>
  <c r="S5093" i="2" l="1"/>
  <c r="U5093" i="2"/>
  <c r="T5093" i="2"/>
  <c r="S5094" i="2" l="1"/>
  <c r="U5094" i="2"/>
  <c r="T5094" i="2"/>
  <c r="S5095" i="2" l="1"/>
  <c r="U5095" i="2"/>
  <c r="T5095" i="2"/>
  <c r="S5096" i="2" l="1"/>
  <c r="U5096" i="2"/>
  <c r="T5096" i="2"/>
  <c r="S5097" i="2" l="1"/>
  <c r="U5097" i="2"/>
  <c r="T5097" i="2"/>
  <c r="S5098" i="2" l="1"/>
  <c r="U5098" i="2"/>
  <c r="T5098" i="2"/>
  <c r="S5099" i="2" l="1"/>
  <c r="U5099" i="2"/>
  <c r="T5099" i="2"/>
  <c r="S5100" i="2" l="1"/>
  <c r="U5100" i="2"/>
  <c r="T5100" i="2"/>
  <c r="S5101" i="2" l="1"/>
  <c r="U5101" i="2"/>
  <c r="T5101" i="2"/>
  <c r="S5102" i="2" l="1"/>
  <c r="U5102" i="2"/>
  <c r="T5102" i="2"/>
  <c r="S5103" i="2" l="1"/>
  <c r="U5103" i="2"/>
  <c r="T5103" i="2"/>
  <c r="S5104" i="2" l="1"/>
  <c r="U5104" i="2"/>
  <c r="T5104" i="2"/>
  <c r="S5105" i="2" l="1"/>
  <c r="U5105" i="2"/>
  <c r="T5105" i="2"/>
  <c r="S5106" i="2" l="1"/>
  <c r="U5106" i="2"/>
  <c r="T5106" i="2"/>
  <c r="S5107" i="2" l="1"/>
  <c r="U5107" i="2"/>
  <c r="T5107" i="2"/>
  <c r="S5108" i="2" l="1"/>
  <c r="U5108" i="2"/>
  <c r="T5108" i="2"/>
  <c r="S5109" i="2" l="1"/>
  <c r="U5109" i="2"/>
  <c r="T5109" i="2"/>
  <c r="S5110" i="2" l="1"/>
  <c r="U5110" i="2"/>
  <c r="T5110" i="2"/>
  <c r="S5111" i="2" l="1"/>
  <c r="U5111" i="2"/>
  <c r="T5111" i="2"/>
  <c r="S5112" i="2" l="1"/>
  <c r="U5112" i="2"/>
  <c r="T5112" i="2"/>
  <c r="S5113" i="2" l="1"/>
  <c r="U5113" i="2"/>
  <c r="T5113" i="2"/>
  <c r="S5114" i="2" l="1"/>
  <c r="U5114" i="2"/>
  <c r="T5114" i="2"/>
  <c r="S5115" i="2" l="1"/>
  <c r="U5115" i="2"/>
  <c r="T5115" i="2"/>
  <c r="S5116" i="2" l="1"/>
  <c r="U5116" i="2"/>
  <c r="T5116" i="2"/>
  <c r="S5117" i="2" l="1"/>
  <c r="U5117" i="2"/>
  <c r="T5117" i="2"/>
  <c r="S5118" i="2" l="1"/>
  <c r="U5118" i="2"/>
  <c r="T5118" i="2"/>
  <c r="S5119" i="2" l="1"/>
  <c r="U5119" i="2"/>
  <c r="T5119" i="2"/>
  <c r="S5120" i="2" l="1"/>
  <c r="U5120" i="2"/>
  <c r="T5120" i="2"/>
  <c r="S5121" i="2" l="1"/>
  <c r="U5121" i="2"/>
  <c r="T5121" i="2"/>
  <c r="S5122" i="2" l="1"/>
  <c r="U5122" i="2"/>
  <c r="T5122" i="2"/>
  <c r="S5123" i="2" l="1"/>
  <c r="U5123" i="2"/>
  <c r="T5123" i="2"/>
  <c r="S5124" i="2" l="1"/>
  <c r="U5124" i="2"/>
  <c r="T5124" i="2"/>
  <c r="S5125" i="2" l="1"/>
  <c r="U5125" i="2"/>
  <c r="T5125" i="2"/>
  <c r="S5126" i="2" l="1"/>
  <c r="U5126" i="2"/>
  <c r="T5126" i="2"/>
  <c r="S5127" i="2" l="1"/>
  <c r="U5127" i="2"/>
  <c r="T5127" i="2"/>
  <c r="S5128" i="2" l="1"/>
  <c r="U5128" i="2"/>
  <c r="T5128" i="2"/>
  <c r="S5129" i="2" l="1"/>
  <c r="U5129" i="2"/>
  <c r="T5129" i="2"/>
  <c r="S5130" i="2" l="1"/>
  <c r="U5130" i="2"/>
  <c r="T5130" i="2"/>
  <c r="S5131" i="2" l="1"/>
  <c r="U5131" i="2"/>
  <c r="T5131" i="2"/>
  <c r="S5132" i="2" l="1"/>
  <c r="U5132" i="2"/>
  <c r="T5132" i="2"/>
  <c r="S5133" i="2" l="1"/>
  <c r="U5133" i="2"/>
  <c r="T5133" i="2"/>
  <c r="S5134" i="2" l="1"/>
  <c r="U5134" i="2"/>
  <c r="T5134" i="2"/>
  <c r="S5135" i="2" l="1"/>
  <c r="U5135" i="2"/>
  <c r="T5135" i="2"/>
  <c r="S5136" i="2" l="1"/>
  <c r="U5136" i="2"/>
  <c r="T5136" i="2"/>
  <c r="S5137" i="2" l="1"/>
  <c r="U5137" i="2"/>
  <c r="T5137" i="2"/>
  <c r="S5138" i="2" l="1"/>
  <c r="U5138" i="2"/>
  <c r="T5138" i="2"/>
  <c r="S5139" i="2" l="1"/>
  <c r="U5139" i="2"/>
  <c r="T5139" i="2"/>
  <c r="S5140" i="2" l="1"/>
  <c r="U5140" i="2"/>
  <c r="T5140" i="2"/>
  <c r="S5141" i="2" l="1"/>
  <c r="U5141" i="2"/>
  <c r="T5141" i="2"/>
  <c r="S5142" i="2" l="1"/>
  <c r="U5142" i="2"/>
  <c r="T5142" i="2"/>
  <c r="S5143" i="2" l="1"/>
  <c r="U5143" i="2"/>
  <c r="T5143" i="2"/>
  <c r="S5144" i="2" l="1"/>
  <c r="U5144" i="2"/>
  <c r="T5144" i="2"/>
  <c r="S5145" i="2" l="1"/>
  <c r="U5145" i="2"/>
  <c r="T5145" i="2"/>
  <c r="S5146" i="2" l="1"/>
  <c r="U5146" i="2"/>
  <c r="T5146" i="2"/>
  <c r="S5147" i="2" l="1"/>
  <c r="U5147" i="2"/>
  <c r="T5147" i="2"/>
  <c r="S5148" i="2" l="1"/>
  <c r="U5148" i="2"/>
  <c r="T5148" i="2"/>
  <c r="S5149" i="2" l="1"/>
  <c r="U5149" i="2"/>
  <c r="T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U5154" i="2"/>
  <c r="T5154" i="2"/>
  <c r="S5155" i="2" l="1"/>
  <c r="U5155" i="2"/>
  <c r="T5155" i="2"/>
  <c r="S5156" i="2" l="1"/>
  <c r="U5156" i="2"/>
  <c r="T5156" i="2"/>
  <c r="S5157" i="2" l="1"/>
  <c r="U5157" i="2"/>
  <c r="T5157" i="2"/>
  <c r="S5158" i="2" l="1"/>
  <c r="U5158" i="2"/>
  <c r="T5158" i="2"/>
  <c r="S5159" i="2" l="1"/>
  <c r="U5159" i="2"/>
  <c r="T5159" i="2"/>
  <c r="S5160" i="2" l="1"/>
  <c r="U5160" i="2"/>
  <c r="T5160" i="2"/>
  <c r="S5161" i="2" l="1"/>
  <c r="U5161" i="2"/>
  <c r="T5161" i="2"/>
  <c r="S5162" i="2" l="1"/>
  <c r="U5162" i="2"/>
  <c r="T5162" i="2"/>
  <c r="S5163" i="2" l="1"/>
  <c r="U5163" i="2"/>
  <c r="T5163" i="2"/>
  <c r="S5164" i="2" l="1"/>
  <c r="U5164" i="2"/>
  <c r="T5164" i="2"/>
  <c r="S5165" i="2" l="1"/>
  <c r="U5165" i="2"/>
  <c r="T5165" i="2"/>
  <c r="S5166" i="2" l="1"/>
  <c r="U5166" i="2"/>
  <c r="T5166" i="2"/>
  <c r="S5167" i="2" l="1"/>
  <c r="U5167" i="2"/>
  <c r="T5167" i="2"/>
  <c r="S5168" i="2" l="1"/>
  <c r="U5168" i="2"/>
  <c r="T5168" i="2"/>
  <c r="S5169" i="2" l="1"/>
  <c r="U5169" i="2"/>
  <c r="T5169" i="2"/>
  <c r="S5170" i="2" l="1"/>
  <c r="U5170" i="2"/>
  <c r="T5170" i="2"/>
  <c r="S5171" i="2" l="1"/>
  <c r="U5171" i="2"/>
  <c r="T5171" i="2"/>
  <c r="S5172" i="2" l="1"/>
  <c r="U5172" i="2"/>
  <c r="T5172" i="2"/>
  <c r="S5173" i="2" l="1"/>
  <c r="U5173" i="2"/>
  <c r="T5173" i="2"/>
  <c r="S5174" i="2" l="1"/>
  <c r="U5174" i="2"/>
  <c r="T5174" i="2"/>
  <c r="S5175" i="2" l="1"/>
  <c r="U5175" i="2"/>
  <c r="T5175" i="2"/>
  <c r="S5176" i="2" l="1"/>
  <c r="U5176" i="2"/>
  <c r="T5176" i="2"/>
  <c r="S5177" i="2" l="1"/>
  <c r="U5177" i="2"/>
  <c r="T5177" i="2"/>
  <c r="S5178" i="2" l="1"/>
  <c r="U5178" i="2"/>
  <c r="T5178" i="2"/>
  <c r="S5179" i="2" l="1"/>
  <c r="U5179" i="2"/>
  <c r="T5179" i="2"/>
  <c r="S5180" i="2" l="1"/>
  <c r="U5180" i="2"/>
  <c r="T5180" i="2"/>
  <c r="S5181" i="2" l="1"/>
  <c r="U5181" i="2"/>
  <c r="T5181" i="2"/>
  <c r="S5182" i="2" l="1"/>
  <c r="U5182" i="2"/>
  <c r="T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U5187" i="2"/>
  <c r="T5187" i="2"/>
  <c r="S5188" i="2" l="1"/>
  <c r="U5188" i="2"/>
  <c r="T5188" i="2"/>
  <c r="S5189" i="2" l="1"/>
  <c r="U5189" i="2"/>
  <c r="T5189" i="2"/>
  <c r="S5190" i="2" l="1"/>
  <c r="U5190" i="2"/>
  <c r="T5190" i="2"/>
  <c r="S5191" i="2" l="1"/>
  <c r="U5191" i="2"/>
  <c r="T5191" i="2"/>
  <c r="S5192" i="2" l="1"/>
  <c r="U5192" i="2"/>
  <c r="T5192" i="2"/>
  <c r="S5193" i="2" l="1"/>
  <c r="U5193" i="2"/>
  <c r="T5193" i="2"/>
  <c r="S5194" i="2" l="1"/>
  <c r="U5194" i="2"/>
  <c r="T5194" i="2"/>
  <c r="S5195" i="2" l="1"/>
  <c r="U5195" i="2"/>
  <c r="T5195" i="2"/>
  <c r="S5196" i="2" l="1"/>
  <c r="U5196" i="2"/>
  <c r="T5196" i="2"/>
  <c r="S5197" i="2" l="1"/>
  <c r="U5197" i="2"/>
  <c r="T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U5202" i="2"/>
  <c r="T5202" i="2"/>
  <c r="S5203" i="2" l="1"/>
  <c r="U5203" i="2"/>
  <c r="T5203" i="2"/>
  <c r="S5204" i="2" l="1"/>
  <c r="U5204" i="2"/>
  <c r="T5204" i="2"/>
  <c r="S5205" i="2" l="1"/>
  <c r="U5205" i="2"/>
  <c r="T5205" i="2"/>
  <c r="S5206" i="2" l="1"/>
  <c r="U5206" i="2"/>
  <c r="T5206" i="2"/>
  <c r="S5207" i="2" l="1"/>
  <c r="U5207" i="2"/>
  <c r="T5207" i="2"/>
  <c r="S5208" i="2" l="1"/>
  <c r="U5208" i="2"/>
  <c r="T5208" i="2"/>
  <c r="S5209" i="2" l="1"/>
  <c r="U5209" i="2"/>
  <c r="T5209" i="2"/>
  <c r="S5210" i="2" l="1"/>
  <c r="U5210" i="2"/>
  <c r="T5210" i="2"/>
  <c r="S5211" i="2" l="1"/>
  <c r="U5211" i="2"/>
  <c r="T5211" i="2"/>
  <c r="S5212" i="2" l="1"/>
  <c r="U5212" i="2"/>
  <c r="T5212" i="2"/>
  <c r="S5213" i="2" l="1"/>
  <c r="U5213" i="2"/>
  <c r="T5213" i="2"/>
  <c r="S5214" i="2" l="1"/>
  <c r="U5214" i="2"/>
  <c r="T5214" i="2"/>
  <c r="S5215" i="2" l="1"/>
  <c r="U5215" i="2"/>
  <c r="T5215" i="2"/>
  <c r="S5216" i="2" l="1"/>
  <c r="U5216" i="2"/>
  <c r="T5216" i="2"/>
  <c r="S5217" i="2" l="1"/>
  <c r="U5217" i="2"/>
  <c r="T5217" i="2"/>
  <c r="S5218" i="2" l="1"/>
  <c r="U5218" i="2"/>
  <c r="T5218" i="2"/>
  <c r="S5219" i="2" l="1"/>
  <c r="U5219" i="2"/>
  <c r="T5219" i="2"/>
  <c r="S5220" i="2" l="1"/>
  <c r="U5220" i="2"/>
  <c r="T5220" i="2"/>
  <c r="S5221" i="2" l="1"/>
  <c r="U5221" i="2"/>
  <c r="T5221" i="2"/>
  <c r="S5222" i="2" l="1"/>
  <c r="U5222" i="2"/>
  <c r="T5222" i="2"/>
  <c r="S5223" i="2" l="1"/>
  <c r="U5223" i="2"/>
  <c r="T5223" i="2"/>
  <c r="S5224" i="2" l="1"/>
  <c r="U5224" i="2"/>
  <c r="T5224" i="2"/>
  <c r="S5225" i="2" l="1"/>
  <c r="U5225" i="2"/>
  <c r="T5225" i="2"/>
  <c r="S5226" i="2" l="1"/>
  <c r="U5226" i="2"/>
  <c r="T5226" i="2"/>
  <c r="S5227" i="2" l="1"/>
  <c r="U5227" i="2"/>
  <c r="T5227" i="2"/>
  <c r="S5228" i="2" l="1"/>
  <c r="U5228" i="2"/>
  <c r="T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U5234" i="2"/>
  <c r="T5234" i="2"/>
  <c r="S5235" i="2" l="1"/>
  <c r="U5235" i="2"/>
  <c r="T5235" i="2"/>
  <c r="S5236" i="2" l="1"/>
  <c r="U5236" i="2"/>
  <c r="T5236" i="2"/>
  <c r="S5237" i="2" l="1"/>
  <c r="U5237" i="2"/>
  <c r="T5237" i="2"/>
  <c r="S5238" i="2" l="1"/>
  <c r="U5238" i="2"/>
  <c r="T5238" i="2"/>
  <c r="S5239" i="2" l="1"/>
  <c r="U5239" i="2"/>
  <c r="T5239" i="2"/>
  <c r="S5240" i="2" l="1"/>
  <c r="U5240" i="2"/>
  <c r="T5240" i="2"/>
  <c r="S5241" i="2" l="1"/>
  <c r="U5241" i="2"/>
  <c r="T5241" i="2"/>
  <c r="S5242" i="2" l="1"/>
  <c r="U5242" i="2"/>
  <c r="T5242" i="2"/>
  <c r="S5243" i="2" l="1"/>
  <c r="U5243" i="2"/>
  <c r="T5243" i="2"/>
  <c r="S5244" i="2" l="1"/>
  <c r="U5244" i="2"/>
  <c r="T5244" i="2"/>
  <c r="S5245" i="2" l="1"/>
  <c r="U5245" i="2"/>
  <c r="T5245" i="2"/>
  <c r="S5246" i="2" l="1"/>
  <c r="U5246" i="2"/>
  <c r="T5246" i="2"/>
  <c r="S5247" i="2" l="1"/>
  <c r="U5247" i="2"/>
  <c r="T5247" i="2"/>
  <c r="S5248" i="2" l="1"/>
  <c r="U5248" i="2"/>
  <c r="T5248" i="2"/>
  <c r="S5249" i="2" l="1"/>
  <c r="U5249" i="2"/>
  <c r="T5249" i="2"/>
  <c r="S5250" i="2" l="1"/>
  <c r="U5250" i="2"/>
  <c r="T5250" i="2"/>
  <c r="S5251" i="2" l="1"/>
  <c r="U5251" i="2"/>
  <c r="T5251" i="2"/>
  <c r="S5252" i="2" l="1"/>
  <c r="U5252" i="2"/>
  <c r="T5252" i="2"/>
  <c r="S5253" i="2" l="1"/>
  <c r="U5253" i="2"/>
  <c r="T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U5258" i="2"/>
  <c r="T5258" i="2"/>
  <c r="S5259" i="2" l="1"/>
  <c r="U5259" i="2"/>
  <c r="T5259" i="2"/>
  <c r="S5260" i="2" l="1"/>
  <c r="U5260" i="2"/>
  <c r="T5260" i="2"/>
  <c r="S5261" i="2" l="1"/>
  <c r="U5261" i="2"/>
  <c r="T5261" i="2"/>
  <c r="S5262" i="2" l="1"/>
  <c r="U5262" i="2"/>
  <c r="T5262" i="2"/>
  <c r="S5263" i="2" l="1"/>
  <c r="U5263" i="2"/>
  <c r="T5263" i="2"/>
  <c r="S5264" i="2" l="1"/>
  <c r="U5264" i="2"/>
  <c r="T5264" i="2"/>
  <c r="S5265" i="2" l="1"/>
  <c r="U5265" i="2"/>
  <c r="T5265" i="2"/>
  <c r="S5266" i="2" l="1"/>
  <c r="U5266" i="2"/>
  <c r="T5266" i="2"/>
  <c r="S5267" i="2" l="1"/>
  <c r="U5267" i="2"/>
  <c r="T5267" i="2"/>
  <c r="S5268" i="2" l="1"/>
  <c r="U5268" i="2"/>
  <c r="T5268" i="2"/>
  <c r="S5269" i="2" l="1"/>
  <c r="U5269" i="2"/>
  <c r="T5269" i="2"/>
  <c r="S5270" i="2" l="1"/>
  <c r="U5270" i="2"/>
  <c r="T5270" i="2"/>
  <c r="S5271" i="2" l="1"/>
  <c r="U5271" i="2"/>
  <c r="T5271" i="2"/>
  <c r="S5272" i="2" l="1"/>
  <c r="U5272" i="2"/>
  <c r="T5272" i="2"/>
  <c r="S5273" i="2" l="1"/>
  <c r="U5273" i="2"/>
  <c r="T5273" i="2"/>
  <c r="S5274" i="2" l="1"/>
  <c r="U5274" i="2"/>
  <c r="T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U5280" i="2"/>
  <c r="T5280" i="2"/>
  <c r="S5281" i="2" l="1"/>
  <c r="U5281" i="2"/>
  <c r="T5281" i="2"/>
  <c r="S5282" i="2" l="1"/>
  <c r="U5282" i="2"/>
  <c r="T5282" i="2"/>
  <c r="S5283" i="2" l="1"/>
  <c r="U5283" i="2"/>
  <c r="T5283" i="2"/>
  <c r="S5284" i="2" l="1"/>
  <c r="U5284" i="2"/>
  <c r="T5284" i="2"/>
  <c r="S5285" i="2" l="1"/>
  <c r="U5285" i="2"/>
  <c r="T5285" i="2"/>
  <c r="S5286" i="2" l="1"/>
  <c r="U5286" i="2"/>
  <c r="T5286" i="2"/>
  <c r="S5287" i="2" l="1"/>
  <c r="U5287" i="2"/>
  <c r="T5287" i="2"/>
  <c r="S5288" i="2" l="1"/>
  <c r="U5288" i="2"/>
  <c r="T5288" i="2"/>
  <c r="S5289" i="2" l="1"/>
  <c r="U5289" i="2"/>
  <c r="T5289" i="2"/>
  <c r="S5290" i="2" l="1"/>
  <c r="U5290" i="2"/>
  <c r="T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U5295" i="2"/>
  <c r="T5295" i="2"/>
  <c r="S5296" i="2" l="1"/>
  <c r="U5296" i="2"/>
  <c r="T5296" i="2"/>
  <c r="S5297" i="2" l="1"/>
  <c r="U5297" i="2"/>
  <c r="T5297" i="2"/>
  <c r="S5298" i="2" l="1"/>
  <c r="U5298" i="2"/>
  <c r="T5298" i="2"/>
  <c r="S5299" i="2" l="1"/>
  <c r="U5299" i="2"/>
  <c r="T5299" i="2"/>
  <c r="S5300" i="2" l="1"/>
  <c r="U5300" i="2"/>
  <c r="T5300" i="2"/>
  <c r="S5301" i="2" l="1"/>
  <c r="U5301" i="2"/>
  <c r="T5301" i="2"/>
  <c r="S5302" i="2" l="1"/>
  <c r="U5302" i="2"/>
  <c r="T5302" i="2"/>
  <c r="S5303" i="2" l="1"/>
  <c r="U5303" i="2"/>
  <c r="T5303" i="2"/>
  <c r="S5304" i="2" l="1"/>
  <c r="U5304" i="2"/>
  <c r="T5304" i="2"/>
  <c r="S5305" i="2" l="1"/>
  <c r="U5305" i="2"/>
  <c r="T5305" i="2"/>
  <c r="S5306" i="2" l="1"/>
  <c r="U5306" i="2"/>
  <c r="T5306" i="2"/>
  <c r="S5307" i="2" l="1"/>
  <c r="U5307" i="2"/>
  <c r="T5307" i="2"/>
  <c r="S5308" i="2" l="1"/>
  <c r="U5308" i="2"/>
  <c r="T5308" i="2"/>
  <c r="S5309" i="2" l="1"/>
  <c r="U5309" i="2"/>
  <c r="T5309" i="2"/>
  <c r="S5310" i="2" l="1"/>
  <c r="U5310" i="2"/>
  <c r="T5310" i="2"/>
  <c r="S5311" i="2" l="1"/>
  <c r="U5311" i="2"/>
  <c r="T5311" i="2"/>
  <c r="S5312" i="2" l="1"/>
  <c r="U5312" i="2"/>
  <c r="T5312" i="2"/>
  <c r="S5313" i="2" l="1"/>
  <c r="U5313" i="2"/>
  <c r="T5313" i="2"/>
  <c r="S5314" i="2" l="1"/>
  <c r="U5314" i="2"/>
  <c r="T5314" i="2"/>
  <c r="S5315" i="2" l="1"/>
  <c r="U5315" i="2"/>
  <c r="T5315" i="2"/>
  <c r="S5316" i="2" l="1"/>
  <c r="U5316" i="2"/>
  <c r="T5316" i="2"/>
  <c r="S5317" i="2" l="1"/>
  <c r="U5317" i="2"/>
  <c r="T5317" i="2"/>
  <c r="S5318" i="2" l="1"/>
  <c r="U5318" i="2"/>
  <c r="T5318" i="2"/>
  <c r="S5319" i="2" l="1"/>
  <c r="U5319" i="2"/>
  <c r="T5319" i="2"/>
  <c r="S5320" i="2" l="1"/>
  <c r="U5320" i="2"/>
  <c r="T5320" i="2"/>
  <c r="S5321" i="2" l="1"/>
  <c r="U5321" i="2"/>
  <c r="T5321" i="2"/>
  <c r="S5322" i="2" l="1"/>
  <c r="U5322" i="2"/>
  <c r="T5322" i="2"/>
  <c r="S5323" i="2" l="1"/>
  <c r="U5323" i="2"/>
  <c r="T5323" i="2"/>
  <c r="S5324" i="2" l="1"/>
  <c r="U5324" i="2"/>
  <c r="T5324" i="2"/>
  <c r="S5325" i="2" l="1"/>
  <c r="U5325" i="2"/>
  <c r="T5325" i="2"/>
  <c r="S5326" i="2" l="1"/>
  <c r="U5326" i="2"/>
  <c r="T5326" i="2"/>
  <c r="S5327" i="2" l="1"/>
  <c r="U5327" i="2"/>
  <c r="T5327" i="2"/>
  <c r="S5328" i="2" l="1"/>
  <c r="U5328" i="2"/>
  <c r="T5328" i="2"/>
  <c r="S5329" i="2" l="1"/>
  <c r="U5329" i="2"/>
  <c r="T5329" i="2"/>
  <c r="S5330" i="2" l="1"/>
  <c r="U5330" i="2"/>
  <c r="T5330" i="2"/>
  <c r="S5331" i="2" l="1"/>
  <c r="U5331" i="2"/>
  <c r="T5331" i="2"/>
  <c r="S5332" i="2" l="1"/>
  <c r="U5332" i="2"/>
  <c r="T5332" i="2"/>
  <c r="S5333" i="2" l="1"/>
  <c r="U5333" i="2"/>
  <c r="T5333" i="2"/>
  <c r="S5334" i="2" l="1"/>
  <c r="U5334" i="2"/>
  <c r="T5334" i="2"/>
  <c r="S5335" i="2" l="1"/>
  <c r="U5335" i="2"/>
  <c r="T5335" i="2"/>
  <c r="S5336" i="2" l="1"/>
  <c r="U5336" i="2"/>
  <c r="T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U5342" i="2"/>
  <c r="T5342" i="2"/>
  <c r="S5343" i="2" l="1"/>
  <c r="U5343" i="2"/>
  <c r="T5343" i="2"/>
  <c r="S5344" i="2" l="1"/>
  <c r="U5344" i="2"/>
  <c r="T5344" i="2"/>
  <c r="S5345" i="2" l="1"/>
  <c r="U5345" i="2"/>
  <c r="T5345" i="2"/>
  <c r="S5346" i="2" l="1"/>
  <c r="U5346" i="2"/>
  <c r="T5346" i="2"/>
  <c r="S5347" i="2" l="1"/>
  <c r="U5347" i="2"/>
  <c r="T5347" i="2"/>
  <c r="S5348" i="2" l="1"/>
  <c r="U5348" i="2"/>
  <c r="T5348" i="2"/>
  <c r="S5349" i="2" l="1"/>
  <c r="U5349" i="2"/>
  <c r="T5349" i="2"/>
  <c r="S5350" i="2" l="1"/>
  <c r="U5350" i="2"/>
  <c r="T5350" i="2"/>
  <c r="S5351" i="2" l="1"/>
  <c r="U5351" i="2"/>
  <c r="T5351" i="2"/>
  <c r="S5352" i="2" l="1"/>
  <c r="U5352" i="2"/>
  <c r="T5352" i="2"/>
  <c r="S5353" i="2" l="1"/>
  <c r="U5353" i="2"/>
  <c r="T5353" i="2"/>
  <c r="S5354" i="2" l="1"/>
  <c r="U5354" i="2"/>
  <c r="T5354" i="2"/>
  <c r="S5355" i="2" l="1"/>
  <c r="U5355" i="2"/>
  <c r="T5355" i="2"/>
  <c r="S5356" i="2" l="1"/>
  <c r="U5356" i="2"/>
  <c r="T5356" i="2"/>
  <c r="S5357" i="2" l="1"/>
  <c r="U5357" i="2"/>
  <c r="T5357" i="2"/>
  <c r="S5358" i="2" l="1"/>
  <c r="U5358" i="2"/>
  <c r="T5358" i="2"/>
  <c r="S5359" i="2" l="1"/>
  <c r="U5359" i="2"/>
  <c r="T5359" i="2"/>
  <c r="S5360" i="2" l="1"/>
  <c r="U5360" i="2"/>
  <c r="T5360" i="2"/>
  <c r="S5361" i="2" l="1"/>
  <c r="U5361" i="2"/>
  <c r="T5361" i="2"/>
  <c r="S5362" i="2" l="1"/>
  <c r="U5362" i="2"/>
  <c r="T5362" i="2"/>
  <c r="S5363" i="2" l="1"/>
  <c r="U5363" i="2"/>
  <c r="T5363" i="2"/>
  <c r="S5364" i="2" l="1"/>
  <c r="U5364" i="2"/>
  <c r="T5364" i="2"/>
  <c r="S5365" i="2" l="1"/>
  <c r="U5365" i="2"/>
  <c r="T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U5373" i="2"/>
  <c r="T5373" i="2"/>
  <c r="S5374" i="2" l="1"/>
  <c r="U5374" i="2"/>
  <c r="T5374" i="2"/>
  <c r="S5375" i="2" l="1"/>
  <c r="U5375" i="2"/>
  <c r="T5375" i="2"/>
  <c r="S5376" i="2" l="1"/>
  <c r="U5376" i="2"/>
  <c r="T5376" i="2"/>
  <c r="S5377" i="2" l="1"/>
  <c r="U5377" i="2"/>
  <c r="T5377" i="2"/>
  <c r="S5378" i="2" l="1"/>
  <c r="U5378" i="2"/>
  <c r="T5378" i="2"/>
  <c r="S5379" i="2" l="1"/>
  <c r="U5379" i="2"/>
  <c r="T5379" i="2"/>
  <c r="S5380" i="2" l="1"/>
  <c r="U5380" i="2"/>
  <c r="T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U5388" i="2"/>
  <c r="T5388" i="2"/>
  <c r="S5389" i="2" l="1"/>
  <c r="U5389" i="2"/>
  <c r="T538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<sst xmlns="http://schemas.openxmlformats.org/spreadsheetml/2006/main" count="20606" uniqueCount="1875">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</sst>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7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10" borderId="19" xfId="0" applyNumberFormat="1" applyFill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Data...3667608428</v>
        <stp/>
        <stp>BDP|11890849347572517576</stp>
        <tr r="C22" s="11"/>
      </tp>
      <tp t="s">
        <v>#N/A Requesting Data...4052836284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7.14</v>
        <stp/>
        <stp>BDP|17126916438941211442|22</stp>
        <stp>WLQ40 Index</stp>
        <stp>LAST_PRICE</stp>
        <tr r="D27" s="19"/>
        <tr r="K26" s="11"/>
      </tp>
      <tp t="s">
        <v>#N/A Requesting Data...2000240645</v>
        <stp/>
        <stp>BDP|11672668594955036146</stp>
        <tr r="M13" s="2"/>
      </tp>
      <tp t="s">
        <v>#N/A Requesting Data...2480751443</v>
        <stp/>
        <stp>BDP|10525875546933644503</stp>
        <tr r="J16" s="2"/>
      </tp>
      <tp t="s">
        <v>#N/A Requesting Data...4147330147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 t="s">
        <v>#N/A N/A</v>
        <stp/>
        <stp>BDH|10386234623342500883</stp>
        <tr r="P9" s="2"/>
      </tp>
      <tp>
        <v>14.285</v>
        <stp/>
        <stp>BDP|1817248158173027332|22</stp>
        <stp>ODF27 Comdty</stp>
        <stp>LAST_PRICE</stp>
        <tr r="I9" s="2"/>
      </tp>
      <tp t="s">
        <v>#N/A Requesting Data...1220611793</v>
        <stp/>
        <stp>BDP|13922660516409086616</stp>
        <tr r="J8" s="2"/>
      </tp>
      <tp t="s">
        <v>#N/A Requesting Data...4096236077</v>
        <stp/>
        <stp>BDP|17845737256369227744</stp>
        <tr r="R19" s="19"/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</tp>
      <tp t="s">
        <v>#N/A Requesting Data...3712687249</v>
        <stp/>
        <stp>BDP|13351826156476807351</stp>
        <tr r="I4" s="19"/>
        <tr r="I4" s="11"/>
      </tp>
      <tp t="s">
        <v>#N/A Requesting Data...2035076073</v>
        <stp/>
        <stp>BDP|16242250041598013390</stp>
        <tr r="H12" s="2"/>
      </tp>
      <tp t="s">
        <v>#N/A Requesting Data...2252677456</v>
        <stp/>
        <stp>BDP|17554782934170103895</stp>
        <tr r="I13" s="19"/>
        <tr r="I11" s="11"/>
      </tp>
      <tp t="s">
        <v>#N/A Requesting Data...1174993250</v>
        <stp/>
        <stp>BDP|11933922321687068691</stp>
        <tr r="J30" s="11"/>
        <tr r="J36" s="11"/>
      </tp>
      <tp t="s">
        <v>#N/A Requesting Data...3484015096</v>
        <stp/>
        <stp>BDP|10989192625468543075</stp>
        <tr r="M11" s="2"/>
      </tp>
      <tp t="s">
        <v>#N/A Requesting Data...3608473367</v>
        <stp/>
        <stp>BDP|10560911534449628801</stp>
        <tr r="H16" s="2"/>
      </tp>
      <tp>
        <v>13.58</v>
        <stp/>
        <stp>BDP|5994555288853599865|22</stp>
        <stp>ODF28 Comdty</stp>
        <stp>LAST_PRICE</stp>
        <tr r="I10" s="2"/>
      </tp>
      <tp t="s">
        <v>#N/A Requesting Data...2187973915</v>
        <stp/>
        <stp>BDP|15250395624748236457</stp>
        <tr r="J14" s="19"/>
        <tr r="J12" s="11"/>
      </tp>
      <tp t="s">
        <v>#N/A Requesting Data...1629746268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Data...1923070448</v>
        <stp/>
        <stp>BDP|16401139052443934902</stp>
        <tr r="H14" s="19"/>
        <tr r="H12" s="11"/>
      </tp>
      <tp t="s">
        <v>#N/A Requesting Data...2455897933</v>
        <stp/>
        <stp>BDP|13199699395971985544</stp>
        <tr r="M12" s="2"/>
      </tp>
      <tp t="s">
        <v>#N/A Requesting Data...1886585895</v>
        <stp/>
        <stp>BDP|11018397475349807400</stp>
        <tr r="J11" s="19"/>
        <tr r="J9" s="11"/>
      </tp>
      <tp t="s">
        <v>#N/A Requesting Data...2800818023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Data...3502815740</v>
        <stp/>
        <stp>BDP|18066504518365779184</stp>
        <tr r="E9" s="7"/>
      </tp>
      <tp t="s">
        <v>#N/A Requesting Data...2747266178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Data...2855995620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Data...2479209595</v>
        <stp/>
        <stp>BDP|12094132856919978643</stp>
        <tr r="G14" s="19"/>
        <tr r="G12" s="11"/>
      </tp>
      <tp t="s">
        <v>#N/A Requesting Data...1284575631</v>
        <stp/>
        <stp>BDP|15560487271058748776</stp>
        <tr r="R15" s="19"/>
      </tp>
      <tp t="s">
        <v>#N/A Requesting Data...3894270172</v>
        <stp/>
        <stp>BDP|12664923227122563262</stp>
        <tr r="H15" s="2"/>
      </tp>
      <tp t="s">
        <v>#N/A Requesting Data...2678470650</v>
        <stp/>
        <stp>BDP|10132886557853282798</stp>
        <tr r="R25" s="19"/>
      </tp>
      <tp t="s">
        <v>#N/A Requesting Data...3471660325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13.75</v>
        <stp/>
        <stp>BDP|4318107740087500527|22</stp>
        <stp>ODF33 Comdty</stp>
        <stp>LAST_PRICE</stp>
        <tr r="I14" s="2"/>
      </tp>
      <tp t="s">
        <v>#N/A Requesting Data...2973445882</v>
        <stp/>
        <stp>BDP|18390658971311970670</stp>
        <tr r="D10" s="19"/>
        <tr r="D8" s="11"/>
      </tp>
      <tp t="s">
        <v>#N/A Requesting Data...1629871842</v>
        <stp/>
        <stp>BDP|15381531992630229786</stp>
        <tr r="J5" s="19"/>
        <tr r="J5" s="11"/>
      </tp>
      <tp t="s">
        <v>#N/A Requesting Data...3708582689</v>
        <stp/>
        <stp>BDP|17393541793456997356</stp>
        <tr r="H12" s="19"/>
        <tr r="H10" s="11"/>
      </tp>
      <tp t="s">
        <v>#N/A Requesting Data...925393003</v>
        <stp/>
        <stp>BDP|16274177393281282193</stp>
        <tr r="G8" s="7"/>
      </tp>
      <tp t="s">
        <v>#N/A Requesting Data...2761810334</v>
        <stp/>
        <stp>BDP|11965837721833428627</stp>
        <tr r="M16" s="2"/>
      </tp>
      <tp t="s">
        <v>#N/A Requesting Data...3358729538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Data...704245174</v>
        <stp/>
        <stp>BDP|15313882157430160621</stp>
        <tr r="C20" s="11"/>
      </tp>
      <tp t="s">
        <v>#N/A Requesting Data...1963961556</v>
        <stp/>
        <stp>BDP|14309772788493607646</stp>
        <tr r="M4" s="2"/>
      </tp>
      <tp t="s">
        <v>#N/A Requesting Data...1093882139</v>
        <stp/>
        <stp>BDP|14595801115303949097</stp>
        <tr r="E21" s="19"/>
      </tp>
      <tp t="s">
        <v>#N/A Requesting Data...3539148549</v>
        <stp/>
        <stp>BDP|10151985908941504602</stp>
        <tr r="R30" s="19"/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</tp>
      <tp t="s">
        <v>#N/A Requesting Data...2096353273</v>
        <stp/>
        <stp>BDP|18251230446683003334</stp>
        <tr r="B4" s="2"/>
      </tp>
      <tp t="s">
        <v>#N/A Requesting Data...2495511751</v>
        <stp/>
        <stp>BDP|16217601415257291833</stp>
        <tr r="K11" s="2"/>
      </tp>
      <tp>
        <v>13.74</v>
        <stp/>
        <stp>BDP|1730388117014610034|22</stp>
        <stp>ODF35 Comdty</stp>
        <stp>LAST_PRICE</stp>
        <tr r="I15" s="2"/>
      </tp>
      <tp t="s">
        <v>#N/A Requesting Data...2194941142</v>
        <stp/>
        <stp>BDP|12414252169111583844</stp>
        <tr r="J10" s="19"/>
        <tr r="J8" s="11"/>
      </tp>
      <tp t="s">
        <v>#N/A Requesting Data...2809374629</v>
        <stp/>
        <stp>BDP|18247308852560902123</stp>
        <tr r="I5" s="19"/>
        <tr r="I5" s="11"/>
      </tp>
      <tp t="s">
        <v>#N/A Requesting Data...2233235604</v>
        <stp/>
        <stp>BDP|12873884328186186157</stp>
        <tr r="H26" s="19"/>
      </tp>
      <tp t="s">
        <v>#N/A Requesting Data...2036985542</v>
        <stp/>
        <stp>BDP|13407403793871815004</stp>
        <tr r="K6" s="2"/>
      </tp>
      <tp t="s">
        <v>#N/A Requesting Data...2949580852</v>
        <stp/>
        <stp>BDP|18177323470082276169</stp>
        <tr r="C19" s="11"/>
      </tp>
      <tp>
        <v>13.574999999999999</v>
        <stp/>
        <stp>BDP|8635531302600770334|22</stp>
        <stp>ODF30 Comdty</stp>
        <stp>LAST_PRICE</stp>
        <tr r="I12" s="2"/>
      </tp>
      <tp>
        <v>14.935</v>
        <stp/>
        <stp>BDP|7077160752787948741|22</stp>
        <stp>ODF26 Comdty</stp>
        <stp>LAST_PRICE</stp>
        <tr r="I7" s="2"/>
      </tp>
      <tp t="s">
        <v>#N/A Requesting Data...2953246889</v>
        <stp/>
        <stp>BDP|18210740456462118495</stp>
        <tr r="G11" s="7"/>
      </tp>
      <tp t="s">
        <v>#N/A Requesting Data...3695794613</v>
        <stp/>
        <stp>BDP|13811937565742578206</stp>
        <tr r="K5" s="2"/>
      </tp>
      <tp t="s">
        <v>#N/A Requesting Data...4167459654</v>
        <stp/>
        <stp>BDP|11302641772339703592</stp>
        <tr r="J13" s="19"/>
        <tr r="J11" s="11"/>
      </tp>
      <tp t="s">
        <v>#N/A Requesting Data...2621008336</v>
        <stp/>
        <stp>BDP|18144735643102604587</stp>
        <tr r="I7" s="19"/>
        <tr r="I6" s="11"/>
      </tp>
      <tp t="s">
        <v>#N/A Requesting Data...1567627641</v>
        <stp/>
        <stp>BDP|17891750447431177959</stp>
        <tr r="I23" s="19"/>
      </tp>
      <tp t="s">
        <v>#N/A Requesting Data...1994062988</v>
        <stp/>
        <stp>BDP|13169219909279069493</stp>
        <tr r="I9" s="19"/>
      </tp>
      <tp t="s">
        <v>#N/A Requesting Data...1680690321</v>
        <stp/>
        <stp>BDP|15169911027214728631</stp>
        <tr r="I12" s="19"/>
        <tr r="I10" s="11"/>
      </tp>
      <tp t="s">
        <v>#N/A Requesting Data...1644173816</v>
        <stp/>
        <stp>BDP|13938612248508071558</stp>
        <tr r="J14" s="2"/>
      </tp>
      <tp t="s">
        <v>#N/A Requesting Data...4202270924</v>
        <stp/>
        <stp>BDP|15756764600217707937</stp>
        <tr r="I10" s="19"/>
        <tr r="I8" s="11"/>
      </tp>
      <tp>
        <v>8.17</v>
        <stp/>
        <stp>BDP|15191354459661457650|22</stp>
        <stp>WLQ28 Index</stp>
        <stp>LAST_PRICE</stp>
        <tr r="D23" s="19"/>
        <tr r="K20" s="11"/>
      </tp>
      <tp t="s">
        <v>#N/A Requesting Data...2001355133</v>
        <stp/>
        <stp>BDP|16275844520047691695</stp>
        <tr r="I6" s="19"/>
      </tp>
      <tp t="s">
        <v>#N/A Requesting Data...3245670999</v>
        <stp/>
        <stp>BDP|16565084299882524097</stp>
        <tr r="E22" s="19"/>
      </tp>
      <tp t="s">
        <v>#N/A Requesting Data...1816045328</v>
        <stp/>
        <stp>BDP|13919009196892112561</stp>
        <tr r="G6" s="19"/>
      </tp>
      <tp t="s">
        <v>#N/A Requesting Data...3993715356</v>
        <stp/>
        <stp>BDP|10685517029532594805</stp>
        <tr r="J11" s="19"/>
        <tr r="J9" s="11"/>
      </tp>
      <tp t="s">
        <v>#N/A Requesting Data...3448205419</v>
        <stp/>
        <stp>BDP|10190007799825004140</stp>
        <tr r="J10" s="2"/>
      </tp>
      <tp t="s">
        <v>#N/A Requesting Data...1835875878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Data...2976397368</v>
        <stp/>
        <stp>BDP|10764697960379803489</stp>
        <tr r="H15" s="19"/>
        <tr r="H13" s="11"/>
      </tp>
      <tp t="s">
        <v>#N/A Requesting Data...3971184443</v>
        <stp/>
        <stp>BDP|13517598616202729838</stp>
        <tr r="K8" s="2"/>
      </tp>
      <tp t="s">
        <v>#N/A Requesting Data...3020250175</v>
        <stp/>
        <stp>BDP|17283641756651242833</stp>
        <tr r="I14" s="19"/>
        <tr r="I12" s="11"/>
      </tp>
      <tp t="s">
        <v>#N/A Requesting Data...2706667416</v>
        <stp/>
        <stp>BDP|11750802159294733595</stp>
        <tr r="D7" s="19"/>
        <tr r="D6" s="11"/>
      </tp>
      <tp t="s">
        <v>#N/A Requesting Data...1888883492</v>
        <stp/>
        <stp>BDP|13791043005266774797</stp>
        <tr r="K3" s="2"/>
      </tp>
      <tp t="s">
        <v>#N/A Requesting Data...3452382427</v>
        <stp/>
        <stp>BDP|16346012453228382996</stp>
        <tr r="M14" s="2"/>
      </tp>
      <tp>
        <v>7.7050000000000001</v>
        <stp/>
        <stp>BDP|17400812045415001977|22</stp>
        <stp>WLQ30 Index</stp>
        <stp>LAST_PRICE</stp>
        <tr r="D24" s="19"/>
        <tr r="K22" s="11"/>
      </tp>
      <tp t="s">
        <v>#N/A Requesting Data...2067458358</v>
        <stp/>
        <stp>BDP|14493345555019657991</stp>
        <tr r="D21" s="11"/>
      </tp>
      <tp t="s">
        <v>#N/A Requesting Data...2613047405</v>
        <stp/>
        <stp>BDP|10381663256273547222</stp>
        <tr r="J7" s="2"/>
      </tp>
      <tp t="s">
        <v>#N/A Requesting Data...1944165257</v>
        <stp/>
        <stp>BDP|14207649066395210291</stp>
        <tr r="E15" s="19"/>
        <tr r="E13" s="11"/>
      </tp>
      <tp t="s">
        <v>#N/A Requesting Data...3099210372</v>
        <stp/>
        <stp>BDP|10329258298459125127</stp>
        <tr r="D5" s="19"/>
        <tr r="D5" s="11"/>
      </tp>
      <tp>
        <v>10.025</v>
        <stp/>
        <stp>BDP|12311044885073610825|22</stp>
        <stp>WLQ26 Index</stp>
        <stp>LAST_PRICE</stp>
        <tr r="D21" s="19"/>
        <tr r="K18" s="11"/>
      </tp>
      <tp t="s">
        <v>#N/A Requesting Data...3686937282</v>
        <stp/>
        <stp>BDP|12446015710023540329</stp>
        <tr r="R12" s="19"/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</tp>
      <tp t="s">
        <v>#N/A Requesting Data...2633663025</v>
        <stp/>
        <stp>BDP|15657766851707412375</stp>
        <tr r="H9" s="2"/>
      </tp>
      <tp t="s">
        <v>#N/A Requesting Data...2001830493</v>
        <stp/>
        <stp>BDP|10206336109409844951</stp>
        <tr r="G4" s="19"/>
        <tr r="G4" s="11"/>
      </tp>
      <tp t="s">
        <v>#N/A Requesting Data...3272404584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Data...3616778571</v>
        <stp/>
        <stp>BDP|13514466073332803207</stp>
        <tr r="E10" s="7"/>
      </tp>
      <tp t="s">
        <v>#N/A Requesting Data...3242621308</v>
        <stp/>
        <stp>BDP|15932419454602327679</stp>
        <tr r="R17" s="19"/>
      </tp>
      <tp t="s">
        <v>#N/A Requesting Data...3993603817</v>
        <stp/>
        <stp>BDP|10734617210797818067</stp>
        <tr r="H8" s="19"/>
        <tr r="H7" s="11"/>
      </tp>
      <tp t="s">
        <v>#N/A Requesting Data...3958634237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Data...1956084444</v>
        <stp/>
        <stp>BDP|12488034333200047180</stp>
        <tr r="E7" s="19"/>
        <tr r="E6" s="11"/>
      </tp>
      <tp t="s">
        <v>#N/A Requesting Data...3400983784</v>
        <stp/>
        <stp>BDP|15079044459285072518</stp>
        <tr r="C23" s="11"/>
      </tp>
      <tp t="s">
        <v>#N/A Requesting Data...2691719574</v>
        <stp/>
        <stp>BDP|12403675587034363894</stp>
        <tr r="E24" s="19"/>
      </tp>
      <tp t="s">
        <v>#N/A Requesting Data...3728654663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Data...3249004846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Data...4166176596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Data...4289064697</v>
        <stp/>
        <stp>BDP|13827638941138882945</stp>
        <tr r="D20" s="11"/>
      </tp>
      <tp t="s">
        <v>#N/A Requesting Data...3245729232</v>
        <stp/>
        <stp>BDP|12011324621007283512</stp>
        <tr r="K10" s="2"/>
      </tp>
      <tp t="s">
        <v>#N/A Requesting Data...3253551133</v>
        <stp/>
        <stp>BDP|13944439535751923464</stp>
        <tr r="G7" s="7"/>
      </tp>
      <tp t="s">
        <v>#N/A Requesting Data...2995336227</v>
        <stp/>
        <stp>BDP|12486181792623693882</stp>
        <tr r="I8" s="19"/>
        <tr r="I7" s="11"/>
      </tp>
      <tp t="s">
        <v>#N/A Requesting Data...2442132109</v>
        <stp/>
        <stp>BDP|15867650078552221747</stp>
        <tr r="J15" s="19"/>
        <tr r="J13" s="11"/>
      </tp>
      <tp t="s">
        <v>#N/A Requesting Data...3220239116</v>
        <stp/>
        <stp>BDP|16598361100882620607</stp>
        <tr r="E20" s="19"/>
      </tp>
      <tp t="s">
        <v>#N/A Requesting Data...3919385442</v>
        <stp/>
        <stp>BDP|14549521927542330072</stp>
        <tr r="B3" s="2"/>
      </tp>
      <tp t="s">
        <v>#N/A Requesting Data...1812285072</v>
        <stp/>
        <stp>BDP|15569729104905018670</stp>
        <tr r="G15" s="19"/>
        <tr r="G13" s="11"/>
      </tp>
      <tp t="s">
        <v>#N/A Requesting Data...2397606260</v>
        <stp/>
        <stp>BDP|13078510830501429523</stp>
        <tr r="R2" s="19"/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</tp>
      <tp t="s">
        <v>#N/A Requesting Data...4076752270</v>
        <stp/>
        <stp>BDP|15603954615614077815</stp>
        <tr r="H3" s="19"/>
        <tr r="H3" s="11"/>
      </tp>
    </main>
    <main first="bofaddin.rtdserver">
      <tp t="s">
        <v>#N/A Requesting Data...2405794036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Data...3236164214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Data...4209418660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Data...2823155677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Data...3392546447</v>
        <stp/>
        <stp>BDP|10167746766623851495</stp>
        <tr r="H27" s="19"/>
      </tp>
      <tp t="s">
        <v>#N/A Requesting Data...4040008229</v>
        <stp/>
        <stp>BDP|15650113847534740213</stp>
        <tr r="K16" s="2"/>
      </tp>
      <tp>
        <v>7.31</v>
        <stp/>
        <stp>BDP|15206803498617246315|22</stp>
        <stp>WLK35 Index</stp>
        <stp>LAST_PRICE</stp>
        <tr r="D26" s="19"/>
        <tr r="K25" s="11"/>
      </tp>
      <tp t="s">
        <v>#N/A Requesting Data...3361829970</v>
        <stp/>
        <stp>BDP|13254377893488997629</stp>
        <tr r="D23" s="11"/>
      </tp>
      <tp t="s">
        <v>#N/A Requesting Data...2171727157</v>
        <stp/>
        <stp>BDP|17168141665277915099</stp>
        <tr r="J5" s="19"/>
        <tr r="J5" s="11"/>
      </tp>
      <tp t="s">
        <v>#N/A Requesting Data...4233742187</v>
        <stp/>
        <stp>BDP|13192264257971139213</stp>
        <tr r="B5" s="2"/>
      </tp>
      <tp t="s">
        <v>#N/A Requesting Data...2090245836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7.59</v>
        <stp/>
        <stp>BDP|11202313113777109480|22</stp>
        <stp>WLQ32 Index</stp>
        <stp>LAST_PRICE</stp>
        <tr r="D25" s="19"/>
        <tr r="K23" s="11"/>
      </tp>
      <tp t="s">
        <v>#N/A Requesting Data...2081144847</v>
        <stp/>
        <stp>BDP|11400645938887008706</stp>
        <tr r="J8" s="19"/>
        <tr r="J7" s="11"/>
      </tp>
      <tp t="s">
        <v>#N/A Requesting Data...3426792425</v>
        <stp/>
        <stp>BDP|11901617520055099407</stp>
        <tr r="H22" s="19"/>
      </tp>
      <tp t="s">
        <v>#N/A Requesting Data...2986579308</v>
        <stp/>
        <stp>BDP|15400756759381384234</stp>
        <tr r="D22" s="11"/>
      </tp>
      <tp t="s">
        <v>#N/A Requesting Data...3997770386</v>
        <stp/>
        <stp>BDP|12640648403606974635</stp>
        <tr r="H11" s="2"/>
      </tp>
      <tp t="s">
        <v>#N/A Requesting Data...3930862261</v>
        <stp/>
        <stp>BDP|16467386859441799584</stp>
        <tr r="H21" s="19"/>
      </tp>
      <tp t="s">
        <v>#N/A Requesting Data...3943200524</v>
        <stp/>
        <stp>BDP|14499871584089873959</stp>
        <tr r="J5" s="2"/>
      </tp>
      <tp t="s">
        <v>#N/A Requesting Data...2427953698</v>
        <stp/>
        <stp>BDP|15874572719711331490</stp>
        <tr r="E8" s="19"/>
        <tr r="E7" s="11"/>
      </tp>
      <tp>
        <v>8.8699999999999992</v>
        <stp/>
        <stp>BDP|18343878312230213019|22</stp>
        <stp>WLK27 Index</stp>
        <stp>LAST_PRICE</stp>
        <tr r="D22" s="19"/>
        <tr r="K19" s="11"/>
      </tp>
      <tp t="s">
        <v>#N/A Requesting Data...4026745035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Data...3670189531</v>
        <stp/>
        <stp>BDP|10311071319847809260</stp>
        <tr r="E5" s="19"/>
        <tr r="E5" s="11"/>
      </tp>
      <tp t="s">
        <v>#N/A Requesting Data...3575951970</v>
        <stp/>
        <stp>BDP|13500928233515131809</stp>
        <tr r="R29" s="19"/>
      </tp>
      <tp t="s">
        <v>#N/A Requesting Data...2498342702</v>
        <stp/>
        <stp>BDP|17886146055302615594</stp>
        <tr r="H10" s="2"/>
      </tp>
      <tp t="s">
        <v>#N/A Requesting Data...1917560832</v>
        <stp/>
        <stp>BDP|15780778072099169853</stp>
        <tr r="H7" s="2"/>
      </tp>
      <tp>
        <v>13.67</v>
        <stp/>
        <stp>BDP|9537380863981849389|22</stp>
        <stp>ODF31 Comdty</stp>
        <stp>LAST_PRICE</stp>
        <tr r="I13" s="2"/>
      </tp>
      <tp t="s">
        <v>#N/A Requesting Data...2461138033</v>
        <stp/>
        <stp>BDP|16811714503644524069</stp>
        <tr r="R27" s="19"/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</tp>
      <tp t="s">
        <v>#N/A Requesting Data...3652082534</v>
        <stp/>
        <stp>BDP|12508709024814224690</stp>
        <tr r="D15" s="19"/>
        <tr r="D13" s="11"/>
      </tp>
      <tp t="s">
        <v>#N/A Requesting Data...2765563705</v>
        <stp/>
        <stp>BDP|16680580833864261100</stp>
        <tr r="C18" s="11"/>
      </tp>
      <tp t="s">
        <v>#N/A Requesting Data...2230116016</v>
        <stp/>
        <stp>BDP|10601763240924932273</stp>
        <tr r="B7" s="2"/>
      </tp>
      <tp t="s">
        <v>#N/A Requesting Data...3619107568</v>
        <stp/>
        <stp>BDP|12391114726967906339</stp>
        <tr r="R6" s="19"/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</tp>
      <tp t="s">
        <v>#N/A Requesting Data...3674063067</v>
        <stp/>
        <stp>BDP|12246695054252844675</stp>
        <tr r="I2" s="19"/>
      </tp>
      <tp t="s">
        <v>#N/A Requesting Data...1920946438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Data...2957912332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Data...2120047227</v>
        <stp/>
        <stp>BDP|14450913867796246868</stp>
        <tr r="E4" s="19"/>
        <tr r="E4" s="11"/>
      </tp>
      <tp t="s">
        <v>#N/A N/A</v>
        <stp/>
        <stp>BDH|13629679082639758128</stp>
        <tr r="B30" s="11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7.47</v>
        <stp/>
        <stp>BDP|2477436560693487840|22</stp>
        <stp>WLK33 Index</stp>
        <stp>LAST_PRICE</stp>
        <tr r="K24" s="11"/>
      </tp>
      <tp>
        <v>7.86</v>
        <stp/>
        <stp>BDP|6555917527705726771|22</stp>
        <stp>WLK29 Index</stp>
        <stp>LAST_PRICE</stp>
        <tr r="K21" s="11"/>
      </tp>
      <tp>
        <v>13.69</v>
        <stp/>
        <stp>BDP|17867681293201701771|22</stp>
        <stp>ODF37 Comdty</stp>
        <stp>LAST_PRICE</stp>
        <tr r="I16" s="2"/>
      </tp>
      <tp>
        <v>14.785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13.484999999999999</v>
        <stp/>
        <stp>BDP|17222976670638756393|22</stp>
        <stp>ODF29 Comdty</stp>
        <stp>LAST_PRICE</stp>
        <tr r="I11" s="2"/>
      </tp>
      <tp t="s">
        <v>#N/A Real Time</v>
        <stp/>
        <stp>BDP|11269106225149150376|22</stp>
        <stp>ODN25 Comdty</stp>
        <stp>LAST_PRICE</stp>
        <tr r="I6" s="2"/>
      </tp>
      <tp>
        <v>14.9</v>
        <stp/>
        <stp>BDP|13502834249559134851|22</stp>
        <stp>BZDIOVRA Index</stp>
        <stp>LAST_PRICE</stp>
        <tr r="I3" s="2"/>
      </tp>
      <tp t="s">
        <v>#N/A Requesting Data...4240521125</v>
        <stp/>
        <stp>BDP|4638716679660660820</stp>
        <tr r="H8" s="2"/>
      </tp>
      <tp t="s">
        <v>#N/A Requesting Data...3624787505</v>
        <stp/>
        <stp>BDP|5850214959956854834</stp>
        <tr r="H2" s="19"/>
      </tp>
      <tp t="s">
        <v>#N/A Requesting Data...3458017426</v>
        <stp/>
        <stp>BDP|1643486086802458341</stp>
        <tr r="E25" s="19"/>
      </tp>
      <tp t="s">
        <v>#N/A Requesting Data...3564396733</v>
        <stp/>
        <stp>BDP|4157223935860898914</stp>
        <tr r="J9" s="19"/>
      </tp>
      <tp t="s">
        <v>#N/A Requesting Data...2830549320</v>
        <stp/>
        <stp>BDP|9769032697008941467</stp>
        <tr r="E3" s="19"/>
        <tr r="E3" s="11"/>
      </tp>
      <tp t="s">
        <v>#N/A Requesting Data...4268099921</v>
        <stp/>
        <stp>BDP|2187806360183599399</stp>
        <tr r="M8" s="2"/>
      </tp>
      <tp t="s">
        <v>#N/A Requesting Data...2607966647</v>
        <stp/>
        <stp>BDP|9453706824659239917</stp>
        <tr r="D3" s="19"/>
        <tr r="D3" s="11"/>
      </tp>
      <tp t="s">
        <v>#N/A Requesting Data...3087258280</v>
        <stp/>
        <stp>BDP|2992747448774164936</stp>
        <tr r="E27" s="19"/>
      </tp>
      <tp t="s">
        <v>#N/A Requesting Data...3232610622</v>
        <stp/>
        <stp>BDP|4395756221404557952</stp>
        <tr r="D2" s="19"/>
      </tp>
      <tp t="s">
        <v>#N/A Requesting Data...4044351692</v>
        <stp/>
        <stp>BDP|8426700375802659609</stp>
        <tr r="G11" s="19"/>
        <tr r="G9" s="11"/>
      </tp>
      <tp t="s">
        <v>#N/A Requesting Data...3523957946</v>
        <stp/>
        <stp>BDP|3905065737155367827</stp>
        <tr r="G7" s="19"/>
        <tr r="G6" s="11"/>
      </tp>
      <tp t="s">
        <v>#N/A Requesting Data...3118712690</v>
        <stp/>
        <stp>BDP|2001157129209643549</stp>
        <tr r="I25" s="19"/>
      </tp>
      <tp t="s">
        <v>#N/A Requesting Data...3665240590</v>
        <stp/>
        <stp>BDP|3794307997384608046</stp>
        <tr r="I3" s="19"/>
        <tr r="I3" s="11"/>
      </tp>
      <tp t="s">
        <v>#N/A Requesting Data...4079309355</v>
        <stp/>
        <stp>BDP|4275888243441819414</stp>
        <tr r="E26" s="19"/>
      </tp>
      <tp t="s">
        <v>#N/A Requesting Data...2946841996</v>
        <stp/>
        <stp>BDP|1923241929759262565</stp>
        <tr r="M10" s="2"/>
      </tp>
      <tp t="s">
        <v>#N/A Requesting Data...2930050275</v>
        <stp/>
        <stp>BDP|3331986474028834805</stp>
        <tr r="J4" s="19"/>
        <tr r="J4" s="11"/>
      </tp>
      <tp t="s">
        <v>#N/A Requesting Data...4242995167</v>
        <stp/>
        <stp>BDP|5983646568229835184</stp>
        <tr r="R20" s="19"/>
      </tp>
      <tp t="s">
        <v>#N/A Requesting Data...4248752128</v>
        <stp/>
        <stp>BDP|4734890585182203825</stp>
        <tr r="D18" s="11"/>
      </tp>
      <tp t="s">
        <v>#N/A Requesting Data...3787941794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Data...3161937910</v>
        <stp/>
        <stp>BDP|5084823412455529785</stp>
        <tr r="H4" s="19"/>
        <tr r="H4" s="11"/>
      </tp>
      <tp t="s">
        <v>#N/A Requesting Data...3123921480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Data...4018276363</v>
        <stp/>
        <stp>BDP|3666674876795321902</stp>
        <tr r="E6" s="19"/>
      </tp>
      <tp t="s">
        <v>#N/A Requesting Data...2949484364</v>
        <stp/>
        <stp>BDP|7052549700088374422</stp>
        <tr r="J13" s="2"/>
      </tp>
      <tp t="s">
        <v>#N/A Requesting Data...3031729477</v>
        <stp/>
        <stp>BDP|9741032815896210067</stp>
        <tr r="K4" s="2"/>
      </tp>
      <tp t="s">
        <v>#N/A Requesting Data...3753044445</v>
        <stp/>
        <stp>BDP|9882058252866127540</stp>
        <tr r="I27" s="19"/>
      </tp>
      <tp t="s">
        <v>#N/A Requesting Data...4164970782</v>
        <stp/>
        <stp>BDP|4517227982239731885</stp>
        <tr r="R18" s="19"/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</tp>
      <tp t="s">
        <v>#N/A Requesting Data...3086465009</v>
        <stp/>
        <stp>BDP|8711749621454981610</stp>
        <tr r="H11" s="19"/>
        <tr r="H9" s="11"/>
      </tp>
      <tp t="s">
        <v>#N/A Requesting Data...3507437124</v>
        <stp/>
        <stp>BDP|2124980644386234646</stp>
        <tr r="R14" s="19"/>
      </tp>
      <tp t="s">
        <v>#N/A Requesting Data...4284762651</v>
        <stp/>
        <stp>BDP|4159726335098711786</stp>
        <tr r="D4" s="19"/>
        <tr r="D4" s="11"/>
      </tp>
      <tp t="s">
        <v>#N/A Requesting Data...3451764848</v>
        <stp/>
        <stp>BDP|6600922458241548475</stp>
        <tr r="J12" s="19"/>
        <tr r="J10" s="11"/>
      </tp>
      <tp t="s">
        <v>#N/A Requesting Data...3532498539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Data...3872506462</v>
        <stp/>
        <stp>BDP|7509049474986681906</stp>
        <tr r="H24" s="19"/>
      </tp>
      <tp t="s">
        <v>#N/A Requesting Data...3583603518</v>
        <stp/>
        <stp>BDP|8651142543386755452</stp>
        <tr r="I26" s="19"/>
      </tp>
      <tp t="s">
        <v>#N/A Requesting Data...2979609067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Data...3787601531</v>
        <stp/>
        <stp>BDP|6401007919956475918</stp>
        <tr r="K9" s="2"/>
      </tp>
      <tp t="s">
        <v>#N/A Requesting Data...4082483976</v>
        <stp/>
        <stp>BDP|3594728727869926770</stp>
        <tr r="E12" s="19"/>
        <tr r="E10" s="11"/>
      </tp>
      <tp t="s">
        <v>#N/A Requesting Data...3729905440</v>
        <stp/>
        <stp>BDP|1295270050609935714</stp>
        <tr r="H5" s="19"/>
        <tr r="H5" s="11"/>
      </tp>
      <tp t="s">
        <v>#N/A Requesting Data...3323878376</v>
        <stp/>
        <stp>BDP|9586602971314157476</stp>
        <tr r="J7" s="19"/>
        <tr r="J6" s="11"/>
      </tp>
      <tp t="s">
        <v>#N/A Requesting Data...3865748614</v>
        <stp/>
        <stp>BDP|5897436104601965865</stp>
        <tr r="J6" s="19"/>
      </tp>
      <tp t="s">
        <v>#N/A Requesting Data...3505018195</v>
        <stp/>
        <stp>BDP|7210719112410508942</stp>
        <tr r="J9" s="19"/>
      </tp>
      <tp t="s">
        <v>#N/A Requesting Data...4281813991</v>
        <stp/>
        <stp>BDP|6258822248703087193</stp>
        <tr r="I22" s="19"/>
      </tp>
      <tp t="s">
        <v>#N/A Requesting Data...3689793475</v>
        <stp/>
        <stp>BDP|6999313489046488323</stp>
        <tr r="K12" s="2"/>
      </tp>
      <tp t="s">
        <v>#N/A Requesting Data...3660528113</v>
        <stp/>
        <stp>BDP|8414640352844636739</stp>
        <tr r="K13" s="2"/>
      </tp>
      <tp t="s">
        <v>#N/A Requesting Data...4189097788</v>
        <stp/>
        <stp>BDP|6160330820607293841</stp>
        <tr r="J6" s="19"/>
      </tp>
      <tp t="s">
        <v>#N/A Requesting Data...4094320592</v>
        <stp/>
        <stp>BDP|3315293682106022630</stp>
        <tr r="J7" s="19"/>
        <tr r="J6" s="11"/>
      </tp>
      <tp t="s">
        <v>#N/A Requesting Data...3725475598</v>
        <stp/>
        <stp>BDP|9429013316019147896</stp>
        <tr r="R21" s="19"/>
      </tp>
      <tp t="s">
        <v>#N/A Requesting Data...3299418840</v>
        <stp/>
        <stp>BDP|2990502423164020862</stp>
        <tr r="M9" s="2"/>
      </tp>
      <tp t="s">
        <v>#N/A Requesting Data...4154053430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Data...3486878582</v>
        <stp/>
        <stp>BDP|5007327625665658833</stp>
        <tr r="R5" s="19"/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</tp>
      <tp t="s">
        <v>#N/A Requesting Data...3560456086</v>
        <stp/>
        <stp>BDP|8154902215360295977</stp>
        <tr r="H20" s="19"/>
      </tp>
      <tp t="s">
        <v>#N/A Requesting Data...3679609217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Data...3855706325</v>
        <stp/>
        <stp>BDP|9636783809803462453</stp>
        <tr r="C25" s="11"/>
      </tp>
      <tp t="s">
        <v>#N/A Requesting Data...3451962634</v>
        <stp/>
        <stp>BDP|8805667161083002133</stp>
        <tr r="J3" s="19"/>
        <tr r="J3" s="11"/>
      </tp>
      <tp t="s">
        <v>#N/A Requesting Data...3619594251</v>
        <stp/>
        <stp>BDP|7546476684227611629</stp>
        <tr r="M7" s="2"/>
      </tp>
      <tp t="s">
        <v>#N/A Requesting Data...3426686671</v>
        <stp/>
        <stp>BDP|4774572175039586539</stp>
        <tr r="D9" s="19"/>
      </tp>
      <tp t="s">
        <v>#N/A Requesting Data...3192245776</v>
        <stp/>
        <stp>BDP|9349190465432927654</stp>
        <tr r="C26" s="11"/>
      </tp>
      <tp t="s">
        <v>#N/A Requesting Data...3675145440</v>
        <stp/>
        <stp>BDP|5332477555246563840</stp>
        <tr r="H6" s="2"/>
      </tp>
      <tp t="s">
        <v>#N/A Requesting Data...4074648807</v>
        <stp/>
        <stp>BDP|9296062114427229555</stp>
        <tr r="H5" s="2"/>
      </tp>
      <tp t="s">
        <v>#N/A Requesting Data...4285728936</v>
        <stp/>
        <stp>BDP|3131810410801081170</stp>
        <tr r="H13" s="19"/>
        <tr r="H11" s="11"/>
      </tp>
      <tp t="s">
        <v>#N/A Requesting Data...4019349181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Data...3765277163</v>
        <stp/>
        <stp>BDP|5970432481165816675</stp>
        <tr r="J9" s="2"/>
      </tp>
      <tp t="s">
        <v>#N/A Requesting Data...3092107637</v>
        <stp/>
        <stp>BDP|6428209671071195804</stp>
        <tr r="D25" s="11"/>
      </tp>
      <tp t="s">
        <v>#N/A Requesting Data...3844699135</v>
        <stp/>
        <stp>BDP|6181484335763016961</stp>
        <tr r="I21" s="19"/>
      </tp>
      <tp t="s">
        <v>#N/A Requesting Data...3592303752</v>
        <stp/>
        <stp>BDP|8767287300271158044</stp>
        <tr r="R9" s="19"/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</tp>
      <tp t="s">
        <v>#N/A Requesting Data...3480606087</v>
        <stp/>
        <stp>BDP|3612074661198875616</stp>
        <tr r="J2" s="19"/>
      </tp>
      <tp t="s">
        <v>#N/A Requesting Data...4074593792</v>
        <stp/>
        <stp>BDP|6009636741147577859</stp>
        <tr r="I20" s="19"/>
      </tp>
      <tp t="s">
        <v>#N/A Requesting Data...3403589936</v>
        <stp/>
        <stp>BDP|5416050933808437507</stp>
        <tr r="E13" s="19"/>
        <tr r="E11" s="11"/>
      </tp>
      <tp t="s">
        <v>#N/A Requesting Data...3056477105</v>
        <stp/>
        <stp>BDP|4469726952068478577</stp>
        <tr r="E2" s="19"/>
      </tp>
      <tp t="s">
        <v>#N/A Requesting Data...3239288799</v>
        <stp/>
        <stp>BDP|2514423990686244217</stp>
        <tr r="D12" s="19"/>
        <tr r="D10" s="11"/>
      </tp>
      <tp t="s">
        <v>#N/A Requesting Data...4057359908</v>
        <stp/>
        <stp>BDP|5505121907678251772</stp>
        <tr r="G5" s="19"/>
        <tr r="G5" s="11"/>
      </tp>
      <tp t="s">
        <v>#N/A Requesting Data...3465424635</v>
        <stp/>
        <stp>BDP|6717872964888555496</stp>
        <tr r="K7" s="2"/>
      </tp>
      <tp t="s">
        <v>#N/A Requesting Data...3054359189</v>
        <stp/>
        <stp>BDP|7628246514408667822</stp>
        <tr r="I15" s="19"/>
        <tr r="I13" s="11"/>
      </tp>
      <tp t="s">
        <v>#N/A Requesting Data...3100858718</v>
        <stp/>
        <stp>BDP|3463804556948818291</stp>
        <tr r="D19" s="11"/>
      </tp>
      <tp t="s">
        <v>#N/A Requesting Data...3719042480</v>
        <stp/>
        <stp>BDP|1877563044224185082</stp>
        <tr r="R11" s="19"/>
      </tp>
      <tp t="s">
        <v>#N/A Requesting Data...3402476906</v>
        <stp/>
        <stp>BDP|3931452041031580694</stp>
        <tr r="J15" s="2"/>
      </tp>
      <tp t="s">
        <v>#N/A Requesting Data...3163237745</v>
        <stp/>
        <stp>BDP|6086773022681627652</stp>
        <tr r="R3" s="19"/>
      </tp>
      <tp t="s">
        <v>#N/A Requesting Data...4206626276</v>
        <stp/>
        <stp>BDP|9274013617679287535</stp>
        <tr r="G9" s="19"/>
      </tp>
      <tp t="s">
        <v>#N/A Requesting Data...3980328445</v>
        <stp/>
        <stp>BDP|5458019831893466086</stp>
        <tr r="J12" s="19"/>
        <tr r="J10" s="11"/>
      </tp>
      <tp t="s">
        <v>#N/A Requesting Data...3177283195</v>
        <stp/>
        <stp>BDP|5425105562507935010</stp>
        <tr r="K14" s="2"/>
      </tp>
      <tp t="s">
        <v>#N/A Requesting Data...4078535143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Data...3766841152</v>
        <stp/>
        <stp>BDP|9507205330525513839</stp>
        <tr r="J4" s="19"/>
        <tr r="J4" s="11"/>
      </tp>
      <tp t="s">
        <v>#N/A Requesting Data...4190444863</v>
        <stp/>
        <stp>BDP|2101225401797588245</stp>
        <tr r="H14" s="2"/>
      </tp>
      <tp t="s">
        <v>#N/A Requesting Data...3990322374</v>
        <stp/>
        <stp>BDP|7380091922057856733</stp>
        <tr r="J4" s="2"/>
      </tp>
      <tp t="s">
        <v>#N/A Requesting Data...4036559429</v>
        <stp/>
        <stp>BDP|7227915130840435804</stp>
        <tr r="E23" s="19"/>
      </tp>
      <tp t="s">
        <v>#N/A Requesting Data...4103349664</v>
        <stp/>
        <stp>BDP|6648854877445314932</stp>
        <tr r="C21" s="11"/>
      </tp>
      <tp t="s">
        <v>#N/A N/A</v>
        <stp/>
        <stp>BDP|7765646974033428381</stp>
        <tr r="G12" s="7"/>
      </tp>
      <tp t="s">
        <v>#N/A Requesting Data...3896119845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Data...3711829937</v>
        <stp/>
        <stp>BDP|8996523424079587047</stp>
        <tr r="J3" s="19"/>
        <tr r="J3" s="11"/>
      </tp>
      <tp t="s">
        <v>#N/A Requesting Data...4012118287</v>
        <stp/>
        <stp>BDP|5683100328445387518</stp>
        <tr r="G9" s="7"/>
      </tp>
      <tp t="s">
        <v>#N/A Requesting Data...4187210627</v>
        <stp/>
        <stp>BDP|1822719222220999206</stp>
        <tr r="D13" s="19"/>
        <tr r="D11" s="11"/>
      </tp>
      <tp t="s">
        <v>#N/A Requesting Data...3729992011</v>
        <stp/>
        <stp>BDP|3412478252612481668</stp>
        <tr r="D14" s="19"/>
        <tr r="D12" s="11"/>
      </tp>
      <tp t="s">
        <v>#N/A Requesting Data...4094199340</v>
        <stp/>
        <stp>BDP|1687368956969111871</stp>
        <tr r="K15" s="2"/>
      </tp>
      <tp t="s">
        <v>#N/A Requesting Data...3643883915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Data...4068926076</v>
        <stp/>
        <stp>BDP|3464748034381197038</stp>
        <tr r="R16" s="19"/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</tp>
      <tp t="s">
        <v>#N/A Requesting Data...3920081470</v>
        <stp/>
        <stp>BDP|2374175931660047606</stp>
        <tr r="H13" s="2"/>
      </tp>
      <tp t="s">
        <v>#N/A Requesting Data...3603669502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Data...3511491473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Data...4176642363</v>
        <stp/>
        <stp>BDP|7320197849905807080</stp>
        <tr r="C24" s="11"/>
      </tp>
      <tp t="s">
        <v>#N/A Requesting Data...4129269166</v>
        <stp/>
        <stp>BDP|2190926934948613723</stp>
        <tr r="H6" s="19"/>
      </tp>
      <tp t="s">
        <v>#N/A Requesting Data...3702885144</v>
        <stp/>
        <stp>BDP|4375753900560113469</stp>
        <tr r="R10" s="19"/>
      </tp>
      <tp t="s">
        <v>#N/A Requesting Data...4003635188</v>
        <stp/>
        <stp>BDP|4463478870191165152</stp>
        <tr r="M6" s="2"/>
      </tp>
      <tp t="s">
        <v>#N/A Requesting Data...4092583150</v>
        <stp/>
        <stp>BDP|6458698369549551863</stp>
        <tr r="I11" s="19"/>
        <tr r="I9" s="11"/>
      </tp>
      <tp t="s">
        <v>#N/A Requesting Data...4192923071</v>
        <stp/>
        <stp>BDP|5090352166701754608</stp>
        <tr r="F29" s="11"/>
      </tp>
      <tp t="s">
        <v>#N/A Requesting Data...4262586531</v>
        <stp/>
        <stp>BDP|2583747204366554458</stp>
        <tr r="R23" s="19"/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</tp>
      <tp t="s">
        <v>#N/A Requesting Data...4041818663</v>
        <stp/>
        <stp>BDP|1827417845708676912</stp>
        <tr r="D8" s="19"/>
        <tr r="D7" s="11"/>
      </tp>
      <tp t="s">
        <v>#N/A Requesting Data...4015206831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Data...3786382527</v>
        <stp/>
        <stp>BDP|5901000520520466755</stp>
        <tr r="H23" s="19"/>
      </tp>
      <tp t="s">
        <v>#N/A Requesting Data...3663529836</v>
        <stp/>
        <stp>BDP|4651376489008602716</stp>
        <tr r="J14" s="19"/>
        <tr r="J12" s="11"/>
      </tp>
      <tp t="s">
        <v>#N/A Requesting Data...4161740464</v>
        <stp/>
        <stp>BDP|5367666932895616539</stp>
        <tr r="R28" s="19"/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</tp>
      <tp t="s">
        <v>#N/A Requesting Data...4198472101</v>
        <stp/>
        <stp>BDP|7009126234541041477</stp>
        <tr r="E11" s="19"/>
        <tr r="E9" s="11"/>
      </tp>
      <tp t="s">
        <v>#N/A Requesting Data...3374711374</v>
        <stp/>
        <stp>BDP|2127305658120032482</stp>
        <tr r="G12" s="19"/>
        <tr r="G10" s="11"/>
      </tp>
      <tp t="s">
        <v>#N/A Requesting Data...3940274816</v>
        <stp/>
        <stp>BDP|3552371989500988863</stp>
        <tr r="J8" s="19"/>
        <tr r="J7" s="11"/>
      </tp>
      <tp t="s">
        <v>#N/A Requesting Data...3658386404</v>
        <stp/>
        <stp>BDP|8996589861712440902</stp>
        <tr r="D26" s="11"/>
      </tp>
      <tp t="s">
        <v>#N/A Requesting Data...4241131447</v>
        <stp/>
        <stp>BDP|4226241773230894182</stp>
        <tr r="J15" s="19"/>
        <tr r="J13" s="11"/>
      </tp>
      <tp t="s">
        <v>#N/A Requesting Data...3815464824</v>
        <stp/>
        <stp>BDP|9236812778495761274</stp>
        <tr r="D11" s="19"/>
        <tr r="D9" s="11"/>
      </tp>
      <tp t="s">
        <v>#N/A Requesting Data...3793123978</v>
        <stp/>
        <stp>BDP|8787993904919445978</stp>
        <tr r="J10" s="19"/>
        <tr r="J8" s="11"/>
      </tp>
      <tp t="s">
        <v>#N/A Requesting Data...3476981902</v>
        <stp/>
        <stp>BDP|4986428474834544241</stp>
        <tr r="H9" s="19"/>
      </tp>
      <tp t="s">
        <v>#N/A Requesting Data...4063710208</v>
        <stp/>
        <stp>BDP|4027837973262682890</stp>
        <tr r="M15" s="2"/>
      </tp>
      <tp t="s">
        <v>#N/A Requesting Data...3319372734</v>
        <stp/>
        <stp>BDP|6863710481498153056</stp>
        <tr r="R4" s="19"/>
      </tp>
      <tp t="s">
        <v>#N/A Requesting Data...3811324525</v>
        <stp/>
        <stp>BDP|7977680686540306885</stp>
        <tr r="D6" s="19"/>
      </tp>
      <tp t="s">
        <v>#N/A Requesting Data...4104688291</v>
        <stp/>
        <stp>BDP|2978744912796430367</stp>
        <tr r="M5" s="2"/>
      </tp>
      <tp t="s">
        <v>#N/A Requesting Data...3844171871</v>
        <stp/>
        <stp>BDP|6463399830411977660</stp>
        <tr r="H10" s="19"/>
        <tr r="H8" s="11"/>
      </tp>
      <tp t="s">
        <v>#N/A Requesting Data...4102161729</v>
        <stp/>
        <stp>BDP|3333630846708210848</stp>
        <tr r="J2" s="19"/>
      </tp>
      <tp t="s">
        <v>#N/A Requesting Data...3216391894</v>
        <stp/>
        <stp>BDP|6124812264958528142</stp>
        <tr r="G6" s="7"/>
      </tp>
      <tp t="s">
        <v>#N/A Requesting Data...3839795627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Data...4141379832</v>
        <stp/>
        <stp>BDP|7576008118700462431</stp>
        <tr r="G10" s="19"/>
        <tr r="G8" s="11"/>
      </tp>
      <tp t="s">
        <v>#N/A Requesting Data...3877143501</v>
        <stp/>
        <stp>BDP|1070616809507239240</stp>
        <tr r="E10" s="19"/>
        <tr r="E8" s="11"/>
      </tp>
      <tp t="s">
        <v>#N/A Requesting Data...4146143980</v>
        <stp/>
        <stp>BDP|3915222074910115423</stp>
        <tr r="R8" s="19"/>
      </tp>
      <tp t="s">
        <v>#N/A Requesting Data...3340361570</v>
        <stp/>
        <stp>BDP|4163044537905757079</stp>
        <tr r="H4" s="2"/>
      </tp>
      <tp t="s">
        <v>#N/A Requesting Data...3270805677</v>
        <stp/>
        <stp>BDP|4623768472882485469</stp>
        <tr r="G3" s="19"/>
        <tr r="G3" s="11"/>
      </tp>
      <tp t="s">
        <v>#N/A Requesting Data...3324221008</v>
        <stp/>
        <stp>BDP|1655010175960499466</stp>
        <tr r="G8" s="19"/>
        <tr r="G7" s="11"/>
      </tp>
      <tp t="s">
        <v>#N/A Requesting Data...3362981443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Data...4025822510</v>
        <stp/>
        <stp>BDP|2569764526774212131</stp>
        <tr r="E9" s="19"/>
      </tp>
      <tp t="s">
        <v>#N/A Requesting Data...3311411618</v>
        <stp/>
        <stp>BDP|5180174984237381953</stp>
        <tr r="J13" s="19"/>
        <tr r="J11" s="11"/>
      </tp>
      <tp t="s">
        <v>#N/A Requesting Data...3240236631</v>
        <stp/>
        <stp>BDP|9595075412893390962</stp>
        <tr r="E14" s="19"/>
        <tr r="E12" s="11"/>
      </tp>
      <tp t="s">
        <v>#N/A Requesting Data...3786776529</v>
        <stp/>
        <stp>BDP|2884752705310536665</stp>
        <tr r="I24" s="19"/>
      </tp>
      <tp t="s">
        <v>#N/A Requesting Data...3639713283</v>
        <stp/>
        <stp>BDP|8786671772103883961</stp>
        <tr r="R7" s="19"/>
      </tp>
      <tp t="s">
        <v>#N/A Requesting Data...3811607604</v>
        <stp/>
        <stp>BDP|4673494246461255666</stp>
        <tr r="R24" s="19"/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</tp>
      <tp t="s">
        <v>#N/A Requesting Data...3870611849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Data...4035053028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Data...4173561250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  <tp t="s">
        <v>#N/A Requesting Data...4032081128</v>
        <stp/>
        <stp>BDP|55815364648658119</stp>
        <tr r="H25" s="19"/>
      </tp>
      <tp t="s">
        <v>#N/A Requesting Data...3697086873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Data...4040584642</v>
        <stp/>
        <stp>BDP|591725260180001521</stp>
        <tr r="H7" s="19"/>
        <tr r="H6" s="11"/>
      </tp>
      <tp t="s">
        <v>#N/A Requesting Data...3355030693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Data...3762923766</v>
        <stp/>
        <stp>BDP|542154546040819345</stp>
        <tr r="G13" s="19"/>
        <tr r="R22" s="19"/>
        <tr r="G11" s="11"/>
      </tp>
      <tp t="s">
        <v>#N/A Requesting Data...3529024321</v>
        <stp/>
        <stp>BDP|162205019758440862</stp>
        <tr r="E8" s="7"/>
      </tp>
      <tp t="s">
        <v>#N/A Requesting Data...3753750876</v>
        <stp/>
        <stp>BDP|368437973666143841</stp>
        <tr r="J12" s="2"/>
      </tp>
      <tp t="s">
        <v>#N/A Requesting Data...3907962598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Data...3960325999</v>
        <stp/>
        <stp>BDP|813990660275351546</stp>
        <tr r="R13" s="19"/>
      </tp>
      <tp t="s">
        <v>#N/A Requesting Data...3442439462</v>
        <stp/>
        <stp>BDP|394006502529987782</stp>
        <tr r="J11" s="2"/>
      </tp>
      <tp t="s">
        <v>#N/A Requesting Data...3594621241</v>
        <stp/>
        <stp>BDP|284241585389591899</stp>
        <tr r="G2" s="19"/>
      </tp>
      <tp t="s">
        <v>#N/A Requesting Data...3638239735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 t="e">
        <f ca="1">ROUND(E4/G11,0)</f>
        <v>#VALUE!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1.4275168080247302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1.339014690820419</v>
      </c>
    </row>
    <row r="8" spans="1:11" x14ac:dyDescent="0.25">
      <c r="D8" s="19" t="s">
        <v>360</v>
      </c>
      <c r="E8" s="96">
        <f ca="1">_xll.BDP(E6&amp;" Corp","px_last_actual",)</f>
        <v>1038.0625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1.4878209432382976</v>
      </c>
      <c r="I9" s="1"/>
    </row>
    <row r="10" spans="1:11" x14ac:dyDescent="0.25">
      <c r="D10" s="19" t="s">
        <v>76</v>
      </c>
      <c r="E10" s="29" t="e">
        <f ca="1">G11/_xll.BDP($E6&amp;" Corp","PAR_AMT")</f>
        <v>#VALUE!</v>
      </c>
      <c r="F10" s="24" t="s">
        <v>68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77</v>
      </c>
      <c r="E11" s="33" t="e">
        <f ca="1">E3*(G12-G11)</f>
        <v>#VALUE!</v>
      </c>
      <c r="F11" s="24" t="s">
        <v>72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358</v>
      </c>
      <c r="E12" s="92" t="e">
        <f ca="1">G11/G12-1</f>
        <v>#VALUE!</v>
      </c>
      <c r="F12" s="27" t="s">
        <v>73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7" sqref="G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45853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>_xll.BDP(G3,"LAST_UPDATE_DT",,)</f>
        <v>14/07/2025</v>
      </c>
      <c r="C3" s="140"/>
      <c r="D3" s="17"/>
      <c r="F3" t="s">
        <v>60</v>
      </c>
      <c r="G3" t="s">
        <v>60</v>
      </c>
      <c r="H3" s="11" t="str">
        <f>d_1</f>
        <v>14/07/2025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>_xll.BDP(G3,"pX_DT_1D",,)</f>
        <v>11/07/2025</v>
      </c>
      <c r="C4" s="162"/>
      <c r="D4" s="1"/>
      <c r="F4" t="s">
        <v>1067</v>
      </c>
      <c r="G4" t="s">
        <v>1069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83</v>
      </c>
      <c r="Q4" s="35">
        <f ca="1">hoje</f>
        <v>45853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>_xll.BDP(G3,"PX_LAST")/100</f>
        <v>0.14899999999999999</v>
      </c>
      <c r="C5" s="199"/>
      <c r="D5" s="208"/>
      <c r="F5" t="s">
        <v>1068</v>
      </c>
      <c r="G5" t="s">
        <v>1070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>(1+B5)^(1/252)-1</f>
        <v>5.513106415402369E-4</v>
      </c>
      <c r="C6" s="141"/>
      <c r="D6" s="140"/>
      <c r="F6" t="s">
        <v>59</v>
      </c>
      <c r="G6" t="s">
        <v>59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16" si="2">+I6-J6</f>
        <v>#VALUE!</v>
      </c>
      <c r="M6" s="71" t="str">
        <f>_xll.BDP(F6,"FUT_CNV_RISK_FRSK",,)</f>
        <v>#N/A Field Not Applicable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>_xll.BDP("BMFXTWO Index","PX_LAST")</f>
        <v>5.5856000000000003</v>
      </c>
      <c r="C7" s="140"/>
      <c r="D7" s="217"/>
      <c r="F7" t="s">
        <v>58</v>
      </c>
      <c r="G7" t="s">
        <v>466</v>
      </c>
      <c r="H7" s="10">
        <f>VALUE(_xll.BDP(F7,"FUT_DLV_DT_LAST",,))</f>
        <v>46024</v>
      </c>
      <c r="I7" s="4">
        <f ca="1">_xll.BDP(F7,"LAST_PRICE")</f>
        <v>14.935</v>
      </c>
      <c r="J7" s="4">
        <f>_xll.BDP(F7,"PX_SETTLE",,)</f>
        <v>14.941000000000001</v>
      </c>
      <c r="K7" s="4">
        <f>_xll.BDP(F7,"PX_CLOSE_2D",,)</f>
        <v>14.94</v>
      </c>
      <c r="L7" s="4">
        <f t="shared" ca="1" si="2"/>
        <v>-6.0000000000002274E-3</v>
      </c>
      <c r="M7" s="71">
        <f>_xll.BDP(F7,"FUT_CNV_RISK_FRSK",,)</f>
        <v>3.8774088525096886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>VALUE(_xll.BDP(F8,"FUT_DLV_DT_LAST",,))</f>
        <v>46204</v>
      </c>
      <c r="I8" s="4">
        <f ca="1">_xll.BDP(F8,"LAST_PRICE")</f>
        <v>14.785</v>
      </c>
      <c r="J8" s="4">
        <f>_xll.BDP(F8,"PX_SETTLE",,)</f>
        <v>14.794</v>
      </c>
      <c r="K8" s="4">
        <f>_xll.BDP(F8,"PX_CLOSE_2D",,)</f>
        <v>14.807</v>
      </c>
      <c r="L8" s="4">
        <f t="shared" ca="1" si="2"/>
        <v>-9.0000000000003411E-3</v>
      </c>
      <c r="M8" s="71">
        <f>_xll.BDP(F8,"FUT_CNV_RISK_FRSK",,)</f>
        <v>7.3285987749768537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>VALUE(_xll.BDP(F9,"FUT_DLV_DT_LAST",,))</f>
        <v>46391</v>
      </c>
      <c r="I9" s="4">
        <f ca="1">_xll.BDP(F9,"LAST_PRICE")</f>
        <v>14.29</v>
      </c>
      <c r="J9" s="4">
        <f>_xll.BDP(F9,"PX_SETTLE",,)</f>
        <v>14.305999999999999</v>
      </c>
      <c r="K9" s="4">
        <f>_xll.BDP(F9,"PX_CLOSE_2D",,)</f>
        <v>14.329000000000001</v>
      </c>
      <c r="L9" s="4">
        <f t="shared" ca="1" si="2"/>
        <v>-1.6000000000000014E-2</v>
      </c>
      <c r="M9" s="71">
        <f>_xll.BDP(F9,"FUT_CNV_RISK_FRSK",,)</f>
        <v>10.53602932953072</v>
      </c>
      <c r="P9" s="36">
        <f ca="1">_xll.BDH(Q2,Q8:Q8,Q3,Q4,"Dir=V","Dts=S","Sort=A","Quote=C","QtTyp=P","Days=T",CONCATENATE("Per=c",Q5),"DtFmt=D","UseDPDF=Y",CONCATENATE("FX=",Q6),"cols=2;rows=7788")</f>
        <v>34519</v>
      </c>
      <c r="Q9">
        <v>1</v>
      </c>
      <c r="S9" s="42">
        <f ca="1">hoje</f>
        <v>45853</v>
      </c>
      <c r="T9" s="43">
        <f ca="1">_xll.BInterpol('Base CDI'!$H$4:$H$28,'Base CDI'!$J$4:$J$29,S9,"Cubic","Extrapolate=Linear","MultiX=Average","Skip=True","Sort=True")</f>
        <v>15.08065</v>
      </c>
      <c r="U9" s="43">
        <f ca="1">_xll.BInterpol('Base CDI'!$H$4:$H$28,'Base CDI'!$I$4:$I$29,S9,"Cubic","Extrapolate=Linear","MultiX=Average","Skip=True","Sort=True")</f>
        <v>15.077500000000001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si="3">C10*cdi_diario</f>
        <v>286529.75305106188</v>
      </c>
      <c r="F10" t="s">
        <v>55</v>
      </c>
      <c r="G10" t="s">
        <v>296</v>
      </c>
      <c r="H10" s="10">
        <f>VALUE(_xll.BDP(F10,"FUT_DLV_DT_LAST",,))</f>
        <v>46755</v>
      </c>
      <c r="I10" s="4">
        <f ca="1">_xll.BDP(F10,"LAST_PRICE")</f>
        <v>13.585000000000001</v>
      </c>
      <c r="J10" s="4">
        <f>_xll.BDP(F10,"PX_SETTLE",,)</f>
        <v>13.599</v>
      </c>
      <c r="K10" s="4">
        <f>_xll.BDP(F10,"PX_CLOSE_2D",,)</f>
        <v>13.603999999999999</v>
      </c>
      <c r="L10" s="4">
        <f t="shared" ca="1" si="2"/>
        <v>-1.3999999999999346E-2</v>
      </c>
      <c r="M10" s="71">
        <f>_xll.BDP(F10,"FUT_CNV_RISK_FRSK",,)</f>
        <v>15.832992140036367</v>
      </c>
      <c r="P10" s="10">
        <v>34520</v>
      </c>
      <c r="Q10">
        <v>1.0039800000000001</v>
      </c>
      <c r="S10" s="42">
        <f ca="1">S9+1</f>
        <v>45854</v>
      </c>
      <c r="T10" s="43">
        <f ca="1">_xll.BInterpol('Base CDI'!$H$4:$H$28,'Base CDI'!$J$4:$J$29,S10,"Cubic","Extrapolate=Linear","MultiX=Average","Skip=True","Sort=True")</f>
        <v>15.079833333333335</v>
      </c>
      <c r="U10" s="43">
        <f ca="1">_xll.BInterpol('Base CDI'!$H$4:$H$28,'Base CDI'!$I$4:$I$29,S10,"Cubic","Extrapolate=Linear","MultiX=Average","Skip=True","Sort=True")</f>
        <v>15.076666666666668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si="4">VLOOKUP(A11,$A$37:$B$67,2,0)</f>
        <v>277276486.35000002</v>
      </c>
      <c r="D11" s="9">
        <f t="shared" si="3"/>
        <v>152865.47757364126</v>
      </c>
      <c r="F11" t="s">
        <v>54</v>
      </c>
      <c r="G11" t="s">
        <v>201</v>
      </c>
      <c r="H11" s="10">
        <f>VALUE(_xll.BDP(F11,"FUT_DLV_DT_LAST",,))</f>
        <v>47120</v>
      </c>
      <c r="I11" s="4">
        <f ca="1">_xll.BDP(F11,"LAST_PRICE")</f>
        <v>13.49</v>
      </c>
      <c r="J11" s="4">
        <f>_xll.BDP(F11,"PX_SETTLE",,)</f>
        <v>13.494999999999999</v>
      </c>
      <c r="K11" s="4">
        <f>_xll.BDP(F11,"PX_CLOSE_2D",,)</f>
        <v>13.468</v>
      </c>
      <c r="L11" s="4">
        <f t="shared" ca="1" si="2"/>
        <v>-4.9999999999990052E-3</v>
      </c>
      <c r="M11" s="71">
        <f>_xll.BDP(F11,"FUT_CNV_RISK_FRSK",,)</f>
        <v>19.627419992535579</v>
      </c>
      <c r="P11" s="10">
        <v>34521</v>
      </c>
      <c r="Q11">
        <v>1.0079959999999999</v>
      </c>
      <c r="S11" s="42">
        <f t="shared" ref="S11:S74" ca="1" si="5">S10+1</f>
        <v>45855</v>
      </c>
      <c r="T11" s="43">
        <f ca="1">_xll.BInterpol('Base CDI'!$H$4:$H$28,'Base CDI'!$J$4:$J$29,S11,"Cubic","Extrapolate=Linear","MultiX=Average","Skip=True","Sort=True")</f>
        <v>15.079016666666668</v>
      </c>
      <c r="U11" s="43">
        <f ca="1">_xll.BInterpol('Base CDI'!$H$4:$H$28,'Base CDI'!$I$4:$I$29,S11,"Cubic","Extrapolate=Linear","MultiX=Average","Skip=True","Sort=True")</f>
        <v>15.075833333333334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si="4"/>
        <v>4163570.25</v>
      </c>
      <c r="D12" s="8">
        <f t="shared" si="3"/>
        <v>2295.4205856253448</v>
      </c>
      <c r="F12" t="s">
        <v>53</v>
      </c>
      <c r="G12" t="s">
        <v>467</v>
      </c>
      <c r="H12" s="10">
        <f>VALUE(_xll.BDP(F12,"FUT_DLV_DT_LAST",,))</f>
        <v>47485</v>
      </c>
      <c r="I12" s="4">
        <f ca="1">_xll.BDP(F12,"LAST_PRICE")</f>
        <v>13.58</v>
      </c>
      <c r="J12" s="4">
        <f>_xll.BDP(F12,"PX_SETTLE",,)</f>
        <v>13.576000000000001</v>
      </c>
      <c r="K12" s="4">
        <f>_xll.BDP(F12,"PX_CLOSE_2D",,)</f>
        <v>13.523</v>
      </c>
      <c r="L12" s="4">
        <f t="shared" ca="1" si="2"/>
        <v>3.9999999999995595E-3</v>
      </c>
      <c r="M12" s="71">
        <f>_xll.BDP(F12,"FUT_CNV_RISK_FRSK",,)</f>
        <v>22.193361094752618</v>
      </c>
      <c r="P12" s="10">
        <v>34522</v>
      </c>
      <c r="Q12">
        <v>1.0120279999999999</v>
      </c>
      <c r="S12" s="42">
        <f t="shared" ca="1" si="5"/>
        <v>45856</v>
      </c>
      <c r="T12" s="43">
        <f ca="1">_xll.BInterpol('Base CDI'!$H$4:$H$28,'Base CDI'!$J$4:$J$29,S12,"Cubic","Extrapolate=Linear","MultiX=Average","Skip=True","Sort=True")</f>
        <v>15.078200000000001</v>
      </c>
      <c r="U12" s="43">
        <f ca="1">_xll.BInterpol('Base CDI'!$H$4:$H$28,'Base CDI'!$I$4:$I$29,S12,"Cubic","Extrapolate=Linear","MultiX=Average","Skip=True","Sort=True")</f>
        <v>15.075000000000001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si="3"/>
        <v>54211.874721559121</v>
      </c>
      <c r="F13" t="s">
        <v>52</v>
      </c>
      <c r="G13" t="s">
        <v>468</v>
      </c>
      <c r="H13" s="10">
        <f>VALUE(_xll.BDP(F13,"FUT_DLV_DT_LAST",,))</f>
        <v>47850</v>
      </c>
      <c r="I13" s="4">
        <f ca="1">_xll.BDP(F13,"LAST_PRICE")</f>
        <v>13.67</v>
      </c>
      <c r="J13" s="4">
        <f>_xll.BDP(F13,"PX_SETTLE",,)</f>
        <v>13.667999999999999</v>
      </c>
      <c r="K13" s="4">
        <f>_xll.BDP(F13,"PX_CLOSE_2D",,)</f>
        <v>13.593</v>
      </c>
      <c r="L13" s="4">
        <f t="shared" ca="1" si="2"/>
        <v>2.0000000000006679E-3</v>
      </c>
      <c r="M13" s="71">
        <f>_xll.BDP(F13,"FUT_CNV_RISK_FRSK",,)</f>
        <v>23.826416626725404</v>
      </c>
      <c r="P13" s="10">
        <v>34523</v>
      </c>
      <c r="Q13">
        <v>1.016046</v>
      </c>
      <c r="S13" s="42">
        <f t="shared" ca="1" si="5"/>
        <v>45857</v>
      </c>
      <c r="T13" s="43">
        <f ca="1">_xll.BInterpol('Base CDI'!$H$4:$H$28,'Base CDI'!$J$4:$J$29,S13,"Cubic","Extrapolate=Linear","MultiX=Average","Skip=True","Sort=True")</f>
        <v>15.077383333333334</v>
      </c>
      <c r="U13" s="43">
        <f ca="1">_xll.BInterpol('Base CDI'!$H$4:$H$28,'Base CDI'!$I$4:$I$29,S13,"Cubic","Extrapolate=Linear","MultiX=Average","Skip=True","Sort=True")</f>
        <v>15.074166666666667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si="4"/>
        <v>29535637.329999998</v>
      </c>
      <c r="D14" s="8">
        <f t="shared" si="3"/>
        <v>16283.311164702069</v>
      </c>
      <c r="F14" t="s">
        <v>51</v>
      </c>
      <c r="G14" t="s">
        <v>469</v>
      </c>
      <c r="H14" s="10">
        <f>VALUE(_xll.BDP(F14,"FUT_DLV_DT_LAST",,))</f>
        <v>48582</v>
      </c>
      <c r="I14" s="4">
        <f ca="1">_xll.BDP(F14,"LAST_PRICE")</f>
        <v>13.75</v>
      </c>
      <c r="J14" s="4">
        <f>_xll.BDP(F14,"PX_SETTLE",,)</f>
        <v>13.750999999999999</v>
      </c>
      <c r="K14" s="4">
        <f>_xll.BDP(F14,"PX_CLOSE_2D",,)</f>
        <v>13.646000000000001</v>
      </c>
      <c r="L14" s="4">
        <f t="shared" ca="1" si="2"/>
        <v>-9.9999999999944578E-4</v>
      </c>
      <c r="M14" s="71">
        <f>_xll.BDP(F14,"FUT_CNV_RISK_FRSK",,)</f>
        <v>25.079844263349514</v>
      </c>
      <c r="P14" s="10">
        <v>34526</v>
      </c>
      <c r="Q14">
        <v>1.019998</v>
      </c>
      <c r="S14" s="42">
        <f t="shared" ca="1" si="5"/>
        <v>45858</v>
      </c>
      <c r="T14" s="43">
        <f ca="1">_xll.BInterpol('Base CDI'!$H$4:$H$28,'Base CDI'!$J$4:$J$29,S14,"Cubic","Extrapolate=Linear","MultiX=Average","Skip=True","Sort=True")</f>
        <v>15.076566666666668</v>
      </c>
      <c r="U14" s="43">
        <f ca="1">_xll.BInterpol('Base CDI'!$H$4:$H$28,'Base CDI'!$I$4:$I$29,S14,"Cubic","Extrapolate=Linear","MultiX=Average","Skip=True","Sort=True")</f>
        <v>15.073333333333334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si="4"/>
        <v>32462247.489999998</v>
      </c>
      <c r="D15" s="8">
        <f t="shared" si="3"/>
        <v>17896.782489549845</v>
      </c>
      <c r="F15" t="s">
        <v>50</v>
      </c>
      <c r="G15" t="s">
        <v>470</v>
      </c>
      <c r="H15" s="10">
        <f>VALUE(_xll.BDP(F15,"FUT_DLV_DT_LAST",,))</f>
        <v>49311</v>
      </c>
      <c r="I15" s="4">
        <f ca="1">_xll.BDP(F15,"LAST_PRICE")</f>
        <v>13.75</v>
      </c>
      <c r="J15" s="4">
        <f>_xll.BDP(F15,"PX_SETTLE",,)</f>
        <v>13.736000000000001</v>
      </c>
      <c r="K15" s="4">
        <f>_xll.BDP(F15,"PX_CLOSE_2D",,)</f>
        <v>13.611000000000001</v>
      </c>
      <c r="L15" s="4">
        <f t="shared" ca="1" si="2"/>
        <v>1.3999999999999346E-2</v>
      </c>
      <c r="M15" s="71">
        <f>_xll.BDP(F15,"FUT_CNV_RISK_FRSK",,)</f>
        <v>24.609857610081235</v>
      </c>
      <c r="P15" s="10">
        <v>34527</v>
      </c>
      <c r="Q15">
        <v>1.02383</v>
      </c>
      <c r="S15" s="42">
        <f t="shared" ca="1" si="5"/>
        <v>45859</v>
      </c>
      <c r="T15" s="43">
        <f ca="1">_xll.BInterpol('Base CDI'!$H$4:$H$28,'Base CDI'!$J$4:$J$29,S15,"Cubic","Extrapolate=Linear","MultiX=Average","Skip=True","Sort=True")</f>
        <v>15.075750000000001</v>
      </c>
      <c r="U15" s="43">
        <f ca="1">_xll.BInterpol('Base CDI'!$H$4:$H$28,'Base CDI'!$I$4:$I$29,S15,"Cubic","Extrapolate=Linear","MultiX=Average","Skip=True","Sort=True")</f>
        <v>15.072500000000002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si="4"/>
        <v>46483873.75</v>
      </c>
      <c r="D16" s="9">
        <f t="shared" si="3"/>
        <v>25627.054258387878</v>
      </c>
      <c r="F16" t="s">
        <v>295</v>
      </c>
      <c r="G16" t="s">
        <v>699</v>
      </c>
      <c r="H16" s="10">
        <f>VALUE(_xll.BDP(F16,"FUT_DLV_DT_LAST",,))</f>
        <v>50042</v>
      </c>
      <c r="I16" s="4">
        <f>_xll.BDP(F16,"LAST_PRICE")</f>
        <v>13.69</v>
      </c>
      <c r="J16" s="4">
        <f>_xll.BDP(F16,"PX_SETTLE",,)</f>
        <v>13.69</v>
      </c>
      <c r="K16" s="4">
        <f>_xll.BDP(F16,"PX_CLOSE_2D",,)</f>
        <v>13.603999999999999</v>
      </c>
      <c r="L16" s="4">
        <f t="shared" si="2"/>
        <v>0</v>
      </c>
      <c r="M16" s="71">
        <f>_xll.BDP(F16,"FUT_CNV_RISK_FRSK",,)</f>
        <v>23.220141803567458</v>
      </c>
      <c r="P16" s="10">
        <v>34528</v>
      </c>
      <c r="Q16">
        <v>1.02772</v>
      </c>
      <c r="S16" s="42">
        <f t="shared" ca="1" si="5"/>
        <v>45860</v>
      </c>
      <c r="T16" s="43">
        <f ca="1">_xll.BInterpol('Base CDI'!$H$4:$H$28,'Base CDI'!$J$4:$J$29,S16,"Cubic","Extrapolate=Linear","MultiX=Average","Skip=True","Sort=True")</f>
        <v>15.074933333333334</v>
      </c>
      <c r="U16" s="43">
        <f ca="1">_xll.BInterpol('Base CDI'!$H$4:$H$28,'Base CDI'!$I$4:$I$29,S16,"Cubic","Extrapolate=Linear","MultiX=Average","Skip=True","Sort=True")</f>
        <v>15.071666666666667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si="4"/>
        <v>31386815.239999998</v>
      </c>
      <c r="D17" s="8">
        <f t="shared" si="3"/>
        <v>17303.885245869285</v>
      </c>
      <c r="H17" s="3"/>
      <c r="P17" s="10">
        <v>34529</v>
      </c>
      <c r="Q17">
        <v>1.0316289999999999</v>
      </c>
      <c r="S17" s="42">
        <f t="shared" ca="1" si="5"/>
        <v>45861</v>
      </c>
      <c r="T17" s="43">
        <f ca="1">_xll.BInterpol('Base CDI'!$H$4:$H$28,'Base CDI'!$J$4:$J$29,S17,"Cubic","Extrapolate=Linear","MultiX=Average","Skip=True","Sort=True")</f>
        <v>15.074116666666667</v>
      </c>
      <c r="U17" s="43">
        <f ca="1">_xll.BInterpol('Base CDI'!$H$4:$H$28,'Base CDI'!$I$4:$I$29,S17,"Cubic","Extrapolate=Linear","MultiX=Average","Skip=True","Sort=True")</f>
        <v>15.070833333333335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si="4"/>
        <v>196356527</v>
      </c>
      <c r="D18" s="8">
        <f>C18*cdi_diario</f>
        <v>108253.44287098285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45862</v>
      </c>
      <c r="T18" s="43">
        <f ca="1">_xll.BInterpol('Base CDI'!$H$4:$H$28,'Base CDI'!$J$4:$J$29,S18,"Cubic","Extrapolate=Linear","MultiX=Average","Skip=True","Sort=True")</f>
        <v>15.073300000000001</v>
      </c>
      <c r="U18" s="43">
        <f ca="1">_xll.BInterpol('Base CDI'!$H$4:$H$28,'Base CDI'!$I$4:$I$29,S18,"Cubic","Extrapolate=Linear","MultiX=Average","Skip=True","Sort=True")</f>
        <v>15.07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si="4"/>
        <v>596309.6</v>
      </c>
      <c r="D19" s="9">
        <f t="shared" si="3"/>
        <v>328.75182813260204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45863</v>
      </c>
      <c r="T19" s="43">
        <f ca="1">_xll.BInterpol('Base CDI'!$H$4:$H$28,'Base CDI'!$J$4:$J$29,S19,"Cubic","Extrapolate=Linear","MultiX=Average","Skip=True","Sort=True")</f>
        <v>15.072483333333334</v>
      </c>
      <c r="U19" s="43">
        <f ca="1">_xll.BInterpol('Base CDI'!$H$4:$H$28,'Base CDI'!$I$4:$I$29,S19,"Cubic","Extrapolate=Linear","MultiX=Average","Skip=True","Sort=True")</f>
        <v>15.069166666666668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si="4"/>
        <v>37451106.560000002</v>
      </c>
      <c r="D20" s="8">
        <f t="shared" si="3"/>
        <v>20647.193583985376</v>
      </c>
      <c r="F20" s="38">
        <v>46395</v>
      </c>
      <c r="G20" s="41">
        <f>_xll.BInterpol('Base CDI'!$H$3:$H$29,'Base CDI'!$J$3:$J$30,F20,"Cubic","Extrapolate=Linear","MultiX=Average","Skip=True","Sort=True")</f>
        <v>14.294746992163404</v>
      </c>
      <c r="L20" s="4"/>
      <c r="P20" s="10">
        <v>34534</v>
      </c>
      <c r="Q20">
        <v>1.0424960000000001</v>
      </c>
      <c r="S20" s="42">
        <f t="shared" ca="1" si="5"/>
        <v>45864</v>
      </c>
      <c r="T20" s="43">
        <f ca="1">_xll.BInterpol('Base CDI'!$H$4:$H$28,'Base CDI'!$J$4:$J$29,S20,"Cubic","Extrapolate=Linear","MultiX=Average","Skip=True","Sort=True")</f>
        <v>15.071666666666667</v>
      </c>
      <c r="U20" s="43">
        <f ca="1">_xll.BInterpol('Base CDI'!$H$4:$H$28,'Base CDI'!$I$4:$I$29,S20,"Cubic","Extrapolate=Linear","MultiX=Average","Skip=True","Sort=True")</f>
        <v>15.068333333333333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si="4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5"/>
        <v>45865</v>
      </c>
      <c r="T21" s="43">
        <f ca="1">_xll.BInterpol('Base CDI'!$H$4:$H$28,'Base CDI'!$J$4:$J$29,S21,"Cubic","Extrapolate=Linear","MultiX=Average","Skip=True","Sort=True")</f>
        <v>15.07085</v>
      </c>
      <c r="U21" s="43">
        <f ca="1">_xll.BInterpol('Base CDI'!$H$4:$H$28,'Base CDI'!$I$4:$I$29,S21,"Cubic","Extrapolate=Linear","MultiX=Average","Skip=True","Sort=True")</f>
        <v>15.067500000000001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>C22*cdi_diario</f>
        <v>6495.124272606402</v>
      </c>
      <c r="H22" s="10"/>
      <c r="L22" s="4"/>
      <c r="P22" s="10">
        <v>34536</v>
      </c>
      <c r="Q22">
        <v>1.049534</v>
      </c>
      <c r="S22" s="42">
        <f t="shared" ca="1" si="5"/>
        <v>45866</v>
      </c>
      <c r="T22" s="43">
        <f ca="1">_xll.BInterpol('Base CDI'!$H$4:$H$28,'Base CDI'!$J$4:$J$29,S22,"Cubic","Extrapolate=Linear","MultiX=Average","Skip=True","Sort=True")</f>
        <v>15.070033333333335</v>
      </c>
      <c r="U22" s="43">
        <f ca="1">_xll.BInterpol('Base CDI'!$H$4:$H$28,'Base CDI'!$I$4:$I$29,S22,"Cubic","Extrapolate=Linear","MultiX=Average","Skip=True","Sort=True")</f>
        <v>15.066666666666668</v>
      </c>
    </row>
    <row r="23" spans="1:30" x14ac:dyDescent="0.25">
      <c r="A23" s="2" t="s">
        <v>1064</v>
      </c>
      <c r="B23" s="14" t="s">
        <v>1071</v>
      </c>
      <c r="C23" s="8">
        <f>VLOOKUP(A23,$A$37:$B$67,2,0)</f>
        <v>41443700.799999997</v>
      </c>
      <c r="D23" s="8">
        <f t="shared" si="3"/>
        <v>22848.353275849629</v>
      </c>
      <c r="H23" s="10"/>
      <c r="L23" s="4"/>
      <c r="P23" s="10">
        <v>34537</v>
      </c>
      <c r="Q23">
        <v>1.0524340000000001</v>
      </c>
      <c r="S23" s="42">
        <f t="shared" ca="1" si="5"/>
        <v>45867</v>
      </c>
      <c r="T23" s="43">
        <f ca="1">_xll.BInterpol('Base CDI'!$H$4:$H$28,'Base CDI'!$J$4:$J$29,S23,"Cubic","Extrapolate=Linear","MultiX=Average","Skip=True","Sort=True")</f>
        <v>15.069216666666668</v>
      </c>
      <c r="U23" s="43">
        <f ca="1">_xll.BInterpol('Base CDI'!$H$4:$H$28,'Base CDI'!$I$4:$I$29,S23,"Cubic","Extrapolate=Linear","MultiX=Average","Skip=True","Sort=True")</f>
        <v>15.065833333333334</v>
      </c>
    </row>
    <row r="24" spans="1:30" x14ac:dyDescent="0.25">
      <c r="A24" s="2" t="s">
        <v>293</v>
      </c>
      <c r="B24" s="14" t="s">
        <v>293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45868</v>
      </c>
      <c r="T24" s="43">
        <f ca="1">_xll.BInterpol('Base CDI'!$H$4:$H$28,'Base CDI'!$J$4:$J$29,S24,"Cubic","Extrapolate=Linear","MultiX=Average","Skip=True","Sort=True")</f>
        <v>15.0684</v>
      </c>
      <c r="U24" s="43">
        <f ca="1">_xll.BInterpol('Base CDI'!$H$4:$H$28,'Base CDI'!$I$4:$I$29,S24,"Cubic","Extrapolate=Linear","MultiX=Average","Skip=True","Sort=True")</f>
        <v>15.065000000000001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45869</v>
      </c>
      <c r="T25" s="43">
        <f ca="1">_xll.BInterpol('Base CDI'!$H$4:$H$28,'Base CDI'!$J$4:$J$29,S25,"Cubic","Extrapolate=Linear","MultiX=Average","Skip=True","Sort=True")</f>
        <v>15.067583333333335</v>
      </c>
      <c r="U25" s="43">
        <f ca="1">_xll.BInterpol('Base CDI'!$H$4:$H$28,'Base CDI'!$I$4:$I$29,S25,"Cubic","Extrapolate=Linear","MultiX=Average","Skip=True","Sort=True")</f>
        <v>15.064166666666667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45870</v>
      </c>
      <c r="T26" s="43">
        <f ca="1">_xll.BInterpol('Base CDI'!$H$4:$H$28,'Base CDI'!$J$4:$J$29,S26,"Cubic","Extrapolate=Linear","MultiX=Average","Skip=True","Sort=True")</f>
        <v>15.066766666666668</v>
      </c>
      <c r="U26" s="43">
        <f ca="1">_xll.BInterpol('Base CDI'!$H$4:$H$28,'Base CDI'!$I$4:$I$29,S26,"Cubic","Extrapolate=Linear","MultiX=Average","Skip=True","Sort=True")</f>
        <v>15.063333333333334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45871</v>
      </c>
      <c r="T27" s="43">
        <f ca="1">_xll.BInterpol('Base CDI'!$H$4:$H$28,'Base CDI'!$J$4:$J$29,S27,"Cubic","Extrapolate=Linear","MultiX=Average","Skip=True","Sort=True")</f>
        <v>15.065950000000001</v>
      </c>
      <c r="U27" s="43">
        <f ca="1">_xll.BInterpol('Base CDI'!$H$4:$H$28,'Base CDI'!$I$4:$I$29,S27,"Cubic","Extrapolate=Linear","MultiX=Average","Skip=True","Sort=True")</f>
        <v>15.0625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45872</v>
      </c>
      <c r="T28" s="43">
        <f ca="1">_xll.BInterpol('Base CDI'!$H$4:$H$28,'Base CDI'!$J$4:$J$29,S28,"Cubic","Extrapolate=Linear","MultiX=Average","Skip=True","Sort=True")</f>
        <v>15.065133333333334</v>
      </c>
      <c r="U28" s="43">
        <f ca="1">_xll.BInterpol('Base CDI'!$H$4:$H$28,'Base CDI'!$I$4:$I$29,S28,"Cubic","Extrapolate=Linear","MultiX=Average","Skip=True","Sort=True")</f>
        <v>15.061666666666667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45873</v>
      </c>
      <c r="T29" s="43">
        <f ca="1">_xll.BInterpol('Base CDI'!$H$4:$H$28,'Base CDI'!$J$4:$J$29,S29,"Cubic","Extrapolate=Linear","MultiX=Average","Skip=True","Sort=True")</f>
        <v>15.064316666666668</v>
      </c>
      <c r="U29" s="43">
        <f ca="1">_xll.BInterpol('Base CDI'!$H$4:$H$28,'Base CDI'!$I$4:$I$29,S29,"Cubic","Extrapolate=Linear","MultiX=Average","Skip=True","Sort=True")</f>
        <v>15.060833333333335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45874</v>
      </c>
      <c r="T30" s="43">
        <f ca="1">_xll.BInterpol('Base CDI'!$H$4:$H$28,'Base CDI'!$J$4:$J$29,S30,"Cubic","Extrapolate=Linear","MultiX=Average","Skip=True","Sort=True")</f>
        <v>15.063500000000001</v>
      </c>
      <c r="U30" s="43">
        <f ca="1">_xll.BInterpol('Base CDI'!$H$4:$H$28,'Base CDI'!$I$4:$I$29,S30,"Cubic","Extrapolate=Linear","MultiX=Average","Skip=True","Sort=True")</f>
        <v>15.06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45875</v>
      </c>
      <c r="T31" s="43">
        <f ca="1">_xll.BInterpol('Base CDI'!$H$4:$H$28,'Base CDI'!$J$4:$J$29,S31,"Cubic","Extrapolate=Linear","MultiX=Average","Skip=True","Sort=True")</f>
        <v>15.062683333333334</v>
      </c>
      <c r="U31" s="43">
        <f ca="1">_xll.BInterpol('Base CDI'!$H$4:$H$28,'Base CDI'!$I$4:$I$29,S31,"Cubic","Extrapolate=Linear","MultiX=Average","Skip=True","Sort=True")</f>
        <v>15.059166666666668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45876</v>
      </c>
      <c r="T32" s="43">
        <f ca="1">_xll.BInterpol('Base CDI'!$H$4:$H$28,'Base CDI'!$J$4:$J$29,S32,"Cubic","Extrapolate=Linear","MultiX=Average","Skip=True","Sort=True")</f>
        <v>15.061866666666667</v>
      </c>
      <c r="U32" s="43">
        <f ca="1">_xll.BInterpol('Base CDI'!$H$4:$H$28,'Base CDI'!$I$4:$I$29,S32,"Cubic","Extrapolate=Linear","MultiX=Average","Skip=True","Sort=True")</f>
        <v>15.058333333333334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45877</v>
      </c>
      <c r="T33" s="43">
        <f ca="1">_xll.BInterpol('Base CDI'!$H$4:$H$28,'Base CDI'!$J$4:$J$29,S33,"Cubic","Extrapolate=Linear","MultiX=Average","Skip=True","Sort=True")</f>
        <v>15.061050000000002</v>
      </c>
      <c r="U33" s="43">
        <f ca="1">_xll.BInterpol('Base CDI'!$H$4:$H$28,'Base CDI'!$I$4:$I$29,S33,"Cubic","Extrapolate=Linear","MultiX=Average","Skip=True","Sort=True")</f>
        <v>15.057500000000001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45878</v>
      </c>
      <c r="T34" s="43">
        <f ca="1">_xll.BInterpol('Base CDI'!$H$4:$H$28,'Base CDI'!$J$4:$J$29,S34,"Cubic","Extrapolate=Linear","MultiX=Average","Skip=True","Sort=True")</f>
        <v>15.060233333333334</v>
      </c>
      <c r="U34" s="43">
        <f ca="1">_xll.BInterpol('Base CDI'!$H$4:$H$28,'Base CDI'!$I$4:$I$29,S34,"Cubic","Extrapolate=Linear","MultiX=Average","Skip=True","Sort=True")</f>
        <v>15.056666666666667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45879</v>
      </c>
      <c r="T35" s="43">
        <f ca="1">_xll.BInterpol('Base CDI'!$H$4:$H$28,'Base CDI'!$J$4:$J$29,S35,"Cubic","Extrapolate=Linear","MultiX=Average","Skip=True","Sort=True")</f>
        <v>15.059416666666667</v>
      </c>
      <c r="U35" s="43">
        <f ca="1">_xll.BInterpol('Base CDI'!$H$4:$H$28,'Base CDI'!$I$4:$I$29,S35,"Cubic","Extrapolate=Linear","MultiX=Average","Skip=True","Sort=True")</f>
        <v>15.055833333333334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45880</v>
      </c>
      <c r="T36" s="43">
        <f ca="1">_xll.BInterpol('Base CDI'!$H$4:$H$28,'Base CDI'!$J$4:$J$29,S36,"Cubic","Extrapolate=Linear","MultiX=Average","Skip=True","Sort=True")</f>
        <v>15.0586</v>
      </c>
      <c r="U36" s="43">
        <f ca="1">_xll.BInterpol('Base CDI'!$H$4:$H$28,'Base CDI'!$I$4:$I$29,S36,"Cubic","Extrapolate=Linear","MultiX=Average","Skip=True","Sort=True")</f>
        <v>15.055000000000001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45881</v>
      </c>
      <c r="T37" s="43">
        <f ca="1">_xll.BInterpol('Base CDI'!$H$4:$H$28,'Base CDI'!$J$4:$J$29,S37,"Cubic","Extrapolate=Linear","MultiX=Average","Skip=True","Sort=True")</f>
        <v>15.057783333333335</v>
      </c>
      <c r="U37" s="43">
        <f ca="1">_xll.BInterpol('Base CDI'!$H$4:$H$28,'Base CDI'!$I$4:$I$29,S37,"Cubic","Extrapolate=Linear","MultiX=Average","Skip=True","Sort=True")</f>
        <v>15.054166666666667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45882</v>
      </c>
      <c r="T38" s="43">
        <f ca="1">_xll.BInterpol('Base CDI'!$H$4:$H$28,'Base CDI'!$J$4:$J$29,S38,"Cubic","Extrapolate=Linear","MultiX=Average","Skip=True","Sort=True")</f>
        <v>15.056966666666668</v>
      </c>
      <c r="U38" s="43">
        <f ca="1">_xll.BInterpol('Base CDI'!$H$4:$H$28,'Base CDI'!$I$4:$I$29,S38,"Cubic","Extrapolate=Linear","MultiX=Average","Skip=True","Sort=True")</f>
        <v>15.053333333333335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45883</v>
      </c>
      <c r="T39" s="43">
        <f ca="1">_xll.BInterpol('Base CDI'!$H$4:$H$28,'Base CDI'!$J$4:$J$29,S39,"Cubic","Extrapolate=Linear","MultiX=Average","Skip=True","Sort=True")</f>
        <v>15.056150000000001</v>
      </c>
      <c r="U39" s="43">
        <f ca="1">_xll.BInterpol('Base CDI'!$H$4:$H$28,'Base CDI'!$I$4:$I$29,S39,"Cubic","Extrapolate=Linear","MultiX=Average","Skip=True","Sort=True")</f>
        <v>15.0525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45884</v>
      </c>
      <c r="T40" s="43">
        <f ca="1">_xll.BInterpol('Base CDI'!$H$4:$H$28,'Base CDI'!$J$4:$J$29,S40,"Cubic","Extrapolate=Linear","MultiX=Average","Skip=True","Sort=True")</f>
        <v>15.055333333333333</v>
      </c>
      <c r="U40" s="43">
        <f ca="1">_xll.BInterpol('Base CDI'!$H$4:$H$28,'Base CDI'!$I$4:$I$29,S40,"Cubic","Extrapolate=Linear","MultiX=Average","Skip=True","Sort=True")</f>
        <v>15.051666666666668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45885</v>
      </c>
      <c r="T41" s="43">
        <f ca="1">_xll.BInterpol('Base CDI'!$H$4:$H$28,'Base CDI'!$J$4:$J$29,S41,"Cubic","Extrapolate=Linear","MultiX=Average","Skip=True","Sort=True")</f>
        <v>15.054516666666668</v>
      </c>
      <c r="U41" s="43">
        <f ca="1">_xll.BInterpol('Base CDI'!$H$4:$H$28,'Base CDI'!$I$4:$I$29,S41,"Cubic","Extrapolate=Linear","MultiX=Average","Skip=True","Sort=True")</f>
        <v>15.050833333333333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45886</v>
      </c>
      <c r="T42" s="43">
        <f ca="1">_xll.BInterpol('Base CDI'!$H$4:$H$28,'Base CDI'!$J$4:$J$29,S42,"Cubic","Extrapolate=Linear","MultiX=Average","Skip=True","Sort=True")</f>
        <v>15.053700000000001</v>
      </c>
      <c r="U42" s="43">
        <f ca="1">_xll.BInterpol('Base CDI'!$H$4:$H$28,'Base CDI'!$I$4:$I$29,S42,"Cubic","Extrapolate=Linear","MultiX=Average","Skip=True","Sort=True")</f>
        <v>15.05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45887</v>
      </c>
      <c r="T43" s="43">
        <f ca="1">_xll.BInterpol('Base CDI'!$H$4:$H$28,'Base CDI'!$J$4:$J$29,S43,"Cubic","Extrapolate=Linear","MultiX=Average","Skip=True","Sort=True")</f>
        <v>15.052883333333334</v>
      </c>
      <c r="U43" s="43">
        <f ca="1">_xll.BInterpol('Base CDI'!$H$4:$H$28,'Base CDI'!$I$4:$I$29,S43,"Cubic","Extrapolate=Linear","MultiX=Average","Skip=True","Sort=True")</f>
        <v>15.049166666666668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45888</v>
      </c>
      <c r="T44" s="43">
        <f ca="1">_xll.BInterpol('Base CDI'!$H$4:$H$28,'Base CDI'!$J$4:$J$29,S44,"Cubic","Extrapolate=Linear","MultiX=Average","Skip=True","Sort=True")</f>
        <v>15.052066666666668</v>
      </c>
      <c r="U44" s="43">
        <f ca="1">_xll.BInterpol('Base CDI'!$H$4:$H$28,'Base CDI'!$I$4:$I$29,S44,"Cubic","Extrapolate=Linear","MultiX=Average","Skip=True","Sort=True")</f>
        <v>15.048333333333334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45889</v>
      </c>
      <c r="T45" s="43">
        <f ca="1">_xll.BInterpol('Base CDI'!$H$4:$H$28,'Base CDI'!$J$4:$J$29,S45,"Cubic","Extrapolate=Linear","MultiX=Average","Skip=True","Sort=True")</f>
        <v>15.051250000000001</v>
      </c>
      <c r="U45" s="43">
        <f ca="1">_xll.BInterpol('Base CDI'!$H$4:$H$28,'Base CDI'!$I$4:$I$29,S45,"Cubic","Extrapolate=Linear","MultiX=Average","Skip=True","Sort=True")</f>
        <v>15.047500000000001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45890</v>
      </c>
      <c r="T46" s="43">
        <f ca="1">_xll.BInterpol('Base CDI'!$H$4:$H$28,'Base CDI'!$J$4:$J$29,S46,"Cubic","Extrapolate=Linear","MultiX=Average","Skip=True","Sort=True")</f>
        <v>15.050433333333334</v>
      </c>
      <c r="U46" s="43">
        <f ca="1">_xll.BInterpol('Base CDI'!$H$4:$H$28,'Base CDI'!$I$4:$I$29,S46,"Cubic","Extrapolate=Linear","MultiX=Average","Skip=True","Sort=True")</f>
        <v>15.046666666666667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45891</v>
      </c>
      <c r="T47" s="43">
        <f ca="1">_xll.BInterpol('Base CDI'!$H$4:$H$28,'Base CDI'!$J$4:$J$29,S47,"Cubic","Extrapolate=Linear","MultiX=Average","Skip=True","Sort=True")</f>
        <v>15.049616666666667</v>
      </c>
      <c r="U47" s="43">
        <f ca="1">_xll.BInterpol('Base CDI'!$H$4:$H$28,'Base CDI'!$I$4:$I$29,S47,"Cubic","Extrapolate=Linear","MultiX=Average","Skip=True","Sort=True")</f>
        <v>15.045833333333334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45892</v>
      </c>
      <c r="T48" s="43">
        <f ca="1">_xll.BInterpol('Base CDI'!$H$4:$H$28,'Base CDI'!$J$4:$J$29,S48,"Cubic","Extrapolate=Linear","MultiX=Average","Skip=True","Sort=True")</f>
        <v>15.048800000000002</v>
      </c>
      <c r="U48" s="43">
        <f ca="1">_xll.BInterpol('Base CDI'!$H$4:$H$28,'Base CDI'!$I$4:$I$29,S48,"Cubic","Extrapolate=Linear","MultiX=Average","Skip=True","Sort=True")</f>
        <v>15.045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45893</v>
      </c>
      <c r="T49" s="43">
        <f ca="1">_xll.BInterpol('Base CDI'!$H$4:$H$28,'Base CDI'!$J$4:$J$29,S49,"Cubic","Extrapolate=Linear","MultiX=Average","Skip=True","Sort=True")</f>
        <v>15.047983333333335</v>
      </c>
      <c r="U49" s="43">
        <f ca="1">_xll.BInterpol('Base CDI'!$H$4:$H$28,'Base CDI'!$I$4:$I$29,S49,"Cubic","Extrapolate=Linear","MultiX=Average","Skip=True","Sort=True")</f>
        <v>15.044166666666667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45894</v>
      </c>
      <c r="T50" s="43">
        <f ca="1">_xll.BInterpol('Base CDI'!$H$4:$H$28,'Base CDI'!$J$4:$J$29,S50,"Cubic","Extrapolate=Linear","MultiX=Average","Skip=True","Sort=True")</f>
        <v>15.047166666666667</v>
      </c>
      <c r="U50" s="43">
        <f ca="1">_xll.BInterpol('Base CDI'!$H$4:$H$28,'Base CDI'!$I$4:$I$29,S50,"Cubic","Extrapolate=Linear","MultiX=Average","Skip=True","Sort=True")</f>
        <v>15.043333333333335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45895</v>
      </c>
      <c r="T51" s="43">
        <f ca="1">_xll.BInterpol('Base CDI'!$H$4:$H$28,'Base CDI'!$J$4:$J$29,S51,"Cubic","Extrapolate=Linear","MultiX=Average","Skip=True","Sort=True")</f>
        <v>15.04635</v>
      </c>
      <c r="U51" s="43">
        <f ca="1">_xll.BInterpol('Base CDI'!$H$4:$H$28,'Base CDI'!$I$4:$I$29,S51,"Cubic","Extrapolate=Linear","MultiX=Average","Skip=True","Sort=True")</f>
        <v>15.0425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45896</v>
      </c>
      <c r="T52" s="43">
        <f ca="1">_xll.BInterpol('Base CDI'!$H$4:$H$28,'Base CDI'!$J$4:$J$29,S52,"Cubic","Extrapolate=Linear","MultiX=Average","Skip=True","Sort=True")</f>
        <v>15.045533333333335</v>
      </c>
      <c r="U52" s="43">
        <f ca="1">_xll.BInterpol('Base CDI'!$H$4:$H$28,'Base CDI'!$I$4:$I$29,S52,"Cubic","Extrapolate=Linear","MultiX=Average","Skip=True","Sort=True")</f>
        <v>15.041666666666668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45897</v>
      </c>
      <c r="T53" s="43">
        <f ca="1">_xll.BInterpol('Base CDI'!$H$4:$H$28,'Base CDI'!$J$4:$J$29,S53,"Cubic","Extrapolate=Linear","MultiX=Average","Skip=True","Sort=True")</f>
        <v>15.044716666666668</v>
      </c>
      <c r="U53" s="43">
        <f ca="1">_xll.BInterpol('Base CDI'!$H$4:$H$28,'Base CDI'!$I$4:$I$29,S53,"Cubic","Extrapolate=Linear","MultiX=Average","Skip=True","Sort=True")</f>
        <v>15.040833333333333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45898</v>
      </c>
      <c r="T54" s="43">
        <f ca="1">_xll.BInterpol('Base CDI'!$H$4:$H$28,'Base CDI'!$J$4:$J$29,S54,"Cubic","Extrapolate=Linear","MultiX=Average","Skip=True","Sort=True")</f>
        <v>15.043900000000001</v>
      </c>
      <c r="U54" s="43">
        <f ca="1">_xll.BInterpol('Base CDI'!$H$4:$H$28,'Base CDI'!$I$4:$I$29,S54,"Cubic","Extrapolate=Linear","MultiX=Average","Skip=True","Sort=True")</f>
        <v>15.040000000000001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45899</v>
      </c>
      <c r="T55" s="43">
        <f ca="1">_xll.BInterpol('Base CDI'!$H$4:$H$28,'Base CDI'!$J$4:$J$29,S55,"Cubic","Extrapolate=Linear","MultiX=Average","Skip=True","Sort=True")</f>
        <v>15.043083333333334</v>
      </c>
      <c r="U55" s="43">
        <f ca="1">_xll.BInterpol('Base CDI'!$H$4:$H$28,'Base CDI'!$I$4:$I$29,S55,"Cubic","Extrapolate=Linear","MultiX=Average","Skip=True","Sort=True")</f>
        <v>15.039166666666667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45900</v>
      </c>
      <c r="T56" s="43">
        <f ca="1">_xll.BInterpol('Base CDI'!$H$4:$H$28,'Base CDI'!$J$4:$J$29,S56,"Cubic","Extrapolate=Linear","MultiX=Average","Skip=True","Sort=True")</f>
        <v>15.042266666666668</v>
      </c>
      <c r="U56" s="43">
        <f ca="1">_xll.BInterpol('Base CDI'!$H$4:$H$28,'Base CDI'!$I$4:$I$29,S56,"Cubic","Extrapolate=Linear","MultiX=Average","Skip=True","Sort=True")</f>
        <v>15.038333333333334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45901</v>
      </c>
      <c r="T57" s="43">
        <f ca="1">_xll.BInterpol('Base CDI'!$H$4:$H$28,'Base CDI'!$J$4:$J$29,S57,"Cubic","Extrapolate=Linear","MultiX=Average","Skip=True","Sort=True")</f>
        <v>15.041450000000001</v>
      </c>
      <c r="U57" s="43">
        <f ca="1">_xll.BInterpol('Base CDI'!$H$4:$H$28,'Base CDI'!$I$4:$I$29,S57,"Cubic","Extrapolate=Linear","MultiX=Average","Skip=True","Sort=True")</f>
        <v>15.037500000000001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45902</v>
      </c>
      <c r="T58" s="43">
        <f ca="1">_xll.BInterpol('Base CDI'!$H$4:$H$28,'Base CDI'!$J$4:$J$29,S58,"Cubic","Extrapolate=Linear","MultiX=Average","Skip=True","Sort=True")</f>
        <v>15.040633333333334</v>
      </c>
      <c r="U58" s="43">
        <f ca="1">_xll.BInterpol('Base CDI'!$H$4:$H$28,'Base CDI'!$I$4:$I$29,S58,"Cubic","Extrapolate=Linear","MultiX=Average","Skip=True","Sort=True")</f>
        <v>15.036666666666667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45903</v>
      </c>
      <c r="T59" s="43">
        <f ca="1">_xll.BInterpol('Base CDI'!$H$4:$H$28,'Base CDI'!$J$4:$J$29,S59,"Cubic","Extrapolate=Linear","MultiX=Average","Skip=True","Sort=True")</f>
        <v>15.039816666666667</v>
      </c>
      <c r="U59" s="43">
        <f ca="1">_xll.BInterpol('Base CDI'!$H$4:$H$28,'Base CDI'!$I$4:$I$29,S59,"Cubic","Extrapolate=Linear","MultiX=Average","Skip=True","Sort=True")</f>
        <v>15.035833333333334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45904</v>
      </c>
      <c r="T60" s="43">
        <f ca="1">_xll.BInterpol('Base CDI'!$H$4:$H$28,'Base CDI'!$J$4:$J$29,S60,"Cubic","Extrapolate=Linear","MultiX=Average","Skip=True","Sort=True")</f>
        <v>15.039000000000001</v>
      </c>
      <c r="U60" s="43">
        <f ca="1">_xll.BInterpol('Base CDI'!$H$4:$H$28,'Base CDI'!$I$4:$I$29,S60,"Cubic","Extrapolate=Linear","MultiX=Average","Skip=True","Sort=True")</f>
        <v>15.035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45905</v>
      </c>
      <c r="T61" s="43">
        <f ca="1">_xll.BInterpol('Base CDI'!$H$4:$H$28,'Base CDI'!$J$4:$J$29,S61,"Cubic","Extrapolate=Linear","MultiX=Average","Skip=True","Sort=True")</f>
        <v>15.038183333333334</v>
      </c>
      <c r="U61" s="43">
        <f ca="1">_xll.BInterpol('Base CDI'!$H$4:$H$28,'Base CDI'!$I$4:$I$29,S61,"Cubic","Extrapolate=Linear","MultiX=Average","Skip=True","Sort=True")</f>
        <v>15.034166666666668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45906</v>
      </c>
      <c r="T62" s="43">
        <f ca="1">_xll.BInterpol('Base CDI'!$H$4:$H$28,'Base CDI'!$J$4:$J$29,S62,"Cubic","Extrapolate=Linear","MultiX=Average","Skip=True","Sort=True")</f>
        <v>15.037366666666667</v>
      </c>
      <c r="U62" s="43">
        <f ca="1">_xll.BInterpol('Base CDI'!$H$4:$H$28,'Base CDI'!$I$4:$I$29,S62,"Cubic","Extrapolate=Linear","MultiX=Average","Skip=True","Sort=True")</f>
        <v>15.033333333333333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45907</v>
      </c>
      <c r="T63" s="43">
        <f ca="1">_xll.BInterpol('Base CDI'!$H$4:$H$28,'Base CDI'!$J$4:$J$29,S63,"Cubic","Extrapolate=Linear","MultiX=Average","Skip=True","Sort=True")</f>
        <v>15.03655</v>
      </c>
      <c r="U63" s="43">
        <f ca="1">_xll.BInterpol('Base CDI'!$H$4:$H$28,'Base CDI'!$I$4:$I$29,S63,"Cubic","Extrapolate=Linear","MultiX=Average","Skip=True","Sort=True")</f>
        <v>15.032500000000001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45908</v>
      </c>
      <c r="T64" s="43">
        <f ca="1">_xll.BInterpol('Base CDI'!$H$4:$H$28,'Base CDI'!$J$4:$J$29,S64,"Cubic","Extrapolate=Linear","MultiX=Average","Skip=True","Sort=True")</f>
        <v>15.035733333333335</v>
      </c>
      <c r="U64" s="43">
        <f ca="1">_xll.BInterpol('Base CDI'!$H$4:$H$28,'Base CDI'!$I$4:$I$29,S64,"Cubic","Extrapolate=Linear","MultiX=Average","Skip=True","Sort=True")</f>
        <v>15.031666666666668</v>
      </c>
    </row>
    <row r="65" spans="1:21" x14ac:dyDescent="0.25">
      <c r="P65" s="10">
        <v>34598</v>
      </c>
      <c r="Q65">
        <v>1.1373219999999999</v>
      </c>
      <c r="S65" s="42">
        <f t="shared" ca="1" si="5"/>
        <v>45909</v>
      </c>
      <c r="T65" s="43">
        <f ca="1">_xll.BInterpol('Base CDI'!$H$4:$H$28,'Base CDI'!$J$4:$J$29,S65,"Cubic","Extrapolate=Linear","MultiX=Average","Skip=True","Sort=True")</f>
        <v>15.034916666666668</v>
      </c>
      <c r="U65" s="43">
        <f ca="1">_xll.BInterpol('Base CDI'!$H$4:$H$28,'Base CDI'!$I$4:$I$29,S65,"Cubic","Extrapolate=Linear","MultiX=Average","Skip=True","Sort=True")</f>
        <v>15.030833333333334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45910</v>
      </c>
      <c r="T66" s="43">
        <f ca="1">_xll.BInterpol('Base CDI'!$H$4:$H$28,'Base CDI'!$J$4:$J$29,S66,"Cubic","Extrapolate=Linear","MultiX=Average","Skip=True","Sort=True")</f>
        <v>15.0341</v>
      </c>
      <c r="U66" s="43">
        <f ca="1">_xll.BInterpol('Base CDI'!$H$4:$H$28,'Base CDI'!$I$4:$I$29,S66,"Cubic","Extrapolate=Linear","MultiX=Average","Skip=True","Sort=True")</f>
        <v>15.030000000000001</v>
      </c>
    </row>
    <row r="67" spans="1:21" x14ac:dyDescent="0.25">
      <c r="P67" s="10">
        <v>34600</v>
      </c>
      <c r="Q67">
        <v>1.141405</v>
      </c>
      <c r="S67" s="42">
        <f t="shared" ca="1" si="5"/>
        <v>45911</v>
      </c>
      <c r="T67" s="43">
        <f ca="1">_xll.BInterpol('Base CDI'!$H$4:$H$28,'Base CDI'!$J$4:$J$29,S67,"Cubic","Extrapolate=Linear","MultiX=Average","Skip=True","Sort=True")</f>
        <v>15.033283333333333</v>
      </c>
      <c r="U67" s="43">
        <f ca="1">_xll.BInterpol('Base CDI'!$H$4:$H$28,'Base CDI'!$I$4:$I$29,S67,"Cubic","Extrapolate=Linear","MultiX=Average","Skip=True","Sort=True")</f>
        <v>15.029166666666667</v>
      </c>
    </row>
    <row r="68" spans="1:21" x14ac:dyDescent="0.25">
      <c r="P68" s="10">
        <v>34603</v>
      </c>
      <c r="Q68">
        <v>1.143448</v>
      </c>
      <c r="S68" s="42">
        <f t="shared" ca="1" si="5"/>
        <v>45912</v>
      </c>
      <c r="T68" s="43">
        <f ca="1">_xll.BInterpol('Base CDI'!$H$4:$H$28,'Base CDI'!$J$4:$J$29,S68,"Cubic","Extrapolate=Linear","MultiX=Average","Skip=True","Sort=True")</f>
        <v>15.032466666666668</v>
      </c>
      <c r="U68" s="43">
        <f ca="1">_xll.BInterpol('Base CDI'!$H$4:$H$28,'Base CDI'!$I$4:$I$29,S68,"Cubic","Extrapolate=Linear","MultiX=Average","Skip=True","Sort=True")</f>
        <v>15.028333333333334</v>
      </c>
    </row>
    <row r="69" spans="1:21" x14ac:dyDescent="0.25">
      <c r="P69" s="10">
        <v>34604</v>
      </c>
      <c r="Q69">
        <v>1.1454949999999999</v>
      </c>
      <c r="S69" s="42">
        <f t="shared" ca="1" si="5"/>
        <v>45913</v>
      </c>
      <c r="T69" s="43">
        <f ca="1">_xll.BInterpol('Base CDI'!$H$4:$H$28,'Base CDI'!$J$4:$J$29,S69,"Cubic","Extrapolate=Linear","MultiX=Average","Skip=True","Sort=True")</f>
        <v>15.031650000000001</v>
      </c>
      <c r="U69" s="43">
        <f ca="1">_xll.BInterpol('Base CDI'!$H$4:$H$28,'Base CDI'!$I$4:$I$29,S69,"Cubic","Extrapolate=Linear","MultiX=Average","Skip=True","Sort=True")</f>
        <v>15.0275</v>
      </c>
    </row>
    <row r="70" spans="1:21" x14ac:dyDescent="0.25">
      <c r="P70" s="10">
        <v>34605</v>
      </c>
      <c r="Q70">
        <v>1.1475569999999999</v>
      </c>
      <c r="S70" s="42">
        <f t="shared" ca="1" si="5"/>
        <v>45914</v>
      </c>
      <c r="T70" s="43">
        <f ca="1">_xll.BInterpol('Base CDI'!$H$4:$H$28,'Base CDI'!$J$4:$J$29,S70,"Cubic","Extrapolate=Linear","MultiX=Average","Skip=True","Sort=True")</f>
        <v>15.030833333333334</v>
      </c>
      <c r="U70" s="43">
        <f ca="1">_xll.BInterpol('Base CDI'!$H$4:$H$28,'Base CDI'!$I$4:$I$29,S70,"Cubic","Extrapolate=Linear","MultiX=Average","Skip=True","Sort=True")</f>
        <v>15.026666666666667</v>
      </c>
    </row>
    <row r="71" spans="1:21" x14ac:dyDescent="0.25">
      <c r="P71" s="10">
        <v>34606</v>
      </c>
      <c r="Q71">
        <v>1.1496230000000001</v>
      </c>
      <c r="S71" s="42">
        <f t="shared" ca="1" si="5"/>
        <v>45915</v>
      </c>
      <c r="T71" s="43">
        <f ca="1">_xll.BInterpol('Base CDI'!$H$4:$H$28,'Base CDI'!$J$4:$J$29,S71,"Cubic","Extrapolate=Linear","MultiX=Average","Skip=True","Sort=True")</f>
        <v>15.030016666666668</v>
      </c>
      <c r="U71" s="43">
        <f ca="1">_xll.BInterpol('Base CDI'!$H$4:$H$28,'Base CDI'!$I$4:$I$29,S71,"Cubic","Extrapolate=Linear","MultiX=Average","Skip=True","Sort=True")</f>
        <v>15.025833333333335</v>
      </c>
    </row>
    <row r="72" spans="1:21" x14ac:dyDescent="0.25">
      <c r="P72" s="10">
        <v>34607</v>
      </c>
      <c r="Q72">
        <v>1.1516960000000001</v>
      </c>
      <c r="S72" s="42">
        <f t="shared" ca="1" si="5"/>
        <v>45916</v>
      </c>
      <c r="T72" s="43">
        <f ca="1">_xll.BInterpol('Base CDI'!$H$4:$H$28,'Base CDI'!$J$4:$J$29,S72,"Cubic","Extrapolate=Linear","MultiX=Average","Skip=True","Sort=True")</f>
        <v>15.029200000000001</v>
      </c>
      <c r="U72" s="43">
        <f ca="1">_xll.BInterpol('Base CDI'!$H$4:$H$28,'Base CDI'!$I$4:$I$29,S72,"Cubic","Extrapolate=Linear","MultiX=Average","Skip=True","Sort=True")</f>
        <v>15.025</v>
      </c>
    </row>
    <row r="73" spans="1:21" x14ac:dyDescent="0.25">
      <c r="P73" s="10">
        <v>34611</v>
      </c>
      <c r="Q73">
        <v>1.153934</v>
      </c>
      <c r="S73" s="42">
        <f t="shared" ca="1" si="5"/>
        <v>45917</v>
      </c>
      <c r="T73" s="43">
        <f ca="1">_xll.BInterpol('Base CDI'!$H$4:$H$28,'Base CDI'!$J$4:$J$29,S73,"Cubic","Extrapolate=Linear","MultiX=Average","Skip=True","Sort=True")</f>
        <v>15.028383333333334</v>
      </c>
      <c r="U73" s="43">
        <f ca="1">_xll.BInterpol('Base CDI'!$H$4:$H$28,'Base CDI'!$I$4:$I$29,S73,"Cubic","Extrapolate=Linear","MultiX=Average","Skip=True","Sort=True")</f>
        <v>15.024166666666668</v>
      </c>
    </row>
    <row r="74" spans="1:21" x14ac:dyDescent="0.25">
      <c r="P74" s="10">
        <v>34612</v>
      </c>
      <c r="Q74">
        <v>1.156096</v>
      </c>
      <c r="S74" s="42">
        <f t="shared" ca="1" si="5"/>
        <v>45918</v>
      </c>
      <c r="T74" s="43">
        <f ca="1">_xll.BInterpol('Base CDI'!$H$4:$H$28,'Base CDI'!$J$4:$J$29,S74,"Cubic","Extrapolate=Linear","MultiX=Average","Skip=True","Sort=True")</f>
        <v>15.027566666666667</v>
      </c>
      <c r="U74" s="43">
        <f ca="1">_xll.BInterpol('Base CDI'!$H$4:$H$28,'Base CDI'!$I$4:$I$29,S74,"Cubic","Extrapolate=Linear","MultiX=Average","Skip=True","Sort=True")</f>
        <v>15.023333333333333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45919</v>
      </c>
      <c r="T75" s="43">
        <f ca="1">_xll.BInterpol('Base CDI'!$H$4:$H$28,'Base CDI'!$J$4:$J$29,S75,"Cubic","Extrapolate=Linear","MultiX=Average","Skip=True","Sort=True")</f>
        <v>15.026750000000002</v>
      </c>
      <c r="U75" s="43">
        <f ca="1">_xll.BInterpol('Base CDI'!$H$4:$H$28,'Base CDI'!$I$4:$I$29,S75,"Cubic","Extrapolate=Linear","MultiX=Average","Skip=True","Sort=True")</f>
        <v>15.022500000000001</v>
      </c>
    </row>
    <row r="76" spans="1:21" x14ac:dyDescent="0.25">
      <c r="P76" s="10">
        <v>34614</v>
      </c>
      <c r="Q76">
        <v>1.1604699999999999</v>
      </c>
      <c r="S76" s="42">
        <f t="shared" ca="1" si="6"/>
        <v>45920</v>
      </c>
      <c r="T76" s="43">
        <f ca="1">_xll.BInterpol('Base CDI'!$H$4:$H$28,'Base CDI'!$J$4:$J$29,S76,"Cubic","Extrapolate=Linear","MultiX=Average","Skip=True","Sort=True")</f>
        <v>15.025933333333334</v>
      </c>
      <c r="U76" s="43">
        <f ca="1">_xll.BInterpol('Base CDI'!$H$4:$H$28,'Base CDI'!$I$4:$I$29,S76,"Cubic","Extrapolate=Linear","MultiX=Average","Skip=True","Sort=True")</f>
        <v>15.021666666666667</v>
      </c>
    </row>
    <row r="77" spans="1:21" x14ac:dyDescent="0.25">
      <c r="P77" s="10">
        <v>34617</v>
      </c>
      <c r="Q77">
        <v>1.162663</v>
      </c>
      <c r="S77" s="42">
        <f t="shared" ca="1" si="6"/>
        <v>45921</v>
      </c>
      <c r="T77" s="43">
        <f ca="1">_xll.BInterpol('Base CDI'!$H$4:$H$28,'Base CDI'!$J$4:$J$29,S77,"Cubic","Extrapolate=Linear","MultiX=Average","Skip=True","Sort=True")</f>
        <v>15.025116666666667</v>
      </c>
      <c r="U77" s="43">
        <f ca="1">_xll.BInterpol('Base CDI'!$H$4:$H$28,'Base CDI'!$I$4:$I$29,S77,"Cubic","Extrapolate=Linear","MultiX=Average","Skip=True","Sort=True")</f>
        <v>15.020833333333334</v>
      </c>
    </row>
    <row r="78" spans="1:21" x14ac:dyDescent="0.25">
      <c r="P78" s="10">
        <v>34618</v>
      </c>
      <c r="Q78">
        <v>1.164849</v>
      </c>
      <c r="S78" s="42">
        <f t="shared" ca="1" si="6"/>
        <v>45922</v>
      </c>
      <c r="T78" s="43">
        <f ca="1">_xll.BInterpol('Base CDI'!$H$4:$H$28,'Base CDI'!$J$4:$J$29,S78,"Cubic","Extrapolate=Linear","MultiX=Average","Skip=True","Sort=True")</f>
        <v>15.0243</v>
      </c>
      <c r="U78" s="43">
        <f ca="1">_xll.BInterpol('Base CDI'!$H$4:$H$28,'Base CDI'!$I$4:$I$29,S78,"Cubic","Extrapolate=Linear","MultiX=Average","Skip=True","Sort=True")</f>
        <v>15.020000000000001</v>
      </c>
    </row>
    <row r="79" spans="1:21" x14ac:dyDescent="0.25">
      <c r="P79" s="10">
        <v>34620</v>
      </c>
      <c r="Q79">
        <v>1.1670389999999999</v>
      </c>
      <c r="S79" s="42">
        <f t="shared" ca="1" si="6"/>
        <v>45923</v>
      </c>
      <c r="T79" s="43">
        <f ca="1">_xll.BInterpol('Base CDI'!$H$4:$H$28,'Base CDI'!$J$4:$J$29,S79,"Cubic","Extrapolate=Linear","MultiX=Average","Skip=True","Sort=True")</f>
        <v>15.023483333333335</v>
      </c>
      <c r="U79" s="43">
        <f ca="1">_xll.BInterpol('Base CDI'!$H$4:$H$28,'Base CDI'!$I$4:$I$29,S79,"Cubic","Extrapolate=Linear","MultiX=Average","Skip=True","Sort=True")</f>
        <v>15.019166666666667</v>
      </c>
    </row>
    <row r="80" spans="1:21" x14ac:dyDescent="0.25">
      <c r="P80" s="10">
        <v>34621</v>
      </c>
      <c r="Q80">
        <v>1.1692370000000001</v>
      </c>
      <c r="S80" s="42">
        <f t="shared" ca="1" si="6"/>
        <v>45924</v>
      </c>
      <c r="T80" s="43">
        <f ca="1">_xll.BInterpol('Base CDI'!$H$4:$H$28,'Base CDI'!$J$4:$J$29,S80,"Cubic","Extrapolate=Linear","MultiX=Average","Skip=True","Sort=True")</f>
        <v>15.022666666666668</v>
      </c>
      <c r="U80" s="43">
        <f ca="1">_xll.BInterpol('Base CDI'!$H$4:$H$28,'Base CDI'!$I$4:$I$29,S80,"Cubic","Extrapolate=Linear","MultiX=Average","Skip=True","Sort=True")</f>
        <v>15.018333333333334</v>
      </c>
    </row>
    <row r="81" spans="16:21" x14ac:dyDescent="0.25">
      <c r="P81" s="10">
        <v>34624</v>
      </c>
      <c r="Q81">
        <v>1.1714389999999999</v>
      </c>
      <c r="S81" s="42">
        <f t="shared" ca="1" si="6"/>
        <v>45925</v>
      </c>
      <c r="T81" s="43">
        <f ca="1">_xll.BInterpol('Base CDI'!$H$4:$H$28,'Base CDI'!$J$4:$J$29,S81,"Cubic","Extrapolate=Linear","MultiX=Average","Skip=True","Sort=True")</f>
        <v>15.021850000000001</v>
      </c>
      <c r="U81" s="43">
        <f ca="1">_xll.BInterpol('Base CDI'!$H$4:$H$28,'Base CDI'!$I$4:$I$29,S81,"Cubic","Extrapolate=Linear","MultiX=Average","Skip=True","Sort=True")</f>
        <v>15.0175</v>
      </c>
    </row>
    <row r="82" spans="16:21" x14ac:dyDescent="0.25">
      <c r="P82" s="10">
        <v>34625</v>
      </c>
      <c r="Q82">
        <v>1.1736409999999999</v>
      </c>
      <c r="S82" s="42">
        <f t="shared" ca="1" si="6"/>
        <v>45926</v>
      </c>
      <c r="T82" s="43">
        <f ca="1">_xll.BInterpol('Base CDI'!$H$4:$H$28,'Base CDI'!$J$4:$J$29,S82,"Cubic","Extrapolate=Linear","MultiX=Average","Skip=True","Sort=True")</f>
        <v>15.021033333333333</v>
      </c>
      <c r="U82" s="43">
        <f ca="1">_xll.BInterpol('Base CDI'!$H$4:$H$28,'Base CDI'!$I$4:$I$29,S82,"Cubic","Extrapolate=Linear","MultiX=Average","Skip=True","Sort=True")</f>
        <v>15.016666666666667</v>
      </c>
    </row>
    <row r="83" spans="16:21" x14ac:dyDescent="0.25">
      <c r="P83" s="10">
        <v>34626</v>
      </c>
      <c r="Q83">
        <v>1.1758470000000001</v>
      </c>
      <c r="S83" s="42">
        <f t="shared" ca="1" si="6"/>
        <v>45927</v>
      </c>
      <c r="T83" s="43">
        <f ca="1">_xll.BInterpol('Base CDI'!$H$4:$H$28,'Base CDI'!$J$4:$J$29,S83,"Cubic","Extrapolate=Linear","MultiX=Average","Skip=True","Sort=True")</f>
        <v>15.020216666666668</v>
      </c>
      <c r="U83" s="43">
        <f ca="1">_xll.BInterpol('Base CDI'!$H$4:$H$28,'Base CDI'!$I$4:$I$29,S83,"Cubic","Extrapolate=Linear","MultiX=Average","Skip=True","Sort=True")</f>
        <v>15.015833333333333</v>
      </c>
    </row>
    <row r="84" spans="16:21" x14ac:dyDescent="0.25">
      <c r="P84" s="10">
        <v>34627</v>
      </c>
      <c r="Q84">
        <v>1.1780619999999999</v>
      </c>
      <c r="S84" s="42">
        <f t="shared" ca="1" si="6"/>
        <v>45928</v>
      </c>
      <c r="T84" s="43">
        <f ca="1">_xll.BInterpol('Base CDI'!$H$4:$H$28,'Base CDI'!$J$4:$J$29,S84,"Cubic","Extrapolate=Linear","MultiX=Average","Skip=True","Sort=True")</f>
        <v>15.019400000000001</v>
      </c>
      <c r="U84" s="43">
        <f ca="1">_xll.BInterpol('Base CDI'!$H$4:$H$28,'Base CDI'!$I$4:$I$29,S84,"Cubic","Extrapolate=Linear","MultiX=Average","Skip=True","Sort=True")</f>
        <v>15.015000000000001</v>
      </c>
    </row>
    <row r="85" spans="16:21" x14ac:dyDescent="0.25">
      <c r="P85" s="10">
        <v>34628</v>
      </c>
      <c r="Q85">
        <v>1.1802809999999999</v>
      </c>
      <c r="S85" s="42">
        <f t="shared" ca="1" si="6"/>
        <v>45929</v>
      </c>
      <c r="T85" s="43">
        <f ca="1">_xll.BInterpol('Base CDI'!$H$4:$H$28,'Base CDI'!$J$4:$J$29,S85,"Cubic","Extrapolate=Linear","MultiX=Average","Skip=True","Sort=True")</f>
        <v>15.018583333333334</v>
      </c>
      <c r="U85" s="43">
        <f ca="1">_xll.BInterpol('Base CDI'!$H$4:$H$28,'Base CDI'!$I$4:$I$29,S85,"Cubic","Extrapolate=Linear","MultiX=Average","Skip=True","Sort=True")</f>
        <v>15.014166666666668</v>
      </c>
    </row>
    <row r="86" spans="16:21" x14ac:dyDescent="0.25">
      <c r="P86" s="10">
        <v>34631</v>
      </c>
      <c r="Q86">
        <v>1.1825030000000001</v>
      </c>
      <c r="S86" s="42">
        <f t="shared" ca="1" si="6"/>
        <v>45930</v>
      </c>
      <c r="T86" s="43">
        <f ca="1">_xll.BInterpol('Base CDI'!$H$4:$H$28,'Base CDI'!$J$4:$J$29,S86,"Cubic","Extrapolate=Linear","MultiX=Average","Skip=True","Sort=True")</f>
        <v>15.017766666666667</v>
      </c>
      <c r="U86" s="43">
        <f ca="1">_xll.BInterpol('Base CDI'!$H$4:$H$28,'Base CDI'!$I$4:$I$29,S86,"Cubic","Extrapolate=Linear","MultiX=Average","Skip=True","Sort=True")</f>
        <v>15.013333333333334</v>
      </c>
    </row>
    <row r="87" spans="16:21" x14ac:dyDescent="0.25">
      <c r="P87" s="10">
        <v>34632</v>
      </c>
      <c r="Q87">
        <v>1.184734</v>
      </c>
      <c r="S87" s="42">
        <f t="shared" ca="1" si="6"/>
        <v>45931</v>
      </c>
      <c r="T87" s="43">
        <f ca="1">_xll.BInterpol('Base CDI'!$H$4:$H$28,'Base CDI'!$J$4:$J$29,S87,"Cubic","Extrapolate=Linear","MultiX=Average","Skip=True","Sort=True")</f>
        <v>15.016950000000001</v>
      </c>
      <c r="U87" s="43">
        <f ca="1">_xll.BInterpol('Base CDI'!$H$4:$H$28,'Base CDI'!$I$4:$I$29,S87,"Cubic","Extrapolate=Linear","MultiX=Average","Skip=True","Sort=True")</f>
        <v>15.012500000000001</v>
      </c>
    </row>
    <row r="88" spans="16:21" x14ac:dyDescent="0.25">
      <c r="P88" s="10">
        <v>34633</v>
      </c>
      <c r="Q88">
        <v>1.1869700000000001</v>
      </c>
      <c r="S88" s="42">
        <f t="shared" ca="1" si="6"/>
        <v>45932</v>
      </c>
      <c r="T88" s="43">
        <f ca="1">_xll.BInterpol('Base CDI'!$H$4:$H$28,'Base CDI'!$J$4:$J$29,S88,"Cubic","Extrapolate=Linear","MultiX=Average","Skip=True","Sort=True")</f>
        <v>15.016133333333334</v>
      </c>
      <c r="U88" s="43">
        <f ca="1">_xll.BInterpol('Base CDI'!$H$4:$H$28,'Base CDI'!$I$4:$I$29,S88,"Cubic","Extrapolate=Linear","MultiX=Average","Skip=True","Sort=True")</f>
        <v>15.011666666666667</v>
      </c>
    </row>
    <row r="89" spans="16:21" x14ac:dyDescent="0.25">
      <c r="P89" s="10">
        <v>34634</v>
      </c>
      <c r="Q89">
        <v>1.189209</v>
      </c>
      <c r="S89" s="42">
        <f t="shared" ca="1" si="6"/>
        <v>45933</v>
      </c>
      <c r="T89" s="43">
        <f ca="1">_xll.BInterpol('Base CDI'!$H$4:$H$28,'Base CDI'!$J$4:$J$29,S89,"Cubic","Extrapolate=Linear","MultiX=Average","Skip=True","Sort=True")</f>
        <v>15.015316666666667</v>
      </c>
      <c r="U89" s="43">
        <f ca="1">_xll.BInterpol('Base CDI'!$H$4:$H$28,'Base CDI'!$I$4:$I$29,S89,"Cubic","Extrapolate=Linear","MultiX=Average","Skip=True","Sort=True")</f>
        <v>15.010833333333334</v>
      </c>
    </row>
    <row r="90" spans="16:21" x14ac:dyDescent="0.25">
      <c r="P90" s="10">
        <v>34635</v>
      </c>
      <c r="Q90">
        <v>1.191457</v>
      </c>
      <c r="S90" s="42">
        <f t="shared" ca="1" si="6"/>
        <v>45934</v>
      </c>
      <c r="T90" s="43">
        <f ca="1">_xll.BInterpol('Base CDI'!$H$4:$H$28,'Base CDI'!$J$4:$J$29,S90,"Cubic","Extrapolate=Linear","MultiX=Average","Skip=True","Sort=True")</f>
        <v>15.014500000000002</v>
      </c>
      <c r="U90" s="43">
        <f ca="1">_xll.BInterpol('Base CDI'!$H$4:$H$28,'Base CDI'!$I$4:$I$29,S90,"Cubic","Extrapolate=Linear","MultiX=Average","Skip=True","Sort=True")</f>
        <v>15.010000000000002</v>
      </c>
    </row>
    <row r="91" spans="16:21" x14ac:dyDescent="0.25">
      <c r="P91" s="10">
        <v>34638</v>
      </c>
      <c r="Q91">
        <v>1.193705</v>
      </c>
      <c r="S91" s="42">
        <f t="shared" ca="1" si="6"/>
        <v>45935</v>
      </c>
      <c r="T91" s="43">
        <f ca="1">_xll.BInterpol('Base CDI'!$H$4:$H$28,'Base CDI'!$J$4:$J$29,S91,"Cubic","Extrapolate=Linear","MultiX=Average","Skip=True","Sort=True")</f>
        <v>15.013683333333335</v>
      </c>
      <c r="U91" s="43">
        <f ca="1">_xll.BInterpol('Base CDI'!$H$4:$H$28,'Base CDI'!$I$4:$I$29,S91,"Cubic","Extrapolate=Linear","MultiX=Average","Skip=True","Sort=True")</f>
        <v>15.009166666666667</v>
      </c>
    </row>
    <row r="92" spans="16:21" x14ac:dyDescent="0.25">
      <c r="P92" s="10">
        <v>34639</v>
      </c>
      <c r="Q92">
        <v>1.1961079999999999</v>
      </c>
      <c r="S92" s="42">
        <f t="shared" ca="1" si="6"/>
        <v>45936</v>
      </c>
      <c r="T92" s="43">
        <f ca="1">_xll.BInterpol('Base CDI'!$H$4:$H$28,'Base CDI'!$J$4:$J$29,S92,"Cubic","Extrapolate=Linear","MultiX=Average","Skip=True","Sort=True")</f>
        <v>15.012866666666667</v>
      </c>
      <c r="U92" s="43">
        <f ca="1">_xll.BInterpol('Base CDI'!$H$4:$H$28,'Base CDI'!$I$4:$I$29,S92,"Cubic","Extrapolate=Linear","MultiX=Average","Skip=True","Sort=True")</f>
        <v>15.008333333333335</v>
      </c>
    </row>
    <row r="93" spans="16:21" x14ac:dyDescent="0.25">
      <c r="P93" s="10">
        <v>34641</v>
      </c>
      <c r="Q93">
        <v>1.198528</v>
      </c>
      <c r="S93" s="42">
        <f t="shared" ca="1" si="6"/>
        <v>45937</v>
      </c>
      <c r="T93" s="43">
        <f ca="1">_xll.BInterpol('Base CDI'!$H$4:$H$28,'Base CDI'!$J$4:$J$29,S93,"Cubic","Extrapolate=Linear","MultiX=Average","Skip=True","Sort=True")</f>
        <v>15.01205</v>
      </c>
      <c r="U93" s="43">
        <f ca="1">_xll.BInterpol('Base CDI'!$H$4:$H$28,'Base CDI'!$I$4:$I$29,S93,"Cubic","Extrapolate=Linear","MultiX=Average","Skip=True","Sort=True")</f>
        <v>15.0075</v>
      </c>
    </row>
    <row r="94" spans="16:21" x14ac:dyDescent="0.25">
      <c r="P94" s="10">
        <v>34642</v>
      </c>
      <c r="Q94">
        <v>1.2009529999999999</v>
      </c>
      <c r="S94" s="42">
        <f t="shared" ca="1" si="6"/>
        <v>45938</v>
      </c>
      <c r="T94" s="43">
        <f ca="1">_xll.BInterpol('Base CDI'!$H$4:$H$28,'Base CDI'!$J$4:$J$29,S94,"Cubic","Extrapolate=Linear","MultiX=Average","Skip=True","Sort=True")</f>
        <v>15.011233333333335</v>
      </c>
      <c r="U94" s="43">
        <f ca="1">_xll.BInterpol('Base CDI'!$H$4:$H$28,'Base CDI'!$I$4:$I$29,S94,"Cubic","Extrapolate=Linear","MultiX=Average","Skip=True","Sort=True")</f>
        <v>15.006666666666668</v>
      </c>
    </row>
    <row r="95" spans="16:21" x14ac:dyDescent="0.25">
      <c r="P95" s="10">
        <v>34645</v>
      </c>
      <c r="Q95">
        <v>1.203387</v>
      </c>
      <c r="S95" s="42">
        <f t="shared" ca="1" si="6"/>
        <v>45939</v>
      </c>
      <c r="T95" s="43">
        <f ca="1">_xll.BInterpol('Base CDI'!$H$4:$H$28,'Base CDI'!$J$4:$J$29,S95,"Cubic","Extrapolate=Linear","MultiX=Average","Skip=True","Sort=True")</f>
        <v>15.010416666666668</v>
      </c>
      <c r="U95" s="43">
        <f ca="1">_xll.BInterpol('Base CDI'!$H$4:$H$28,'Base CDI'!$I$4:$I$29,S95,"Cubic","Extrapolate=Linear","MultiX=Average","Skip=True","Sort=True")</f>
        <v>15.005833333333333</v>
      </c>
    </row>
    <row r="96" spans="16:21" x14ac:dyDescent="0.25">
      <c r="P96" s="10">
        <v>34646</v>
      </c>
      <c r="Q96">
        <v>1.205838</v>
      </c>
      <c r="S96" s="42">
        <f t="shared" ca="1" si="6"/>
        <v>45940</v>
      </c>
      <c r="T96" s="43">
        <f ca="1">_xll.BInterpol('Base CDI'!$H$4:$H$28,'Base CDI'!$J$4:$J$29,S96,"Cubic","Extrapolate=Linear","MultiX=Average","Skip=True","Sort=True")</f>
        <v>15.009600000000001</v>
      </c>
      <c r="U96" s="43">
        <f ca="1">_xll.BInterpol('Base CDI'!$H$4:$H$28,'Base CDI'!$I$4:$I$29,S96,"Cubic","Extrapolate=Linear","MultiX=Average","Skip=True","Sort=True")</f>
        <v>15.005000000000001</v>
      </c>
    </row>
    <row r="97" spans="16:21" x14ac:dyDescent="0.25">
      <c r="P97" s="10">
        <v>34647</v>
      </c>
      <c r="Q97">
        <v>1.2082980000000001</v>
      </c>
      <c r="S97" s="42">
        <f t="shared" ca="1" si="6"/>
        <v>45941</v>
      </c>
      <c r="T97" s="43">
        <f ca="1">_xll.BInterpol('Base CDI'!$H$4:$H$28,'Base CDI'!$J$4:$J$29,S97,"Cubic","Extrapolate=Linear","MultiX=Average","Skip=True","Sort=True")</f>
        <v>15.008783333333334</v>
      </c>
      <c r="U97" s="43">
        <f ca="1">_xll.BInterpol('Base CDI'!$H$4:$H$28,'Base CDI'!$I$4:$I$29,S97,"Cubic","Extrapolate=Linear","MultiX=Average","Skip=True","Sort=True")</f>
        <v>15.004166666666666</v>
      </c>
    </row>
    <row r="98" spans="16:21" x14ac:dyDescent="0.25">
      <c r="P98" s="10">
        <v>34648</v>
      </c>
      <c r="Q98">
        <v>1.2107669999999999</v>
      </c>
      <c r="S98" s="42">
        <f t="shared" ca="1" si="6"/>
        <v>45942</v>
      </c>
      <c r="T98" s="43">
        <f ca="1">_xll.BInterpol('Base CDI'!$H$4:$H$28,'Base CDI'!$J$4:$J$29,S98,"Cubic","Extrapolate=Linear","MultiX=Average","Skip=True","Sort=True")</f>
        <v>15.007966666666668</v>
      </c>
      <c r="U98" s="43">
        <f ca="1">_xll.BInterpol('Base CDI'!$H$4:$H$28,'Base CDI'!$I$4:$I$29,S98,"Cubic","Extrapolate=Linear","MultiX=Average","Skip=True","Sort=True")</f>
        <v>15.003333333333334</v>
      </c>
    </row>
    <row r="99" spans="16:21" x14ac:dyDescent="0.25">
      <c r="P99" s="10">
        <v>34649</v>
      </c>
      <c r="Q99">
        <v>1.2132369999999999</v>
      </c>
      <c r="S99" s="42">
        <f t="shared" ca="1" si="6"/>
        <v>45943</v>
      </c>
      <c r="T99" s="43">
        <f ca="1">_xll.BInterpol('Base CDI'!$H$4:$H$28,'Base CDI'!$J$4:$J$29,S99,"Cubic","Extrapolate=Linear","MultiX=Average","Skip=True","Sort=True")</f>
        <v>15.007150000000001</v>
      </c>
      <c r="U99" s="43">
        <f ca="1">_xll.BInterpol('Base CDI'!$H$4:$H$28,'Base CDI'!$I$4:$I$29,S99,"Cubic","Extrapolate=Linear","MultiX=Average","Skip=True","Sort=True")</f>
        <v>15.002500000000001</v>
      </c>
    </row>
    <row r="100" spans="16:21" x14ac:dyDescent="0.25">
      <c r="P100" s="10">
        <v>34652</v>
      </c>
      <c r="Q100">
        <v>1.2157</v>
      </c>
      <c r="S100" s="42">
        <f t="shared" ca="1" si="6"/>
        <v>45944</v>
      </c>
      <c r="T100" s="43">
        <f ca="1">_xll.BInterpol('Base CDI'!$H$4:$H$28,'Base CDI'!$J$4:$J$29,S100,"Cubic","Extrapolate=Linear","MultiX=Average","Skip=True","Sort=True")</f>
        <v>15.006333333333334</v>
      </c>
      <c r="U100" s="43">
        <f ca="1">_xll.BInterpol('Base CDI'!$H$4:$H$28,'Base CDI'!$I$4:$I$29,S100,"Cubic","Extrapolate=Linear","MultiX=Average","Skip=True","Sort=True")</f>
        <v>15.001666666666667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45945</v>
      </c>
      <c r="T101" s="43">
        <f ca="1">_xll.BInterpol('Base CDI'!$H$4:$H$28,'Base CDI'!$J$4:$J$29,S101,"Cubic","Extrapolate=Linear","MultiX=Average","Skip=True","Sort=True")</f>
        <v>15.005516666666667</v>
      </c>
      <c r="U101" s="43">
        <f ca="1">_xll.BInterpol('Base CDI'!$H$4:$H$28,'Base CDI'!$I$4:$I$29,S101,"Cubic","Extrapolate=Linear","MultiX=Average","Skip=True","Sort=True")</f>
        <v>15.000833333333334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45946</v>
      </c>
      <c r="T102" s="43">
        <f ca="1">_xll.BInterpol('Base CDI'!$H$4:$H$28,'Base CDI'!$J$4:$J$29,S102,"Cubic","Extrapolate=Linear","MultiX=Average","Skip=True","Sort=True")</f>
        <v>15.004700000000001</v>
      </c>
      <c r="U102" s="43">
        <f ca="1">_xll.BInterpol('Base CDI'!$H$4:$H$28,'Base CDI'!$I$4:$I$29,S102,"Cubic","Extrapolate=Linear","MultiX=Average","Skip=True","Sort=True")</f>
        <v>15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45947</v>
      </c>
      <c r="T103" s="43">
        <f ca="1">_xll.BInterpol('Base CDI'!$H$4:$H$28,'Base CDI'!$J$4:$J$29,S103,"Cubic","Extrapolate=Linear","MultiX=Average","Skip=True","Sort=True")</f>
        <v>15.003883333333334</v>
      </c>
      <c r="U103" s="43">
        <f ca="1">_xll.BInterpol('Base CDI'!$H$4:$H$28,'Base CDI'!$I$4:$I$29,S103,"Cubic","Extrapolate=Linear","MultiX=Average","Skip=True","Sort=True")</f>
        <v>14.999166666666667</v>
      </c>
    </row>
    <row r="104" spans="16:21" x14ac:dyDescent="0.25">
      <c r="P104" s="10">
        <v>34659</v>
      </c>
      <c r="Q104">
        <v>1.225597</v>
      </c>
      <c r="S104" s="42">
        <f t="shared" ca="1" si="6"/>
        <v>45948</v>
      </c>
      <c r="T104" s="43">
        <f ca="1">_xll.BInterpol('Base CDI'!$H$4:$H$28,'Base CDI'!$J$4:$J$29,S104,"Cubic","Extrapolate=Linear","MultiX=Average","Skip=True","Sort=True")</f>
        <v>15.003066666666667</v>
      </c>
      <c r="U104" s="43">
        <f ca="1">_xll.BInterpol('Base CDI'!$H$4:$H$28,'Base CDI'!$I$4:$I$29,S104,"Cubic","Extrapolate=Linear","MultiX=Average","Skip=True","Sort=True")</f>
        <v>14.998333333333335</v>
      </c>
    </row>
    <row r="105" spans="16:21" x14ac:dyDescent="0.25">
      <c r="P105" s="10">
        <v>34660</v>
      </c>
      <c r="Q105">
        <v>1.228081</v>
      </c>
      <c r="S105" s="42">
        <f t="shared" ca="1" si="6"/>
        <v>45949</v>
      </c>
      <c r="T105" s="43">
        <f ca="1">_xll.BInterpol('Base CDI'!$H$4:$H$28,'Base CDI'!$J$4:$J$29,S105,"Cubic","Extrapolate=Linear","MultiX=Average","Skip=True","Sort=True")</f>
        <v>15.00225</v>
      </c>
      <c r="U105" s="43">
        <f ca="1">_xll.BInterpol('Base CDI'!$H$4:$H$28,'Base CDI'!$I$4:$I$29,S105,"Cubic","Extrapolate=Linear","MultiX=Average","Skip=True","Sort=True")</f>
        <v>14.9975</v>
      </c>
    </row>
    <row r="106" spans="16:21" x14ac:dyDescent="0.25">
      <c r="P106" s="10">
        <v>34661</v>
      </c>
      <c r="Q106">
        <v>1.230566</v>
      </c>
      <c r="S106" s="42">
        <f t="shared" ca="1" si="6"/>
        <v>45950</v>
      </c>
      <c r="T106" s="43">
        <f ca="1">_xll.BInterpol('Base CDI'!$H$4:$H$28,'Base CDI'!$J$4:$J$29,S106,"Cubic","Extrapolate=Linear","MultiX=Average","Skip=True","Sort=True")</f>
        <v>15.001433333333335</v>
      </c>
      <c r="U106" s="43">
        <f ca="1">_xll.BInterpol('Base CDI'!$H$4:$H$28,'Base CDI'!$I$4:$I$29,S106,"Cubic","Extrapolate=Linear","MultiX=Average","Skip=True","Sort=True")</f>
        <v>14.996666666666668</v>
      </c>
    </row>
    <row r="107" spans="16:21" x14ac:dyDescent="0.25">
      <c r="P107" s="10">
        <v>34662</v>
      </c>
      <c r="Q107">
        <v>1.233052</v>
      </c>
      <c r="S107" s="42">
        <f t="shared" ca="1" si="6"/>
        <v>45951</v>
      </c>
      <c r="T107" s="43">
        <f ca="1">_xll.BInterpol('Base CDI'!$H$4:$H$28,'Base CDI'!$J$4:$J$29,S107,"Cubic","Extrapolate=Linear","MultiX=Average","Skip=True","Sort=True")</f>
        <v>15.000616666666668</v>
      </c>
      <c r="U107" s="43">
        <f ca="1">_xll.BInterpol('Base CDI'!$H$4:$H$28,'Base CDI'!$I$4:$I$29,S107,"Cubic","Extrapolate=Linear","MultiX=Average","Skip=True","Sort=True")</f>
        <v>14.995833333333334</v>
      </c>
    </row>
    <row r="108" spans="16:21" x14ac:dyDescent="0.25">
      <c r="P108" s="10">
        <v>34663</v>
      </c>
      <c r="Q108">
        <v>1.235538</v>
      </c>
      <c r="S108" s="42">
        <f t="shared" ca="1" si="6"/>
        <v>45952</v>
      </c>
      <c r="T108" s="43">
        <f ca="1">_xll.BInterpol('Base CDI'!$H$4:$H$28,'Base CDI'!$J$4:$J$29,S108,"Cubic","Extrapolate=Linear","MultiX=Average","Skip=True","Sort=True")</f>
        <v>14.9998</v>
      </c>
      <c r="U108" s="43">
        <f ca="1">_xll.BInterpol('Base CDI'!$H$4:$H$28,'Base CDI'!$I$4:$I$29,S108,"Cubic","Extrapolate=Linear","MultiX=Average","Skip=True","Sort=True")</f>
        <v>14.995000000000001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45953</v>
      </c>
      <c r="T109" s="43">
        <f ca="1">_xll.BInterpol('Base CDI'!$H$4:$H$28,'Base CDI'!$J$4:$J$29,S109,"Cubic","Extrapolate=Linear","MultiX=Average","Skip=True","Sort=True")</f>
        <v>14.998983333333333</v>
      </c>
      <c r="U109" s="43">
        <f ca="1">_xll.BInterpol('Base CDI'!$H$4:$H$28,'Base CDI'!$I$4:$I$29,S109,"Cubic","Extrapolate=Linear","MultiX=Average","Skip=True","Sort=True")</f>
        <v>14.994166666666667</v>
      </c>
    </row>
    <row r="110" spans="16:21" x14ac:dyDescent="0.25">
      <c r="P110" s="10">
        <v>34667</v>
      </c>
      <c r="Q110">
        <v>1.240518</v>
      </c>
      <c r="S110" s="42">
        <f t="shared" ca="1" si="6"/>
        <v>45954</v>
      </c>
      <c r="T110" s="43">
        <f ca="1">_xll.BInterpol('Base CDI'!$H$4:$H$28,'Base CDI'!$J$4:$J$29,S110,"Cubic","Extrapolate=Linear","MultiX=Average","Skip=True","Sort=True")</f>
        <v>14.998166666666668</v>
      </c>
      <c r="U110" s="43">
        <f ca="1">_xll.BInterpol('Base CDI'!$H$4:$H$28,'Base CDI'!$I$4:$I$29,S110,"Cubic","Extrapolate=Linear","MultiX=Average","Skip=True","Sort=True")</f>
        <v>14.993333333333334</v>
      </c>
    </row>
    <row r="111" spans="16:21" x14ac:dyDescent="0.25">
      <c r="P111" s="10">
        <v>34668</v>
      </c>
      <c r="Q111">
        <v>1.242991</v>
      </c>
      <c r="S111" s="42">
        <f t="shared" ca="1" si="6"/>
        <v>45955</v>
      </c>
      <c r="T111" s="43">
        <f ca="1">_xll.BInterpol('Base CDI'!$H$4:$H$28,'Base CDI'!$J$4:$J$29,S111,"Cubic","Extrapolate=Linear","MultiX=Average","Skip=True","Sort=True")</f>
        <v>14.997350000000001</v>
      </c>
      <c r="U111" s="43">
        <f ca="1">_xll.BInterpol('Base CDI'!$H$4:$H$28,'Base CDI'!$I$4:$I$29,S111,"Cubic","Extrapolate=Linear","MultiX=Average","Skip=True","Sort=True")</f>
        <v>14.992500000000001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45956</v>
      </c>
      <c r="T112" s="43">
        <f ca="1">_xll.BInterpol('Base CDI'!$H$4:$H$28,'Base CDI'!$J$4:$J$29,S112,"Cubic","Extrapolate=Linear","MultiX=Average","Skip=True","Sort=True")</f>
        <v>14.996533333333334</v>
      </c>
      <c r="U112" s="43">
        <f ca="1">_xll.BInterpol('Base CDI'!$H$4:$H$28,'Base CDI'!$I$4:$I$29,S112,"Cubic","Extrapolate=Linear","MultiX=Average","Skip=True","Sort=True")</f>
        <v>14.991666666666667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45957</v>
      </c>
      <c r="T113" s="43">
        <f ca="1">_xll.BInterpol('Base CDI'!$H$4:$H$28,'Base CDI'!$J$4:$J$29,S113,"Cubic","Extrapolate=Linear","MultiX=Average","Skip=True","Sort=True")</f>
        <v>14.995716666666667</v>
      </c>
      <c r="U113" s="43">
        <f ca="1">_xll.BInterpol('Base CDI'!$H$4:$H$28,'Base CDI'!$I$4:$I$29,S113,"Cubic","Extrapolate=Linear","MultiX=Average","Skip=True","Sort=True")</f>
        <v>14.990833333333335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45958</v>
      </c>
      <c r="T114" s="43">
        <f ca="1">_xll.BInterpol('Base CDI'!$H$4:$H$28,'Base CDI'!$J$4:$J$29,S114,"Cubic","Extrapolate=Linear","MultiX=Average","Skip=True","Sort=True")</f>
        <v>14.994900000000001</v>
      </c>
      <c r="U114" s="43">
        <f ca="1">_xll.BInterpol('Base CDI'!$H$4:$H$28,'Base CDI'!$I$4:$I$29,S114,"Cubic","Extrapolate=Linear","MultiX=Average","Skip=True","Sort=True")</f>
        <v>14.99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45959</v>
      </c>
      <c r="T115" s="43">
        <f ca="1">_xll.BInterpol('Base CDI'!$H$4:$H$28,'Base CDI'!$J$4:$J$29,S115,"Cubic","Extrapolate=Linear","MultiX=Average","Skip=True","Sort=True")</f>
        <v>14.994083333333334</v>
      </c>
      <c r="U115" s="43">
        <f ca="1">_xll.BInterpol('Base CDI'!$H$4:$H$28,'Base CDI'!$I$4:$I$29,S115,"Cubic","Extrapolate=Linear","MultiX=Average","Skip=True","Sort=True")</f>
        <v>14.989166666666668</v>
      </c>
    </row>
    <row r="116" spans="16:21" x14ac:dyDescent="0.25">
      <c r="P116" s="10">
        <v>34675</v>
      </c>
      <c r="Q116">
        <v>1.254327</v>
      </c>
      <c r="S116" s="42">
        <f t="shared" ca="1" si="6"/>
        <v>45960</v>
      </c>
      <c r="T116" s="43">
        <f ca="1">_xll.BInterpol('Base CDI'!$H$4:$H$28,'Base CDI'!$J$4:$J$29,S116,"Cubic","Extrapolate=Linear","MultiX=Average","Skip=True","Sort=True")</f>
        <v>14.993266666666667</v>
      </c>
      <c r="U116" s="43">
        <f ca="1">_xll.BInterpol('Base CDI'!$H$4:$H$28,'Base CDI'!$I$4:$I$29,S116,"Cubic","Extrapolate=Linear","MultiX=Average","Skip=True","Sort=True")</f>
        <v>14.988333333333333</v>
      </c>
    </row>
    <row r="117" spans="16:21" x14ac:dyDescent="0.25">
      <c r="P117" s="10">
        <v>34676</v>
      </c>
      <c r="Q117">
        <v>1.256526</v>
      </c>
      <c r="S117" s="42">
        <f t="shared" ca="1" si="6"/>
        <v>45961</v>
      </c>
      <c r="T117" s="43">
        <f ca="1">_xll.BInterpol('Base CDI'!$H$4:$H$28,'Base CDI'!$J$4:$J$29,S117,"Cubic","Extrapolate=Linear","MultiX=Average","Skip=True","Sort=True")</f>
        <v>14.992450000000002</v>
      </c>
      <c r="U117" s="43">
        <f ca="1">_xll.BInterpol('Base CDI'!$H$4:$H$28,'Base CDI'!$I$4:$I$29,S117,"Cubic","Extrapolate=Linear","MultiX=Average","Skip=True","Sort=True")</f>
        <v>14.987500000000001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45962</v>
      </c>
      <c r="T118" s="43">
        <f ca="1">_xll.BInterpol('Base CDI'!$H$4:$H$28,'Base CDI'!$J$4:$J$29,S118,"Cubic","Extrapolate=Linear","MultiX=Average","Skip=True","Sort=True")</f>
        <v>14.991633333333334</v>
      </c>
      <c r="U118" s="43">
        <f ca="1">_xll.BInterpol('Base CDI'!$H$4:$H$28,'Base CDI'!$I$4:$I$29,S118,"Cubic","Extrapolate=Linear","MultiX=Average","Skip=True","Sort=True")</f>
        <v>14.986666666666668</v>
      </c>
    </row>
    <row r="119" spans="16:21" x14ac:dyDescent="0.25">
      <c r="P119" s="10">
        <v>34680</v>
      </c>
      <c r="Q119">
        <v>1.260928</v>
      </c>
      <c r="S119" s="42">
        <f t="shared" ca="1" si="6"/>
        <v>45963</v>
      </c>
      <c r="T119" s="43">
        <f ca="1">_xll.BInterpol('Base CDI'!$H$4:$H$28,'Base CDI'!$J$4:$J$29,S119,"Cubic","Extrapolate=Linear","MultiX=Average","Skip=True","Sort=True")</f>
        <v>14.990816666666667</v>
      </c>
      <c r="U119" s="43">
        <f ca="1">_xll.BInterpol('Base CDI'!$H$4:$H$28,'Base CDI'!$I$4:$I$29,S119,"Cubic","Extrapolate=Linear","MultiX=Average","Skip=True","Sort=True")</f>
        <v>14.985833333333334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45964</v>
      </c>
      <c r="T120" s="43">
        <f ca="1">_xll.BInterpol('Base CDI'!$H$4:$H$28,'Base CDI'!$J$4:$J$29,S120,"Cubic","Extrapolate=Linear","MultiX=Average","Skip=True","Sort=True")</f>
        <v>14.99</v>
      </c>
      <c r="U120" s="43">
        <f ca="1">_xll.BInterpol('Base CDI'!$H$4:$H$28,'Base CDI'!$I$4:$I$29,S120,"Cubic","Extrapolate=Linear","MultiX=Average","Skip=True","Sort=True")</f>
        <v>14.985000000000001</v>
      </c>
    </row>
    <row r="121" spans="16:21" x14ac:dyDescent="0.25">
      <c r="P121" s="10">
        <v>34682</v>
      </c>
      <c r="Q121">
        <v>1.265336</v>
      </c>
      <c r="S121" s="42">
        <f t="shared" ca="1" si="6"/>
        <v>45965</v>
      </c>
      <c r="T121" s="43">
        <f ca="1">_xll.BInterpol('Base CDI'!$H$4:$H$28,'Base CDI'!$J$4:$J$29,S121,"Cubic","Extrapolate=Linear","MultiX=Average","Skip=True","Sort=True")</f>
        <v>14.989183333333335</v>
      </c>
      <c r="U121" s="43">
        <f ca="1">_xll.BInterpol('Base CDI'!$H$4:$H$28,'Base CDI'!$I$4:$I$29,S121,"Cubic","Extrapolate=Linear","MultiX=Average","Skip=True","Sort=True")</f>
        <v>14.984166666666667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45966</v>
      </c>
      <c r="T122" s="43">
        <f ca="1">_xll.BInterpol('Base CDI'!$H$4:$H$28,'Base CDI'!$J$4:$J$29,S122,"Cubic","Extrapolate=Linear","MultiX=Average","Skip=True","Sort=True")</f>
        <v>14.988366666666668</v>
      </c>
      <c r="U122" s="43">
        <f ca="1">_xll.BInterpol('Base CDI'!$H$4:$H$28,'Base CDI'!$I$4:$I$29,S122,"Cubic","Extrapolate=Linear","MultiX=Average","Skip=True","Sort=True")</f>
        <v>14.983333333333334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45967</v>
      </c>
      <c r="T123" s="43">
        <f ca="1">_xll.BInterpol('Base CDI'!$H$4:$H$28,'Base CDI'!$J$4:$J$29,S123,"Cubic","Extrapolate=Linear","MultiX=Average","Skip=True","Sort=True")</f>
        <v>14.987550000000001</v>
      </c>
      <c r="U123" s="43">
        <f ca="1">_xll.BInterpol('Base CDI'!$H$4:$H$28,'Base CDI'!$I$4:$I$29,S123,"Cubic","Extrapolate=Linear","MultiX=Average","Skip=True","Sort=True")</f>
        <v>14.9825</v>
      </c>
    </row>
    <row r="124" spans="16:21" x14ac:dyDescent="0.25">
      <c r="P124" s="10">
        <v>34687</v>
      </c>
      <c r="Q124">
        <v>1.271712</v>
      </c>
      <c r="S124" s="42">
        <f t="shared" ca="1" si="6"/>
        <v>45968</v>
      </c>
      <c r="T124" s="43">
        <f ca="1">_xll.BInterpol('Base CDI'!$H$4:$H$28,'Base CDI'!$J$4:$J$29,S124,"Cubic","Extrapolate=Linear","MultiX=Average","Skip=True","Sort=True")</f>
        <v>14.986733333333333</v>
      </c>
      <c r="U124" s="43">
        <f ca="1">_xll.BInterpol('Base CDI'!$H$4:$H$28,'Base CDI'!$I$4:$I$29,S124,"Cubic","Extrapolate=Linear","MultiX=Average","Skip=True","Sort=True")</f>
        <v>14.981666666666667</v>
      </c>
    </row>
    <row r="125" spans="16:21" x14ac:dyDescent="0.25">
      <c r="P125" s="10">
        <v>34688</v>
      </c>
      <c r="Q125">
        <v>1.273814</v>
      </c>
      <c r="S125" s="42">
        <f t="shared" ca="1" si="6"/>
        <v>45969</v>
      </c>
      <c r="T125" s="43">
        <f ca="1">_xll.BInterpol('Base CDI'!$H$4:$H$28,'Base CDI'!$J$4:$J$29,S125,"Cubic","Extrapolate=Linear","MultiX=Average","Skip=True","Sort=True")</f>
        <v>14.985916666666668</v>
      </c>
      <c r="U125" s="43">
        <f ca="1">_xll.BInterpol('Base CDI'!$H$4:$H$28,'Base CDI'!$I$4:$I$29,S125,"Cubic","Extrapolate=Linear","MultiX=Average","Skip=True","Sort=True")</f>
        <v>14.980833333333335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45970</v>
      </c>
      <c r="T126" s="43">
        <f ca="1">_xll.BInterpol('Base CDI'!$H$4:$H$28,'Base CDI'!$J$4:$J$29,S126,"Cubic","Extrapolate=Linear","MultiX=Average","Skip=True","Sort=True")</f>
        <v>14.985100000000001</v>
      </c>
      <c r="U126" s="43">
        <f ca="1">_xll.BInterpol('Base CDI'!$H$4:$H$28,'Base CDI'!$I$4:$I$29,S126,"Cubic","Extrapolate=Linear","MultiX=Average","Skip=True","Sort=True")</f>
        <v>14.98</v>
      </c>
    </row>
    <row r="127" spans="16:21" x14ac:dyDescent="0.25">
      <c r="P127" s="10">
        <v>34690</v>
      </c>
      <c r="Q127">
        <v>1.278043</v>
      </c>
      <c r="S127" s="42">
        <f t="shared" ca="1" si="6"/>
        <v>45971</v>
      </c>
      <c r="T127" s="43">
        <f ca="1">_xll.BInterpol('Base CDI'!$H$4:$H$28,'Base CDI'!$J$4:$J$29,S127,"Cubic","Extrapolate=Linear","MultiX=Average","Skip=True","Sort=True")</f>
        <v>14.984283333333334</v>
      </c>
      <c r="U127" s="43">
        <f ca="1">_xll.BInterpol('Base CDI'!$H$4:$H$28,'Base CDI'!$I$4:$I$29,S127,"Cubic","Extrapolate=Linear","MultiX=Average","Skip=True","Sort=True")</f>
        <v>14.979166666666668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45972</v>
      </c>
      <c r="T128" s="43">
        <f ca="1">_xll.BInterpol('Base CDI'!$H$4:$H$28,'Base CDI'!$J$4:$J$29,S128,"Cubic","Extrapolate=Linear","MultiX=Average","Skip=True","Sort=True")</f>
        <v>14.983466666666667</v>
      </c>
      <c r="U128" s="43">
        <f ca="1">_xll.BInterpol('Base CDI'!$H$4:$H$28,'Base CDI'!$I$4:$I$29,S128,"Cubic","Extrapolate=Linear","MultiX=Average","Skip=True","Sort=True")</f>
        <v>14.978333333333333</v>
      </c>
    </row>
    <row r="129" spans="16:21" x14ac:dyDescent="0.25">
      <c r="P129" s="10">
        <v>34694</v>
      </c>
      <c r="Q129">
        <v>1.282311</v>
      </c>
      <c r="S129" s="42">
        <f t="shared" ca="1" si="6"/>
        <v>45973</v>
      </c>
      <c r="T129" s="43">
        <f ca="1">_xll.BInterpol('Base CDI'!$H$4:$H$28,'Base CDI'!$J$4:$J$29,S129,"Cubic","Extrapolate=Linear","MultiX=Average","Skip=True","Sort=True")</f>
        <v>14.982650000000001</v>
      </c>
      <c r="U129" s="43">
        <f ca="1">_xll.BInterpol('Base CDI'!$H$4:$H$28,'Base CDI'!$I$4:$I$29,S129,"Cubic","Extrapolate=Linear","MultiX=Average","Skip=True","Sort=True")</f>
        <v>14.977500000000001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45974</v>
      </c>
      <c r="T130" s="43">
        <f ca="1">_xll.BInterpol('Base CDI'!$H$4:$H$28,'Base CDI'!$J$4:$J$29,S130,"Cubic","Extrapolate=Linear","MultiX=Average","Skip=True","Sort=True")</f>
        <v>14.981833333333334</v>
      </c>
      <c r="U130" s="43">
        <f ca="1">_xll.BInterpol('Base CDI'!$H$4:$H$28,'Base CDI'!$I$4:$I$29,S130,"Cubic","Extrapolate=Linear","MultiX=Average","Skip=True","Sort=True")</f>
        <v>14.976666666666667</v>
      </c>
    </row>
    <row r="131" spans="16:21" x14ac:dyDescent="0.25">
      <c r="P131" s="10">
        <v>34696</v>
      </c>
      <c r="Q131">
        <v>1.286627</v>
      </c>
      <c r="S131" s="42">
        <f t="shared" ca="1" si="6"/>
        <v>45975</v>
      </c>
      <c r="T131" s="43">
        <f ca="1">_xll.BInterpol('Base CDI'!$H$4:$H$28,'Base CDI'!$J$4:$J$29,S131,"Cubic","Extrapolate=Linear","MultiX=Average","Skip=True","Sort=True")</f>
        <v>14.981016666666667</v>
      </c>
      <c r="U131" s="43">
        <f ca="1">_xll.BInterpol('Base CDI'!$H$4:$H$28,'Base CDI'!$I$4:$I$29,S131,"Cubic","Extrapolate=Linear","MultiX=Average","Skip=True","Sort=True")</f>
        <v>14.975833333333334</v>
      </c>
    </row>
    <row r="132" spans="16:21" x14ac:dyDescent="0.25">
      <c r="P132" s="10">
        <v>34697</v>
      </c>
      <c r="Q132">
        <v>1.288789</v>
      </c>
      <c r="S132" s="42">
        <f t="shared" ca="1" si="6"/>
        <v>45976</v>
      </c>
      <c r="T132" s="43">
        <f ca="1">_xll.BInterpol('Base CDI'!$H$4:$H$28,'Base CDI'!$J$4:$J$29,S132,"Cubic","Extrapolate=Linear","MultiX=Average","Skip=True","Sort=True")</f>
        <v>14.9802</v>
      </c>
      <c r="U132" s="43">
        <f ca="1">_xll.BInterpol('Base CDI'!$H$4:$H$28,'Base CDI'!$I$4:$I$29,S132,"Cubic","Extrapolate=Linear","MultiX=Average","Skip=True","Sort=True")</f>
        <v>14.975000000000001</v>
      </c>
    </row>
    <row r="133" spans="16:21" x14ac:dyDescent="0.25">
      <c r="P133" s="10">
        <v>34698</v>
      </c>
      <c r="Q133">
        <v>1.290915</v>
      </c>
      <c r="S133" s="42">
        <f t="shared" ca="1" si="6"/>
        <v>45977</v>
      </c>
      <c r="T133" s="43">
        <f ca="1">_xll.BInterpol('Base CDI'!$H$4:$H$28,'Base CDI'!$J$4:$J$29,S133,"Cubic","Extrapolate=Linear","MultiX=Average","Skip=True","Sort=True")</f>
        <v>14.979383333333335</v>
      </c>
      <c r="U133" s="43">
        <f ca="1">_xll.BInterpol('Base CDI'!$H$4:$H$28,'Base CDI'!$I$4:$I$29,S133,"Cubic","Extrapolate=Linear","MultiX=Average","Skip=True","Sort=True")</f>
        <v>14.974166666666667</v>
      </c>
    </row>
    <row r="134" spans="16:21" x14ac:dyDescent="0.25">
      <c r="P134" s="10">
        <v>34701</v>
      </c>
      <c r="Q134">
        <v>1.293045</v>
      </c>
      <c r="S134" s="42">
        <f t="shared" ca="1" si="6"/>
        <v>45978</v>
      </c>
      <c r="T134" s="43">
        <f ca="1">_xll.BInterpol('Base CDI'!$H$4:$H$28,'Base CDI'!$J$4:$J$29,S134,"Cubic","Extrapolate=Linear","MultiX=Average","Skip=True","Sort=True")</f>
        <v>14.978566666666667</v>
      </c>
      <c r="U134" s="43">
        <f ca="1">_xll.BInterpol('Base CDI'!$H$4:$H$28,'Base CDI'!$I$4:$I$29,S134,"Cubic","Extrapolate=Linear","MultiX=Average","Skip=True","Sort=True")</f>
        <v>14.973333333333334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45979</v>
      </c>
      <c r="T135" s="43">
        <f ca="1">_xll.BInterpol('Base CDI'!$H$4:$H$28,'Base CDI'!$J$4:$J$29,S135,"Cubic","Extrapolate=Linear","MultiX=Average","Skip=True","Sort=True")</f>
        <v>14.97775</v>
      </c>
      <c r="U135" s="43">
        <f ca="1">_xll.BInterpol('Base CDI'!$H$4:$H$28,'Base CDI'!$I$4:$I$29,S135,"Cubic","Extrapolate=Linear","MultiX=Average","Skip=True","Sort=True")</f>
        <v>14.9725</v>
      </c>
    </row>
    <row r="136" spans="16:21" x14ac:dyDescent="0.25">
      <c r="P136" s="10">
        <v>34703</v>
      </c>
      <c r="Q136">
        <v>1.297169</v>
      </c>
      <c r="S136" s="42">
        <f t="shared" ca="1" si="6"/>
        <v>45980</v>
      </c>
      <c r="T136" s="43">
        <f ca="1">_xll.BInterpol('Base CDI'!$H$4:$H$28,'Base CDI'!$J$4:$J$29,S136,"Cubic","Extrapolate=Linear","MultiX=Average","Skip=True","Sort=True")</f>
        <v>14.976933333333335</v>
      </c>
      <c r="U136" s="43">
        <f ca="1">_xll.BInterpol('Base CDI'!$H$4:$H$28,'Base CDI'!$I$4:$I$29,S136,"Cubic","Extrapolate=Linear","MultiX=Average","Skip=True","Sort=True")</f>
        <v>14.971666666666668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45981</v>
      </c>
      <c r="T137" s="43">
        <f ca="1">_xll.BInterpol('Base CDI'!$H$4:$H$28,'Base CDI'!$J$4:$J$29,S137,"Cubic","Extrapolate=Linear","MultiX=Average","Skip=True","Sort=True")</f>
        <v>14.976116666666668</v>
      </c>
      <c r="U137" s="43">
        <f ca="1">_xll.BInterpol('Base CDI'!$H$4:$H$28,'Base CDI'!$I$4:$I$29,S137,"Cubic","Extrapolate=Linear","MultiX=Average","Skip=True","Sort=True")</f>
        <v>14.970833333333333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45982</v>
      </c>
      <c r="T138" s="43">
        <f ca="1">_xll.BInterpol('Base CDI'!$H$4:$H$28,'Base CDI'!$J$4:$J$29,S138,"Cubic","Extrapolate=Linear","MultiX=Average","Skip=True","Sort=True")</f>
        <v>14.975300000000001</v>
      </c>
      <c r="U138" s="43">
        <f ca="1">_xll.BInterpol('Base CDI'!$H$4:$H$28,'Base CDI'!$I$4:$I$29,S138,"Cubic","Extrapolate=Linear","MultiX=Average","Skip=True","Sort=True")</f>
        <v>14.97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45983</v>
      </c>
      <c r="T139" s="43">
        <f ca="1">_xll.BInterpol('Base CDI'!$H$4:$H$28,'Base CDI'!$J$4:$J$29,S139,"Cubic","Extrapolate=Linear","MultiX=Average","Skip=True","Sort=True")</f>
        <v>14.974483333333334</v>
      </c>
      <c r="U139" s="43">
        <f ca="1">_xll.BInterpol('Base CDI'!$H$4:$H$28,'Base CDI'!$I$4:$I$29,S139,"Cubic","Extrapolate=Linear","MultiX=Average","Skip=True","Sort=True")</f>
        <v>14.969166666666668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45984</v>
      </c>
      <c r="T140" s="43">
        <f ca="1">_xll.BInterpol('Base CDI'!$H$4:$H$28,'Base CDI'!$J$4:$J$29,S140,"Cubic","Extrapolate=Linear","MultiX=Average","Skip=True","Sort=True")</f>
        <v>14.973666666666668</v>
      </c>
      <c r="U140" s="43">
        <f ca="1">_xll.BInterpol('Base CDI'!$H$4:$H$28,'Base CDI'!$I$4:$I$29,S140,"Cubic","Extrapolate=Linear","MultiX=Average","Skip=True","Sort=True")</f>
        <v>14.968333333333334</v>
      </c>
    </row>
    <row r="141" spans="16:21" x14ac:dyDescent="0.25">
      <c r="P141" s="10">
        <v>34710</v>
      </c>
      <c r="Q141">
        <v>1.307401</v>
      </c>
      <c r="S141" s="42">
        <f t="shared" ca="1" si="7"/>
        <v>45985</v>
      </c>
      <c r="T141" s="43">
        <f ca="1">_xll.BInterpol('Base CDI'!$H$4:$H$28,'Base CDI'!$J$4:$J$29,S141,"Cubic","Extrapolate=Linear","MultiX=Average","Skip=True","Sort=True")</f>
        <v>14.972850000000001</v>
      </c>
      <c r="U141" s="43">
        <f ca="1">_xll.BInterpol('Base CDI'!$H$4:$H$28,'Base CDI'!$I$4:$I$29,S141,"Cubic","Extrapolate=Linear","MultiX=Average","Skip=True","Sort=True")</f>
        <v>14.967500000000001</v>
      </c>
    </row>
    <row r="142" spans="16:21" x14ac:dyDescent="0.25">
      <c r="P142" s="10">
        <v>34711</v>
      </c>
      <c r="Q142">
        <v>1.309388</v>
      </c>
      <c r="S142" s="42">
        <f t="shared" ca="1" si="7"/>
        <v>45986</v>
      </c>
      <c r="T142" s="43">
        <f ca="1">_xll.BInterpol('Base CDI'!$H$4:$H$28,'Base CDI'!$J$4:$J$29,S142,"Cubic","Extrapolate=Linear","MultiX=Average","Skip=True","Sort=True")</f>
        <v>14.972033333333334</v>
      </c>
      <c r="U142" s="43">
        <f ca="1">_xll.BInterpol('Base CDI'!$H$4:$H$28,'Base CDI'!$I$4:$I$29,S142,"Cubic","Extrapolate=Linear","MultiX=Average","Skip=True","Sort=True")</f>
        <v>14.966666666666667</v>
      </c>
    </row>
    <row r="143" spans="16:21" x14ac:dyDescent="0.25">
      <c r="P143" s="10">
        <v>34712</v>
      </c>
      <c r="Q143">
        <v>1.311396</v>
      </c>
      <c r="S143" s="42">
        <f t="shared" ca="1" si="7"/>
        <v>45987</v>
      </c>
      <c r="T143" s="43">
        <f ca="1">_xll.BInterpol('Base CDI'!$H$4:$H$28,'Base CDI'!$J$4:$J$29,S143,"Cubic","Extrapolate=Linear","MultiX=Average","Skip=True","Sort=True")</f>
        <v>14.971216666666667</v>
      </c>
      <c r="U143" s="43">
        <f ca="1">_xll.BInterpol('Base CDI'!$H$4:$H$28,'Base CDI'!$I$4:$I$29,S143,"Cubic","Extrapolate=Linear","MultiX=Average","Skip=True","Sort=True")</f>
        <v>14.965833333333334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45988</v>
      </c>
      <c r="T144" s="43">
        <f ca="1">_xll.BInterpol('Base CDI'!$H$4:$H$28,'Base CDI'!$J$4:$J$29,S144,"Cubic","Extrapolate=Linear","MultiX=Average","Skip=True","Sort=True")</f>
        <v>14.970400000000001</v>
      </c>
      <c r="U144" s="43">
        <f ca="1">_xll.BInterpol('Base CDI'!$H$4:$H$28,'Base CDI'!$I$4:$I$29,S144,"Cubic","Extrapolate=Linear","MultiX=Average","Skip=True","Sort=True")</f>
        <v>14.965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45989</v>
      </c>
      <c r="T145" s="43">
        <f ca="1">_xll.BInterpol('Base CDI'!$H$4:$H$28,'Base CDI'!$J$4:$J$29,S145,"Cubic","Extrapolate=Linear","MultiX=Average","Skip=True","Sort=True")</f>
        <v>14.969583333333334</v>
      </c>
      <c r="U145" s="43">
        <f ca="1">_xll.BInterpol('Base CDI'!$H$4:$H$28,'Base CDI'!$I$4:$I$29,S145,"Cubic","Extrapolate=Linear","MultiX=Average","Skip=True","Sort=True")</f>
        <v>14.964166666666667</v>
      </c>
    </row>
    <row r="146" spans="16:21" x14ac:dyDescent="0.25">
      <c r="P146" s="10">
        <v>34717</v>
      </c>
      <c r="Q146">
        <v>1.317464</v>
      </c>
      <c r="S146" s="42">
        <f t="shared" ca="1" si="7"/>
        <v>45990</v>
      </c>
      <c r="T146" s="43">
        <f ca="1">_xll.BInterpol('Base CDI'!$H$4:$H$28,'Base CDI'!$J$4:$J$29,S146,"Cubic","Extrapolate=Linear","MultiX=Average","Skip=True","Sort=True")</f>
        <v>14.968766666666667</v>
      </c>
      <c r="U146" s="43">
        <f ca="1">_xll.BInterpol('Base CDI'!$H$4:$H$28,'Base CDI'!$I$4:$I$29,S146,"Cubic","Extrapolate=Linear","MultiX=Average","Skip=True","Sort=True")</f>
        <v>14.963333333333335</v>
      </c>
    </row>
    <row r="147" spans="16:21" x14ac:dyDescent="0.25">
      <c r="P147" s="10">
        <v>34718</v>
      </c>
      <c r="Q147">
        <v>1.319493</v>
      </c>
      <c r="S147" s="42">
        <f t="shared" ca="1" si="7"/>
        <v>45991</v>
      </c>
      <c r="T147" s="43">
        <f ca="1">_xll.BInterpol('Base CDI'!$H$4:$H$28,'Base CDI'!$J$4:$J$29,S147,"Cubic","Extrapolate=Linear","MultiX=Average","Skip=True","Sort=True")</f>
        <v>14.96795</v>
      </c>
      <c r="U147" s="43">
        <f ca="1">_xll.BInterpol('Base CDI'!$H$4:$H$28,'Base CDI'!$I$4:$I$29,S147,"Cubic","Extrapolate=Linear","MultiX=Average","Skip=True","Sort=True")</f>
        <v>14.9625</v>
      </c>
    </row>
    <row r="148" spans="16:21" x14ac:dyDescent="0.25">
      <c r="P148" s="10">
        <v>34719</v>
      </c>
      <c r="Q148">
        <v>1.321534</v>
      </c>
      <c r="S148" s="42">
        <f t="shared" ca="1" si="7"/>
        <v>45992</v>
      </c>
      <c r="T148" s="43">
        <f ca="1">_xll.BInterpol('Base CDI'!$H$4:$H$28,'Base CDI'!$J$4:$J$29,S148,"Cubic","Extrapolate=Linear","MultiX=Average","Skip=True","Sort=True")</f>
        <v>14.967133333333335</v>
      </c>
      <c r="U148" s="43">
        <f ca="1">_xll.BInterpol('Base CDI'!$H$4:$H$28,'Base CDI'!$I$4:$I$29,S148,"Cubic","Extrapolate=Linear","MultiX=Average","Skip=True","Sort=True")</f>
        <v>14.961666666666668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45993</v>
      </c>
      <c r="T149" s="43">
        <f ca="1">_xll.BInterpol('Base CDI'!$H$4:$H$28,'Base CDI'!$J$4:$J$29,S149,"Cubic","Extrapolate=Linear","MultiX=Average","Skip=True","Sort=True")</f>
        <v>14.966316666666668</v>
      </c>
      <c r="U149" s="43">
        <f ca="1">_xll.BInterpol('Base CDI'!$H$4:$H$28,'Base CDI'!$I$4:$I$29,S149,"Cubic","Extrapolate=Linear","MultiX=Average","Skip=True","Sort=True")</f>
        <v>14.960833333333333</v>
      </c>
    </row>
    <row r="150" spans="16:21" x14ac:dyDescent="0.25">
      <c r="P150" s="10">
        <v>34723</v>
      </c>
      <c r="Q150">
        <v>1.32559</v>
      </c>
      <c r="S150" s="42">
        <f t="shared" ca="1" si="7"/>
        <v>45994</v>
      </c>
      <c r="T150" s="43">
        <f ca="1">_xll.BInterpol('Base CDI'!$H$4:$H$28,'Base CDI'!$J$4:$J$29,S150,"Cubic","Extrapolate=Linear","MultiX=Average","Skip=True","Sort=True")</f>
        <v>14.9655</v>
      </c>
      <c r="U150" s="43">
        <f ca="1">_xll.BInterpol('Base CDI'!$H$4:$H$28,'Base CDI'!$I$4:$I$29,S150,"Cubic","Extrapolate=Linear","MultiX=Average","Skip=True","Sort=True")</f>
        <v>14.96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45995</v>
      </c>
      <c r="T151" s="43">
        <f ca="1">_xll.BInterpol('Base CDI'!$H$4:$H$28,'Base CDI'!$J$4:$J$29,S151,"Cubic","Extrapolate=Linear","MultiX=Average","Skip=True","Sort=True")</f>
        <v>14.964683333333333</v>
      </c>
      <c r="U151" s="43">
        <f ca="1">_xll.BInterpol('Base CDI'!$H$4:$H$28,'Base CDI'!$I$4:$I$29,S151,"Cubic","Extrapolate=Linear","MultiX=Average","Skip=True","Sort=True")</f>
        <v>14.959166666666667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45996</v>
      </c>
      <c r="T152" s="43">
        <f ca="1">_xll.BInterpol('Base CDI'!$H$4:$H$28,'Base CDI'!$J$4:$J$29,S152,"Cubic","Extrapolate=Linear","MultiX=Average","Skip=True","Sort=True")</f>
        <v>14.963866666666668</v>
      </c>
      <c r="U152" s="43">
        <f ca="1">_xll.BInterpol('Base CDI'!$H$4:$H$28,'Base CDI'!$I$4:$I$29,S152,"Cubic","Extrapolate=Linear","MultiX=Average","Skip=True","Sort=True")</f>
        <v>14.958333333333334</v>
      </c>
    </row>
    <row r="153" spans="16:21" x14ac:dyDescent="0.25">
      <c r="P153" s="10">
        <v>34726</v>
      </c>
      <c r="Q153">
        <v>1.331599</v>
      </c>
      <c r="S153" s="42">
        <f t="shared" ca="1" si="7"/>
        <v>45997</v>
      </c>
      <c r="T153" s="43">
        <f ca="1">_xll.BInterpol('Base CDI'!$H$4:$H$28,'Base CDI'!$J$4:$J$29,S153,"Cubic","Extrapolate=Linear","MultiX=Average","Skip=True","Sort=True")</f>
        <v>14.963050000000001</v>
      </c>
      <c r="U153" s="43">
        <f ca="1">_xll.BInterpol('Base CDI'!$H$4:$H$28,'Base CDI'!$I$4:$I$29,S153,"Cubic","Extrapolate=Linear","MultiX=Average","Skip=True","Sort=True")</f>
        <v>14.957500000000001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45998</v>
      </c>
      <c r="T154" s="43">
        <f ca="1">_xll.BInterpol('Base CDI'!$H$4:$H$28,'Base CDI'!$J$4:$J$29,S154,"Cubic","Extrapolate=Linear","MultiX=Average","Skip=True","Sort=True")</f>
        <v>14.962233333333334</v>
      </c>
      <c r="U154" s="43">
        <f ca="1">_xll.BInterpol('Base CDI'!$H$4:$H$28,'Base CDI'!$I$4:$I$29,S154,"Cubic","Extrapolate=Linear","MultiX=Average","Skip=True","Sort=True")</f>
        <v>14.956666666666667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45999</v>
      </c>
      <c r="T155" s="43">
        <f ca="1">_xll.BInterpol('Base CDI'!$H$4:$H$28,'Base CDI'!$J$4:$J$29,S155,"Cubic","Extrapolate=Linear","MultiX=Average","Skip=True","Sort=True")</f>
        <v>14.961416666666667</v>
      </c>
      <c r="U155" s="43">
        <f ca="1">_xll.BInterpol('Base CDI'!$H$4:$H$28,'Base CDI'!$I$4:$I$29,S155,"Cubic","Extrapolate=Linear","MultiX=Average","Skip=True","Sort=True")</f>
        <v>14.955833333333334</v>
      </c>
    </row>
    <row r="156" spans="16:21" x14ac:dyDescent="0.25">
      <c r="P156" s="10">
        <v>34731</v>
      </c>
      <c r="Q156">
        <v>1.337979</v>
      </c>
      <c r="S156" s="42">
        <f t="shared" ca="1" si="7"/>
        <v>46000</v>
      </c>
      <c r="T156" s="43">
        <f ca="1">_xll.BInterpol('Base CDI'!$H$4:$H$28,'Base CDI'!$J$4:$J$29,S156,"Cubic","Extrapolate=Linear","MultiX=Average","Skip=True","Sort=True")</f>
        <v>14.960600000000001</v>
      </c>
      <c r="U156" s="43">
        <f ca="1">_xll.BInterpol('Base CDI'!$H$4:$H$28,'Base CDI'!$I$4:$I$29,S156,"Cubic","Extrapolate=Linear","MultiX=Average","Skip=True","Sort=True")</f>
        <v>14.955</v>
      </c>
    </row>
    <row r="157" spans="16:21" x14ac:dyDescent="0.25">
      <c r="P157" s="10">
        <v>34732</v>
      </c>
      <c r="Q157">
        <v>1.34036</v>
      </c>
      <c r="S157" s="42">
        <f t="shared" ca="1" si="7"/>
        <v>46001</v>
      </c>
      <c r="T157" s="43">
        <f ca="1">_xll.BInterpol('Base CDI'!$H$4:$H$28,'Base CDI'!$J$4:$J$29,S157,"Cubic","Extrapolate=Linear","MultiX=Average","Skip=True","Sort=True")</f>
        <v>14.959783333333334</v>
      </c>
      <c r="U157" s="43">
        <f ca="1">_xll.BInterpol('Base CDI'!$H$4:$H$28,'Base CDI'!$I$4:$I$29,S157,"Cubic","Extrapolate=Linear","MultiX=Average","Skip=True","Sort=True")</f>
        <v>14.954166666666667</v>
      </c>
    </row>
    <row r="158" spans="16:21" x14ac:dyDescent="0.25">
      <c r="P158" s="10">
        <v>34733</v>
      </c>
      <c r="Q158">
        <v>1.342746</v>
      </c>
      <c r="S158" s="42">
        <f t="shared" ca="1" si="7"/>
        <v>46002</v>
      </c>
      <c r="T158" s="43">
        <f ca="1">_xll.BInterpol('Base CDI'!$H$4:$H$28,'Base CDI'!$J$4:$J$29,S158,"Cubic","Extrapolate=Linear","MultiX=Average","Skip=True","Sort=True")</f>
        <v>14.958966666666667</v>
      </c>
      <c r="U158" s="43">
        <f ca="1">_xll.BInterpol('Base CDI'!$H$4:$H$28,'Base CDI'!$I$4:$I$29,S158,"Cubic","Extrapolate=Linear","MultiX=Average","Skip=True","Sort=True")</f>
        <v>14.953333333333333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46003</v>
      </c>
      <c r="T159" s="43">
        <f ca="1">_xll.BInterpol('Base CDI'!$H$4:$H$28,'Base CDI'!$J$4:$J$29,S159,"Cubic","Extrapolate=Linear","MultiX=Average","Skip=True","Sort=True")</f>
        <v>14.958150000000002</v>
      </c>
      <c r="U159" s="43">
        <f ca="1">_xll.BInterpol('Base CDI'!$H$4:$H$28,'Base CDI'!$I$4:$I$29,S159,"Cubic","Extrapolate=Linear","MultiX=Average","Skip=True","Sort=True")</f>
        <v>14.952500000000001</v>
      </c>
    </row>
    <row r="160" spans="16:21" x14ac:dyDescent="0.25">
      <c r="P160" s="10">
        <v>34737</v>
      </c>
      <c r="Q160">
        <v>1.347548</v>
      </c>
      <c r="S160" s="42">
        <f t="shared" ca="1" si="7"/>
        <v>46004</v>
      </c>
      <c r="T160" s="43">
        <f ca="1">_xll.BInterpol('Base CDI'!$H$4:$H$28,'Base CDI'!$J$4:$J$29,S160,"Cubic","Extrapolate=Linear","MultiX=Average","Skip=True","Sort=True")</f>
        <v>14.957333333333334</v>
      </c>
      <c r="U160" s="43">
        <f ca="1">_xll.BInterpol('Base CDI'!$H$4:$H$28,'Base CDI'!$I$4:$I$29,S160,"Cubic","Extrapolate=Linear","MultiX=Average","Skip=True","Sort=True")</f>
        <v>14.951666666666668</v>
      </c>
    </row>
    <row r="161" spans="16:21" x14ac:dyDescent="0.25">
      <c r="P161" s="10">
        <v>34738</v>
      </c>
      <c r="Q161">
        <v>1.349961</v>
      </c>
      <c r="S161" s="42">
        <f t="shared" ca="1" si="7"/>
        <v>46005</v>
      </c>
      <c r="T161" s="43">
        <f ca="1">_xll.BInterpol('Base CDI'!$H$4:$H$28,'Base CDI'!$J$4:$J$29,S161,"Cubic","Extrapolate=Linear","MultiX=Average","Skip=True","Sort=True")</f>
        <v>14.956516666666667</v>
      </c>
      <c r="U161" s="43">
        <f ca="1">_xll.BInterpol('Base CDI'!$H$4:$H$28,'Base CDI'!$I$4:$I$29,S161,"Cubic","Extrapolate=Linear","MultiX=Average","Skip=True","Sort=True")</f>
        <v>14.950833333333334</v>
      </c>
    </row>
    <row r="162" spans="16:21" x14ac:dyDescent="0.25">
      <c r="P162" s="10">
        <v>34739</v>
      </c>
      <c r="Q162">
        <v>1.352373</v>
      </c>
      <c r="S162" s="42">
        <f t="shared" ca="1" si="7"/>
        <v>46006</v>
      </c>
      <c r="T162" s="43">
        <f ca="1">_xll.BInterpol('Base CDI'!$H$4:$H$28,'Base CDI'!$J$4:$J$29,S162,"Cubic","Extrapolate=Linear","MultiX=Average","Skip=True","Sort=True")</f>
        <v>14.9557</v>
      </c>
      <c r="U162" s="43">
        <f ca="1">_xll.BInterpol('Base CDI'!$H$4:$H$28,'Base CDI'!$I$4:$I$29,S162,"Cubic","Extrapolate=Linear","MultiX=Average","Skip=True","Sort=True")</f>
        <v>14.950000000000001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46007</v>
      </c>
      <c r="T163" s="43">
        <f ca="1">_xll.BInterpol('Base CDI'!$H$4:$H$28,'Base CDI'!$J$4:$J$29,S163,"Cubic","Extrapolate=Linear","MultiX=Average","Skip=True","Sort=True")</f>
        <v>14.954883333333335</v>
      </c>
      <c r="U163" s="43">
        <f ca="1">_xll.BInterpol('Base CDI'!$H$4:$H$28,'Base CDI'!$I$4:$I$29,S163,"Cubic","Extrapolate=Linear","MultiX=Average","Skip=True","Sort=True")</f>
        <v>14.949166666666667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46008</v>
      </c>
      <c r="T164" s="43">
        <f ca="1">_xll.BInterpol('Base CDI'!$H$4:$H$28,'Base CDI'!$J$4:$J$29,S164,"Cubic","Extrapolate=Linear","MultiX=Average","Skip=True","Sort=True")</f>
        <v>14.954066666666668</v>
      </c>
      <c r="U164" s="43">
        <f ca="1">_xll.BInterpol('Base CDI'!$H$4:$H$28,'Base CDI'!$I$4:$I$29,S164,"Cubic","Extrapolate=Linear","MultiX=Average","Skip=True","Sort=True")</f>
        <v>14.948333333333334</v>
      </c>
    </row>
    <row r="165" spans="16:21" x14ac:dyDescent="0.25">
      <c r="P165" s="10">
        <v>34744</v>
      </c>
      <c r="Q165">
        <v>1.359666</v>
      </c>
      <c r="S165" s="42">
        <f t="shared" ca="1" si="7"/>
        <v>46009</v>
      </c>
      <c r="T165" s="43">
        <f ca="1">_xll.BInterpol('Base CDI'!$H$4:$H$28,'Base CDI'!$J$4:$J$29,S165,"Cubic","Extrapolate=Linear","MultiX=Average","Skip=True","Sort=True")</f>
        <v>14.953250000000001</v>
      </c>
      <c r="U165" s="43">
        <f ca="1">_xll.BInterpol('Base CDI'!$H$4:$H$28,'Base CDI'!$I$4:$I$29,S165,"Cubic","Extrapolate=Linear","MultiX=Average","Skip=True","Sort=True")</f>
        <v>14.9475</v>
      </c>
    </row>
    <row r="166" spans="16:21" x14ac:dyDescent="0.25">
      <c r="P166" s="10">
        <v>34745</v>
      </c>
      <c r="Q166">
        <v>1.362109</v>
      </c>
      <c r="S166" s="42">
        <f t="shared" ca="1" si="7"/>
        <v>46010</v>
      </c>
      <c r="T166" s="43">
        <f ca="1">_xll.BInterpol('Base CDI'!$H$4:$H$28,'Base CDI'!$J$4:$J$29,S166,"Cubic","Extrapolate=Linear","MultiX=Average","Skip=True","Sort=True")</f>
        <v>14.952433333333333</v>
      </c>
      <c r="U166" s="43">
        <f ca="1">_xll.BInterpol('Base CDI'!$H$4:$H$28,'Base CDI'!$I$4:$I$29,S166,"Cubic","Extrapolate=Linear","MultiX=Average","Skip=True","Sort=True")</f>
        <v>14.946666666666667</v>
      </c>
    </row>
    <row r="167" spans="16:21" x14ac:dyDescent="0.25">
      <c r="P167" s="10">
        <v>34746</v>
      </c>
      <c r="Q167">
        <v>1.364552</v>
      </c>
      <c r="S167" s="42">
        <f t="shared" ca="1" si="7"/>
        <v>46011</v>
      </c>
      <c r="T167" s="43">
        <f ca="1">_xll.BInterpol('Base CDI'!$H$4:$H$28,'Base CDI'!$J$4:$J$29,S167,"Cubic","Extrapolate=Linear","MultiX=Average","Skip=True","Sort=True")</f>
        <v>14.951616666666668</v>
      </c>
      <c r="U167" s="43">
        <f ca="1">_xll.BInterpol('Base CDI'!$H$4:$H$28,'Base CDI'!$I$4:$I$29,S167,"Cubic","Extrapolate=Linear","MultiX=Average","Skip=True","Sort=True")</f>
        <v>14.945833333333335</v>
      </c>
    </row>
    <row r="168" spans="16:21" x14ac:dyDescent="0.25">
      <c r="P168" s="10">
        <v>34747</v>
      </c>
      <c r="Q168">
        <v>1.367008</v>
      </c>
      <c r="S168" s="42">
        <f t="shared" ca="1" si="7"/>
        <v>46012</v>
      </c>
      <c r="T168" s="43">
        <f ca="1">_xll.BInterpol('Base CDI'!$H$4:$H$28,'Base CDI'!$J$4:$J$29,S168,"Cubic","Extrapolate=Linear","MultiX=Average","Skip=True","Sort=True")</f>
        <v>14.950800000000001</v>
      </c>
      <c r="U168" s="43">
        <f ca="1">_xll.BInterpol('Base CDI'!$H$4:$H$28,'Base CDI'!$I$4:$I$29,S168,"Cubic","Extrapolate=Linear","MultiX=Average","Skip=True","Sort=True")</f>
        <v>14.945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46013</v>
      </c>
      <c r="T169" s="43">
        <f ca="1">_xll.BInterpol('Base CDI'!$H$4:$H$28,'Base CDI'!$J$4:$J$29,S169,"Cubic","Extrapolate=Linear","MultiX=Average","Skip=True","Sort=True")</f>
        <v>14.949983333333334</v>
      </c>
      <c r="U169" s="43">
        <f ca="1">_xll.BInterpol('Base CDI'!$H$4:$H$28,'Base CDI'!$I$4:$I$29,S169,"Cubic","Extrapolate=Linear","MultiX=Average","Skip=True","Sort=True")</f>
        <v>14.944166666666668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46014</v>
      </c>
      <c r="T170" s="43">
        <f ca="1">_xll.BInterpol('Base CDI'!$H$4:$H$28,'Base CDI'!$J$4:$J$29,S170,"Cubic","Extrapolate=Linear","MultiX=Average","Skip=True","Sort=True")</f>
        <v>14.949166666666667</v>
      </c>
      <c r="U170" s="43">
        <f ca="1">_xll.BInterpol('Base CDI'!$H$4:$H$28,'Base CDI'!$I$4:$I$29,S170,"Cubic","Extrapolate=Linear","MultiX=Average","Skip=True","Sort=True")</f>
        <v>14.943333333333333</v>
      </c>
    </row>
    <row r="171" spans="16:21" x14ac:dyDescent="0.25">
      <c r="P171" s="10">
        <v>34752</v>
      </c>
      <c r="Q171">
        <v>1.374403</v>
      </c>
      <c r="S171" s="42">
        <f t="shared" ca="1" si="7"/>
        <v>46015</v>
      </c>
      <c r="T171" s="43">
        <f ca="1">_xll.BInterpol('Base CDI'!$H$4:$H$28,'Base CDI'!$J$4:$J$29,S171,"Cubic","Extrapolate=Linear","MultiX=Average","Skip=True","Sort=True")</f>
        <v>14.948350000000001</v>
      </c>
      <c r="U171" s="43">
        <f ca="1">_xll.BInterpol('Base CDI'!$H$4:$H$28,'Base CDI'!$I$4:$I$29,S171,"Cubic","Extrapolate=Linear","MultiX=Average","Skip=True","Sort=True")</f>
        <v>14.942500000000001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46016</v>
      </c>
      <c r="T172" s="43">
        <f ca="1">_xll.BInterpol('Base CDI'!$H$4:$H$28,'Base CDI'!$J$4:$J$29,S172,"Cubic","Extrapolate=Linear","MultiX=Average","Skip=True","Sort=True")</f>
        <v>14.947533333333334</v>
      </c>
      <c r="U172" s="43">
        <f ca="1">_xll.BInterpol('Base CDI'!$H$4:$H$28,'Base CDI'!$I$4:$I$29,S172,"Cubic","Extrapolate=Linear","MultiX=Average","Skip=True","Sort=True")</f>
        <v>14.941666666666666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46017</v>
      </c>
      <c r="T173" s="43">
        <f ca="1">_xll.BInterpol('Base CDI'!$H$4:$H$28,'Base CDI'!$J$4:$J$29,S173,"Cubic","Extrapolate=Linear","MultiX=Average","Skip=True","Sort=True")</f>
        <v>14.946716666666667</v>
      </c>
      <c r="U173" s="43">
        <f ca="1">_xll.BInterpol('Base CDI'!$H$4:$H$28,'Base CDI'!$I$4:$I$29,S173,"Cubic","Extrapolate=Linear","MultiX=Average","Skip=True","Sort=True")</f>
        <v>14.940833333333334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46018</v>
      </c>
      <c r="T174" s="43">
        <f ca="1">_xll.BInterpol('Base CDI'!$H$4:$H$28,'Base CDI'!$J$4:$J$29,S174,"Cubic","Extrapolate=Linear","MultiX=Average","Skip=True","Sort=True")</f>
        <v>14.9459</v>
      </c>
      <c r="U174" s="43">
        <f ca="1">_xll.BInterpol('Base CDI'!$H$4:$H$28,'Base CDI'!$I$4:$I$29,S174,"Cubic","Extrapolate=Linear","MultiX=Average","Skip=True","Sort=True")</f>
        <v>14.940000000000001</v>
      </c>
    </row>
    <row r="175" spans="16:21" x14ac:dyDescent="0.25">
      <c r="P175" s="10">
        <v>34760</v>
      </c>
      <c r="Q175">
        <v>1.383229</v>
      </c>
      <c r="S175" s="42">
        <f t="shared" ca="1" si="7"/>
        <v>46019</v>
      </c>
      <c r="T175" s="43">
        <f ca="1">_xll.BInterpol('Base CDI'!$H$4:$H$28,'Base CDI'!$J$4:$J$29,S175,"Cubic","Extrapolate=Linear","MultiX=Average","Skip=True","Sort=True")</f>
        <v>14.945083333333335</v>
      </c>
      <c r="U175" s="43">
        <f ca="1">_xll.BInterpol('Base CDI'!$H$4:$H$28,'Base CDI'!$I$4:$I$29,S175,"Cubic","Extrapolate=Linear","MultiX=Average","Skip=True","Sort=True")</f>
        <v>14.939166666666667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46020</v>
      </c>
      <c r="T176" s="43">
        <f ca="1">_xll.BInterpol('Base CDI'!$H$4:$H$28,'Base CDI'!$J$4:$J$29,S176,"Cubic","Extrapolate=Linear","MultiX=Average","Skip=True","Sort=True")</f>
        <v>14.944266666666667</v>
      </c>
      <c r="U176" s="43">
        <f ca="1">_xll.BInterpol('Base CDI'!$H$4:$H$28,'Base CDI'!$I$4:$I$29,S176,"Cubic","Extrapolate=Linear","MultiX=Average","Skip=True","Sort=True")</f>
        <v>14.938333333333334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46021</v>
      </c>
      <c r="T177" s="43">
        <f ca="1">_xll.BInterpol('Base CDI'!$H$4:$H$28,'Base CDI'!$J$4:$J$29,S177,"Cubic","Extrapolate=Linear","MultiX=Average","Skip=True","Sort=True")</f>
        <v>14.94345</v>
      </c>
      <c r="U177" s="43">
        <f ca="1">_xll.BInterpol('Base CDI'!$H$4:$H$28,'Base CDI'!$I$4:$I$29,S177,"Cubic","Extrapolate=Linear","MultiX=Average","Skip=True","Sort=True")</f>
        <v>14.9375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46022</v>
      </c>
      <c r="T178" s="43">
        <f ca="1">_xll.BInterpol('Base CDI'!$H$4:$H$28,'Base CDI'!$J$4:$J$29,S178,"Cubic","Extrapolate=Linear","MultiX=Average","Skip=True","Sort=True")</f>
        <v>14.942633333333333</v>
      </c>
      <c r="U178" s="43">
        <f ca="1">_xll.BInterpol('Base CDI'!$H$4:$H$28,'Base CDI'!$I$4:$I$29,S178,"Cubic","Extrapolate=Linear","MultiX=Average","Skip=True","Sort=True")</f>
        <v>14.936666666666667</v>
      </c>
    </row>
    <row r="179" spans="16:21" x14ac:dyDescent="0.25">
      <c r="P179" s="10">
        <v>34766</v>
      </c>
      <c r="Q179">
        <v>1.391019</v>
      </c>
      <c r="S179" s="42">
        <f t="shared" ca="1" si="7"/>
        <v>46023</v>
      </c>
      <c r="T179" s="43">
        <f ca="1">_xll.BInterpol('Base CDI'!$H$4:$H$28,'Base CDI'!$J$4:$J$29,S179,"Cubic","Extrapolate=Linear","MultiX=Average","Skip=True","Sort=True")</f>
        <v>14.941816666666668</v>
      </c>
      <c r="U179" s="43">
        <f ca="1">_xll.BInterpol('Base CDI'!$H$4:$H$28,'Base CDI'!$I$4:$I$29,S179,"Cubic","Extrapolate=Linear","MultiX=Average","Skip=True","Sort=True")</f>
        <v>14.935833333333333</v>
      </c>
    </row>
    <row r="180" spans="16:21" x14ac:dyDescent="0.25">
      <c r="P180" s="10">
        <v>34767</v>
      </c>
      <c r="Q180">
        <v>1.392995</v>
      </c>
      <c r="S180" s="42">
        <f t="shared" ca="1" si="7"/>
        <v>46024</v>
      </c>
      <c r="T180" s="43">
        <f ca="1">_xll.BInterpol('Base CDI'!$H$4:$H$28,'Base CDI'!$J$4:$J$29,S180,"Cubic","Extrapolate=Linear","MultiX=Average","Skip=True","Sort=True")</f>
        <v>14.941000000000001</v>
      </c>
      <c r="U180" s="43">
        <f ca="1">_xll.BInterpol('Base CDI'!$H$4:$H$28,'Base CDI'!$I$4:$I$29,S180,"Cubic","Extrapolate=Linear","MultiX=Average","Skip=True","Sort=True")</f>
        <v>14.935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46025</v>
      </c>
      <c r="T181" s="43">
        <f ca="1">_xll.BInterpol('Base CDI'!$H$4:$H$28,'Base CDI'!$J$4:$J$29,S181,"Cubic","Extrapolate=Linear","MultiX=Average","Skip=True","Sort=True")</f>
        <v>14.940657319528279</v>
      </c>
      <c r="U181" s="43">
        <f ca="1">_xll.BInterpol('Base CDI'!$H$4:$H$28,'Base CDI'!$I$4:$I$29,S181,"Cubic","Extrapolate=Linear","MultiX=Average","Skip=True","Sort=True")</f>
        <v>14.934647835972374</v>
      </c>
    </row>
    <row r="182" spans="16:21" x14ac:dyDescent="0.25">
      <c r="P182" s="10">
        <v>34771</v>
      </c>
      <c r="Q182">
        <v>1.39846</v>
      </c>
      <c r="S182" s="42">
        <f t="shared" ca="1" si="7"/>
        <v>46026</v>
      </c>
      <c r="T182" s="43">
        <f ca="1">_xll.BInterpol('Base CDI'!$H$4:$H$28,'Base CDI'!$J$4:$J$29,S182,"Cubic","Extrapolate=Linear","MultiX=Average","Skip=True","Sort=True")</f>
        <v>14.940314551278627</v>
      </c>
      <c r="U182" s="43">
        <f ca="1">_xll.BInterpol('Base CDI'!$H$4:$H$28,'Base CDI'!$I$4:$I$29,S182,"Cubic","Extrapolate=Linear","MultiX=Average","Skip=True","Sort=True")</f>
        <v>14.934295582836571</v>
      </c>
    </row>
    <row r="183" spans="16:21" x14ac:dyDescent="0.25">
      <c r="P183" s="10">
        <v>34772</v>
      </c>
      <c r="Q183">
        <v>1.401397</v>
      </c>
      <c r="S183" s="42">
        <f t="shared" ca="1" si="7"/>
        <v>46027</v>
      </c>
      <c r="T183" s="43">
        <f ca="1">_xll.BInterpol('Base CDI'!$H$4:$H$28,'Base CDI'!$J$4:$J$29,S183,"Cubic","Extrapolate=Linear","MultiX=Average","Skip=True","Sort=True")</f>
        <v>14.939971607473113</v>
      </c>
      <c r="U183" s="43">
        <f ca="1">_xll.BInterpol('Base CDI'!$H$4:$H$28,'Base CDI'!$I$4:$I$29,S183,"Cubic","Extrapolate=Linear","MultiX=Average","Skip=True","Sort=True")</f>
        <v>14.933943151484414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46028</v>
      </c>
      <c r="T184" s="43">
        <f ca="1">_xll.BInterpol('Base CDI'!$H$4:$H$28,'Base CDI'!$J$4:$J$29,S184,"Cubic","Extrapolate=Linear","MultiX=Average","Skip=True","Sort=True")</f>
        <v>14.93962840033381</v>
      </c>
      <c r="U184" s="43">
        <f ca="1">_xll.BInterpol('Base CDI'!$H$4:$H$28,'Base CDI'!$I$4:$I$29,S184,"Cubic","Extrapolate=Linear","MultiX=Average","Skip=True","Sort=True")</f>
        <v>14.933590452807724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46029</v>
      </c>
      <c r="T185" s="43">
        <f ca="1">_xll.BInterpol('Base CDI'!$H$4:$H$28,'Base CDI'!$J$4:$J$29,S185,"Cubic","Extrapolate=Linear","MultiX=Average","Skip=True","Sort=True")</f>
        <v>14.939284842082783</v>
      </c>
      <c r="U185" s="43">
        <f ca="1">_xll.BInterpol('Base CDI'!$H$4:$H$28,'Base CDI'!$I$4:$I$29,S185,"Cubic","Extrapolate=Linear","MultiX=Average","Skip=True","Sort=True")</f>
        <v>14.933237397698326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46030</v>
      </c>
      <c r="T186" s="43">
        <f ca="1">_xll.BInterpol('Base CDI'!$H$4:$H$28,'Base CDI'!$J$4:$J$29,S186,"Cubic","Extrapolate=Linear","MultiX=Average","Skip=True","Sort=True")</f>
        <v>14.938940844942104</v>
      </c>
      <c r="U186" s="43">
        <f ca="1">_xll.BInterpol('Base CDI'!$H$4:$H$28,'Base CDI'!$I$4:$I$29,S186,"Cubic","Extrapolate=Linear","MultiX=Average","Skip=True","Sort=True")</f>
        <v>14.932883897048042</v>
      </c>
    </row>
    <row r="187" spans="16:21" x14ac:dyDescent="0.25">
      <c r="P187" s="10">
        <v>34778</v>
      </c>
      <c r="Q187">
        <v>1.412787</v>
      </c>
      <c r="S187" s="42">
        <f t="shared" ca="1" si="7"/>
        <v>46031</v>
      </c>
      <c r="T187" s="43">
        <f ca="1">_xll.BInterpol('Base CDI'!$H$4:$H$28,'Base CDI'!$J$4:$J$29,S187,"Cubic","Extrapolate=Linear","MultiX=Average","Skip=True","Sort=True")</f>
        <v>14.938596321133842</v>
      </c>
      <c r="U187" s="43">
        <f ca="1">_xll.BInterpol('Base CDI'!$H$4:$H$28,'Base CDI'!$I$4:$I$29,S187,"Cubic","Extrapolate=Linear","MultiX=Average","Skip=True","Sort=True")</f>
        <v>14.932529861748694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46032</v>
      </c>
      <c r="T188" s="43">
        <f ca="1">_xll.BInterpol('Base CDI'!$H$4:$H$28,'Base CDI'!$J$4:$J$29,S188,"Cubic","Extrapolate=Linear","MultiX=Average","Skip=True","Sort=True")</f>
        <v>14.938251182880066</v>
      </c>
      <c r="U188" s="43">
        <f ca="1">_xll.BInterpol('Base CDI'!$H$4:$H$28,'Base CDI'!$I$4:$I$29,S188,"Cubic","Extrapolate=Linear","MultiX=Average","Skip=True","Sort=True")</f>
        <v>14.932175202692106</v>
      </c>
    </row>
    <row r="189" spans="16:21" x14ac:dyDescent="0.25">
      <c r="P189" s="10">
        <v>34780</v>
      </c>
      <c r="Q189">
        <v>1.418501</v>
      </c>
      <c r="S189" s="42">
        <f t="shared" ca="1" si="7"/>
        <v>46033</v>
      </c>
      <c r="T189" s="43">
        <f ca="1">_xll.BInterpol('Base CDI'!$H$4:$H$28,'Base CDI'!$J$4:$J$29,S189,"Cubic","Extrapolate=Linear","MultiX=Average","Skip=True","Sort=True")</f>
        <v>14.937905342402848</v>
      </c>
      <c r="U189" s="43">
        <f ca="1">_xll.BInterpol('Base CDI'!$H$4:$H$28,'Base CDI'!$I$4:$I$29,S189,"Cubic","Extrapolate=Linear","MultiX=Average","Skip=True","Sort=True")</f>
        <v>14.931819830770099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46034</v>
      </c>
      <c r="T190" s="43">
        <f ca="1">_xll.BInterpol('Base CDI'!$H$4:$H$28,'Base CDI'!$J$4:$J$29,S190,"Cubic","Extrapolate=Linear","MultiX=Average","Skip=True","Sort=True")</f>
        <v>14.937558711924254</v>
      </c>
      <c r="U190" s="43">
        <f ca="1">_xll.BInterpol('Base CDI'!$H$4:$H$28,'Base CDI'!$I$4:$I$29,S190,"Cubic","Extrapolate=Linear","MultiX=Average","Skip=True","Sort=True")</f>
        <v>14.931463656874497</v>
      </c>
    </row>
    <row r="191" spans="16:21" x14ac:dyDescent="0.25">
      <c r="P191" s="10">
        <v>34782</v>
      </c>
      <c r="Q191">
        <v>1.424228</v>
      </c>
      <c r="S191" s="42">
        <f t="shared" ca="1" si="7"/>
        <v>46035</v>
      </c>
      <c r="T191" s="43">
        <f ca="1">_xll.BInterpol('Base CDI'!$H$4:$H$28,'Base CDI'!$J$4:$J$29,S191,"Cubic","Extrapolate=Linear","MultiX=Average","Skip=True","Sort=True")</f>
        <v>14.937211203666356</v>
      </c>
      <c r="U191" s="43">
        <f ca="1">_xll.BInterpol('Base CDI'!$H$4:$H$28,'Base CDI'!$I$4:$I$29,S191,"Cubic","Extrapolate=Linear","MultiX=Average","Skip=True","Sort=True")</f>
        <v>14.931106591897123</v>
      </c>
    </row>
    <row r="192" spans="16:21" x14ac:dyDescent="0.25">
      <c r="P192" s="10">
        <v>34785</v>
      </c>
      <c r="Q192">
        <v>1.4271</v>
      </c>
      <c r="S192" s="42">
        <f t="shared" ca="1" si="7"/>
        <v>46036</v>
      </c>
      <c r="T192" s="43">
        <f ca="1">_xll.BInterpol('Base CDI'!$H$4:$H$28,'Base CDI'!$J$4:$J$29,S192,"Cubic","Extrapolate=Linear","MultiX=Average","Skip=True","Sort=True")</f>
        <v>14.936862729851223</v>
      </c>
      <c r="U192" s="43">
        <f ca="1">_xll.BInterpol('Base CDI'!$H$4:$H$28,'Base CDI'!$I$4:$I$29,S192,"Cubic","Extrapolate=Linear","MultiX=Average","Skip=True","Sort=True")</f>
        <v>14.9307485467298</v>
      </c>
    </row>
    <row r="193" spans="16:21" x14ac:dyDescent="0.25">
      <c r="P193" s="10">
        <v>34786</v>
      </c>
      <c r="Q193">
        <v>1.429978</v>
      </c>
      <c r="S193" s="42">
        <f t="shared" ca="1" si="7"/>
        <v>46037</v>
      </c>
      <c r="T193" s="43">
        <f ca="1">_xll.BInterpol('Base CDI'!$H$4:$H$28,'Base CDI'!$J$4:$J$29,S193,"Cubic","Extrapolate=Linear","MultiX=Average","Skip=True","Sort=True")</f>
        <v>14.936513202700922</v>
      </c>
      <c r="U193" s="43">
        <f ca="1">_xll.BInterpol('Base CDI'!$H$4:$H$28,'Base CDI'!$I$4:$I$29,S193,"Cubic","Extrapolate=Linear","MultiX=Average","Skip=True","Sort=True")</f>
        <v>14.93038943226435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46038</v>
      </c>
      <c r="T194" s="43">
        <f ca="1">_xll.BInterpol('Base CDI'!$H$4:$H$28,'Base CDI'!$J$4:$J$29,S194,"Cubic","Extrapolate=Linear","MultiX=Average","Skip=True","Sort=True")</f>
        <v>14.936162534437528</v>
      </c>
      <c r="U194" s="43">
        <f ca="1">_xll.BInterpol('Base CDI'!$H$4:$H$28,'Base CDI'!$I$4:$I$29,S194,"Cubic","Extrapolate=Linear","MultiX=Average","Skip=True","Sort=True")</f>
        <v>14.930029159392596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46039</v>
      </c>
      <c r="T195" s="43">
        <f ca="1">_xll.BInterpol('Base CDI'!$H$4:$H$28,'Base CDI'!$J$4:$J$29,S195,"Cubic","Extrapolate=Linear","MultiX=Average","Skip=True","Sort=True")</f>
        <v>14.935810637283105</v>
      </c>
      <c r="U195" s="43">
        <f ca="1">_xll.BInterpol('Base CDI'!$H$4:$H$28,'Base CDI'!$I$4:$I$29,S195,"Cubic","Extrapolate=Linear","MultiX=Average","Skip=True","Sort=True")</f>
        <v>14.929667639006359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46040</v>
      </c>
      <c r="T196" s="43">
        <f ca="1">_xll.BInterpol('Base CDI'!$H$4:$H$28,'Base CDI'!$J$4:$J$29,S196,"Cubic","Extrapolate=Linear","MultiX=Average","Skip=True","Sort=True")</f>
        <v>14.935457423459725</v>
      </c>
      <c r="U196" s="43">
        <f ca="1">_xll.BInterpol('Base CDI'!$H$4:$H$28,'Base CDI'!$I$4:$I$29,S196,"Cubic","Extrapolate=Linear","MultiX=Average","Skip=True","Sort=True")</f>
        <v>14.929304781997466</v>
      </c>
    </row>
    <row r="197" spans="16:21" x14ac:dyDescent="0.25">
      <c r="P197" s="10">
        <v>34792</v>
      </c>
      <c r="Q197">
        <v>1.442186</v>
      </c>
      <c r="S197" s="42">
        <f t="shared" ca="1" si="7"/>
        <v>46041</v>
      </c>
      <c r="T197" s="43">
        <f ca="1">_xll.BInterpol('Base CDI'!$H$4:$H$28,'Base CDI'!$J$4:$J$29,S197,"Cubic","Extrapolate=Linear","MultiX=Average","Skip=True","Sort=True")</f>
        <v>14.935102805189459</v>
      </c>
      <c r="U197" s="43">
        <f ca="1">_xll.BInterpol('Base CDI'!$H$4:$H$28,'Base CDI'!$I$4:$I$29,S197,"Cubic","Extrapolate=Linear","MultiX=Average","Skip=True","Sort=True")</f>
        <v>14.928940499257736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46042</v>
      </c>
      <c r="T198" s="43">
        <f ca="1">_xll.BInterpol('Base CDI'!$H$4:$H$28,'Base CDI'!$J$4:$J$29,S198,"Cubic","Extrapolate=Linear","MultiX=Average","Skip=True","Sort=True")</f>
        <v>14.934746694694374</v>
      </c>
      <c r="U198" s="43">
        <f ca="1">_xll.BInterpol('Base CDI'!$H$4:$H$28,'Base CDI'!$I$4:$I$29,S198,"Cubic","Extrapolate=Linear","MultiX=Average","Skip=True","Sort=True")</f>
        <v>14.928574701678993</v>
      </c>
    </row>
    <row r="199" spans="16:21" x14ac:dyDescent="0.25">
      <c r="P199" s="10">
        <v>34794</v>
      </c>
      <c r="Q199">
        <v>1.44929</v>
      </c>
      <c r="S199" s="42">
        <f t="shared" ca="1" si="7"/>
        <v>46043</v>
      </c>
      <c r="T199" s="43">
        <f ca="1">_xll.BInterpol('Base CDI'!$H$4:$H$28,'Base CDI'!$J$4:$J$29,S199,"Cubic","Extrapolate=Linear","MultiX=Average","Skip=True","Sort=True")</f>
        <v>14.934389004196539</v>
      </c>
      <c r="U199" s="43">
        <f ca="1">_xll.BInterpol('Base CDI'!$H$4:$H$28,'Base CDI'!$I$4:$I$29,S199,"Cubic","Extrapolate=Linear","MultiX=Average","Skip=True","Sort=True")</f>
        <v>14.92820730015306</v>
      </c>
    </row>
    <row r="200" spans="16:21" x14ac:dyDescent="0.25">
      <c r="P200" s="10">
        <v>34795</v>
      </c>
      <c r="Q200">
        <v>1.452855</v>
      </c>
      <c r="S200" s="42">
        <f t="shared" ca="1" si="7"/>
        <v>46044</v>
      </c>
      <c r="T200" s="43">
        <f ca="1">_xll.BInterpol('Base CDI'!$H$4:$H$28,'Base CDI'!$J$4:$J$29,S200,"Cubic","Extrapolate=Linear","MultiX=Average","Skip=True","Sort=True")</f>
        <v>14.934029645918026</v>
      </c>
      <c r="U200" s="43">
        <f ca="1">_xll.BInterpol('Base CDI'!$H$4:$H$28,'Base CDI'!$I$4:$I$29,S200,"Cubic","Extrapolate=Linear","MultiX=Average","Skip=True","Sort=True")</f>
        <v>14.92783820557176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46045</v>
      </c>
      <c r="T201" s="43">
        <f ca="1">_xll.BInterpol('Base CDI'!$H$4:$H$28,'Base CDI'!$J$4:$J$29,S201,"Cubic","Extrapolate=Linear","MultiX=Average","Skip=True","Sort=True")</f>
        <v>14.933668532080903</v>
      </c>
      <c r="U201" s="43">
        <f ca="1">_xll.BInterpol('Base CDI'!$H$4:$H$28,'Base CDI'!$I$4:$I$29,S201,"Cubic","Extrapolate=Linear","MultiX=Average","Skip=True","Sort=True")</f>
        <v>14.927467328826914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46046</v>
      </c>
      <c r="T202" s="43">
        <f ca="1">_xll.BInterpol('Base CDI'!$H$4:$H$28,'Base CDI'!$J$4:$J$29,S202,"Cubic","Extrapolate=Linear","MultiX=Average","Skip=True","Sort=True")</f>
        <v>14.933305574907241</v>
      </c>
      <c r="U202" s="43">
        <f ca="1">_xll.BInterpol('Base CDI'!$H$4:$H$28,'Base CDI'!$I$4:$I$29,S202,"Cubic","Extrapolate=Linear","MultiX=Average","Skip=True","Sort=True")</f>
        <v>14.927094580810346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46047</v>
      </c>
      <c r="T203" s="43">
        <f ca="1">_xll.BInterpol('Base CDI'!$H$4:$H$28,'Base CDI'!$J$4:$J$29,S203,"Cubic","Extrapolate=Linear","MultiX=Average","Skip=True","Sort=True")</f>
        <v>14.932940686619107</v>
      </c>
      <c r="U203" s="43">
        <f ca="1">_xll.BInterpol('Base CDI'!$H$4:$H$28,'Base CDI'!$I$4:$I$29,S203,"Cubic","Extrapolate=Linear","MultiX=Average","Skip=True","Sort=True")</f>
        <v>14.92671987241388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46048</v>
      </c>
      <c r="T204" s="43">
        <f ca="1">_xll.BInterpol('Base CDI'!$H$4:$H$28,'Base CDI'!$J$4:$J$29,S204,"Cubic","Extrapolate=Linear","MultiX=Average","Skip=True","Sort=True")</f>
        <v>14.932573779438572</v>
      </c>
      <c r="U204" s="43">
        <f ca="1">_xll.BInterpol('Base CDI'!$H$4:$H$28,'Base CDI'!$I$4:$I$29,S204,"Cubic","Extrapolate=Linear","MultiX=Average","Skip=True","Sort=True")</f>
        <v>14.926343114529338</v>
      </c>
    </row>
    <row r="205" spans="16:21" x14ac:dyDescent="0.25">
      <c r="P205" s="10">
        <v>34806</v>
      </c>
      <c r="Q205">
        <v>1.470907</v>
      </c>
      <c r="S205" s="42">
        <f t="shared" ca="1" si="8"/>
        <v>46049</v>
      </c>
      <c r="T205" s="43">
        <f ca="1">_xll.BInterpol('Base CDI'!$H$4:$H$28,'Base CDI'!$J$4:$J$29,S205,"Cubic","Extrapolate=Linear","MultiX=Average","Skip=True","Sort=True")</f>
        <v>14.932204765587706</v>
      </c>
      <c r="U205" s="43">
        <f ca="1">_xll.BInterpol('Base CDI'!$H$4:$H$28,'Base CDI'!$I$4:$I$29,S205,"Cubic","Extrapolate=Linear","MultiX=Average","Skip=True","Sort=True")</f>
        <v>14.925964218048541</v>
      </c>
    </row>
    <row r="206" spans="16:21" x14ac:dyDescent="0.25">
      <c r="P206" s="10">
        <v>34807</v>
      </c>
      <c r="Q206">
        <v>1.474564</v>
      </c>
      <c r="S206" s="42">
        <f t="shared" ca="1" si="8"/>
        <v>46050</v>
      </c>
      <c r="T206" s="43">
        <f ca="1">_xll.BInterpol('Base CDI'!$H$4:$H$28,'Base CDI'!$J$4:$J$29,S206,"Cubic","Extrapolate=Linear","MultiX=Average","Skip=True","Sort=True")</f>
        <v>14.931833557288577</v>
      </c>
      <c r="U206" s="43">
        <f ca="1">_xll.BInterpol('Base CDI'!$H$4:$H$28,'Base CDI'!$I$4:$I$29,S206,"Cubic","Extrapolate=Linear","MultiX=Average","Skip=True","Sort=True")</f>
        <v>14.925583093863313</v>
      </c>
    </row>
    <row r="207" spans="16:21" x14ac:dyDescent="0.25">
      <c r="P207" s="10">
        <v>34808</v>
      </c>
      <c r="Q207">
        <v>1.478216</v>
      </c>
      <c r="S207" s="42">
        <f t="shared" ca="1" si="8"/>
        <v>46051</v>
      </c>
      <c r="T207" s="43">
        <f ca="1">_xll.BInterpol('Base CDI'!$H$4:$H$28,'Base CDI'!$J$4:$J$29,S207,"Cubic","Extrapolate=Linear","MultiX=Average","Skip=True","Sort=True")</f>
        <v>14.931460066763258</v>
      </c>
      <c r="U207" s="43">
        <f ca="1">_xll.BInterpol('Base CDI'!$H$4:$H$28,'Base CDI'!$I$4:$I$29,S207,"Cubic","Extrapolate=Linear","MultiX=Average","Skip=True","Sort=True")</f>
        <v>14.925199652865478</v>
      </c>
    </row>
    <row r="208" spans="16:21" x14ac:dyDescent="0.25">
      <c r="P208" s="10">
        <v>34809</v>
      </c>
      <c r="Q208">
        <v>1.481868</v>
      </c>
      <c r="S208" s="42">
        <f t="shared" ca="1" si="8"/>
        <v>46052</v>
      </c>
      <c r="T208" s="43">
        <f ca="1">_xll.BInterpol('Base CDI'!$H$4:$H$28,'Base CDI'!$J$4:$J$29,S208,"Cubic","Extrapolate=Linear","MultiX=Average","Skip=True","Sort=True")</f>
        <v>14.931084206233812</v>
      </c>
      <c r="U208" s="43">
        <f ca="1">_xll.BInterpol('Base CDI'!$H$4:$H$28,'Base CDI'!$I$4:$I$29,S208,"Cubic","Extrapolate=Linear","MultiX=Average","Skip=True","Sort=True")</f>
        <v>14.924813805946858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46053</v>
      </c>
      <c r="T209" s="43">
        <f ca="1">_xll.BInterpol('Base CDI'!$H$4:$H$28,'Base CDI'!$J$4:$J$29,S209,"Cubic","Extrapolate=Linear","MultiX=Average","Skip=True","Sort=True")</f>
        <v>14.930705887922317</v>
      </c>
      <c r="U209" s="43">
        <f ca="1">_xll.BInterpol('Base CDI'!$H$4:$H$28,'Base CDI'!$I$4:$I$29,S209,"Cubic","Extrapolate=Linear","MultiX=Average","Skip=True","Sort=True")</f>
        <v>14.924425463999274</v>
      </c>
    </row>
    <row r="210" spans="16:21" x14ac:dyDescent="0.25">
      <c r="P210" s="10">
        <v>34814</v>
      </c>
      <c r="Q210">
        <v>1.489177</v>
      </c>
      <c r="S210" s="42">
        <f t="shared" ca="1" si="8"/>
        <v>46054</v>
      </c>
      <c r="T210" s="43">
        <f ca="1">_xll.BInterpol('Base CDI'!$H$4:$H$28,'Base CDI'!$J$4:$J$29,S210,"Cubic","Extrapolate=Linear","MultiX=Average","Skip=True","Sort=True")</f>
        <v>14.930325024050834</v>
      </c>
      <c r="U210" s="43">
        <f ca="1">_xll.BInterpol('Base CDI'!$H$4:$H$28,'Base CDI'!$I$4:$I$29,S210,"Cubic","Extrapolate=Linear","MultiX=Average","Skip=True","Sort=True")</f>
        <v>14.924034537914551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46055</v>
      </c>
      <c r="T211" s="43">
        <f ca="1">_xll.BInterpol('Base CDI'!$H$4:$H$28,'Base CDI'!$J$4:$J$29,S211,"Cubic","Extrapolate=Linear","MultiX=Average","Skip=True","Sort=True")</f>
        <v>14.929941526841439</v>
      </c>
      <c r="U211" s="43">
        <f ca="1">_xll.BInterpol('Base CDI'!$H$4:$H$28,'Base CDI'!$I$4:$I$29,S211,"Cubic","Extrapolate=Linear","MultiX=Average","Skip=True","Sort=True")</f>
        <v>14.92364093858451</v>
      </c>
    </row>
    <row r="212" spans="16:21" x14ac:dyDescent="0.25">
      <c r="P212" s="10">
        <v>34816</v>
      </c>
      <c r="Q212">
        <v>1.496513</v>
      </c>
      <c r="S212" s="42">
        <f t="shared" ca="1" si="8"/>
        <v>46056</v>
      </c>
      <c r="T212" s="43">
        <f ca="1">_xll.BInterpol('Base CDI'!$H$4:$H$28,'Base CDI'!$J$4:$J$29,S212,"Cubic","Extrapolate=Linear","MultiX=Average","Skip=True","Sort=True")</f>
        <v>14.929555308516198</v>
      </c>
      <c r="U212" s="43">
        <f ca="1">_xll.BInterpol('Base CDI'!$H$4:$H$28,'Base CDI'!$I$4:$I$29,S212,"Cubic","Extrapolate=Linear","MultiX=Average","Skip=True","Sort=True")</f>
        <v>14.923244576900975</v>
      </c>
    </row>
    <row r="213" spans="16:21" x14ac:dyDescent="0.25">
      <c r="P213" s="10">
        <v>34817</v>
      </c>
      <c r="Q213">
        <v>1.500194</v>
      </c>
      <c r="S213" s="42">
        <f t="shared" ca="1" si="8"/>
        <v>46057</v>
      </c>
      <c r="T213" s="43">
        <f ca="1">_xll.BInterpol('Base CDI'!$H$4:$H$28,'Base CDI'!$J$4:$J$29,S213,"Cubic","Extrapolate=Linear","MultiX=Average","Skip=True","Sort=True")</f>
        <v>14.929166281297183</v>
      </c>
      <c r="U213" s="43">
        <f ca="1">_xll.BInterpol('Base CDI'!$H$4:$H$28,'Base CDI'!$I$4:$I$29,S213,"Cubic","Extrapolate=Linear","MultiX=Average","Skip=True","Sort=True")</f>
        <v>14.922845363755769</v>
      </c>
    </row>
    <row r="214" spans="16:21" x14ac:dyDescent="0.25">
      <c r="P214" s="10">
        <v>34821</v>
      </c>
      <c r="Q214">
        <v>1.503045</v>
      </c>
      <c r="S214" s="42">
        <f t="shared" ca="1" si="8"/>
        <v>46058</v>
      </c>
      <c r="T214" s="43">
        <f ca="1">_xll.BInterpol('Base CDI'!$H$4:$H$28,'Base CDI'!$J$4:$J$29,S214,"Cubic","Extrapolate=Linear","MultiX=Average","Skip=True","Sort=True")</f>
        <v>14.928774357406461</v>
      </c>
      <c r="U214" s="43">
        <f ca="1">_xll.BInterpol('Base CDI'!$H$4:$H$28,'Base CDI'!$I$4:$I$29,S214,"Cubic","Extrapolate=Linear","MultiX=Average","Skip=True","Sort=True")</f>
        <v>14.922443210040715</v>
      </c>
    </row>
    <row r="215" spans="16:21" x14ac:dyDescent="0.25">
      <c r="P215" s="10">
        <v>34822</v>
      </c>
      <c r="Q215">
        <v>1.505906</v>
      </c>
      <c r="S215" s="42">
        <f t="shared" ca="1" si="8"/>
        <v>46059</v>
      </c>
      <c r="T215" s="43">
        <f ca="1">_xll.BInterpol('Base CDI'!$H$4:$H$28,'Base CDI'!$J$4:$J$29,S215,"Cubic","Extrapolate=Linear","MultiX=Average","Skip=True","Sort=True")</f>
        <v>14.928379449066103</v>
      </c>
      <c r="U215" s="43">
        <f ca="1">_xll.BInterpol('Base CDI'!$H$4:$H$28,'Base CDI'!$I$4:$I$29,S215,"Cubic","Extrapolate=Linear","MultiX=Average","Skip=True","Sort=True")</f>
        <v>14.922038026647634</v>
      </c>
    </row>
    <row r="216" spans="16:21" x14ac:dyDescent="0.25">
      <c r="P216" s="10">
        <v>34823</v>
      </c>
      <c r="Q216">
        <v>1.508802</v>
      </c>
      <c r="S216" s="42">
        <f t="shared" ca="1" si="8"/>
        <v>46060</v>
      </c>
      <c r="T216" s="43">
        <f ca="1">_xll.BInterpol('Base CDI'!$H$4:$H$28,'Base CDI'!$J$4:$J$29,S216,"Cubic","Extrapolate=Linear","MultiX=Average","Skip=True","Sort=True")</f>
        <v>14.927981468498178</v>
      </c>
      <c r="U216" s="43">
        <f ca="1">_xll.BInterpol('Base CDI'!$H$4:$H$28,'Base CDI'!$I$4:$I$29,S216,"Cubic","Extrapolate=Linear","MultiX=Average","Skip=True","Sort=True")</f>
        <v>14.92162972446835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46061</v>
      </c>
      <c r="T217" s="43">
        <f ca="1">_xll.BInterpol('Base CDI'!$H$4:$H$28,'Base CDI'!$J$4:$J$29,S217,"Cubic","Extrapolate=Linear","MultiX=Average","Skip=True","Sort=True")</f>
        <v>14.927580327924755</v>
      </c>
      <c r="U217" s="43">
        <f ca="1">_xll.BInterpol('Base CDI'!$H$4:$H$28,'Base CDI'!$I$4:$I$29,S217,"Cubic","Extrapolate=Linear","MultiX=Average","Skip=True","Sort=True")</f>
        <v>14.921218214394685</v>
      </c>
    </row>
    <row r="218" spans="16:21" x14ac:dyDescent="0.25">
      <c r="P218" s="10">
        <v>34827</v>
      </c>
      <c r="Q218">
        <v>1.514586</v>
      </c>
      <c r="S218" s="42">
        <f t="shared" ca="1" si="8"/>
        <v>46062</v>
      </c>
      <c r="T218" s="43">
        <f ca="1">_xll.BInterpol('Base CDI'!$H$4:$H$28,'Base CDI'!$J$4:$J$29,S218,"Cubic","Extrapolate=Linear","MultiX=Average","Skip=True","Sort=True")</f>
        <v>14.927175939567904</v>
      </c>
      <c r="U218" s="43">
        <f ca="1">_xll.BInterpol('Base CDI'!$H$4:$H$28,'Base CDI'!$I$4:$I$29,S218,"Cubic","Extrapolate=Linear","MultiX=Average","Skip=True","Sort=True")</f>
        <v>14.920803407318463</v>
      </c>
    </row>
    <row r="219" spans="16:21" x14ac:dyDescent="0.25">
      <c r="P219" s="10">
        <v>34828</v>
      </c>
      <c r="Q219">
        <v>1.517479</v>
      </c>
      <c r="S219" s="42">
        <f t="shared" ca="1" si="8"/>
        <v>46063</v>
      </c>
      <c r="T219" s="43">
        <f ca="1">_xll.BInterpol('Base CDI'!$H$4:$H$28,'Base CDI'!$J$4:$J$29,S219,"Cubic","Extrapolate=Linear","MultiX=Average","Skip=True","Sort=True")</f>
        <v>14.926768215649696</v>
      </c>
      <c r="U219" s="43">
        <f ca="1">_xll.BInterpol('Base CDI'!$H$4:$H$28,'Base CDI'!$I$4:$I$29,S219,"Cubic","Extrapolate=Linear","MultiX=Average","Skip=True","Sort=True")</f>
        <v>14.920385214131505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46064</v>
      </c>
      <c r="T220" s="43">
        <f ca="1">_xll.BInterpol('Base CDI'!$H$4:$H$28,'Base CDI'!$J$4:$J$29,S220,"Cubic","Extrapolate=Linear","MultiX=Average","Skip=True","Sort=True")</f>
        <v>14.9263570683922</v>
      </c>
      <c r="U220" s="43">
        <f ca="1">_xll.BInterpol('Base CDI'!$H$4:$H$28,'Base CDI'!$I$4:$I$29,S220,"Cubic","Extrapolate=Linear","MultiX=Average","Skip=True","Sort=True")</f>
        <v>14.919963545725636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46065</v>
      </c>
      <c r="T221" s="43">
        <f ca="1">_xll.BInterpol('Base CDI'!$H$4:$H$28,'Base CDI'!$J$4:$J$29,S221,"Cubic","Extrapolate=Linear","MultiX=Average","Skip=True","Sort=True")</f>
        <v>14.925942410017482</v>
      </c>
      <c r="U221" s="43">
        <f ca="1">_xll.BInterpol('Base CDI'!$H$4:$H$28,'Base CDI'!$I$4:$I$29,S221,"Cubic","Extrapolate=Linear","MultiX=Average","Skip=True","Sort=True")</f>
        <v>14.919538312992676</v>
      </c>
    </row>
    <row r="222" spans="16:21" x14ac:dyDescent="0.25">
      <c r="P222" s="10">
        <v>34831</v>
      </c>
      <c r="Q222">
        <v>1.526216</v>
      </c>
      <c r="S222" s="42">
        <f t="shared" ca="1" si="8"/>
        <v>46066</v>
      </c>
      <c r="T222" s="43">
        <f ca="1">_xll.BInterpol('Base CDI'!$H$4:$H$28,'Base CDI'!$J$4:$J$29,S222,"Cubic","Extrapolate=Linear","MultiX=Average","Skip=True","Sort=True")</f>
        <v>14.925524152747617</v>
      </c>
      <c r="U222" s="43">
        <f ca="1">_xll.BInterpol('Base CDI'!$H$4:$H$28,'Base CDI'!$I$4:$I$29,S222,"Cubic","Extrapolate=Linear","MultiX=Average","Skip=True","Sort=True")</f>
        <v>14.919109426824452</v>
      </c>
    </row>
    <row r="223" spans="16:21" x14ac:dyDescent="0.25">
      <c r="P223" s="10">
        <v>34834</v>
      </c>
      <c r="Q223">
        <v>1.529131</v>
      </c>
      <c r="S223" s="42">
        <f t="shared" ca="1" si="8"/>
        <v>46067</v>
      </c>
      <c r="T223" s="43">
        <f ca="1">_xll.BInterpol('Base CDI'!$H$4:$H$28,'Base CDI'!$J$4:$J$29,S223,"Cubic","Extrapolate=Linear","MultiX=Average","Skip=True","Sort=True")</f>
        <v>14.92510220880467</v>
      </c>
      <c r="U223" s="43">
        <f ca="1">_xll.BInterpol('Base CDI'!$H$4:$H$28,'Base CDI'!$I$4:$I$29,S223,"Cubic","Extrapolate=Linear","MultiX=Average","Skip=True","Sort=True")</f>
        <v>14.918676798112783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46068</v>
      </c>
      <c r="T224" s="43">
        <f ca="1">_xll.BInterpol('Base CDI'!$H$4:$H$28,'Base CDI'!$J$4:$J$29,S224,"Cubic","Extrapolate=Linear","MultiX=Average","Skip=True","Sort=True")</f>
        <v>14.924676490410713</v>
      </c>
      <c r="U224" s="43">
        <f ca="1">_xll.BInterpol('Base CDI'!$H$4:$H$28,'Base CDI'!$I$4:$I$29,S224,"Cubic","Extrapolate=Linear","MultiX=Average","Skip=True","Sort=True")</f>
        <v>14.918240337749491</v>
      </c>
    </row>
    <row r="225" spans="16:21" x14ac:dyDescent="0.25">
      <c r="P225" s="10">
        <v>34836</v>
      </c>
      <c r="Q225">
        <v>1.534958</v>
      </c>
      <c r="S225" s="42">
        <f t="shared" ca="1" si="8"/>
        <v>46069</v>
      </c>
      <c r="T225" s="43">
        <f ca="1">_xll.BInterpol('Base CDI'!$H$4:$H$28,'Base CDI'!$J$4:$J$29,S225,"Cubic","Extrapolate=Linear","MultiX=Average","Skip=True","Sort=True")</f>
        <v>14.924246909787815</v>
      </c>
      <c r="U225" s="43">
        <f ca="1">_xll.BInterpol('Base CDI'!$H$4:$H$28,'Base CDI'!$I$4:$I$29,S225,"Cubic","Extrapolate=Linear","MultiX=Average","Skip=True","Sort=True")</f>
        <v>14.917799956626403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46070</v>
      </c>
      <c r="T226" s="43">
        <f ca="1">_xll.BInterpol('Base CDI'!$H$4:$H$28,'Base CDI'!$J$4:$J$29,S226,"Cubic","Extrapolate=Linear","MultiX=Average","Skip=True","Sort=True")</f>
        <v>14.923813379158045</v>
      </c>
      <c r="U226" s="43">
        <f ca="1">_xll.BInterpol('Base CDI'!$H$4:$H$28,'Base CDI'!$I$4:$I$29,S226,"Cubic","Extrapolate=Linear","MultiX=Average","Skip=True","Sort=True")</f>
        <v>14.917355565635338</v>
      </c>
    </row>
    <row r="227" spans="16:21" x14ac:dyDescent="0.25">
      <c r="P227" s="10">
        <v>34838</v>
      </c>
      <c r="Q227">
        <v>1.540781</v>
      </c>
      <c r="S227" s="42">
        <f t="shared" ca="1" si="8"/>
        <v>46071</v>
      </c>
      <c r="T227" s="43">
        <f ca="1">_xll.BInterpol('Base CDI'!$H$4:$H$28,'Base CDI'!$J$4:$J$29,S227,"Cubic","Extrapolate=Linear","MultiX=Average","Skip=True","Sort=True")</f>
        <v>14.923375810743472</v>
      </c>
      <c r="U227" s="43">
        <f ca="1">_xll.BInterpol('Base CDI'!$H$4:$H$28,'Base CDI'!$I$4:$I$29,S227,"Cubic","Extrapolate=Linear","MultiX=Average","Skip=True","Sort=True")</f>
        <v>14.916907075668121</v>
      </c>
    </row>
    <row r="228" spans="16:21" x14ac:dyDescent="0.25">
      <c r="P228" s="10">
        <v>34841</v>
      </c>
      <c r="Q228">
        <v>1.543698</v>
      </c>
      <c r="S228" s="42">
        <f t="shared" ca="1" si="8"/>
        <v>46072</v>
      </c>
      <c r="T228" s="43">
        <f ca="1">_xll.BInterpol('Base CDI'!$H$4:$H$28,'Base CDI'!$J$4:$J$29,S228,"Cubic","Extrapolate=Linear","MultiX=Average","Skip=True","Sort=True")</f>
        <v>14.922934116766168</v>
      </c>
      <c r="U228" s="43">
        <f ca="1">_xll.BInterpol('Base CDI'!$H$4:$H$28,'Base CDI'!$I$4:$I$29,S228,"Cubic","Extrapolate=Linear","MultiX=Average","Skip=True","Sort=True")</f>
        <v>14.916454397616574</v>
      </c>
    </row>
    <row r="229" spans="16:21" x14ac:dyDescent="0.25">
      <c r="P229" s="10">
        <v>34842</v>
      </c>
      <c r="Q229">
        <v>1.546621</v>
      </c>
      <c r="S229" s="42">
        <f t="shared" ca="1" si="8"/>
        <v>46073</v>
      </c>
      <c r="T229" s="43">
        <f ca="1">_xll.BInterpol('Base CDI'!$H$4:$H$28,'Base CDI'!$J$4:$J$29,S229,"Cubic","Extrapolate=Linear","MultiX=Average","Skip=True","Sort=True")</f>
        <v>14.922488209448199</v>
      </c>
      <c r="U229" s="43">
        <f ca="1">_xll.BInterpol('Base CDI'!$H$4:$H$28,'Base CDI'!$I$4:$I$29,S229,"Cubic","Extrapolate=Linear","MultiX=Average","Skip=True","Sort=True")</f>
        <v>14.91599744237252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46074</v>
      </c>
      <c r="T230" s="43">
        <f ca="1">_xll.BInterpol('Base CDI'!$H$4:$H$28,'Base CDI'!$J$4:$J$29,S230,"Cubic","Extrapolate=Linear","MultiX=Average","Skip=True","Sort=True")</f>
        <v>14.922038001011638</v>
      </c>
      <c r="U230" s="43">
        <f ca="1">_xll.BInterpol('Base CDI'!$H$4:$H$28,'Base CDI'!$I$4:$I$29,S230,"Cubic","Extrapolate=Linear","MultiX=Average","Skip=True","Sort=True")</f>
        <v>14.915536120827781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46075</v>
      </c>
      <c r="T231" s="43">
        <f ca="1">_xll.BInterpol('Base CDI'!$H$4:$H$28,'Base CDI'!$J$4:$J$29,S231,"Cubic","Extrapolate=Linear","MultiX=Average","Skip=True","Sort=True")</f>
        <v>14.921583403678552</v>
      </c>
      <c r="U231" s="43">
        <f ca="1">_xll.BInterpol('Base CDI'!$H$4:$H$28,'Base CDI'!$I$4:$I$29,S231,"Cubic","Extrapolate=Linear","MultiX=Average","Skip=True","Sort=True")</f>
        <v>14.915070343874179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46076</v>
      </c>
      <c r="T232" s="43">
        <f ca="1">_xll.BInterpol('Base CDI'!$H$4:$H$28,'Base CDI'!$J$4:$J$29,S232,"Cubic","Extrapolate=Linear","MultiX=Average","Skip=True","Sort=True")</f>
        <v>14.921124329671011</v>
      </c>
      <c r="U232" s="43">
        <f ca="1">_xll.BInterpol('Base CDI'!$H$4:$H$28,'Base CDI'!$I$4:$I$29,S232,"Cubic","Extrapolate=Linear","MultiX=Average","Skip=True","Sort=True")</f>
        <v>14.91460002240354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46077</v>
      </c>
      <c r="T233" s="43">
        <f ca="1">_xll.BInterpol('Base CDI'!$H$4:$H$28,'Base CDI'!$J$4:$J$29,S233,"Cubic","Extrapolate=Linear","MultiX=Average","Skip=True","Sort=True")</f>
        <v>14.920660691211086</v>
      </c>
      <c r="U233" s="43">
        <f ca="1">_xll.BInterpol('Base CDI'!$H$4:$H$28,'Base CDI'!$I$4:$I$29,S233,"Cubic","Extrapolate=Linear","MultiX=Average","Skip=True","Sort=True")</f>
        <v>14.914125067307683</v>
      </c>
    </row>
    <row r="234" spans="16:21" x14ac:dyDescent="0.25">
      <c r="P234" s="10">
        <v>34849</v>
      </c>
      <c r="Q234">
        <v>1.561323</v>
      </c>
      <c r="S234" s="42">
        <f t="shared" ca="1" si="8"/>
        <v>46078</v>
      </c>
      <c r="T234" s="43">
        <f ca="1">_xll.BInterpol('Base CDI'!$H$4:$H$28,'Base CDI'!$J$4:$J$29,S234,"Cubic","Extrapolate=Linear","MultiX=Average","Skip=True","Sort=True")</f>
        <v>14.920192400520847</v>
      </c>
      <c r="U234" s="43">
        <f ca="1">_xll.BInterpol('Base CDI'!$H$4:$H$28,'Base CDI'!$I$4:$I$29,S234,"Cubic","Extrapolate=Linear","MultiX=Average","Skip=True","Sort=True")</f>
        <v>14.913645389478434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46079</v>
      </c>
      <c r="T235" s="43">
        <f ca="1">_xll.BInterpol('Base CDI'!$H$4:$H$28,'Base CDI'!$J$4:$J$29,S235,"Cubic","Extrapolate=Linear","MultiX=Average","Skip=True","Sort=True")</f>
        <v>14.91971936982236</v>
      </c>
      <c r="U235" s="43">
        <f ca="1">_xll.BInterpol('Base CDI'!$H$4:$H$28,'Base CDI'!$I$4:$I$29,S235,"Cubic","Extrapolate=Linear","MultiX=Average","Skip=True","Sort=True")</f>
        <v>14.913160899807615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46080</v>
      </c>
      <c r="T236" s="43">
        <f ca="1">_xll.BInterpol('Base CDI'!$H$4:$H$28,'Base CDI'!$J$4:$J$29,S236,"Cubic","Extrapolate=Linear","MultiX=Average","Skip=True","Sort=True")</f>
        <v>14.919241511337695</v>
      </c>
      <c r="U236" s="43">
        <f ca="1">_xll.BInterpol('Base CDI'!$H$4:$H$28,'Base CDI'!$I$4:$I$29,S236,"Cubic","Extrapolate=Linear","MultiX=Average","Skip=True","Sort=True")</f>
        <v>14.912671509187046</v>
      </c>
    </row>
    <row r="237" spans="16:21" x14ac:dyDescent="0.25">
      <c r="P237" s="10">
        <v>34852</v>
      </c>
      <c r="Q237">
        <v>1.570192</v>
      </c>
      <c r="S237" s="42">
        <f t="shared" ca="1" si="8"/>
        <v>46081</v>
      </c>
      <c r="T237" s="43">
        <f ca="1">_xll.BInterpol('Base CDI'!$H$4:$H$28,'Base CDI'!$J$4:$J$29,S237,"Cubic","Extrapolate=Linear","MultiX=Average","Skip=True","Sort=True")</f>
        <v>14.918758737288925</v>
      </c>
      <c r="U237" s="43">
        <f ca="1">_xll.BInterpol('Base CDI'!$H$4:$H$28,'Base CDI'!$I$4:$I$29,S237,"Cubic","Extrapolate=Linear","MultiX=Average","Skip=True","Sort=True")</f>
        <v>14.912177128508553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46082</v>
      </c>
      <c r="T238" s="43">
        <f ca="1">_xll.BInterpol('Base CDI'!$H$4:$H$28,'Base CDI'!$J$4:$J$29,S238,"Cubic","Extrapolate=Linear","MultiX=Average","Skip=True","Sort=True")</f>
        <v>14.918270959898118</v>
      </c>
      <c r="U238" s="43">
        <f ca="1">_xll.BInterpol('Base CDI'!$H$4:$H$28,'Base CDI'!$I$4:$I$29,S238,"Cubic","Extrapolate=Linear","MultiX=Average","Skip=True","Sort=True")</f>
        <v>14.911677668663957</v>
      </c>
    </row>
    <row r="239" spans="16:21" x14ac:dyDescent="0.25">
      <c r="P239" s="10">
        <v>34856</v>
      </c>
      <c r="Q239">
        <v>1.576133</v>
      </c>
      <c r="S239" s="42">
        <f t="shared" ca="1" si="8"/>
        <v>46083</v>
      </c>
      <c r="T239" s="43">
        <f ca="1">_xll.BInterpol('Base CDI'!$H$4:$H$28,'Base CDI'!$J$4:$J$29,S239,"Cubic","Extrapolate=Linear","MultiX=Average","Skip=True","Sort=True")</f>
        <v>14.917778091387342</v>
      </c>
      <c r="U239" s="43">
        <f ca="1">_xll.BInterpol('Base CDI'!$H$4:$H$28,'Base CDI'!$I$4:$I$29,S239,"Cubic","Extrapolate=Linear","MultiX=Average","Skip=True","Sort=True")</f>
        <v>14.911173040545082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46084</v>
      </c>
      <c r="T240" s="43">
        <f ca="1">_xll.BInterpol('Base CDI'!$H$4:$H$28,'Base CDI'!$J$4:$J$29,S240,"Cubic","Extrapolate=Linear","MultiX=Average","Skip=True","Sort=True")</f>
        <v>14.917280043978669</v>
      </c>
      <c r="U240" s="43">
        <f ca="1">_xll.BInterpol('Base CDI'!$H$4:$H$28,'Base CDI'!$I$4:$I$29,S240,"Cubic","Extrapolate=Linear","MultiX=Average","Skip=True","Sort=True")</f>
        <v>14.91066315504375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46085</v>
      </c>
      <c r="T241" s="43">
        <f ca="1">_xll.BInterpol('Base CDI'!$H$4:$H$28,'Base CDI'!$J$4:$J$29,S241,"Cubic","Extrapolate=Linear","MultiX=Average","Skip=True","Sort=True")</f>
        <v>14.916776729894165</v>
      </c>
      <c r="U241" s="43">
        <f ca="1">_xll.BInterpol('Base CDI'!$H$4:$H$28,'Base CDI'!$I$4:$I$29,S241,"Cubic","Extrapolate=Linear","MultiX=Average","Skip=True","Sort=True")</f>
        <v>14.910147923051783</v>
      </c>
    </row>
    <row r="242" spans="16:21" x14ac:dyDescent="0.25">
      <c r="P242" s="10">
        <v>34859</v>
      </c>
      <c r="Q242">
        <v>1.585102</v>
      </c>
      <c r="S242" s="42">
        <f t="shared" ca="1" si="8"/>
        <v>46086</v>
      </c>
      <c r="T242" s="43">
        <f ca="1">_xll.BInterpol('Base CDI'!$H$4:$H$28,'Base CDI'!$J$4:$J$29,S242,"Cubic","Extrapolate=Linear","MultiX=Average","Skip=True","Sort=True")</f>
        <v>14.916268061355904</v>
      </c>
      <c r="U242" s="43">
        <f ca="1">_xll.BInterpol('Base CDI'!$H$4:$H$28,'Base CDI'!$I$4:$I$29,S242,"Cubic","Extrapolate=Linear","MultiX=Average","Skip=True","Sort=True")</f>
        <v>14.909627255461006</v>
      </c>
    </row>
    <row r="243" spans="16:21" x14ac:dyDescent="0.25">
      <c r="P243" s="10">
        <v>34862</v>
      </c>
      <c r="Q243">
        <v>1.588104</v>
      </c>
      <c r="S243" s="42">
        <f t="shared" ca="1" si="8"/>
        <v>46087</v>
      </c>
      <c r="T243" s="43">
        <f ca="1">_xll.BInterpol('Base CDI'!$H$4:$H$28,'Base CDI'!$J$4:$J$29,S243,"Cubic","Extrapolate=Linear","MultiX=Average","Skip=True","Sort=True")</f>
        <v>14.915753950585952</v>
      </c>
      <c r="U243" s="43">
        <f ca="1">_xll.BInterpol('Base CDI'!$H$4:$H$28,'Base CDI'!$I$4:$I$29,S243,"Cubic","Extrapolate=Linear","MultiX=Average","Skip=True","Sort=True")</f>
        <v>14.909101063163238</v>
      </c>
    </row>
    <row r="244" spans="16:21" x14ac:dyDescent="0.25">
      <c r="P244" s="10">
        <v>34863</v>
      </c>
      <c r="Q244">
        <v>1.59111</v>
      </c>
      <c r="S244" s="42">
        <f t="shared" ca="1" si="8"/>
        <v>46088</v>
      </c>
      <c r="T244" s="43">
        <f ca="1">_xll.BInterpol('Base CDI'!$H$4:$H$28,'Base CDI'!$J$4:$J$29,S244,"Cubic","Extrapolate=Linear","MultiX=Average","Skip=True","Sort=True")</f>
        <v>14.91523430980638</v>
      </c>
      <c r="U244" s="43">
        <f ca="1">_xll.BInterpol('Base CDI'!$H$4:$H$28,'Base CDI'!$I$4:$I$29,S244,"Cubic","Extrapolate=Linear","MultiX=Average","Skip=True","Sort=True")</f>
        <v>14.908569257050306</v>
      </c>
    </row>
    <row r="245" spans="16:21" x14ac:dyDescent="0.25">
      <c r="P245" s="10">
        <v>34864</v>
      </c>
      <c r="Q245">
        <v>1.594123</v>
      </c>
      <c r="S245" s="42">
        <f t="shared" ca="1" si="8"/>
        <v>46089</v>
      </c>
      <c r="T245" s="43">
        <f ca="1">_xll.BInterpol('Base CDI'!$H$4:$H$28,'Base CDI'!$J$4:$J$29,S245,"Cubic","Extrapolate=Linear","MultiX=Average","Skip=True","Sort=True")</f>
        <v>14.914709051239257</v>
      </c>
      <c r="U245" s="43">
        <f ca="1">_xll.BInterpol('Base CDI'!$H$4:$H$28,'Base CDI'!$I$4:$I$29,S245,"Cubic","Extrapolate=Linear","MultiX=Average","Skip=True","Sort=True")</f>
        <v>14.908031748014031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46090</v>
      </c>
      <c r="T246" s="43">
        <f ca="1">_xll.BInterpol('Base CDI'!$H$4:$H$28,'Base CDI'!$J$4:$J$29,S246,"Cubic","Extrapolate=Linear","MultiX=Average","Skip=True","Sort=True")</f>
        <v>14.914178087106652</v>
      </c>
      <c r="U246" s="43">
        <f ca="1">_xll.BInterpol('Base CDI'!$H$4:$H$28,'Base CDI'!$I$4:$I$29,S246,"Cubic","Extrapolate=Linear","MultiX=Average","Skip=True","Sort=True")</f>
        <v>14.907488446946235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46091</v>
      </c>
      <c r="T247" s="43">
        <f ca="1">_xll.BInterpol('Base CDI'!$H$4:$H$28,'Base CDI'!$J$4:$J$29,S247,"Cubic","Extrapolate=Linear","MultiX=Average","Skip=True","Sort=True")</f>
        <v>14.913641329630636</v>
      </c>
      <c r="U247" s="43">
        <f ca="1">_xll.BInterpol('Base CDI'!$H$4:$H$28,'Base CDI'!$I$4:$I$29,S247,"Cubic","Extrapolate=Linear","MultiX=Average","Skip=True","Sort=True")</f>
        <v>14.906939264738742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46092</v>
      </c>
      <c r="T248" s="43">
        <f ca="1">_xll.BInterpol('Base CDI'!$H$4:$H$28,'Base CDI'!$J$4:$J$29,S248,"Cubic","Extrapolate=Linear","MultiX=Average","Skip=True","Sort=True")</f>
        <v>14.913098691033277</v>
      </c>
      <c r="U248" s="43">
        <f ca="1">_xll.BInterpol('Base CDI'!$H$4:$H$28,'Base CDI'!$I$4:$I$29,S248,"Cubic","Extrapolate=Linear","MultiX=Average","Skip=True","Sort=True")</f>
        <v>14.906384112283375</v>
      </c>
    </row>
    <row r="249" spans="16:21" x14ac:dyDescent="0.25">
      <c r="P249" s="10">
        <v>34871</v>
      </c>
      <c r="Q249">
        <v>1.606225</v>
      </c>
      <c r="S249" s="42">
        <f t="shared" ca="1" si="8"/>
        <v>46093</v>
      </c>
      <c r="T249" s="43">
        <f ca="1">_xll.BInterpol('Base CDI'!$H$4:$H$28,'Base CDI'!$J$4:$J$29,S249,"Cubic","Extrapolate=Linear","MultiX=Average","Skip=True","Sort=True")</f>
        <v>14.912550083536646</v>
      </c>
      <c r="U249" s="43">
        <f ca="1">_xll.BInterpol('Base CDI'!$H$4:$H$28,'Base CDI'!$I$4:$I$29,S249,"Cubic","Extrapolate=Linear","MultiX=Average","Skip=True","Sort=True")</f>
        <v>14.905822900471955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46094</v>
      </c>
      <c r="T250" s="43">
        <f ca="1">_xll.BInterpol('Base CDI'!$H$4:$H$28,'Base CDI'!$J$4:$J$29,S250,"Cubic","Extrapolate=Linear","MultiX=Average","Skip=True","Sort=True")</f>
        <v>14.91199541936281</v>
      </c>
      <c r="U250" s="43">
        <f ca="1">_xll.BInterpol('Base CDI'!$H$4:$H$28,'Base CDI'!$I$4:$I$29,S250,"Cubic","Extrapolate=Linear","MultiX=Average","Skip=True","Sort=True")</f>
        <v>14.905255540196306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46095</v>
      </c>
      <c r="T251" s="43">
        <f ca="1">_xll.BInterpol('Base CDI'!$H$4:$H$28,'Base CDI'!$J$4:$J$29,S251,"Cubic","Extrapolate=Linear","MultiX=Average","Skip=True","Sort=True")</f>
        <v>14.911434610733842</v>
      </c>
      <c r="U251" s="43">
        <f ca="1">_xll.BInterpol('Base CDI'!$H$4:$H$28,'Base CDI'!$I$4:$I$29,S251,"Cubic","Extrapolate=Linear","MultiX=Average","Skip=True","Sort=True")</f>
        <v>14.904681942348251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46096</v>
      </c>
      <c r="T252" s="43">
        <f ca="1">_xll.BInterpol('Base CDI'!$H$4:$H$28,'Base CDI'!$J$4:$J$29,S252,"Cubic","Extrapolate=Linear","MultiX=Average","Skip=True","Sort=True")</f>
        <v>14.91086756987181</v>
      </c>
      <c r="U252" s="43">
        <f ca="1">_xll.BInterpol('Base CDI'!$H$4:$H$28,'Base CDI'!$I$4:$I$29,S252,"Cubic","Extrapolate=Linear","MultiX=Average","Skip=True","Sort=True")</f>
        <v>14.904102017819611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46097</v>
      </c>
      <c r="T253" s="43">
        <f ca="1">_xll.BInterpol('Base CDI'!$H$4:$H$28,'Base CDI'!$J$4:$J$29,S253,"Cubic","Extrapolate=Linear","MultiX=Average","Skip=True","Sort=True")</f>
        <v>14.910294208998783</v>
      </c>
      <c r="U253" s="43">
        <f ca="1">_xll.BInterpol('Base CDI'!$H$4:$H$28,'Base CDI'!$I$4:$I$29,S253,"Cubic","Extrapolate=Linear","MultiX=Average","Skip=True","Sort=True")</f>
        <v>14.903515677502211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46098</v>
      </c>
      <c r="T254" s="43">
        <f ca="1">_xll.BInterpol('Base CDI'!$H$4:$H$28,'Base CDI'!$J$4:$J$29,S254,"Cubic","Extrapolate=Linear","MultiX=Average","Skip=True","Sort=True")</f>
        <v>14.909714440336831</v>
      </c>
      <c r="U254" s="43">
        <f ca="1">_xll.BInterpol('Base CDI'!$H$4:$H$28,'Base CDI'!$I$4:$I$29,S254,"Cubic","Extrapolate=Linear","MultiX=Average","Skip=True","Sort=True")</f>
        <v>14.902922832287873</v>
      </c>
    </row>
    <row r="255" spans="16:21" x14ac:dyDescent="0.25">
      <c r="P255" s="10">
        <v>34879</v>
      </c>
      <c r="Q255">
        <v>1.624547</v>
      </c>
      <c r="S255" s="42">
        <f t="shared" ca="1" si="8"/>
        <v>46099</v>
      </c>
      <c r="T255" s="43">
        <f ca="1">_xll.BInterpol('Base CDI'!$H$4:$H$28,'Base CDI'!$J$4:$J$29,S255,"Cubic","Extrapolate=Linear","MultiX=Average","Skip=True","Sort=True")</f>
        <v>14.909128176108023</v>
      </c>
      <c r="U255" s="43">
        <f ca="1">_xll.BInterpol('Base CDI'!$H$4:$H$28,'Base CDI'!$I$4:$I$29,S255,"Cubic","Extrapolate=Linear","MultiX=Average","Skip=True","Sort=True")</f>
        <v>14.90232339306842</v>
      </c>
    </row>
    <row r="256" spans="16:21" x14ac:dyDescent="0.25">
      <c r="P256" s="10">
        <v>34880</v>
      </c>
      <c r="Q256">
        <v>1.627623</v>
      </c>
      <c r="S256" s="42">
        <f t="shared" ca="1" si="8"/>
        <v>46100</v>
      </c>
      <c r="T256" s="43">
        <f ca="1">_xll.BInterpol('Base CDI'!$H$4:$H$28,'Base CDI'!$J$4:$J$29,S256,"Cubic","Extrapolate=Linear","MultiX=Average","Skip=True","Sort=True")</f>
        <v>14.908535328534429</v>
      </c>
      <c r="U256" s="43">
        <f ca="1">_xll.BInterpol('Base CDI'!$H$4:$H$28,'Base CDI'!$I$4:$I$29,S256,"Cubic","Extrapolate=Linear","MultiX=Average","Skip=True","Sort=True")</f>
        <v>14.901717270735674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46101</v>
      </c>
      <c r="T257" s="43">
        <f ca="1">_xll.BInterpol('Base CDI'!$H$4:$H$28,'Base CDI'!$J$4:$J$29,S257,"Cubic","Extrapolate=Linear","MultiX=Average","Skip=True","Sort=True")</f>
        <v>14.907935809838119</v>
      </c>
      <c r="U257" s="43">
        <f ca="1">_xll.BInterpol('Base CDI'!$H$4:$H$28,'Base CDI'!$I$4:$I$29,S257,"Cubic","Extrapolate=Linear","MultiX=Average","Skip=True","Sort=True")</f>
        <v>14.901104376181456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46102</v>
      </c>
      <c r="T258" s="43">
        <f ca="1">_xll.BInterpol('Base CDI'!$H$4:$H$28,'Base CDI'!$J$4:$J$29,S258,"Cubic","Extrapolate=Linear","MultiX=Average","Skip=True","Sort=True")</f>
        <v>14.90732953224116</v>
      </c>
      <c r="U258" s="43">
        <f ca="1">_xll.BInterpol('Base CDI'!$H$4:$H$28,'Base CDI'!$I$4:$I$29,S258,"Cubic","Extrapolate=Linear","MultiX=Average","Skip=True","Sort=True")</f>
        <v>14.900484620297593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46103</v>
      </c>
      <c r="T259" s="43">
        <f ca="1">_xll.BInterpol('Base CDI'!$H$4:$H$28,'Base CDI'!$J$4:$J$29,S259,"Cubic","Extrapolate=Linear","MultiX=Average","Skip=True","Sort=True")</f>
        <v>14.906716407965625</v>
      </c>
      <c r="U259" s="43">
        <f ca="1">_xll.BInterpol('Base CDI'!$H$4:$H$28,'Base CDI'!$I$4:$I$29,S259,"Cubic","Extrapolate=Linear","MultiX=Average","Skip=True","Sort=True")</f>
        <v>14.899857913975906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46104</v>
      </c>
      <c r="T260" s="43">
        <f ca="1">_xll.BInterpol('Base CDI'!$H$4:$H$28,'Base CDI'!$J$4:$J$29,S260,"Cubic","Extrapolate=Linear","MultiX=Average","Skip=True","Sort=True")</f>
        <v>14.906096349233582</v>
      </c>
      <c r="U260" s="43">
        <f ca="1">_xll.BInterpol('Base CDI'!$H$4:$H$28,'Base CDI'!$I$4:$I$29,S260,"Cubic","Extrapolate=Linear","MultiX=Average","Skip=True","Sort=True")</f>
        <v>14.899224168108216</v>
      </c>
    </row>
    <row r="261" spans="16:21" x14ac:dyDescent="0.25">
      <c r="P261" s="10">
        <v>34887</v>
      </c>
      <c r="Q261">
        <v>1.643062</v>
      </c>
      <c r="S261" s="42">
        <f t="shared" ca="1" si="8"/>
        <v>46105</v>
      </c>
      <c r="T261" s="43">
        <f ca="1">_xll.BInterpol('Base CDI'!$H$4:$H$28,'Base CDI'!$J$4:$J$29,S261,"Cubic","Extrapolate=Linear","MultiX=Average","Skip=True","Sort=True")</f>
        <v>14.905469268267101</v>
      </c>
      <c r="U261" s="43">
        <f ca="1">_xll.BInterpol('Base CDI'!$H$4:$H$28,'Base CDI'!$I$4:$I$29,S261,"Cubic","Extrapolate=Linear","MultiX=Average","Skip=True","Sort=True")</f>
        <v>14.898583293586348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46106</v>
      </c>
      <c r="T262" s="43">
        <f ca="1">_xll.BInterpol('Base CDI'!$H$4:$H$28,'Base CDI'!$J$4:$J$29,S262,"Cubic","Extrapolate=Linear","MultiX=Average","Skip=True","Sort=True")</f>
        <v>14.904835077288251</v>
      </c>
      <c r="U262" s="43">
        <f ca="1">_xll.BInterpol('Base CDI'!$H$4:$H$28,'Base CDI'!$I$4:$I$29,S262,"Cubic","Extrapolate=Linear","MultiX=Average","Skip=True","Sort=True")</f>
        <v>14.897935201302124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46107</v>
      </c>
      <c r="T263" s="43">
        <f ca="1">_xll.BInterpol('Base CDI'!$H$4:$H$28,'Base CDI'!$J$4:$J$29,S263,"Cubic","Extrapolate=Linear","MultiX=Average","Skip=True","Sort=True")</f>
        <v>14.904193688519101</v>
      </c>
      <c r="U263" s="43">
        <f ca="1">_xll.BInterpol('Base CDI'!$H$4:$H$28,'Base CDI'!$I$4:$I$29,S263,"Cubic","Extrapolate=Linear","MultiX=Average","Skip=True","Sort=True")</f>
        <v>14.897279802147366</v>
      </c>
    </row>
    <row r="264" spans="16:21" x14ac:dyDescent="0.25">
      <c r="P264" s="10">
        <v>34892</v>
      </c>
      <c r="Q264">
        <v>1.652396</v>
      </c>
      <c r="S264" s="42">
        <f t="shared" ca="1" si="8"/>
        <v>46108</v>
      </c>
      <c r="T264" s="43">
        <f ca="1">_xll.BInterpol('Base CDI'!$H$4:$H$28,'Base CDI'!$J$4:$J$29,S264,"Cubic","Extrapolate=Linear","MultiX=Average","Skip=True","Sort=True")</f>
        <v>14.90354501418172</v>
      </c>
      <c r="U264" s="43">
        <f ca="1">_xll.BInterpol('Base CDI'!$H$4:$H$28,'Base CDI'!$I$4:$I$29,S264,"Cubic","Extrapolate=Linear","MultiX=Average","Skip=True","Sort=True")</f>
        <v>14.896617007013898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46109</v>
      </c>
      <c r="T265" s="43">
        <f ca="1">_xll.BInterpol('Base CDI'!$H$4:$H$28,'Base CDI'!$J$4:$J$29,S265,"Cubic","Extrapolate=Linear","MultiX=Average","Skip=True","Sort=True")</f>
        <v>14.90288896649818</v>
      </c>
      <c r="U265" s="43">
        <f ca="1">_xll.BInterpol('Base CDI'!$H$4:$H$28,'Base CDI'!$I$4:$I$29,S265,"Cubic","Extrapolate=Linear","MultiX=Average","Skip=True","Sort=True")</f>
        <v>14.895946726793543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46110</v>
      </c>
      <c r="T266" s="43">
        <f ca="1">_xll.BInterpol('Base CDI'!$H$4:$H$28,'Base CDI'!$J$4:$J$29,S266,"Cubic","Extrapolate=Linear","MultiX=Average","Skip=True","Sort=True")</f>
        <v>14.902225457690548</v>
      </c>
      <c r="U266" s="43">
        <f ca="1">_xll.BInterpol('Base CDI'!$H$4:$H$28,'Base CDI'!$I$4:$I$29,S266,"Cubic","Extrapolate=Linear","MultiX=Average","Skip=True","Sort=True")</f>
        <v>14.895268872378121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46111</v>
      </c>
      <c r="T267" s="43">
        <f ca="1">_xll.BInterpol('Base CDI'!$H$4:$H$28,'Base CDI'!$J$4:$J$29,S267,"Cubic","Extrapolate=Linear","MultiX=Average","Skip=True","Sort=True")</f>
        <v>14.901554399980895</v>
      </c>
      <c r="U267" s="43">
        <f ca="1">_xll.BInterpol('Base CDI'!$H$4:$H$28,'Base CDI'!$I$4:$I$29,S267,"Cubic","Extrapolate=Linear","MultiX=Average","Skip=True","Sort=True")</f>
        <v>14.89458335465946</v>
      </c>
    </row>
    <row r="268" spans="16:21" x14ac:dyDescent="0.25">
      <c r="P268" s="10">
        <v>34898</v>
      </c>
      <c r="Q268">
        <v>1.66489</v>
      </c>
      <c r="S268" s="42">
        <f t="shared" ca="1" si="9"/>
        <v>46112</v>
      </c>
      <c r="T268" s="43">
        <f ca="1">_xll.BInterpol('Base CDI'!$H$4:$H$28,'Base CDI'!$J$4:$J$29,S268,"Cubic","Extrapolate=Linear","MultiX=Average","Skip=True","Sort=True")</f>
        <v>14.900875705591289</v>
      </c>
      <c r="U268" s="43">
        <f ca="1">_xll.BInterpol('Base CDI'!$H$4:$H$28,'Base CDI'!$I$4:$I$29,S268,"Cubic","Extrapolate=Linear","MultiX=Average","Skip=True","Sort=True")</f>
        <v>14.893890084529376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46113</v>
      </c>
      <c r="T269" s="43">
        <f ca="1">_xll.BInterpol('Base CDI'!$H$4:$H$28,'Base CDI'!$J$4:$J$29,S269,"Cubic","Extrapolate=Linear","MultiX=Average","Skip=True","Sort=True")</f>
        <v>14.900189286743803</v>
      </c>
      <c r="U269" s="43">
        <f ca="1">_xll.BInterpol('Base CDI'!$H$4:$H$28,'Base CDI'!$I$4:$I$29,S269,"Cubic","Extrapolate=Linear","MultiX=Average","Skip=True","Sort=True")</f>
        <v>14.893188972879697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46114</v>
      </c>
      <c r="T270" s="43">
        <f ca="1">_xll.BInterpol('Base CDI'!$H$4:$H$28,'Base CDI'!$J$4:$J$29,S270,"Cubic","Extrapolate=Linear","MultiX=Average","Skip=True","Sort=True")</f>
        <v>14.899495055660502</v>
      </c>
      <c r="U270" s="43">
        <f ca="1">_xll.BInterpol('Base CDI'!$H$4:$H$28,'Base CDI'!$I$4:$I$29,S270,"Cubic","Extrapolate=Linear","MultiX=Average","Skip=True","Sort=True")</f>
        <v>14.892479930602244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46115</v>
      </c>
      <c r="T271" s="43">
        <f ca="1">_xll.BInterpol('Base CDI'!$H$4:$H$28,'Base CDI'!$J$4:$J$29,S271,"Cubic","Extrapolate=Linear","MultiX=Average","Skip=True","Sort=True")</f>
        <v>14.898792924563459</v>
      </c>
      <c r="U271" s="43">
        <f ca="1">_xll.BInterpol('Base CDI'!$H$4:$H$28,'Base CDI'!$I$4:$I$29,S271,"Cubic","Extrapolate=Linear","MultiX=Average","Skip=True","Sort=True")</f>
        <v>14.89176286858884</v>
      </c>
    </row>
    <row r="272" spans="16:21" x14ac:dyDescent="0.25">
      <c r="P272" s="10">
        <v>34904</v>
      </c>
      <c r="Q272">
        <v>1.677446</v>
      </c>
      <c r="S272" s="42">
        <f t="shared" ca="1" si="9"/>
        <v>46116</v>
      </c>
      <c r="T272" s="43">
        <f ca="1">_xll.BInterpol('Base CDI'!$H$4:$H$28,'Base CDI'!$J$4:$J$29,S272,"Cubic","Extrapolate=Linear","MultiX=Average","Skip=True","Sort=True")</f>
        <v>14.898082805674742</v>
      </c>
      <c r="U272" s="43">
        <f ca="1">_xll.BInterpol('Base CDI'!$H$4:$H$28,'Base CDI'!$I$4:$I$29,S272,"Cubic","Extrapolate=Linear","MultiX=Average","Skip=True","Sort=True")</f>
        <v>14.891037697731308</v>
      </c>
    </row>
    <row r="273" spans="16:21" x14ac:dyDescent="0.25">
      <c r="P273" s="10">
        <v>34905</v>
      </c>
      <c r="Q273">
        <v>1.680599</v>
      </c>
      <c r="S273" s="42">
        <f t="shared" ca="1" si="9"/>
        <v>46117</v>
      </c>
      <c r="T273" s="43">
        <f ca="1">_xll.BInterpol('Base CDI'!$H$4:$H$28,'Base CDI'!$J$4:$J$29,S273,"Cubic","Extrapolate=Linear","MultiX=Average","Skip=True","Sort=True")</f>
        <v>14.897364611216421</v>
      </c>
      <c r="U273" s="43">
        <f ca="1">_xll.BInterpol('Base CDI'!$H$4:$H$28,'Base CDI'!$I$4:$I$29,S273,"Cubic","Extrapolate=Linear","MultiX=Average","Skip=True","Sort=True")</f>
        <v>14.89030432892147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46118</v>
      </c>
      <c r="T274" s="43">
        <f ca="1">_xll.BInterpol('Base CDI'!$H$4:$H$28,'Base CDI'!$J$4:$J$29,S274,"Cubic","Extrapolate=Linear","MultiX=Average","Skip=True","Sort=True")</f>
        <v>14.896638253410565</v>
      </c>
      <c r="U274" s="43">
        <f ca="1">_xll.BInterpol('Base CDI'!$H$4:$H$28,'Base CDI'!$I$4:$I$29,S274,"Cubic","Extrapolate=Linear","MultiX=Average","Skip=True","Sort=True")</f>
        <v>14.889562673051149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46119</v>
      </c>
      <c r="T275" s="43">
        <f ca="1">_xll.BInterpol('Base CDI'!$H$4:$H$28,'Base CDI'!$J$4:$J$29,S275,"Cubic","Extrapolate=Linear","MultiX=Average","Skip=True","Sort=True")</f>
        <v>14.895903644479242</v>
      </c>
      <c r="U275" s="43">
        <f ca="1">_xll.BInterpol('Base CDI'!$H$4:$H$28,'Base CDI'!$I$4:$I$29,S275,"Cubic","Extrapolate=Linear","MultiX=Average","Skip=True","Sort=True")</f>
        <v>14.888812641012168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46120</v>
      </c>
      <c r="T276" s="43">
        <f ca="1">_xll.BInterpol('Base CDI'!$H$4:$H$28,'Base CDI'!$J$4:$J$29,S276,"Cubic","Extrapolate=Linear","MultiX=Average","Skip=True","Sort=True")</f>
        <v>14.895160696644526</v>
      </c>
      <c r="U276" s="43">
        <f ca="1">_xll.BInterpol('Base CDI'!$H$4:$H$28,'Base CDI'!$I$4:$I$29,S276,"Cubic","Extrapolate=Linear","MultiX=Average","Skip=True","Sort=True")</f>
        <v>14.888054143696349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46121</v>
      </c>
      <c r="T277" s="43">
        <f ca="1">_xll.BInterpol('Base CDI'!$H$4:$H$28,'Base CDI'!$J$4:$J$29,S277,"Cubic","Extrapolate=Linear","MultiX=Average","Skip=True","Sort=True")</f>
        <v>14.894409322128482</v>
      </c>
      <c r="U277" s="43">
        <f ca="1">_xll.BInterpol('Base CDI'!$H$4:$H$28,'Base CDI'!$I$4:$I$29,S277,"Cubic","Extrapolate=Linear","MultiX=Average","Skip=True","Sort=True")</f>
        <v>14.887287091995516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46122</v>
      </c>
      <c r="T278" s="43">
        <f ca="1">_xll.BInterpol('Base CDI'!$H$4:$H$28,'Base CDI'!$J$4:$J$29,S278,"Cubic","Extrapolate=Linear","MultiX=Average","Skip=True","Sort=True")</f>
        <v>14.893649433153181</v>
      </c>
      <c r="U278" s="43">
        <f ca="1">_xll.BInterpol('Base CDI'!$H$4:$H$28,'Base CDI'!$I$4:$I$29,S278,"Cubic","Extrapolate=Linear","MultiX=Average","Skip=True","Sort=True")</f>
        <v>14.88651139680149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46123</v>
      </c>
      <c r="T279" s="43">
        <f ca="1">_xll.BInterpol('Base CDI'!$H$4:$H$28,'Base CDI'!$J$4:$J$29,S279,"Cubic","Extrapolate=Linear","MultiX=Average","Skip=True","Sort=True")</f>
        <v>14.892880941940694</v>
      </c>
      <c r="U279" s="43">
        <f ca="1">_xll.BInterpol('Base CDI'!$H$4:$H$28,'Base CDI'!$I$4:$I$29,S279,"Cubic","Extrapolate=Linear","MultiX=Average","Skip=True","Sort=True")</f>
        <v>14.885726969006097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46124</v>
      </c>
      <c r="T280" s="43">
        <f ca="1">_xll.BInterpol('Base CDI'!$H$4:$H$28,'Base CDI'!$J$4:$J$29,S280,"Cubic","Extrapolate=Linear","MultiX=Average","Skip=True","Sort=True")</f>
        <v>14.892103760713089</v>
      </c>
      <c r="U280" s="43">
        <f ca="1">_xll.BInterpol('Base CDI'!$H$4:$H$28,'Base CDI'!$I$4:$I$29,S280,"Cubic","Extrapolate=Linear","MultiX=Average","Skip=True","Sort=True")</f>
        <v>14.884933719501156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46125</v>
      </c>
      <c r="T281" s="43">
        <f ca="1">_xll.BInterpol('Base CDI'!$H$4:$H$28,'Base CDI'!$J$4:$J$29,S281,"Cubic","Extrapolate=Linear","MultiX=Average","Skip=True","Sort=True")</f>
        <v>14.891317801692436</v>
      </c>
      <c r="U281" s="43">
        <f ca="1">_xll.BInterpol('Base CDI'!$H$4:$H$28,'Base CDI'!$I$4:$I$29,S281,"Cubic","Extrapolate=Linear","MultiX=Average","Skip=True","Sort=True")</f>
        <v>14.884131559178492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46126</v>
      </c>
      <c r="T282" s="43">
        <f ca="1">_xll.BInterpol('Base CDI'!$H$4:$H$28,'Base CDI'!$J$4:$J$29,S282,"Cubic","Extrapolate=Linear","MultiX=Average","Skip=True","Sort=True")</f>
        <v>14.890522977100805</v>
      </c>
      <c r="U282" s="43">
        <f ca="1">_xll.BInterpol('Base CDI'!$H$4:$H$28,'Base CDI'!$I$4:$I$29,S282,"Cubic","Extrapolate=Linear","MultiX=Average","Skip=True","Sort=True")</f>
        <v>14.883320398929927</v>
      </c>
    </row>
    <row r="283" spans="16:21" x14ac:dyDescent="0.25">
      <c r="P283" s="10">
        <v>34919</v>
      </c>
      <c r="Q283">
        <v>1.71014</v>
      </c>
      <c r="S283" s="42">
        <f t="shared" ca="1" si="9"/>
        <v>46127</v>
      </c>
      <c r="T283" s="43">
        <f ca="1">_xll.BInterpol('Base CDI'!$H$4:$H$28,'Base CDI'!$J$4:$J$29,S283,"Cubic","Extrapolate=Linear","MultiX=Average","Skip=True","Sort=True")</f>
        <v>14.889719199160263</v>
      </c>
      <c r="U283" s="43">
        <f ca="1">_xll.BInterpol('Base CDI'!$H$4:$H$28,'Base CDI'!$I$4:$I$29,S283,"Cubic","Extrapolate=Linear","MultiX=Average","Skip=True","Sort=True")</f>
        <v>14.882500149647285</v>
      </c>
    </row>
    <row r="284" spans="16:21" x14ac:dyDescent="0.25">
      <c r="P284" s="10">
        <v>34920</v>
      </c>
      <c r="Q284">
        <v>1.712933</v>
      </c>
      <c r="S284" s="42">
        <f t="shared" ca="1" si="9"/>
        <v>46128</v>
      </c>
      <c r="T284" s="43">
        <f ca="1">_xll.BInterpol('Base CDI'!$H$4:$H$28,'Base CDI'!$J$4:$J$29,S284,"Cubic","Extrapolate=Linear","MultiX=Average","Skip=True","Sort=True")</f>
        <v>14.888906380092882</v>
      </c>
      <c r="U284" s="43">
        <f ca="1">_xll.BInterpol('Base CDI'!$H$4:$H$28,'Base CDI'!$I$4:$I$29,S284,"Cubic","Extrapolate=Linear","MultiX=Average","Skip=True","Sort=True")</f>
        <v>14.881670722222387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46129</v>
      </c>
      <c r="T285" s="43">
        <f ca="1">_xll.BInterpol('Base CDI'!$H$4:$H$28,'Base CDI'!$J$4:$J$29,S285,"Cubic","Extrapolate=Linear","MultiX=Average","Skip=True","Sort=True")</f>
        <v>14.888084432120731</v>
      </c>
      <c r="U285" s="43">
        <f ca="1">_xll.BInterpol('Base CDI'!$H$4:$H$28,'Base CDI'!$I$4:$I$29,S285,"Cubic","Extrapolate=Linear","MultiX=Average","Skip=True","Sort=True")</f>
        <v>14.880832027547056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46130</v>
      </c>
      <c r="T286" s="43">
        <f ca="1">_xll.BInterpol('Base CDI'!$H$4:$H$28,'Base CDI'!$J$4:$J$29,S286,"Cubic","Extrapolate=Linear","MultiX=Average","Skip=True","Sort=True")</f>
        <v>14.88725326746588</v>
      </c>
      <c r="U286" s="43">
        <f ca="1">_xll.BInterpol('Base CDI'!$H$4:$H$28,'Base CDI'!$I$4:$I$29,S286,"Cubic","Extrapolate=Linear","MultiX=Average","Skip=True","Sort=True")</f>
        <v>14.879983976513117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46131</v>
      </c>
      <c r="T287" s="43">
        <f ca="1">_xll.BInterpol('Base CDI'!$H$4:$H$28,'Base CDI'!$J$4:$J$29,S287,"Cubic","Extrapolate=Linear","MultiX=Average","Skip=True","Sort=True")</f>
        <v>14.886412798350399</v>
      </c>
      <c r="U287" s="43">
        <f ca="1">_xll.BInterpol('Base CDI'!$H$4:$H$28,'Base CDI'!$I$4:$I$29,S287,"Cubic","Extrapolate=Linear","MultiX=Average","Skip=True","Sort=True")</f>
        <v>14.87912648001239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46132</v>
      </c>
      <c r="T288" s="43">
        <f ca="1">_xll.BInterpol('Base CDI'!$H$4:$H$28,'Base CDI'!$J$4:$J$29,S288,"Cubic","Extrapolate=Linear","MultiX=Average","Skip=True","Sort=True")</f>
        <v>14.885562936996354</v>
      </c>
      <c r="U288" s="43">
        <f ca="1">_xll.BInterpol('Base CDI'!$H$4:$H$28,'Base CDI'!$I$4:$I$29,S288,"Cubic","Extrapolate=Linear","MultiX=Average","Skip=True","Sort=True")</f>
        <v>14.878259448936699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46133</v>
      </c>
      <c r="T289" s="43">
        <f ca="1">_xll.BInterpol('Base CDI'!$H$4:$H$28,'Base CDI'!$J$4:$J$29,S289,"Cubic","Extrapolate=Linear","MultiX=Average","Skip=True","Sort=True")</f>
        <v>14.884703595625819</v>
      </c>
      <c r="U289" s="43">
        <f ca="1">_xll.BInterpol('Base CDI'!$H$4:$H$28,'Base CDI'!$I$4:$I$29,S289,"Cubic","Extrapolate=Linear","MultiX=Average","Skip=True","Sort=True")</f>
        <v>14.877382794177866</v>
      </c>
    </row>
    <row r="290" spans="16:21" x14ac:dyDescent="0.25">
      <c r="P290" s="10">
        <v>34928</v>
      </c>
      <c r="Q290">
        <v>1.729697</v>
      </c>
      <c r="S290" s="42">
        <f t="shared" ca="1" si="9"/>
        <v>46134</v>
      </c>
      <c r="T290" s="43">
        <f ca="1">_xll.BInterpol('Base CDI'!$H$4:$H$28,'Base CDI'!$J$4:$J$29,S290,"Cubic","Extrapolate=Linear","MultiX=Average","Skip=True","Sort=True")</f>
        <v>14.88383468646086</v>
      </c>
      <c r="U290" s="43">
        <f ca="1">_xll.BInterpol('Base CDI'!$H$4:$H$28,'Base CDI'!$I$4:$I$29,S290,"Cubic","Extrapolate=Linear","MultiX=Average","Skip=True","Sort=True")</f>
        <v>14.876496426627716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46135</v>
      </c>
      <c r="T291" s="43">
        <f ca="1">_xll.BInterpol('Base CDI'!$H$4:$H$28,'Base CDI'!$J$4:$J$29,S291,"Cubic","Extrapolate=Linear","MultiX=Average","Skip=True","Sort=True")</f>
        <v>14.882956121723549</v>
      </c>
      <c r="U291" s="43">
        <f ca="1">_xll.BInterpol('Base CDI'!$H$4:$H$28,'Base CDI'!$I$4:$I$29,S291,"Cubic","Extrapolate=Linear","MultiX=Average","Skip=True","Sort=True")</f>
        <v>14.875600257178068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46136</v>
      </c>
      <c r="T292" s="43">
        <f ca="1">_xll.BInterpol('Base CDI'!$H$4:$H$28,'Base CDI'!$J$4:$J$29,S292,"Cubic","Extrapolate=Linear","MultiX=Average","Skip=True","Sort=True")</f>
        <v>14.882067813635954</v>
      </c>
      <c r="U292" s="43">
        <f ca="1">_xll.BInterpol('Base CDI'!$H$4:$H$28,'Base CDI'!$I$4:$I$29,S292,"Cubic","Extrapolate=Linear","MultiX=Average","Skip=True","Sort=True")</f>
        <v>14.874694196720748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46137</v>
      </c>
      <c r="T293" s="43">
        <f ca="1">_xll.BInterpol('Base CDI'!$H$4:$H$28,'Base CDI'!$J$4:$J$29,S293,"Cubic","Extrapolate=Linear","MultiX=Average","Skip=True","Sort=True")</f>
        <v>14.881169674420146</v>
      </c>
      <c r="U293" s="43">
        <f ca="1">_xll.BInterpol('Base CDI'!$H$4:$H$28,'Base CDI'!$I$4:$I$29,S293,"Cubic","Extrapolate=Linear","MultiX=Average","Skip=True","Sort=True")</f>
        <v>14.873778156147576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46138</v>
      </c>
      <c r="T294" s="43">
        <f ca="1">_xll.BInterpol('Base CDI'!$H$4:$H$28,'Base CDI'!$J$4:$J$29,S294,"Cubic","Extrapolate=Linear","MultiX=Average","Skip=True","Sort=True")</f>
        <v>14.880261616298194</v>
      </c>
      <c r="U294" s="43">
        <f ca="1">_xll.BInterpol('Base CDI'!$H$4:$H$28,'Base CDI'!$I$4:$I$29,S294,"Cubic","Extrapolate=Linear","MultiX=Average","Skip=True","Sort=True")</f>
        <v>14.872852046350379</v>
      </c>
    </row>
    <row r="295" spans="16:21" x14ac:dyDescent="0.25">
      <c r="P295" s="10">
        <v>34935</v>
      </c>
      <c r="Q295">
        <v>1.7437</v>
      </c>
      <c r="S295" s="42">
        <f t="shared" ca="1" si="9"/>
        <v>46139</v>
      </c>
      <c r="T295" s="43">
        <f ca="1">_xll.BInterpol('Base CDI'!$H$4:$H$28,'Base CDI'!$J$4:$J$29,S295,"Cubic","Extrapolate=Linear","MultiX=Average","Skip=True","Sort=True")</f>
        <v>14.879343551492166</v>
      </c>
      <c r="U295" s="43">
        <f ca="1">_xll.BInterpol('Base CDI'!$H$4:$H$28,'Base CDI'!$I$4:$I$29,S295,"Cubic","Extrapolate=Linear","MultiX=Average","Skip=True","Sort=True")</f>
        <v>14.871915778220977</v>
      </c>
    </row>
    <row r="296" spans="16:21" x14ac:dyDescent="0.25">
      <c r="P296" s="10">
        <v>34936</v>
      </c>
      <c r="Q296">
        <v>1.746513</v>
      </c>
      <c r="S296" s="42">
        <f t="shared" ca="1" si="9"/>
        <v>46140</v>
      </c>
      <c r="T296" s="43">
        <f ca="1">_xll.BInterpol('Base CDI'!$H$4:$H$28,'Base CDI'!$J$4:$J$29,S296,"Cubic","Extrapolate=Linear","MultiX=Average","Skip=True","Sort=True")</f>
        <v>14.878415392224133</v>
      </c>
      <c r="U296" s="43">
        <f ca="1">_xll.BInterpol('Base CDI'!$H$4:$H$28,'Base CDI'!$I$4:$I$29,S296,"Cubic","Extrapolate=Linear","MultiX=Average","Skip=True","Sort=True")</f>
        <v>14.870969262651192</v>
      </c>
    </row>
    <row r="297" spans="16:21" x14ac:dyDescent="0.25">
      <c r="P297" s="10">
        <v>34939</v>
      </c>
      <c r="Q297">
        <v>1.749331</v>
      </c>
      <c r="S297" s="42">
        <f t="shared" ca="1" si="9"/>
        <v>46141</v>
      </c>
      <c r="T297" s="43">
        <f ca="1">_xll.BInterpol('Base CDI'!$H$4:$H$28,'Base CDI'!$J$4:$J$29,S297,"Cubic","Extrapolate=Linear","MultiX=Average","Skip=True","Sort=True")</f>
        <v>14.877477050716163</v>
      </c>
      <c r="U297" s="43">
        <f ca="1">_xll.BInterpol('Base CDI'!$H$4:$H$28,'Base CDI'!$I$4:$I$29,S297,"Cubic","Extrapolate=Linear","MultiX=Average","Skip=True","Sort=True")</f>
        <v>14.870012410532848</v>
      </c>
    </row>
    <row r="298" spans="16:21" x14ac:dyDescent="0.25">
      <c r="P298" s="10">
        <v>34940</v>
      </c>
      <c r="Q298">
        <v>1.752148</v>
      </c>
      <c r="S298" s="42">
        <f t="shared" ca="1" si="9"/>
        <v>46142</v>
      </c>
      <c r="T298" s="43">
        <f ca="1">_xll.BInterpol('Base CDI'!$H$4:$H$28,'Base CDI'!$J$4:$J$29,S298,"Cubic","Extrapolate=Linear","MultiX=Average","Skip=True","Sort=True")</f>
        <v>14.876528439190327</v>
      </c>
      <c r="U298" s="43">
        <f ca="1">_xll.BInterpol('Base CDI'!$H$4:$H$28,'Base CDI'!$I$4:$I$29,S298,"Cubic","Extrapolate=Linear","MultiX=Average","Skip=True","Sort=True")</f>
        <v>14.869045132757766</v>
      </c>
    </row>
    <row r="299" spans="16:21" x14ac:dyDescent="0.25">
      <c r="P299" s="10">
        <v>34941</v>
      </c>
      <c r="Q299">
        <v>1.754969</v>
      </c>
      <c r="S299" s="42">
        <f t="shared" ca="1" si="9"/>
        <v>46143</v>
      </c>
      <c r="T299" s="43">
        <f ca="1">_xll.BInterpol('Base CDI'!$H$4:$H$28,'Base CDI'!$J$4:$J$29,S299,"Cubic","Extrapolate=Linear","MultiX=Average","Skip=True","Sort=True")</f>
        <v>14.875569469868696</v>
      </c>
      <c r="U299" s="43">
        <f ca="1">_xll.BInterpol('Base CDI'!$H$4:$H$28,'Base CDI'!$I$4:$I$29,S299,"Cubic","Extrapolate=Linear","MultiX=Average","Skip=True","Sort=True")</f>
        <v>14.868067340217772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46144</v>
      </c>
      <c r="T300" s="43">
        <f ca="1">_xll.BInterpol('Base CDI'!$H$4:$H$28,'Base CDI'!$J$4:$J$29,S300,"Cubic","Extrapolate=Linear","MultiX=Average","Skip=True","Sort=True")</f>
        <v>14.874600054973335</v>
      </c>
      <c r="U300" s="43">
        <f ca="1">_xll.BInterpol('Base CDI'!$H$4:$H$28,'Base CDI'!$I$4:$I$29,S300,"Cubic","Extrapolate=Linear","MultiX=Average","Skip=True","Sort=True")</f>
        <v>14.867078943804685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46145</v>
      </c>
      <c r="T301" s="43">
        <f ca="1">_xll.BInterpol('Base CDI'!$H$4:$H$28,'Base CDI'!$J$4:$J$29,S301,"Cubic","Extrapolate=Linear","MultiX=Average","Skip=True","Sort=True")</f>
        <v>14.873620106726319</v>
      </c>
      <c r="U301" s="43">
        <f ca="1">_xll.BInterpol('Base CDI'!$H$4:$H$28,'Base CDI'!$I$4:$I$29,S301,"Cubic","Extrapolate=Linear","MultiX=Average","Skip=True","Sort=True")</f>
        <v>14.866079854410332</v>
      </c>
    </row>
    <row r="302" spans="16:21" x14ac:dyDescent="0.25">
      <c r="P302" s="10">
        <v>34946</v>
      </c>
      <c r="Q302">
        <v>1.763482</v>
      </c>
      <c r="S302" s="42">
        <f t="shared" ca="1" si="9"/>
        <v>46146</v>
      </c>
      <c r="T302" s="43">
        <f ca="1">_xll.BInterpol('Base CDI'!$H$4:$H$28,'Base CDI'!$J$4:$J$29,S302,"Cubic","Extrapolate=Linear","MultiX=Average","Skip=True","Sort=True")</f>
        <v>14.872629537349713</v>
      </c>
      <c r="U302" s="43">
        <f ca="1">_xll.BInterpol('Base CDI'!$H$4:$H$28,'Base CDI'!$I$4:$I$29,S302,"Cubic","Extrapolate=Linear","MultiX=Average","Skip=True","Sort=True")</f>
        <v>14.865069982926533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46147</v>
      </c>
      <c r="T303" s="43">
        <f ca="1">_xll.BInterpol('Base CDI'!$H$4:$H$28,'Base CDI'!$J$4:$J$29,S303,"Cubic","Extrapolate=Linear","MultiX=Average","Skip=True","Sort=True")</f>
        <v>14.871628259065588</v>
      </c>
      <c r="U303" s="43">
        <f ca="1">_xll.BInterpol('Base CDI'!$H$4:$H$28,'Base CDI'!$I$4:$I$29,S303,"Cubic","Extrapolate=Linear","MultiX=Average","Skip=True","Sort=True")</f>
        <v>14.864049240245111</v>
      </c>
    </row>
    <row r="304" spans="16:21" x14ac:dyDescent="0.25">
      <c r="P304" s="10">
        <v>34948</v>
      </c>
      <c r="Q304">
        <v>1.769183</v>
      </c>
      <c r="S304" s="42">
        <f t="shared" ca="1" si="9"/>
        <v>46148</v>
      </c>
      <c r="T304" s="43">
        <f ca="1">_xll.BInterpol('Base CDI'!$H$4:$H$28,'Base CDI'!$J$4:$J$29,S304,"Cubic","Extrapolate=Linear","MultiX=Average","Skip=True","Sort=True")</f>
        <v>14.870616184096015</v>
      </c>
      <c r="U304" s="43">
        <f ca="1">_xll.BInterpol('Base CDI'!$H$4:$H$28,'Base CDI'!$I$4:$I$29,S304,"Cubic","Extrapolate=Linear","MultiX=Average","Skip=True","Sort=True")</f>
        <v>14.863017537257889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46149</v>
      </c>
      <c r="T305" s="43">
        <f ca="1">_xll.BInterpol('Base CDI'!$H$4:$H$28,'Base CDI'!$J$4:$J$29,S305,"Cubic","Extrapolate=Linear","MultiX=Average","Skip=True","Sort=True")</f>
        <v>14.869593224663062</v>
      </c>
      <c r="U305" s="43">
        <f ca="1">_xll.BInterpol('Base CDI'!$H$4:$H$28,'Base CDI'!$I$4:$I$29,S305,"Cubic","Extrapolate=Linear","MultiX=Average","Skip=True","Sort=True")</f>
        <v>14.86197478485669</v>
      </c>
    </row>
    <row r="306" spans="16:21" x14ac:dyDescent="0.25">
      <c r="P306" s="10">
        <v>34953</v>
      </c>
      <c r="Q306">
        <v>1.774896</v>
      </c>
      <c r="S306" s="42">
        <f t="shared" ca="1" si="9"/>
        <v>46150</v>
      </c>
      <c r="T306" s="43">
        <f ca="1">_xll.BInterpol('Base CDI'!$H$4:$H$28,'Base CDI'!$J$4:$J$29,S306,"Cubic","Extrapolate=Linear","MultiX=Average","Skip=True","Sort=True")</f>
        <v>14.868559292988799</v>
      </c>
      <c r="U306" s="43">
        <f ca="1">_xll.BInterpol('Base CDI'!$H$4:$H$28,'Base CDI'!$I$4:$I$29,S306,"Cubic","Extrapolate=Linear","MultiX=Average","Skip=True","Sort=True")</f>
        <v>14.860920893933336</v>
      </c>
    </row>
    <row r="307" spans="16:21" x14ac:dyDescent="0.25">
      <c r="P307" s="10">
        <v>34954</v>
      </c>
      <c r="Q307">
        <v>1.77776</v>
      </c>
      <c r="S307" s="42">
        <f t="shared" ca="1" si="9"/>
        <v>46151</v>
      </c>
      <c r="T307" s="43">
        <f ca="1">_xll.BInterpol('Base CDI'!$H$4:$H$28,'Base CDI'!$J$4:$J$29,S307,"Cubic","Extrapolate=Linear","MultiX=Average","Skip=True","Sort=True")</f>
        <v>14.867514301295294</v>
      </c>
      <c r="U307" s="43">
        <f ca="1">_xll.BInterpol('Base CDI'!$H$4:$H$28,'Base CDI'!$I$4:$I$29,S307,"Cubic","Extrapolate=Linear","MultiX=Average","Skip=True","Sort=True")</f>
        <v>14.859855775379652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46152</v>
      </c>
      <c r="T308" s="43">
        <f ca="1">_xll.BInterpol('Base CDI'!$H$4:$H$28,'Base CDI'!$J$4:$J$29,S308,"Cubic","Extrapolate=Linear","MultiX=Average","Skip=True","Sort=True")</f>
        <v>14.866458161804619</v>
      </c>
      <c r="U308" s="43">
        <f ca="1">_xll.BInterpol('Base CDI'!$H$4:$H$28,'Base CDI'!$I$4:$I$29,S308,"Cubic","Extrapolate=Linear","MultiX=Average","Skip=True","Sort=True")</f>
        <v>14.858779340087459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46153</v>
      </c>
      <c r="T309" s="43">
        <f ca="1">_xll.BInterpol('Base CDI'!$H$4:$H$28,'Base CDI'!$J$4:$J$29,S309,"Cubic","Extrapolate=Linear","MultiX=Average","Skip=True","Sort=True")</f>
        <v>14.865390786738843</v>
      </c>
      <c r="U309" s="43">
        <f ca="1">_xll.BInterpol('Base CDI'!$H$4:$H$28,'Base CDI'!$I$4:$I$29,S309,"Cubic","Extrapolate=Linear","MultiX=Average","Skip=True","Sort=True")</f>
        <v>14.857691498948578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46154</v>
      </c>
      <c r="T310" s="43">
        <f ca="1">_xll.BInterpol('Base CDI'!$H$4:$H$28,'Base CDI'!$J$4:$J$29,S310,"Cubic","Extrapolate=Linear","MultiX=Average","Skip=True","Sort=True")</f>
        <v>14.864312088320034</v>
      </c>
      <c r="U310" s="43">
        <f ca="1">_xll.BInterpol('Base CDI'!$H$4:$H$28,'Base CDI'!$I$4:$I$29,S310,"Cubic","Extrapolate=Linear","MultiX=Average","Skip=True","Sort=True")</f>
        <v>14.856592162854835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46155</v>
      </c>
      <c r="T311" s="43">
        <f ca="1">_xll.BInterpol('Base CDI'!$H$4:$H$28,'Base CDI'!$J$4:$J$29,S311,"Cubic","Extrapolate=Linear","MultiX=Average","Skip=True","Sort=True")</f>
        <v>14.863221978770262</v>
      </c>
      <c r="U311" s="43">
        <f ca="1">_xll.BInterpol('Base CDI'!$H$4:$H$28,'Base CDI'!$I$4:$I$29,S311,"Cubic","Extrapolate=Linear","MultiX=Average","Skip=True","Sort=True")</f>
        <v>14.855481242698051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46156</v>
      </c>
      <c r="T312" s="43">
        <f ca="1">_xll.BInterpol('Base CDI'!$H$4:$H$28,'Base CDI'!$J$4:$J$29,S312,"Cubic","Extrapolate=Linear","MultiX=Average","Skip=True","Sort=True")</f>
        <v>14.862120370311597</v>
      </c>
      <c r="U312" s="43">
        <f ca="1">_xll.BInterpol('Base CDI'!$H$4:$H$28,'Base CDI'!$I$4:$I$29,S312,"Cubic","Extrapolate=Linear","MultiX=Average","Skip=True","Sort=True")</f>
        <v>14.854358649370049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46157</v>
      </c>
      <c r="T313" s="43">
        <f ca="1">_xll.BInterpol('Base CDI'!$H$4:$H$28,'Base CDI'!$J$4:$J$29,S313,"Cubic","Extrapolate=Linear","MultiX=Average","Skip=True","Sort=True")</f>
        <v>14.861007175166108</v>
      </c>
      <c r="U313" s="43">
        <f ca="1">_xll.BInterpol('Base CDI'!$H$4:$H$28,'Base CDI'!$I$4:$I$29,S313,"Cubic","Extrapolate=Linear","MultiX=Average","Skip=True","Sort=True")</f>
        <v>14.853224293762652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46158</v>
      </c>
      <c r="T314" s="43">
        <f ca="1">_xll.BInterpol('Base CDI'!$H$4:$H$28,'Base CDI'!$J$4:$J$29,S314,"Cubic","Extrapolate=Linear","MultiX=Average","Skip=True","Sort=True")</f>
        <v>14.859882305555866</v>
      </c>
      <c r="U314" s="43">
        <f ca="1">_xll.BInterpol('Base CDI'!$H$4:$H$28,'Base CDI'!$I$4:$I$29,S314,"Cubic","Extrapolate=Linear","MultiX=Average","Skip=True","Sort=True")</f>
        <v>14.852078086767683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46159</v>
      </c>
      <c r="T315" s="43">
        <f ca="1">_xll.BInterpol('Base CDI'!$H$4:$H$28,'Base CDI'!$J$4:$J$29,S315,"Cubic","Extrapolate=Linear","MultiX=Average","Skip=True","Sort=True")</f>
        <v>14.85874567370294</v>
      </c>
      <c r="U315" s="43">
        <f ca="1">_xll.BInterpol('Base CDI'!$H$4:$H$28,'Base CDI'!$I$4:$I$29,S315,"Cubic","Extrapolate=Linear","MultiX=Average","Skip=True","Sort=True")</f>
        <v>14.850919939276965</v>
      </c>
    </row>
    <row r="316" spans="16:21" x14ac:dyDescent="0.25">
      <c r="P316" s="10">
        <v>34967</v>
      </c>
      <c r="Q316">
        <v>1.803698</v>
      </c>
      <c r="S316" s="42">
        <f t="shared" ca="1" si="9"/>
        <v>46160</v>
      </c>
      <c r="T316" s="43">
        <f ca="1">_xll.BInterpol('Base CDI'!$H$4:$H$28,'Base CDI'!$J$4:$J$29,S316,"Cubic","Extrapolate=Linear","MultiX=Average","Skip=True","Sort=True")</f>
        <v>14.857597191829399</v>
      </c>
      <c r="U316" s="43">
        <f ca="1">_xll.BInterpol('Base CDI'!$H$4:$H$28,'Base CDI'!$I$4:$I$29,S316,"Cubic","Extrapolate=Linear","MultiX=Average","Skip=True","Sort=True")</f>
        <v>14.849749762182318</v>
      </c>
    </row>
    <row r="317" spans="16:21" x14ac:dyDescent="0.25">
      <c r="P317" s="10">
        <v>34968</v>
      </c>
      <c r="Q317">
        <v>1.806602</v>
      </c>
      <c r="S317" s="42">
        <f t="shared" ca="1" si="9"/>
        <v>46161</v>
      </c>
      <c r="T317" s="43">
        <f ca="1">_xll.BInterpol('Base CDI'!$H$4:$H$28,'Base CDI'!$J$4:$J$29,S317,"Cubic","Extrapolate=Linear","MultiX=Average","Skip=True","Sort=True")</f>
        <v>14.856436772157311</v>
      </c>
      <c r="U317" s="43">
        <f ca="1">_xll.BInterpol('Base CDI'!$H$4:$H$28,'Base CDI'!$I$4:$I$29,S317,"Cubic","Extrapolate=Linear","MultiX=Average","Skip=True","Sort=True")</f>
        <v>14.848567466375568</v>
      </c>
    </row>
    <row r="318" spans="16:21" x14ac:dyDescent="0.25">
      <c r="P318" s="10">
        <v>34969</v>
      </c>
      <c r="Q318">
        <v>1.80951</v>
      </c>
      <c r="S318" s="42">
        <f t="shared" ca="1" si="9"/>
        <v>46162</v>
      </c>
      <c r="T318" s="43">
        <f ca="1">_xll.BInterpol('Base CDI'!$H$4:$H$28,'Base CDI'!$J$4:$J$29,S318,"Cubic","Extrapolate=Linear","MultiX=Average","Skip=True","Sort=True")</f>
        <v>14.855264326908747</v>
      </c>
      <c r="U318" s="43">
        <f ca="1">_xll.BInterpol('Base CDI'!$H$4:$H$28,'Base CDI'!$I$4:$I$29,S318,"Cubic","Extrapolate=Linear","MultiX=Average","Skip=True","Sort=True")</f>
        <v>14.847372962748539</v>
      </c>
    </row>
    <row r="319" spans="16:21" x14ac:dyDescent="0.25">
      <c r="P319" s="10">
        <v>34970</v>
      </c>
      <c r="Q319">
        <v>1.812424</v>
      </c>
      <c r="S319" s="42">
        <f t="shared" ca="1" si="9"/>
        <v>46163</v>
      </c>
      <c r="T319" s="43">
        <f ca="1">_xll.BInterpol('Base CDI'!$H$4:$H$28,'Base CDI'!$J$4:$J$29,S319,"Cubic","Extrapolate=Linear","MultiX=Average","Skip=True","Sort=True")</f>
        <v>14.854079768305779</v>
      </c>
      <c r="U319" s="43">
        <f ca="1">_xll.BInterpol('Base CDI'!$H$4:$H$28,'Base CDI'!$I$4:$I$29,S319,"Cubic","Extrapolate=Linear","MultiX=Average","Skip=True","Sort=True")</f>
        <v>14.84616616219305</v>
      </c>
    </row>
    <row r="320" spans="16:21" x14ac:dyDescent="0.25">
      <c r="P320" s="10">
        <v>34971</v>
      </c>
      <c r="Q320">
        <v>1.815293</v>
      </c>
      <c r="S320" s="42">
        <f t="shared" ca="1" si="9"/>
        <v>46164</v>
      </c>
      <c r="T320" s="43">
        <f ca="1">_xll.BInterpol('Base CDI'!$H$4:$H$28,'Base CDI'!$J$4:$J$29,S320,"Cubic","Extrapolate=Linear","MultiX=Average","Skip=True","Sort=True")</f>
        <v>14.852883008570471</v>
      </c>
      <c r="U320" s="43">
        <f ca="1">_xll.BInterpol('Base CDI'!$H$4:$H$28,'Base CDI'!$I$4:$I$29,S320,"Cubic","Extrapolate=Linear","MultiX=Average","Skip=True","Sort=True")</f>
        <v>14.844946975600925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46165</v>
      </c>
      <c r="T321" s="43">
        <f ca="1">_xll.BInterpol('Base CDI'!$H$4:$H$28,'Base CDI'!$J$4:$J$29,S321,"Cubic","Extrapolate=Linear","MultiX=Average","Skip=True","Sort=True")</f>
        <v>14.851673959924897</v>
      </c>
      <c r="U321" s="43">
        <f ca="1">_xll.BInterpol('Base CDI'!$H$4:$H$28,'Base CDI'!$I$4:$I$29,S321,"Cubic","Extrapolate=Linear","MultiX=Average","Skip=True","Sort=True")</f>
        <v>14.843715313863987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46166</v>
      </c>
      <c r="T322" s="43">
        <f ca="1">_xll.BInterpol('Base CDI'!$H$4:$H$28,'Base CDI'!$J$4:$J$29,S322,"Cubic","Extrapolate=Linear","MultiX=Average","Skip=True","Sort=True")</f>
        <v>14.850452534591126</v>
      </c>
      <c r="U322" s="43">
        <f ca="1">_xll.BInterpol('Base CDI'!$H$4:$H$28,'Base CDI'!$I$4:$I$29,S322,"Cubic","Extrapolate=Linear","MultiX=Average","Skip=True","Sort=True")</f>
        <v>14.84247108787406</v>
      </c>
    </row>
    <row r="323" spans="16:21" x14ac:dyDescent="0.25">
      <c r="P323" s="10">
        <v>34976</v>
      </c>
      <c r="Q323">
        <v>1.823153</v>
      </c>
      <c r="S323" s="42">
        <f t="shared" ca="1" si="9"/>
        <v>46167</v>
      </c>
      <c r="T323" s="43">
        <f ca="1">_xll.BInterpol('Base CDI'!$H$4:$H$28,'Base CDI'!$J$4:$J$29,S323,"Cubic","Extrapolate=Linear","MultiX=Average","Skip=True","Sort=True")</f>
        <v>14.849218644791225</v>
      </c>
      <c r="U323" s="43">
        <f ca="1">_xll.BInterpol('Base CDI'!$H$4:$H$28,'Base CDI'!$I$4:$I$29,S323,"Cubic","Extrapolate=Linear","MultiX=Average","Skip=True","Sort=True")</f>
        <v>14.841214208522963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46168</v>
      </c>
      <c r="T324" s="43">
        <f ca="1">_xll.BInterpol('Base CDI'!$H$4:$H$28,'Base CDI'!$J$4:$J$29,S324,"Cubic","Extrapolate=Linear","MultiX=Average","Skip=True","Sort=True")</f>
        <v>14.847972202747266</v>
      </c>
      <c r="U324" s="43">
        <f ca="1">_xll.BInterpol('Base CDI'!$H$4:$H$28,'Base CDI'!$I$4:$I$29,S324,"Cubic","Extrapolate=Linear","MultiX=Average","Skip=True","Sort=True")</f>
        <v>14.839944586702524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46169</v>
      </c>
      <c r="T325" s="43">
        <f ca="1">_xll.BInterpol('Base CDI'!$H$4:$H$28,'Base CDI'!$J$4:$J$29,S325,"Cubic","Extrapolate=Linear","MultiX=Average","Skip=True","Sort=True")</f>
        <v>14.846713120681317</v>
      </c>
      <c r="U325" s="43">
        <f ca="1">_xll.BInterpol('Base CDI'!$H$4:$H$28,'Base CDI'!$I$4:$I$29,S325,"Cubic","Extrapolate=Linear","MultiX=Average","Skip=True","Sort=True")</f>
        <v>14.838662133304561</v>
      </c>
    </row>
    <row r="326" spans="16:21" x14ac:dyDescent="0.25">
      <c r="P326" s="10">
        <v>34981</v>
      </c>
      <c r="Q326">
        <v>1.83101</v>
      </c>
      <c r="S326" s="42">
        <f t="shared" ca="1" si="9"/>
        <v>46170</v>
      </c>
      <c r="T326" s="43">
        <f ca="1">_xll.BInterpol('Base CDI'!$H$4:$H$28,'Base CDI'!$J$4:$J$29,S326,"Cubic","Extrapolate=Linear","MultiX=Average","Skip=True","Sort=True")</f>
        <v>14.845441310815449</v>
      </c>
      <c r="U326" s="43">
        <f ca="1">_xll.BInterpol('Base CDI'!$H$4:$H$28,'Base CDI'!$I$4:$I$29,S326,"Cubic","Extrapolate=Linear","MultiX=Average","Skip=True","Sort=True")</f>
        <v>14.837366759220901</v>
      </c>
    </row>
    <row r="327" spans="16:21" x14ac:dyDescent="0.25">
      <c r="P327" s="10">
        <v>34982</v>
      </c>
      <c r="Q327">
        <v>1.833604</v>
      </c>
      <c r="S327" s="42">
        <f t="shared" ca="1" si="9"/>
        <v>46171</v>
      </c>
      <c r="T327" s="43">
        <f ca="1">_xll.BInterpol('Base CDI'!$H$4:$H$28,'Base CDI'!$J$4:$J$29,S327,"Cubic","Extrapolate=Linear","MultiX=Average","Skip=True","Sort=True")</f>
        <v>14.844156685371731</v>
      </c>
      <c r="U327" s="43">
        <f ca="1">_xll.BInterpol('Base CDI'!$H$4:$H$28,'Base CDI'!$I$4:$I$29,S327,"Cubic","Extrapolate=Linear","MultiX=Average","Skip=True","Sort=True")</f>
        <v>14.836058375343365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46172</v>
      </c>
      <c r="T328" s="43">
        <f ca="1">_xll.BInterpol('Base CDI'!$H$4:$H$28,'Base CDI'!$J$4:$J$29,S328,"Cubic","Extrapolate=Linear","MultiX=Average","Skip=True","Sort=True")</f>
        <v>14.842859156572231</v>
      </c>
      <c r="U328" s="43">
        <f ca="1">_xll.BInterpol('Base CDI'!$H$4:$H$28,'Base CDI'!$I$4:$I$29,S328,"Cubic","Extrapolate=Linear","MultiX=Average","Skip=True","Sort=True")</f>
        <v>14.834736892563773</v>
      </c>
    </row>
    <row r="329" spans="16:21" x14ac:dyDescent="0.25">
      <c r="P329" s="10">
        <v>34985</v>
      </c>
      <c r="Q329">
        <v>1.838827</v>
      </c>
      <c r="S329" s="42">
        <f t="shared" ca="1" si="9"/>
        <v>46173</v>
      </c>
      <c r="T329" s="43">
        <f ca="1">_xll.BInterpol('Base CDI'!$H$4:$H$28,'Base CDI'!$J$4:$J$29,S329,"Cubic","Extrapolate=Linear","MultiX=Average","Skip=True","Sort=True")</f>
        <v>14.84154863663902</v>
      </c>
      <c r="U329" s="43">
        <f ca="1">_xll.BInterpol('Base CDI'!$H$4:$H$28,'Base CDI'!$I$4:$I$29,S329,"Cubic","Extrapolate=Linear","MultiX=Average","Skip=True","Sort=True")</f>
        <v>14.833402221773952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46174</v>
      </c>
      <c r="T330" s="43">
        <f ca="1">_xll.BInterpol('Base CDI'!$H$4:$H$28,'Base CDI'!$J$4:$J$29,S330,"Cubic","Extrapolate=Linear","MultiX=Average","Skip=True","Sort=True")</f>
        <v>14.840225037794168</v>
      </c>
      <c r="U330" s="43">
        <f ca="1">_xll.BInterpol('Base CDI'!$H$4:$H$28,'Base CDI'!$I$4:$I$29,S330,"Cubic","Extrapolate=Linear","MultiX=Average","Skip=True","Sort=True")</f>
        <v>14.832054273865722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46175</v>
      </c>
      <c r="T331" s="43">
        <f ca="1">_xll.BInterpol('Base CDI'!$H$4:$H$28,'Base CDI'!$J$4:$J$29,S331,"Cubic","Extrapolate=Linear","MultiX=Average","Skip=True","Sort=True")</f>
        <v>14.838888272259744</v>
      </c>
      <c r="U331" s="43">
        <f ca="1">_xll.BInterpol('Base CDI'!$H$4:$H$28,'Base CDI'!$I$4:$I$29,S331,"Cubic","Extrapolate=Linear","MultiX=Average","Skip=True","Sort=True")</f>
        <v>14.830692959730907</v>
      </c>
    </row>
    <row r="332" spans="16:21" x14ac:dyDescent="0.25">
      <c r="P332" s="10">
        <v>34990</v>
      </c>
      <c r="Q332">
        <v>1.846708</v>
      </c>
      <c r="S332" s="42">
        <f t="shared" ca="1" si="10"/>
        <v>46176</v>
      </c>
      <c r="T332" s="43">
        <f ca="1">_xll.BInterpol('Base CDI'!$H$4:$H$28,'Base CDI'!$J$4:$J$29,S332,"Cubic","Extrapolate=Linear","MultiX=Average","Skip=True","Sort=True")</f>
        <v>14.837538252257817</v>
      </c>
      <c r="U332" s="43">
        <f ca="1">_xll.BInterpol('Base CDI'!$H$4:$H$28,'Base CDI'!$I$4:$I$29,S332,"Cubic","Extrapolate=Linear","MultiX=Average","Skip=True","Sort=True")</f>
        <v>14.829318190261329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46177</v>
      </c>
      <c r="T333" s="43">
        <f ca="1">_xll.BInterpol('Base CDI'!$H$4:$H$28,'Base CDI'!$J$4:$J$29,S333,"Cubic","Extrapolate=Linear","MultiX=Average","Skip=True","Sort=True")</f>
        <v>14.836174890010456</v>
      </c>
      <c r="U333" s="43">
        <f ca="1">_xll.BInterpol('Base CDI'!$H$4:$H$28,'Base CDI'!$I$4:$I$29,S333,"Cubic","Extrapolate=Linear","MultiX=Average","Skip=True","Sort=True")</f>
        <v>14.827929876348811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46178</v>
      </c>
      <c r="T334" s="43">
        <f ca="1">_xll.BInterpol('Base CDI'!$H$4:$H$28,'Base CDI'!$J$4:$J$29,S334,"Cubic","Extrapolate=Linear","MultiX=Average","Skip=True","Sort=True")</f>
        <v>14.834798097739732</v>
      </c>
      <c r="U334" s="43">
        <f ca="1">_xll.BInterpol('Base CDI'!$H$4:$H$28,'Base CDI'!$I$4:$I$29,S334,"Cubic","Extrapolate=Linear","MultiX=Average","Skip=True","Sort=True")</f>
        <v>14.826527928885177</v>
      </c>
    </row>
    <row r="335" spans="16:21" x14ac:dyDescent="0.25">
      <c r="P335" s="10">
        <v>34995</v>
      </c>
      <c r="Q335">
        <v>1.854778</v>
      </c>
      <c r="S335" s="42">
        <f t="shared" ca="1" si="10"/>
        <v>46179</v>
      </c>
      <c r="T335" s="43">
        <f ca="1">_xll.BInterpol('Base CDI'!$H$4:$H$28,'Base CDI'!$J$4:$J$29,S335,"Cubic","Extrapolate=Linear","MultiX=Average","Skip=True","Sort=True")</f>
        <v>14.833407787667714</v>
      </c>
      <c r="U335" s="43">
        <f ca="1">_xll.BInterpol('Base CDI'!$H$4:$H$28,'Base CDI'!$I$4:$I$29,S335,"Cubic","Extrapolate=Linear","MultiX=Average","Skip=True","Sort=True")</f>
        <v>14.82511225876225</v>
      </c>
    </row>
    <row r="336" spans="16:21" x14ac:dyDescent="0.25">
      <c r="P336" s="10">
        <v>34996</v>
      </c>
      <c r="Q336">
        <v>1.85748</v>
      </c>
      <c r="S336" s="42">
        <f t="shared" ca="1" si="10"/>
        <v>46180</v>
      </c>
      <c r="T336" s="43">
        <f ca="1">_xll.BInterpol('Base CDI'!$H$4:$H$28,'Base CDI'!$J$4:$J$29,S336,"Cubic","Extrapolate=Linear","MultiX=Average","Skip=True","Sort=True")</f>
        <v>14.832003872016472</v>
      </c>
      <c r="U336" s="43">
        <f ca="1">_xll.BInterpol('Base CDI'!$H$4:$H$28,'Base CDI'!$I$4:$I$29,S336,"Cubic","Extrapolate=Linear","MultiX=Average","Skip=True","Sort=True")</f>
        <v>14.823682776871848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46181</v>
      </c>
      <c r="T337" s="43">
        <f ca="1">_xll.BInterpol('Base CDI'!$H$4:$H$28,'Base CDI'!$J$4:$J$29,S337,"Cubic","Extrapolate=Linear","MultiX=Average","Skip=True","Sort=True")</f>
        <v>14.830586263008072</v>
      </c>
      <c r="U337" s="43">
        <f ca="1">_xll.BInterpol('Base CDI'!$H$4:$H$28,'Base CDI'!$I$4:$I$29,S337,"Cubic","Extrapolate=Linear","MultiX=Average","Skip=True","Sort=True")</f>
        <v>14.8222393941058</v>
      </c>
    </row>
    <row r="338" spans="16:21" x14ac:dyDescent="0.25">
      <c r="P338" s="10">
        <v>34998</v>
      </c>
      <c r="Q338">
        <v>1.862852</v>
      </c>
      <c r="S338" s="42">
        <f t="shared" ca="1" si="10"/>
        <v>46182</v>
      </c>
      <c r="T338" s="43">
        <f ca="1">_xll.BInterpol('Base CDI'!$H$4:$H$28,'Base CDI'!$J$4:$J$29,S338,"Cubic","Extrapolate=Linear","MultiX=Average","Skip=True","Sort=True")</f>
        <v>14.829154872864589</v>
      </c>
      <c r="U338" s="43">
        <f ca="1">_xll.BInterpol('Base CDI'!$H$4:$H$28,'Base CDI'!$I$4:$I$29,S338,"Cubic","Extrapolate=Linear","MultiX=Average","Skip=True","Sort=True")</f>
        <v>14.820782021355926</v>
      </c>
    </row>
    <row r="339" spans="16:21" x14ac:dyDescent="0.25">
      <c r="P339" s="10">
        <v>34999</v>
      </c>
      <c r="Q339">
        <v>1.865534</v>
      </c>
      <c r="S339" s="42">
        <f t="shared" ca="1" si="10"/>
        <v>46183</v>
      </c>
      <c r="T339" s="43">
        <f ca="1">_xll.BInterpol('Base CDI'!$H$4:$H$28,'Base CDI'!$J$4:$J$29,S339,"Cubic","Extrapolate=Linear","MultiX=Average","Skip=True","Sort=True")</f>
        <v>14.827709613808089</v>
      </c>
      <c r="U339" s="43">
        <f ca="1">_xll.BInterpol('Base CDI'!$H$4:$H$28,'Base CDI'!$I$4:$I$29,S339,"Cubic","Extrapolate=Linear","MultiX=Average","Skip=True","Sort=True")</f>
        <v>14.819310569514048</v>
      </c>
    </row>
    <row r="340" spans="16:21" x14ac:dyDescent="0.25">
      <c r="P340" s="10">
        <v>35002</v>
      </c>
      <c r="Q340">
        <v>1.868196</v>
      </c>
      <c r="S340" s="42">
        <f t="shared" ca="1" si="10"/>
        <v>46184</v>
      </c>
      <c r="T340" s="43">
        <f ca="1">_xll.BInterpol('Base CDI'!$H$4:$H$28,'Base CDI'!$J$4:$J$29,S340,"Cubic","Extrapolate=Linear","MultiX=Average","Skip=True","Sort=True")</f>
        <v>14.826250398060644</v>
      </c>
      <c r="U340" s="43">
        <f ca="1">_xll.BInterpol('Base CDI'!$H$4:$H$28,'Base CDI'!$I$4:$I$29,S340,"Cubic","Extrapolate=Linear","MultiX=Average","Skip=True","Sort=True")</f>
        <v>14.817824949471991</v>
      </c>
    </row>
    <row r="341" spans="16:21" x14ac:dyDescent="0.25">
      <c r="P341" s="10">
        <v>35003</v>
      </c>
      <c r="Q341">
        <v>1.870849</v>
      </c>
      <c r="S341" s="42">
        <f t="shared" ca="1" si="10"/>
        <v>46185</v>
      </c>
      <c r="T341" s="43">
        <f ca="1">_xll.BInterpol('Base CDI'!$H$4:$H$28,'Base CDI'!$J$4:$J$29,S341,"Cubic","Extrapolate=Linear","MultiX=Average","Skip=True","Sort=True")</f>
        <v>14.82477713784432</v>
      </c>
      <c r="U341" s="43">
        <f ca="1">_xll.BInterpol('Base CDI'!$H$4:$H$28,'Base CDI'!$I$4:$I$29,S341,"Cubic","Extrapolate=Linear","MultiX=Average","Skip=True","Sort=True")</f>
        <v>14.816325072121574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46186</v>
      </c>
      <c r="T342" s="43">
        <f ca="1">_xll.BInterpol('Base CDI'!$H$4:$H$28,'Base CDI'!$J$4:$J$29,S342,"Cubic","Extrapolate=Linear","MultiX=Average","Skip=True","Sort=True")</f>
        <v>14.823289745381189</v>
      </c>
      <c r="U342" s="43">
        <f ca="1">_xll.BInterpol('Base CDI'!$H$4:$H$28,'Base CDI'!$I$4:$I$29,S342,"Cubic","Extrapolate=Linear","MultiX=Average","Skip=True","Sort=True")</f>
        <v>14.814810848354623</v>
      </c>
    </row>
    <row r="343" spans="16:21" x14ac:dyDescent="0.25">
      <c r="P343" s="10">
        <v>35006</v>
      </c>
      <c r="Q343">
        <v>1.876047</v>
      </c>
      <c r="S343" s="42">
        <f t="shared" ca="1" si="10"/>
        <v>46187</v>
      </c>
      <c r="T343" s="43">
        <f ca="1">_xll.BInterpol('Base CDI'!$H$4:$H$28,'Base CDI'!$J$4:$J$29,S343,"Cubic","Extrapolate=Linear","MultiX=Average","Skip=True","Sort=True")</f>
        <v>14.821788132893321</v>
      </c>
      <c r="U343" s="43">
        <f ca="1">_xll.BInterpol('Base CDI'!$H$4:$H$28,'Base CDI'!$I$4:$I$29,S343,"Cubic","Extrapolate=Linear","MultiX=Average","Skip=True","Sort=True")</f>
        <v>14.81328218906296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46188</v>
      </c>
      <c r="T344" s="43">
        <f ca="1">_xll.BInterpol('Base CDI'!$H$4:$H$28,'Base CDI'!$J$4:$J$29,S344,"Cubic","Extrapolate=Linear","MultiX=Average","Skip=True","Sort=True")</f>
        <v>14.820272212602783</v>
      </c>
      <c r="U344" s="43">
        <f ca="1">_xll.BInterpol('Base CDI'!$H$4:$H$28,'Base CDI'!$I$4:$I$29,S344,"Cubic","Extrapolate=Linear","MultiX=Average","Skip=True","Sort=True")</f>
        <v>14.811739005138408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46189</v>
      </c>
      <c r="T345" s="43">
        <f ca="1">_xll.BInterpol('Base CDI'!$H$4:$H$28,'Base CDI'!$J$4:$J$29,S345,"Cubic","Extrapolate=Linear","MultiX=Average","Skip=True","Sort=True")</f>
        <v>14.818741896731646</v>
      </c>
      <c r="U345" s="43">
        <f ca="1">_xll.BInterpol('Base CDI'!$H$4:$H$28,'Base CDI'!$I$4:$I$29,S345,"Cubic","Extrapolate=Linear","MultiX=Average","Skip=True","Sort=True")</f>
        <v>14.810181207472789</v>
      </c>
    </row>
    <row r="346" spans="16:21" x14ac:dyDescent="0.25">
      <c r="P346" s="10">
        <v>35011</v>
      </c>
      <c r="Q346">
        <v>1.883875</v>
      </c>
      <c r="S346" s="42">
        <f t="shared" ca="1" si="10"/>
        <v>46190</v>
      </c>
      <c r="T346" s="43">
        <f ca="1">_xll.BInterpol('Base CDI'!$H$4:$H$28,'Base CDI'!$J$4:$J$29,S346,"Cubic","Extrapolate=Linear","MultiX=Average","Skip=True","Sort=True")</f>
        <v>14.817197097501982</v>
      </c>
      <c r="U346" s="43">
        <f ca="1">_xll.BInterpol('Base CDI'!$H$4:$H$28,'Base CDI'!$I$4:$I$29,S346,"Cubic","Extrapolate=Linear","MultiX=Average","Skip=True","Sort=True")</f>
        <v>14.808608706957928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46191</v>
      </c>
      <c r="T347" s="43">
        <f ca="1">_xll.BInterpol('Base CDI'!$H$4:$H$28,'Base CDI'!$J$4:$J$29,S347,"Cubic","Extrapolate=Linear","MultiX=Average","Skip=True","Sort=True")</f>
        <v>14.815637727135856</v>
      </c>
      <c r="U347" s="43">
        <f ca="1">_xll.BInterpol('Base CDI'!$H$4:$H$28,'Base CDI'!$I$4:$I$29,S347,"Cubic","Extrapolate=Linear","MultiX=Average","Skip=True","Sort=True")</f>
        <v>14.807021414485645</v>
      </c>
    </row>
    <row r="348" spans="16:21" x14ac:dyDescent="0.25">
      <c r="P348" s="10">
        <v>35013</v>
      </c>
      <c r="Q348">
        <v>1.889235</v>
      </c>
      <c r="S348" s="42">
        <f t="shared" ca="1" si="10"/>
        <v>46192</v>
      </c>
      <c r="T348" s="43">
        <f ca="1">_xll.BInterpol('Base CDI'!$H$4:$H$28,'Base CDI'!$J$4:$J$29,S348,"Cubic","Extrapolate=Linear","MultiX=Average","Skip=True","Sort=True")</f>
        <v>14.814063697855341</v>
      </c>
      <c r="U348" s="43">
        <f ca="1">_xll.BInterpol('Base CDI'!$H$4:$H$28,'Base CDI'!$I$4:$I$29,S348,"Cubic","Extrapolate=Linear","MultiX=Average","Skip=True","Sort=True")</f>
        <v>14.805419240947762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46193</v>
      </c>
      <c r="T349" s="43">
        <f ca="1">_xll.BInterpol('Base CDI'!$H$4:$H$28,'Base CDI'!$J$4:$J$29,S349,"Cubic","Extrapolate=Linear","MultiX=Average","Skip=True","Sort=True")</f>
        <v>14.812474921882503</v>
      </c>
      <c r="U349" s="43">
        <f ca="1">_xll.BInterpol('Base CDI'!$H$4:$H$28,'Base CDI'!$I$4:$I$29,S349,"Cubic","Extrapolate=Linear","MultiX=Average","Skip=True","Sort=True")</f>
        <v>14.803802097236105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46194</v>
      </c>
      <c r="T350" s="43">
        <f ca="1">_xll.BInterpol('Base CDI'!$H$4:$H$28,'Base CDI'!$J$4:$J$29,S350,"Cubic","Extrapolate=Linear","MultiX=Average","Skip=True","Sort=True")</f>
        <v>14.810871311439415</v>
      </c>
      <c r="U350" s="43">
        <f ca="1">_xll.BInterpol('Base CDI'!$H$4:$H$28,'Base CDI'!$I$4:$I$29,S350,"Cubic","Extrapolate=Linear","MultiX=Average","Skip=True","Sort=True")</f>
        <v>14.802169894242494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46195</v>
      </c>
      <c r="T351" s="43">
        <f ca="1">_xll.BInterpol('Base CDI'!$H$4:$H$28,'Base CDI'!$J$4:$J$29,S351,"Cubic","Extrapolate=Linear","MultiX=Average","Skip=True","Sort=True")</f>
        <v>14.809252778748144</v>
      </c>
      <c r="U351" s="43">
        <f ca="1">_xll.BInterpol('Base CDI'!$H$4:$H$28,'Base CDI'!$I$4:$I$29,S351,"Cubic","Extrapolate=Linear","MultiX=Average","Skip=True","Sort=True")</f>
        <v>14.800522542858754</v>
      </c>
    </row>
    <row r="352" spans="16:21" x14ac:dyDescent="0.25">
      <c r="P352" s="10">
        <v>35020</v>
      </c>
      <c r="Q352">
        <v>1.900128</v>
      </c>
      <c r="S352" s="42">
        <f t="shared" ca="1" si="10"/>
        <v>46196</v>
      </c>
      <c r="T352" s="43">
        <f ca="1">_xll.BInterpol('Base CDI'!$H$4:$H$28,'Base CDI'!$J$4:$J$29,S352,"Cubic","Extrapolate=Linear","MultiX=Average","Skip=True","Sort=True")</f>
        <v>14.807619236030762</v>
      </c>
      <c r="U352" s="43">
        <f ca="1">_xll.BInterpol('Base CDI'!$H$4:$H$28,'Base CDI'!$I$4:$I$29,S352,"Cubic","Extrapolate=Linear","MultiX=Average","Skip=True","Sort=True")</f>
        <v>14.798859953976708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46197</v>
      </c>
      <c r="T353" s="43">
        <f ca="1">_xll.BInterpol('Base CDI'!$H$4:$H$28,'Base CDI'!$J$4:$J$29,S353,"Cubic","Extrapolate=Linear","MultiX=Average","Skip=True","Sort=True")</f>
        <v>14.805970595509336</v>
      </c>
      <c r="U353" s="43">
        <f ca="1">_xll.BInterpol('Base CDI'!$H$4:$H$28,'Base CDI'!$I$4:$I$29,S353,"Cubic","Extrapolate=Linear","MultiX=Average","Skip=True","Sort=True")</f>
        <v>14.797182038488176</v>
      </c>
    </row>
    <row r="354" spans="16:21" x14ac:dyDescent="0.25">
      <c r="P354" s="10">
        <v>35024</v>
      </c>
      <c r="Q354">
        <v>1.905591</v>
      </c>
      <c r="S354" s="42">
        <f t="shared" ca="1" si="10"/>
        <v>46198</v>
      </c>
      <c r="T354" s="43">
        <f ca="1">_xll.BInterpol('Base CDI'!$H$4:$H$28,'Base CDI'!$J$4:$J$29,S354,"Cubic","Extrapolate=Linear","MultiX=Average","Skip=True","Sort=True")</f>
        <v>14.804306769405938</v>
      </c>
      <c r="U354" s="43">
        <f ca="1">_xll.BInterpol('Base CDI'!$H$4:$H$28,'Base CDI'!$I$4:$I$29,S354,"Cubic","Extrapolate=Linear","MultiX=Average","Skip=True","Sort=True")</f>
        <v>14.795488707284981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46199</v>
      </c>
      <c r="T355" s="43">
        <f ca="1">_xll.BInterpol('Base CDI'!$H$4:$H$28,'Base CDI'!$J$4:$J$29,S355,"Cubic","Extrapolate=Linear","MultiX=Average","Skip=True","Sort=True")</f>
        <v>14.802627669942636</v>
      </c>
      <c r="U355" s="43">
        <f ca="1">_xll.BInterpol('Base CDI'!$H$4:$H$28,'Base CDI'!$I$4:$I$29,S355,"Cubic","Extrapolate=Linear","MultiX=Average","Skip=True","Sort=True")</f>
        <v>14.79377987125895</v>
      </c>
    </row>
    <row r="356" spans="16:21" x14ac:dyDescent="0.25">
      <c r="P356" s="10">
        <v>35026</v>
      </c>
      <c r="Q356">
        <v>1.910873</v>
      </c>
      <c r="S356" s="42">
        <f t="shared" ca="1" si="10"/>
        <v>46200</v>
      </c>
      <c r="T356" s="43">
        <f ca="1">_xll.BInterpol('Base CDI'!$H$4:$H$28,'Base CDI'!$J$4:$J$29,S356,"Cubic","Extrapolate=Linear","MultiX=Average","Skip=True","Sort=True")</f>
        <v>14.800933209341499</v>
      </c>
      <c r="U356" s="43">
        <f ca="1">_xll.BInterpol('Base CDI'!$H$4:$H$28,'Base CDI'!$I$4:$I$29,S356,"Cubic","Extrapolate=Linear","MultiX=Average","Skip=True","Sort=True")</f>
        <v>14.792055441301901</v>
      </c>
    </row>
    <row r="357" spans="16:21" x14ac:dyDescent="0.25">
      <c r="P357" s="10">
        <v>35027</v>
      </c>
      <c r="Q357">
        <v>1.91351</v>
      </c>
      <c r="S357" s="42">
        <f t="shared" ca="1" si="10"/>
        <v>46201</v>
      </c>
      <c r="T357" s="43">
        <f ca="1">_xll.BInterpol('Base CDI'!$H$4:$H$28,'Base CDI'!$J$4:$J$29,S357,"Cubic","Extrapolate=Linear","MultiX=Average","Skip=True","Sort=True")</f>
        <v>14.799223299824598</v>
      </c>
      <c r="U357" s="43">
        <f ca="1">_xll.BInterpol('Base CDI'!$H$4:$H$28,'Base CDI'!$I$4:$I$29,S357,"Cubic","Extrapolate=Linear","MultiX=Average","Skip=True","Sort=True")</f>
        <v>14.79031532830566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46202</v>
      </c>
      <c r="T358" s="43">
        <f ca="1">_xll.BInterpol('Base CDI'!$H$4:$H$28,'Base CDI'!$J$4:$J$29,S358,"Cubic","Extrapolate=Linear","MultiX=Average","Skip=True","Sort=True")</f>
        <v>14.797497853614001</v>
      </c>
      <c r="U358" s="43">
        <f ca="1">_xll.BInterpol('Base CDI'!$H$4:$H$28,'Base CDI'!$I$4:$I$29,S358,"Cubic","Extrapolate=Linear","MultiX=Average","Skip=True","Sort=True")</f>
        <v>14.788559443162047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46203</v>
      </c>
      <c r="T359" s="43">
        <f ca="1">_xll.BInterpol('Base CDI'!$H$4:$H$28,'Base CDI'!$J$4:$J$29,S359,"Cubic","Extrapolate=Linear","MultiX=Average","Skip=True","Sort=True")</f>
        <v>14.795756782931779</v>
      </c>
      <c r="U359" s="43">
        <f ca="1">_xll.BInterpol('Base CDI'!$H$4:$H$28,'Base CDI'!$I$4:$I$29,S359,"Cubic","Extrapolate=Linear","MultiX=Average","Skip=True","Sort=True")</f>
        <v>14.786787696762886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46204</v>
      </c>
      <c r="T360" s="43">
        <f ca="1">_xll.BInterpol('Base CDI'!$H$4:$H$28,'Base CDI'!$J$4:$J$29,S360,"Cubic","Extrapolate=Linear","MultiX=Average","Skip=True","Sort=True")</f>
        <v>14.794</v>
      </c>
      <c r="U360" s="43">
        <f ca="1">_xll.BInterpol('Base CDI'!$H$4:$H$28,'Base CDI'!$I$4:$I$29,S360,"Cubic","Extrapolate=Linear","MultiX=Average","Skip=True","Sort=True")</f>
        <v>14.785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46205</v>
      </c>
      <c r="T361" s="43">
        <f ca="1">_xll.BInterpol('Base CDI'!$H$4:$H$28,'Base CDI'!$J$4:$J$29,S361,"Cubic","Extrapolate=Linear","MultiX=Average","Skip=True","Sort=True")</f>
        <v>14.792227449753414</v>
      </c>
      <c r="U361" s="43">
        <f ca="1">_xll.BInterpol('Base CDI'!$H$4:$H$28,'Base CDI'!$I$4:$I$29,S361,"Cubic","Extrapolate=Linear","MultiX=Average","Skip=True","Sort=True")</f>
        <v>14.78319629715681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46206</v>
      </c>
      <c r="T362" s="43">
        <f ca="1">_xll.BInterpol('Base CDI'!$H$4:$H$28,'Base CDI'!$J$4:$J$29,S362,"Cubic","Extrapolate=Linear","MultiX=Average","Skip=True","Sort=True")</f>
        <v>14.790439207977474</v>
      </c>
      <c r="U362" s="43">
        <f ca="1">_xll.BInterpol('Base CDI'!$H$4:$H$28,'Base CDI'!$I$4:$I$29,S362,"Cubic","Extrapolate=Linear","MultiX=Average","Skip=True","Sort=True")</f>
        <v>14.781376666083121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46207</v>
      </c>
      <c r="T363" s="43">
        <f ca="1">_xll.BInterpol('Base CDI'!$H$4:$H$28,'Base CDI'!$J$4:$J$29,S363,"Cubic","Extrapolate=Linear","MultiX=Average","Skip=True","Sort=True")</f>
        <v>14.788635383170321</v>
      </c>
      <c r="U363" s="43">
        <f ca="1">_xll.BInterpol('Base CDI'!$H$4:$H$28,'Base CDI'!$I$4:$I$29,S363,"Cubic","Extrapolate=Linear","MultiX=Average","Skip=True","Sort=True")</f>
        <v>14.77954121802034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46208</v>
      </c>
      <c r="T364" s="43">
        <f ca="1">_xll.BInterpol('Base CDI'!$H$4:$H$28,'Base CDI'!$J$4:$J$29,S364,"Cubic","Extrapolate=Linear","MultiX=Average","Skip=True","Sort=True")</f>
        <v>14.786816083830088</v>
      </c>
      <c r="U364" s="43">
        <f ca="1">_xll.BInterpol('Base CDI'!$H$4:$H$28,'Base CDI'!$I$4:$I$29,S364,"Cubic","Extrapolate=Linear","MultiX=Average","Skip=True","Sort=True")</f>
        <v>14.777690064209869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46209</v>
      </c>
      <c r="T365" s="43">
        <f ca="1">_xll.BInterpol('Base CDI'!$H$4:$H$28,'Base CDI'!$J$4:$J$29,S365,"Cubic","Extrapolate=Linear","MultiX=Average","Skip=True","Sort=True")</f>
        <v>14.784981418454908</v>
      </c>
      <c r="U365" s="43">
        <f ca="1">_xll.BInterpol('Base CDI'!$H$4:$H$28,'Base CDI'!$I$4:$I$29,S365,"Cubic","Extrapolate=Linear","MultiX=Average","Skip=True","Sort=True")</f>
        <v>14.775823315893115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46210</v>
      </c>
      <c r="T366" s="43">
        <f ca="1">_xll.BInterpol('Base CDI'!$H$4:$H$28,'Base CDI'!$J$4:$J$29,S366,"Cubic","Extrapolate=Linear","MultiX=Average","Skip=True","Sort=True")</f>
        <v>14.783131495542923</v>
      </c>
      <c r="U366" s="43">
        <f ca="1">_xll.BInterpol('Base CDI'!$H$4:$H$28,'Base CDI'!$I$4:$I$29,S366,"Cubic","Extrapolate=Linear","MultiX=Average","Skip=True","Sort=True")</f>
        <v>14.773941084311483</v>
      </c>
    </row>
    <row r="367" spans="16:21" x14ac:dyDescent="0.25">
      <c r="P367" s="10">
        <v>35041</v>
      </c>
      <c r="Q367">
        <v>1.939487</v>
      </c>
      <c r="S367" s="42">
        <f t="shared" ca="1" si="10"/>
        <v>46211</v>
      </c>
      <c r="T367" s="43">
        <f ca="1">_xll.BInterpol('Base CDI'!$H$4:$H$28,'Base CDI'!$J$4:$J$29,S367,"Cubic","Extrapolate=Linear","MultiX=Average","Skip=True","Sort=True")</f>
        <v>14.781266423592262</v>
      </c>
      <c r="U367" s="43">
        <f ca="1">_xll.BInterpol('Base CDI'!$H$4:$H$28,'Base CDI'!$I$4:$I$29,S367,"Cubic","Extrapolate=Linear","MultiX=Average","Skip=True","Sort=True")</f>
        <v>14.772043480706378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46212</v>
      </c>
      <c r="T368" s="43">
        <f ca="1">_xll.BInterpol('Base CDI'!$H$4:$H$28,'Base CDI'!$J$4:$J$29,S368,"Cubic","Extrapolate=Linear","MultiX=Average","Skip=True","Sort=True")</f>
        <v>14.779386311101065</v>
      </c>
      <c r="U368" s="43">
        <f ca="1">_xll.BInterpol('Base CDI'!$H$4:$H$28,'Base CDI'!$I$4:$I$29,S368,"Cubic","Extrapolate=Linear","MultiX=Average","Skip=True","Sort=True")</f>
        <v>14.770130616319202</v>
      </c>
    </row>
    <row r="369" spans="16:21" x14ac:dyDescent="0.25">
      <c r="P369" s="10">
        <v>35045</v>
      </c>
      <c r="Q369">
        <v>1.944682</v>
      </c>
      <c r="S369" s="42">
        <f t="shared" ca="1" si="10"/>
        <v>46213</v>
      </c>
      <c r="T369" s="43">
        <f ca="1">_xll.BInterpol('Base CDI'!$H$4:$H$28,'Base CDI'!$J$4:$J$29,S369,"Cubic","Extrapolate=Linear","MultiX=Average","Skip=True","Sort=True")</f>
        <v>14.777491266567468</v>
      </c>
      <c r="U369" s="43">
        <f ca="1">_xll.BInterpol('Base CDI'!$H$4:$H$28,'Base CDI'!$I$4:$I$29,S369,"Cubic","Extrapolate=Linear","MultiX=Average","Skip=True","Sort=True")</f>
        <v>14.76820260239136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46214</v>
      </c>
      <c r="T370" s="43">
        <f ca="1">_xll.BInterpol('Base CDI'!$H$4:$H$28,'Base CDI'!$J$4:$J$29,S370,"Cubic","Extrapolate=Linear","MultiX=Average","Skip=True","Sort=True")</f>
        <v>14.775581398489603</v>
      </c>
      <c r="U370" s="43">
        <f ca="1">_xll.BInterpol('Base CDI'!$H$4:$H$28,'Base CDI'!$I$4:$I$29,S370,"Cubic","Extrapolate=Linear","MultiX=Average","Skip=True","Sort=True")</f>
        <v>14.766259550164261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46215</v>
      </c>
      <c r="T371" s="43">
        <f ca="1">_xll.BInterpol('Base CDI'!$H$4:$H$28,'Base CDI'!$J$4:$J$29,S371,"Cubic","Extrapolate=Linear","MultiX=Average","Skip=True","Sort=True")</f>
        <v>14.773656815365609</v>
      </c>
      <c r="U371" s="43">
        <f ca="1">_xll.BInterpol('Base CDI'!$H$4:$H$28,'Base CDI'!$I$4:$I$29,S371,"Cubic","Extrapolate=Linear","MultiX=Average","Skip=True","Sort=True")</f>
        <v>14.764301570879304</v>
      </c>
    </row>
    <row r="372" spans="16:21" x14ac:dyDescent="0.25">
      <c r="P372" s="10">
        <v>35048</v>
      </c>
      <c r="Q372">
        <v>1.952634</v>
      </c>
      <c r="S372" s="42">
        <f t="shared" ca="1" si="10"/>
        <v>46216</v>
      </c>
      <c r="T372" s="43">
        <f ca="1">_xll.BInterpol('Base CDI'!$H$4:$H$28,'Base CDI'!$J$4:$J$29,S372,"Cubic","Extrapolate=Linear","MultiX=Average","Skip=True","Sort=True")</f>
        <v>14.771717625693618</v>
      </c>
      <c r="U372" s="43">
        <f ca="1">_xll.BInterpol('Base CDI'!$H$4:$H$28,'Base CDI'!$I$4:$I$29,S372,"Cubic","Extrapolate=Linear","MultiX=Average","Skip=True","Sort=True")</f>
        <v>14.762328775777897</v>
      </c>
    </row>
    <row r="373" spans="16:21" x14ac:dyDescent="0.25">
      <c r="P373" s="10">
        <v>35051</v>
      </c>
      <c r="Q373">
        <v>1.955354</v>
      </c>
      <c r="S373" s="42">
        <f t="shared" ca="1" si="10"/>
        <v>46217</v>
      </c>
      <c r="T373" s="43">
        <f ca="1">_xll.BInterpol('Base CDI'!$H$4:$H$28,'Base CDI'!$J$4:$J$29,S373,"Cubic","Extrapolate=Linear","MultiX=Average","Skip=True","Sort=True")</f>
        <v>14.769763937971769</v>
      </c>
      <c r="U373" s="43">
        <f ca="1">_xll.BInterpol('Base CDI'!$H$4:$H$28,'Base CDI'!$I$4:$I$29,S373,"Cubic","Extrapolate=Linear","MultiX=Average","Skip=True","Sort=True")</f>
        <v>14.760341276101444</v>
      </c>
    </row>
    <row r="374" spans="16:21" x14ac:dyDescent="0.25">
      <c r="P374" s="10">
        <v>35052</v>
      </c>
      <c r="Q374">
        <v>1.958072</v>
      </c>
      <c r="S374" s="42">
        <f t="shared" ca="1" si="10"/>
        <v>46218</v>
      </c>
      <c r="T374" s="43">
        <f ca="1">_xll.BInterpol('Base CDI'!$H$4:$H$28,'Base CDI'!$J$4:$J$29,S374,"Cubic","Extrapolate=Linear","MultiX=Average","Skip=True","Sort=True")</f>
        <v>14.767795860698197</v>
      </c>
      <c r="U374" s="43">
        <f ca="1">_xll.BInterpol('Base CDI'!$H$4:$H$28,'Base CDI'!$I$4:$I$29,S374,"Cubic","Extrapolate=Linear","MultiX=Average","Skip=True","Sort=True")</f>
        <v>14.758339183091351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46219</v>
      </c>
      <c r="T375" s="43">
        <f ca="1">_xll.BInterpol('Base CDI'!$H$4:$H$28,'Base CDI'!$J$4:$J$29,S375,"Cubic","Extrapolate=Linear","MultiX=Average","Skip=True","Sort=True")</f>
        <v>14.765813502371037</v>
      </c>
      <c r="U375" s="43">
        <f ca="1">_xll.BInterpol('Base CDI'!$H$4:$H$28,'Base CDI'!$I$4:$I$29,S375,"Cubic","Extrapolate=Linear","MultiX=Average","Skip=True","Sort=True")</f>
        <v>14.75632260798902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46220</v>
      </c>
      <c r="T376" s="43">
        <f ca="1">_xll.BInterpol('Base CDI'!$H$4:$H$28,'Base CDI'!$J$4:$J$29,S376,"Cubic","Extrapolate=Linear","MultiX=Average","Skip=True","Sort=True")</f>
        <v>14.763816971488422</v>
      </c>
      <c r="U376" s="43">
        <f ca="1">_xll.BInterpol('Base CDI'!$H$4:$H$28,'Base CDI'!$I$4:$I$29,S376,"Cubic","Extrapolate=Linear","MultiX=Average","Skip=True","Sort=True")</f>
        <v>14.754291662035858</v>
      </c>
    </row>
    <row r="377" spans="16:21" x14ac:dyDescent="0.25">
      <c r="P377" s="10">
        <v>35055</v>
      </c>
      <c r="Q377">
        <v>1.966242</v>
      </c>
      <c r="S377" s="42">
        <f t="shared" ca="1" si="10"/>
        <v>46221</v>
      </c>
      <c r="T377" s="43">
        <f ca="1">_xll.BInterpol('Base CDI'!$H$4:$H$28,'Base CDI'!$J$4:$J$29,S377,"Cubic","Extrapolate=Linear","MultiX=Average","Skip=True","Sort=True")</f>
        <v>14.761806376548494</v>
      </c>
      <c r="U377" s="43">
        <f ca="1">_xll.BInterpol('Base CDI'!$H$4:$H$28,'Base CDI'!$I$4:$I$29,S377,"Cubic","Extrapolate=Linear","MultiX=Average","Skip=True","Sort=True")</f>
        <v>14.752246456473269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46222</v>
      </c>
      <c r="T378" s="43">
        <f ca="1">_xll.BInterpol('Base CDI'!$H$4:$H$28,'Base CDI'!$J$4:$J$29,S378,"Cubic","Extrapolate=Linear","MultiX=Average","Skip=True","Sort=True")</f>
        <v>14.759781826049382</v>
      </c>
      <c r="U378" s="43">
        <f ca="1">_xll.BInterpol('Base CDI'!$H$4:$H$28,'Base CDI'!$I$4:$I$29,S378,"Cubic","Extrapolate=Linear","MultiX=Average","Skip=True","Sort=True")</f>
        <v>14.750187102542657</v>
      </c>
    </row>
    <row r="379" spans="16:21" x14ac:dyDescent="0.25">
      <c r="P379" s="10">
        <v>35060</v>
      </c>
      <c r="Q379">
        <v>1.971627</v>
      </c>
      <c r="S379" s="42">
        <f t="shared" ca="1" si="10"/>
        <v>46223</v>
      </c>
      <c r="T379" s="43">
        <f ca="1">_xll.BInterpol('Base CDI'!$H$4:$H$28,'Base CDI'!$J$4:$J$29,S379,"Cubic","Extrapolate=Linear","MultiX=Average","Skip=True","Sort=True")</f>
        <v>14.757743428489226</v>
      </c>
      <c r="U379" s="43">
        <f ca="1">_xll.BInterpol('Base CDI'!$H$4:$H$28,'Base CDI'!$I$4:$I$29,S379,"Cubic","Extrapolate=Linear","MultiX=Average","Skip=True","Sort=True")</f>
        <v>14.748113711485427</v>
      </c>
    </row>
    <row r="380" spans="16:21" x14ac:dyDescent="0.25">
      <c r="P380" s="10">
        <v>35061</v>
      </c>
      <c r="Q380">
        <v>1.974256</v>
      </c>
      <c r="S380" s="42">
        <f t="shared" ca="1" si="10"/>
        <v>46224</v>
      </c>
      <c r="T380" s="43">
        <f ca="1">_xll.BInterpol('Base CDI'!$H$4:$H$28,'Base CDI'!$J$4:$J$29,S380,"Cubic","Extrapolate=Linear","MultiX=Average","Skip=True","Sort=True")</f>
        <v>14.75569129236616</v>
      </c>
      <c r="U380" s="43">
        <f ca="1">_xll.BInterpol('Base CDI'!$H$4:$H$28,'Base CDI'!$I$4:$I$29,S380,"Cubic","Extrapolate=Linear","MultiX=Average","Skip=True","Sort=True")</f>
        <v>14.746026394542984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46225</v>
      </c>
      <c r="T381" s="43">
        <f ca="1">_xll.BInterpol('Base CDI'!$H$4:$H$28,'Base CDI'!$J$4:$J$29,S381,"Cubic","Extrapolate=Linear","MultiX=Average","Skip=True","Sort=True")</f>
        <v>14.75362552617832</v>
      </c>
      <c r="U381" s="43">
        <f ca="1">_xll.BInterpol('Base CDI'!$H$4:$H$28,'Base CDI'!$I$4:$I$29,S381,"Cubic","Extrapolate=Linear","MultiX=Average","Skip=True","Sort=True")</f>
        <v>14.743925262956733</v>
      </c>
    </row>
    <row r="382" spans="16:21" x14ac:dyDescent="0.25">
      <c r="P382" s="10">
        <v>35066</v>
      </c>
      <c r="Q382">
        <v>1.979168</v>
      </c>
      <c r="S382" s="42">
        <f t="shared" ca="1" si="10"/>
        <v>46226</v>
      </c>
      <c r="T382" s="43">
        <f ca="1">_xll.BInterpol('Base CDI'!$H$4:$H$28,'Base CDI'!$J$4:$J$29,S382,"Cubic","Extrapolate=Linear","MultiX=Average","Skip=True","Sort=True")</f>
        <v>14.75154623842384</v>
      </c>
      <c r="U382" s="43">
        <f ca="1">_xll.BInterpol('Base CDI'!$H$4:$H$28,'Base CDI'!$I$4:$I$29,S382,"Cubic","Extrapolate=Linear","MultiX=Average","Skip=True","Sort=True")</f>
        <v>14.741810427968078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46227</v>
      </c>
      <c r="T383" s="43">
        <f ca="1">_xll.BInterpol('Base CDI'!$H$4:$H$28,'Base CDI'!$J$4:$J$29,S383,"Cubic","Extrapolate=Linear","MultiX=Average","Skip=True","Sort=True")</f>
        <v>14.749453537600859</v>
      </c>
      <c r="U383" s="43">
        <f ca="1">_xll.BInterpol('Base CDI'!$H$4:$H$28,'Base CDI'!$I$4:$I$29,S383,"Cubic","Extrapolate=Linear","MultiX=Average","Skip=True","Sort=True")</f>
        <v>14.739682000818423</v>
      </c>
    </row>
    <row r="384" spans="16:21" x14ac:dyDescent="0.25">
      <c r="P384" s="10">
        <v>35068</v>
      </c>
      <c r="Q384">
        <v>1.983822</v>
      </c>
      <c r="S384" s="42">
        <f t="shared" ca="1" si="10"/>
        <v>46228</v>
      </c>
      <c r="T384" s="43">
        <f ca="1">_xll.BInterpol('Base CDI'!$H$4:$H$28,'Base CDI'!$J$4:$J$29,S384,"Cubic","Extrapolate=Linear","MultiX=Average","Skip=True","Sort=True")</f>
        <v>14.74734753220751</v>
      </c>
      <c r="U384" s="43">
        <f ca="1">_xll.BInterpol('Base CDI'!$H$4:$H$28,'Base CDI'!$I$4:$I$29,S384,"Cubic","Extrapolate=Linear","MultiX=Average","Skip=True","Sort=True")</f>
        <v>14.737540092749175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46229</v>
      </c>
      <c r="T385" s="43">
        <f ca="1">_xll.BInterpol('Base CDI'!$H$4:$H$28,'Base CDI'!$J$4:$J$29,S385,"Cubic","Extrapolate=Linear","MultiX=Average","Skip=True","Sort=True")</f>
        <v>14.745228330741927</v>
      </c>
      <c r="U385" s="43">
        <f ca="1">_xll.BInterpol('Base CDI'!$H$4:$H$28,'Base CDI'!$I$4:$I$29,S385,"Cubic","Extrapolate=Linear","MultiX=Average","Skip=True","Sort=True")</f>
        <v>14.735384815001737</v>
      </c>
    </row>
    <row r="386" spans="16:21" x14ac:dyDescent="0.25">
      <c r="P386" s="10">
        <v>35072</v>
      </c>
      <c r="Q386">
        <v>1.988281</v>
      </c>
      <c r="S386" s="42">
        <f t="shared" ca="1" si="10"/>
        <v>46230</v>
      </c>
      <c r="T386" s="43">
        <f ca="1">_xll.BInterpol('Base CDI'!$H$4:$H$28,'Base CDI'!$J$4:$J$29,S386,"Cubic","Extrapolate=Linear","MultiX=Average","Skip=True","Sort=True")</f>
        <v>14.74309604170225</v>
      </c>
      <c r="U386" s="43">
        <f ca="1">_xll.BInterpol('Base CDI'!$H$4:$H$28,'Base CDI'!$I$4:$I$29,S386,"Cubic","Extrapolate=Linear","MultiX=Average","Skip=True","Sort=True")</f>
        <v>14.733216278817515</v>
      </c>
    </row>
    <row r="387" spans="16:21" x14ac:dyDescent="0.25">
      <c r="P387" s="10">
        <v>35073</v>
      </c>
      <c r="Q387">
        <v>1.990515</v>
      </c>
      <c r="S387" s="42">
        <f t="shared" ca="1" si="10"/>
        <v>46231</v>
      </c>
      <c r="T387" s="43">
        <f ca="1">_xll.BInterpol('Base CDI'!$H$4:$H$28,'Base CDI'!$J$4:$J$29,S387,"Cubic","Extrapolate=Linear","MultiX=Average","Skip=True","Sort=True")</f>
        <v>14.740950773586613</v>
      </c>
      <c r="U387" s="43">
        <f ca="1">_xll.BInterpol('Base CDI'!$H$4:$H$28,'Base CDI'!$I$4:$I$29,S387,"Cubic","Extrapolate=Linear","MultiX=Average","Skip=True","Sort=True")</f>
        <v>14.731034595437912</v>
      </c>
    </row>
    <row r="388" spans="16:21" x14ac:dyDescent="0.25">
      <c r="P388" s="10">
        <v>35074</v>
      </c>
      <c r="Q388">
        <v>1.992758</v>
      </c>
      <c r="S388" s="42">
        <f t="shared" ca="1" si="10"/>
        <v>46232</v>
      </c>
      <c r="T388" s="43">
        <f ca="1">_xll.BInterpol('Base CDI'!$H$4:$H$28,'Base CDI'!$J$4:$J$29,S388,"Cubic","Extrapolate=Linear","MultiX=Average","Skip=True","Sort=True")</f>
        <v>14.73879263489315</v>
      </c>
      <c r="U388" s="43">
        <f ca="1">_xll.BInterpol('Base CDI'!$H$4:$H$28,'Base CDI'!$I$4:$I$29,S388,"Cubic","Extrapolate=Linear","MultiX=Average","Skip=True","Sort=True")</f>
        <v>14.728839876104333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46233</v>
      </c>
      <c r="T389" s="43">
        <f ca="1">_xll.BInterpol('Base CDI'!$H$4:$H$28,'Base CDI'!$J$4:$J$29,S389,"Cubic","Extrapolate=Linear","MultiX=Average","Skip=True","Sort=True")</f>
        <v>14.736621734119998</v>
      </c>
      <c r="U389" s="43">
        <f ca="1">_xll.BInterpol('Base CDI'!$H$4:$H$28,'Base CDI'!$I$4:$I$29,S389,"Cubic","Extrapolate=Linear","MultiX=Average","Skip=True","Sort=True")</f>
        <v>14.726632232058185</v>
      </c>
    </row>
    <row r="390" spans="16:21" x14ac:dyDescent="0.25">
      <c r="P390" s="10">
        <v>35076</v>
      </c>
      <c r="Q390">
        <v>1.997277</v>
      </c>
      <c r="S390" s="42">
        <f t="shared" ca="1" si="10"/>
        <v>46234</v>
      </c>
      <c r="T390" s="43">
        <f ca="1">_xll.BInterpol('Base CDI'!$H$4:$H$28,'Base CDI'!$J$4:$J$29,S390,"Cubic","Extrapolate=Linear","MultiX=Average","Skip=True","Sort=True")</f>
        <v>14.734438179765291</v>
      </c>
      <c r="U390" s="43">
        <f ca="1">_xll.BInterpol('Base CDI'!$H$4:$H$28,'Base CDI'!$I$4:$I$29,S390,"Cubic","Extrapolate=Linear","MultiX=Average","Skip=True","Sort=True")</f>
        <v>14.724411774540869</v>
      </c>
    </row>
    <row r="391" spans="16:21" x14ac:dyDescent="0.25">
      <c r="P391" s="10">
        <v>35079</v>
      </c>
      <c r="Q391">
        <v>1.999541</v>
      </c>
      <c r="S391" s="42">
        <f t="shared" ca="1" si="10"/>
        <v>46235</v>
      </c>
      <c r="T391" s="43">
        <f ca="1">_xll.BInterpol('Base CDI'!$H$4:$H$28,'Base CDI'!$J$4:$J$29,S391,"Cubic","Extrapolate=Linear","MultiX=Average","Skip=True","Sort=True")</f>
        <v>14.732242080327168</v>
      </c>
      <c r="U391" s="43">
        <f ca="1">_xll.BInterpol('Base CDI'!$H$4:$H$28,'Base CDI'!$I$4:$I$29,S391,"Cubic","Extrapolate=Linear","MultiX=Average","Skip=True","Sort=True")</f>
        <v>14.722178614793792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46236</v>
      </c>
      <c r="T392" s="43">
        <f ca="1">_xll.BInterpol('Base CDI'!$H$4:$H$28,'Base CDI'!$J$4:$J$29,S392,"Cubic","Extrapolate=Linear","MultiX=Average","Skip=True","Sort=True")</f>
        <v>14.730033544303762</v>
      </c>
      <c r="U392" s="43">
        <f ca="1">_xll.BInterpol('Base CDI'!$H$4:$H$28,'Base CDI'!$I$4:$I$29,S392,"Cubic","Extrapolate=Linear","MultiX=Average","Skip=True","Sort=True")</f>
        <v>14.719932864058359</v>
      </c>
    </row>
    <row r="393" spans="16:21" x14ac:dyDescent="0.25">
      <c r="P393" s="10">
        <v>35081</v>
      </c>
      <c r="Q393">
        <v>2.004089</v>
      </c>
      <c r="S393" s="42">
        <f t="shared" ca="1" si="10"/>
        <v>46237</v>
      </c>
      <c r="T393" s="43">
        <f ca="1">_xll.BInterpol('Base CDI'!$H$4:$H$28,'Base CDI'!$J$4:$J$29,S393,"Cubic","Extrapolate=Linear","MultiX=Average","Skip=True","Sort=True")</f>
        <v>14.727812680193209</v>
      </c>
      <c r="U393" s="43">
        <f ca="1">_xll.BInterpol('Base CDI'!$H$4:$H$28,'Base CDI'!$I$4:$I$29,S393,"Cubic","Extrapolate=Linear","MultiX=Average","Skip=True","Sort=True")</f>
        <v>14.717674633575973</v>
      </c>
    </row>
    <row r="394" spans="16:21" x14ac:dyDescent="0.25">
      <c r="P394" s="10">
        <v>35082</v>
      </c>
      <c r="Q394">
        <v>2.006367</v>
      </c>
      <c r="S394" s="42">
        <f t="shared" ca="1" si="10"/>
        <v>46238</v>
      </c>
      <c r="T394" s="43">
        <f ca="1">_xll.BInterpol('Base CDI'!$H$4:$H$28,'Base CDI'!$J$4:$J$29,S394,"Cubic","Extrapolate=Linear","MultiX=Average","Skip=True","Sort=True")</f>
        <v>14.725579596493645</v>
      </c>
      <c r="U394" s="43">
        <f ca="1">_xll.BInterpol('Base CDI'!$H$4:$H$28,'Base CDI'!$I$4:$I$29,S394,"Cubic","Extrapolate=Linear","MultiX=Average","Skip=True","Sort=True")</f>
        <v>14.71540403458804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46239</v>
      </c>
      <c r="T395" s="43">
        <f ca="1">_xll.BInterpol('Base CDI'!$H$4:$H$28,'Base CDI'!$J$4:$J$29,S395,"Cubic","Extrapolate=Linear","MultiX=Average","Skip=True","Sort=True")</f>
        <v>14.723334401703205</v>
      </c>
      <c r="U395" s="43">
        <f ca="1">_xll.BInterpol('Base CDI'!$H$4:$H$28,'Base CDI'!$I$4:$I$29,S395,"Cubic","Extrapolate=Linear","MultiX=Average","Skip=True","Sort=True")</f>
        <v>14.713121178335966</v>
      </c>
    </row>
    <row r="396" spans="16:21" x14ac:dyDescent="0.25">
      <c r="P396" s="10">
        <v>35086</v>
      </c>
      <c r="Q396">
        <v>2.011018</v>
      </c>
      <c r="S396" s="42">
        <f t="shared" ca="1" si="11"/>
        <v>46240</v>
      </c>
      <c r="T396" s="43">
        <f ca="1">_xll.BInterpol('Base CDI'!$H$4:$H$28,'Base CDI'!$J$4:$J$29,S396,"Cubic","Extrapolate=Linear","MultiX=Average","Skip=True","Sort=True")</f>
        <v>14.721077204320025</v>
      </c>
      <c r="U396" s="43">
        <f ca="1">_xll.BInterpol('Base CDI'!$H$4:$H$28,'Base CDI'!$I$4:$I$29,S396,"Cubic","Extrapolate=Linear","MultiX=Average","Skip=True","Sort=True")</f>
        <v>14.710826176061152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46241</v>
      </c>
      <c r="T397" s="43">
        <f ca="1">_xll.BInterpol('Base CDI'!$H$4:$H$28,'Base CDI'!$J$4:$J$29,S397,"Cubic","Extrapolate=Linear","MultiX=Average","Skip=True","Sort=True")</f>
        <v>14.718808112842241</v>
      </c>
      <c r="U397" s="43">
        <f ca="1">_xll.BInterpol('Base CDI'!$H$4:$H$28,'Base CDI'!$I$4:$I$29,S397,"Cubic","Extrapolate=Linear","MultiX=Average","Skip=True","Sort=True")</f>
        <v>14.708519139005006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46242</v>
      </c>
      <c r="T398" s="43">
        <f ca="1">_xll.BInterpol('Base CDI'!$H$4:$H$28,'Base CDI'!$J$4:$J$29,S398,"Cubic","Extrapolate=Linear","MultiX=Average","Skip=True","Sort=True")</f>
        <v>14.716527235767989</v>
      </c>
      <c r="U398" s="43">
        <f ca="1">_xll.BInterpol('Base CDI'!$H$4:$H$28,'Base CDI'!$I$4:$I$29,S398,"Cubic","Extrapolate=Linear","MultiX=Average","Skip=True","Sort=True")</f>
        <v>14.706200178408931</v>
      </c>
    </row>
    <row r="399" spans="16:21" x14ac:dyDescent="0.25">
      <c r="P399" s="10">
        <v>35089</v>
      </c>
      <c r="Q399">
        <v>2.018078</v>
      </c>
      <c r="S399" s="42">
        <f t="shared" ca="1" si="11"/>
        <v>46243</v>
      </c>
      <c r="T399" s="43">
        <f ca="1">_xll.BInterpol('Base CDI'!$H$4:$H$28,'Base CDI'!$J$4:$J$29,S399,"Cubic","Extrapolate=Linear","MultiX=Average","Skip=True","Sort=True")</f>
        <v>14.714234681595403</v>
      </c>
      <c r="U399" s="43">
        <f ca="1">_xll.BInterpol('Base CDI'!$H$4:$H$28,'Base CDI'!$I$4:$I$29,S399,"Cubic","Extrapolate=Linear","MultiX=Average","Skip=True","Sort=True")</f>
        <v>14.703869405514332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46244</v>
      </c>
      <c r="T400" s="43">
        <f ca="1">_xll.BInterpol('Base CDI'!$H$4:$H$28,'Base CDI'!$J$4:$J$29,S400,"Cubic","Extrapolate=Linear","MultiX=Average","Skip=True","Sort=True")</f>
        <v>14.711930558822619</v>
      </c>
      <c r="U400" s="43">
        <f ca="1">_xll.BInterpol('Base CDI'!$H$4:$H$28,'Base CDI'!$I$4:$I$29,S400,"Cubic","Extrapolate=Linear","MultiX=Average","Skip=True","Sort=True")</f>
        <v>14.701526931562613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46245</v>
      </c>
      <c r="T401" s="43">
        <f ca="1">_xll.BInterpol('Base CDI'!$H$4:$H$28,'Base CDI'!$J$4:$J$29,S401,"Cubic","Extrapolate=Linear","MultiX=Average","Skip=True","Sort=True")</f>
        <v>14.709614975947774</v>
      </c>
      <c r="U401" s="43">
        <f ca="1">_xll.BInterpol('Base CDI'!$H$4:$H$28,'Base CDI'!$I$4:$I$29,S401,"Cubic","Extrapolate=Linear","MultiX=Average","Skip=True","Sort=True")</f>
        <v>14.699172867795181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46246</v>
      </c>
      <c r="T402" s="43">
        <f ca="1">_xll.BInterpol('Base CDI'!$H$4:$H$28,'Base CDI'!$J$4:$J$29,S402,"Cubic","Extrapolate=Linear","MultiX=Average","Skip=True","Sort=True")</f>
        <v>14.707288041469003</v>
      </c>
      <c r="U402" s="43">
        <f ca="1">_xll.BInterpol('Base CDI'!$H$4:$H$28,'Base CDI'!$I$4:$I$29,S402,"Cubic","Extrapolate=Linear","MultiX=Average","Skip=True","Sort=True")</f>
        <v>14.69680732545344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46247</v>
      </c>
      <c r="T403" s="43">
        <f ca="1">_xll.BInterpol('Base CDI'!$H$4:$H$28,'Base CDI'!$J$4:$J$29,S403,"Cubic","Extrapolate=Linear","MultiX=Average","Skip=True","Sort=True")</f>
        <v>14.704949863884442</v>
      </c>
      <c r="U403" s="43">
        <f ca="1">_xll.BInterpol('Base CDI'!$H$4:$H$28,'Base CDI'!$I$4:$I$29,S403,"Cubic","Extrapolate=Linear","MultiX=Average","Skip=True","Sort=True")</f>
        <v>14.694430415778791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46248</v>
      </c>
      <c r="T404" s="43">
        <f ca="1">_xll.BInterpol('Base CDI'!$H$4:$H$28,'Base CDI'!$J$4:$J$29,S404,"Cubic","Extrapolate=Linear","MultiX=Average","Skip=True","Sort=True")</f>
        <v>14.702600551692225</v>
      </c>
      <c r="U404" s="43">
        <f ca="1">_xll.BInterpol('Base CDI'!$H$4:$H$28,'Base CDI'!$I$4:$I$29,S404,"Cubic","Extrapolate=Linear","MultiX=Average","Skip=True","Sort=True")</f>
        <v>14.692042250012644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46249</v>
      </c>
      <c r="T405" s="43">
        <f ca="1">_xll.BInterpol('Base CDI'!$H$4:$H$28,'Base CDI'!$J$4:$J$29,S405,"Cubic","Extrapolate=Linear","MultiX=Average","Skip=True","Sort=True")</f>
        <v>14.700240213390488</v>
      </c>
      <c r="U405" s="43">
        <f ca="1">_xll.BInterpol('Base CDI'!$H$4:$H$28,'Base CDI'!$I$4:$I$29,S405,"Cubic","Extrapolate=Linear","MultiX=Average","Skip=True","Sort=True")</f>
        <v>14.689642939396402</v>
      </c>
    </row>
    <row r="406" spans="16:21" x14ac:dyDescent="0.25">
      <c r="P406" s="10">
        <v>35100</v>
      </c>
      <c r="Q406">
        <v>2.034691</v>
      </c>
      <c r="S406" s="42">
        <f t="shared" ca="1" si="11"/>
        <v>46250</v>
      </c>
      <c r="T406" s="43">
        <f ca="1">_xll.BInterpol('Base CDI'!$H$4:$H$28,'Base CDI'!$J$4:$J$29,S406,"Cubic","Extrapolate=Linear","MultiX=Average","Skip=True","Sort=True")</f>
        <v>14.697868957477368</v>
      </c>
      <c r="U406" s="43">
        <f ca="1">_xll.BInterpol('Base CDI'!$H$4:$H$28,'Base CDI'!$I$4:$I$29,S406,"Cubic","Extrapolate=Linear","MultiX=Average","Skip=True","Sort=True")</f>
        <v>14.687232595171468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46251</v>
      </c>
      <c r="T407" s="43">
        <f ca="1">_xll.BInterpol('Base CDI'!$H$4:$H$28,'Base CDI'!$J$4:$J$29,S407,"Cubic","Extrapolate=Linear","MultiX=Average","Skip=True","Sort=True")</f>
        <v>14.695486892451001</v>
      </c>
      <c r="U407" s="43">
        <f ca="1">_xll.BInterpol('Base CDI'!$H$4:$H$28,'Base CDI'!$I$4:$I$29,S407,"Cubic","Extrapolate=Linear","MultiX=Average","Skip=True","Sort=True")</f>
        <v>14.684811328579247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46252</v>
      </c>
      <c r="T408" s="43">
        <f ca="1">_xll.BInterpol('Base CDI'!$H$4:$H$28,'Base CDI'!$J$4:$J$29,S408,"Cubic","Extrapolate=Linear","MultiX=Average","Skip=True","Sort=True")</f>
        <v>14.69309412680952</v>
      </c>
      <c r="U408" s="43">
        <f ca="1">_xll.BInterpol('Base CDI'!$H$4:$H$28,'Base CDI'!$I$4:$I$29,S408,"Cubic","Extrapolate=Linear","MultiX=Average","Skip=True","Sort=True")</f>
        <v>14.682379250861146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46253</v>
      </c>
      <c r="T409" s="43">
        <f ca="1">_xll.BInterpol('Base CDI'!$H$4:$H$28,'Base CDI'!$J$4:$J$29,S409,"Cubic","Extrapolate=Linear","MultiX=Average","Skip=True","Sort=True")</f>
        <v>14.690690769051063</v>
      </c>
      <c r="U409" s="43">
        <f ca="1">_xll.BInterpol('Base CDI'!$H$4:$H$28,'Base CDI'!$I$4:$I$29,S409,"Cubic","Extrapolate=Linear","MultiX=Average","Skip=True","Sort=True")</f>
        <v>14.679936473258566</v>
      </c>
    </row>
    <row r="410" spans="16:21" x14ac:dyDescent="0.25">
      <c r="P410" s="10">
        <v>35104</v>
      </c>
      <c r="Q410">
        <v>2.044448</v>
      </c>
      <c r="S410" s="42">
        <f t="shared" ca="1" si="11"/>
        <v>46254</v>
      </c>
      <c r="T410" s="43">
        <f ca="1">_xll.BInterpol('Base CDI'!$H$4:$H$28,'Base CDI'!$J$4:$J$29,S410,"Cubic","Extrapolate=Linear","MultiX=Average","Skip=True","Sort=True")</f>
        <v>14.688276927673764</v>
      </c>
      <c r="U410" s="43">
        <f ca="1">_xll.BInterpol('Base CDI'!$H$4:$H$28,'Base CDI'!$I$4:$I$29,S410,"Cubic","Extrapolate=Linear","MultiX=Average","Skip=True","Sort=True")</f>
        <v>14.677483107012916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46255</v>
      </c>
      <c r="T411" s="43">
        <f ca="1">_xll.BInterpol('Base CDI'!$H$4:$H$28,'Base CDI'!$J$4:$J$29,S411,"Cubic","Extrapolate=Linear","MultiX=Average","Skip=True","Sort=True")</f>
        <v>14.685852711175761</v>
      </c>
      <c r="U411" s="43">
        <f ca="1">_xll.BInterpol('Base CDI'!$H$4:$H$28,'Base CDI'!$I$4:$I$29,S411,"Cubic","Extrapolate=Linear","MultiX=Average","Skip=True","Sort=True")</f>
        <v>14.675019263365597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46256</v>
      </c>
      <c r="T412" s="43">
        <f ca="1">_xll.BInterpol('Base CDI'!$H$4:$H$28,'Base CDI'!$J$4:$J$29,S412,"Cubic","Extrapolate=Linear","MultiX=Average","Skip=True","Sort=True")</f>
        <v>14.683418228055185</v>
      </c>
      <c r="U412" s="43">
        <f ca="1">_xll.BInterpol('Base CDI'!$H$4:$H$28,'Base CDI'!$I$4:$I$29,S412,"Cubic","Extrapolate=Linear","MultiX=Average","Skip=True","Sort=True")</f>
        <v>14.672545053558016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46257</v>
      </c>
      <c r="T413" s="43">
        <f ca="1">_xll.BInterpol('Base CDI'!$H$4:$H$28,'Base CDI'!$J$4:$J$29,S413,"Cubic","Extrapolate=Linear","MultiX=Average","Skip=True","Sort=True")</f>
        <v>14.680973586810177</v>
      </c>
      <c r="U413" s="43">
        <f ca="1">_xll.BInterpol('Base CDI'!$H$4:$H$28,'Base CDI'!$I$4:$I$29,S413,"Cubic","Extrapolate=Linear","MultiX=Average","Skip=True","Sort=True")</f>
        <v>14.670060588831577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46258</v>
      </c>
      <c r="T414" s="43">
        <f ca="1">_xll.BInterpol('Base CDI'!$H$4:$H$28,'Base CDI'!$J$4:$J$29,S414,"Cubic","Extrapolate=Linear","MultiX=Average","Skip=True","Sort=True")</f>
        <v>14.67851889593887</v>
      </c>
      <c r="U414" s="43">
        <f ca="1">_xll.BInterpol('Base CDI'!$H$4:$H$28,'Base CDI'!$I$4:$I$29,S414,"Cubic","Extrapolate=Linear","MultiX=Average","Skip=True","Sort=True")</f>
        <v>14.667565980427685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46259</v>
      </c>
      <c r="T415" s="43">
        <f ca="1">_xll.BInterpol('Base CDI'!$H$4:$H$28,'Base CDI'!$J$4:$J$29,S415,"Cubic","Extrapolate=Linear","MultiX=Average","Skip=True","Sort=True")</f>
        <v>14.676054263939399</v>
      </c>
      <c r="U415" s="43">
        <f ca="1">_xll.BInterpol('Base CDI'!$H$4:$H$28,'Base CDI'!$I$4:$I$29,S415,"Cubic","Extrapolate=Linear","MultiX=Average","Skip=True","Sort=True")</f>
        <v>14.665061339587744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46260</v>
      </c>
      <c r="T416" s="43">
        <f ca="1">_xll.BInterpol('Base CDI'!$H$4:$H$28,'Base CDI'!$J$4:$J$29,S416,"Cubic","Extrapolate=Linear","MultiX=Average","Skip=True","Sort=True")</f>
        <v>14.6735797993099</v>
      </c>
      <c r="U416" s="43">
        <f ca="1">_xll.BInterpol('Base CDI'!$H$4:$H$28,'Base CDI'!$I$4:$I$29,S416,"Cubic","Extrapolate=Linear","MultiX=Average","Skip=True","Sort=True")</f>
        <v>14.662546777553159</v>
      </c>
    </row>
    <row r="417" spans="16:21" x14ac:dyDescent="0.25">
      <c r="P417" s="10">
        <v>35117</v>
      </c>
      <c r="Q417">
        <v>2.061992</v>
      </c>
      <c r="S417" s="42">
        <f t="shared" ca="1" si="11"/>
        <v>46261</v>
      </c>
      <c r="T417" s="43">
        <f ca="1">_xll.BInterpol('Base CDI'!$H$4:$H$28,'Base CDI'!$J$4:$J$29,S417,"Cubic","Extrapolate=Linear","MultiX=Average","Skip=True","Sort=True")</f>
        <v>14.671095610548511</v>
      </c>
      <c r="U417" s="43">
        <f ca="1">_xll.BInterpol('Base CDI'!$H$4:$H$28,'Base CDI'!$I$4:$I$29,S417,"Cubic","Extrapolate=Linear","MultiX=Average","Skip=True","Sort=True")</f>
        <v>14.660022405565334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46262</v>
      </c>
      <c r="T418" s="43">
        <f ca="1">_xll.BInterpol('Base CDI'!$H$4:$H$28,'Base CDI'!$J$4:$J$29,S418,"Cubic","Extrapolate=Linear","MultiX=Average","Skip=True","Sort=True")</f>
        <v>14.668601806153365</v>
      </c>
      <c r="U418" s="43">
        <f ca="1">_xll.BInterpol('Base CDI'!$H$4:$H$28,'Base CDI'!$I$4:$I$29,S418,"Cubic","Extrapolate=Linear","MultiX=Average","Skip=True","Sort=True")</f>
        <v>14.657488334865675</v>
      </c>
    </row>
    <row r="419" spans="16:21" x14ac:dyDescent="0.25">
      <c r="P419" s="10">
        <v>35121</v>
      </c>
      <c r="Q419">
        <v>2.067116</v>
      </c>
      <c r="S419" s="42">
        <f t="shared" ca="1" si="11"/>
        <v>46263</v>
      </c>
      <c r="T419" s="43">
        <f ca="1">_xll.BInterpol('Base CDI'!$H$4:$H$28,'Base CDI'!$J$4:$J$29,S419,"Cubic","Extrapolate=Linear","MultiX=Average","Skip=True","Sort=True")</f>
        <v>14.666098494622599</v>
      </c>
      <c r="U419" s="43">
        <f ca="1">_xll.BInterpol('Base CDI'!$H$4:$H$28,'Base CDI'!$I$4:$I$29,S419,"Cubic","Extrapolate=Linear","MultiX=Average","Skip=True","Sort=True")</f>
        <v>14.654944676695587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46264</v>
      </c>
      <c r="T420" s="43">
        <f ca="1">_xll.BInterpol('Base CDI'!$H$4:$H$28,'Base CDI'!$J$4:$J$29,S420,"Cubic","Extrapolate=Linear","MultiX=Average","Skip=True","Sort=True")</f>
        <v>14.663585784454346</v>
      </c>
      <c r="U420" s="43">
        <f ca="1">_xll.BInterpol('Base CDI'!$H$4:$H$28,'Base CDI'!$I$4:$I$29,S420,"Cubic","Extrapolate=Linear","MultiX=Average","Skip=True","Sort=True")</f>
        <v>14.652391542296472</v>
      </c>
    </row>
    <row r="421" spans="16:21" x14ac:dyDescent="0.25">
      <c r="P421" s="10">
        <v>35123</v>
      </c>
      <c r="Q421">
        <v>2.072066</v>
      </c>
      <c r="S421" s="42">
        <f t="shared" ca="1" si="11"/>
        <v>46265</v>
      </c>
      <c r="T421" s="43">
        <f ca="1">_xll.BInterpol('Base CDI'!$H$4:$H$28,'Base CDI'!$J$4:$J$29,S421,"Cubic","Extrapolate=Linear","MultiX=Average","Skip=True","Sort=True")</f>
        <v>14.661063784146744</v>
      </c>
      <c r="U421" s="43">
        <f ca="1">_xll.BInterpol('Base CDI'!$H$4:$H$28,'Base CDI'!$I$4:$I$29,S421,"Cubic","Extrapolate=Linear","MultiX=Average","Skip=True","Sort=True")</f>
        <v>14.649829042909738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46266</v>
      </c>
      <c r="T422" s="43">
        <f ca="1">_xll.BInterpol('Base CDI'!$H$4:$H$28,'Base CDI'!$J$4:$J$29,S422,"Cubic","Extrapolate=Linear","MultiX=Average","Skip=True","Sort=True")</f>
        <v>14.65853260219793</v>
      </c>
      <c r="U422" s="43">
        <f ca="1">_xll.BInterpol('Base CDI'!$H$4:$H$28,'Base CDI'!$I$4:$I$29,S422,"Cubic","Extrapolate=Linear","MultiX=Average","Skip=True","Sort=True")</f>
        <v>14.647257289776789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46267</v>
      </c>
      <c r="T423" s="43">
        <f ca="1">_xll.BInterpol('Base CDI'!$H$4:$H$28,'Base CDI'!$J$4:$J$29,S423,"Cubic","Extrapolate=Linear","MultiX=Average","Skip=True","Sort=True")</f>
        <v>14.655992347106036</v>
      </c>
      <c r="U423" s="43">
        <f ca="1">_xll.BInterpol('Base CDI'!$H$4:$H$28,'Base CDI'!$I$4:$I$29,S423,"Cubic","Extrapolate=Linear","MultiX=Average","Skip=True","Sort=True")</f>
        <v>14.644676394139028</v>
      </c>
    </row>
    <row r="424" spans="16:21" x14ac:dyDescent="0.25">
      <c r="P424" s="10">
        <v>35128</v>
      </c>
      <c r="Q424">
        <v>2.078856</v>
      </c>
      <c r="S424" s="42">
        <f t="shared" ca="1" si="11"/>
        <v>46268</v>
      </c>
      <c r="T424" s="43">
        <f ca="1">_xll.BInterpol('Base CDI'!$H$4:$H$28,'Base CDI'!$J$4:$J$29,S424,"Cubic","Extrapolate=Linear","MultiX=Average","Skip=True","Sort=True")</f>
        <v>14.653443127369201</v>
      </c>
      <c r="U424" s="43">
        <f ca="1">_xll.BInterpol('Base CDI'!$H$4:$H$28,'Base CDI'!$I$4:$I$29,S424,"Cubic","Extrapolate=Linear","MultiX=Average","Skip=True","Sort=True")</f>
        <v>14.64208646723786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46269</v>
      </c>
      <c r="T425" s="43">
        <f ca="1">_xll.BInterpol('Base CDI'!$H$4:$H$28,'Base CDI'!$J$4:$J$29,S425,"Cubic","Extrapolate=Linear","MultiX=Average","Skip=True","Sort=True")</f>
        <v>14.650885051485558</v>
      </c>
      <c r="U425" s="43">
        <f ca="1">_xll.BInterpol('Base CDI'!$H$4:$H$28,'Base CDI'!$I$4:$I$29,S425,"Cubic","Extrapolate=Linear","MultiX=Average","Skip=True","Sort=True")</f>
        <v>14.639487620314691</v>
      </c>
    </row>
    <row r="426" spans="16:21" x14ac:dyDescent="0.25">
      <c r="P426" s="10">
        <v>35130</v>
      </c>
      <c r="Q426">
        <v>2.083196</v>
      </c>
      <c r="S426" s="42">
        <f t="shared" ca="1" si="11"/>
        <v>46270</v>
      </c>
      <c r="T426" s="43">
        <f ca="1">_xll.BInterpol('Base CDI'!$H$4:$H$28,'Base CDI'!$J$4:$J$29,S426,"Cubic","Extrapolate=Linear","MultiX=Average","Skip=True","Sort=True")</f>
        <v>14.648318227953244</v>
      </c>
      <c r="U426" s="43">
        <f ca="1">_xll.BInterpol('Base CDI'!$H$4:$H$28,'Base CDI'!$I$4:$I$29,S426,"Cubic","Extrapolate=Linear","MultiX=Average","Skip=True","Sort=True")</f>
        <v>14.636879964610925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46271</v>
      </c>
      <c r="T427" s="43">
        <f ca="1">_xll.BInterpol('Base CDI'!$H$4:$H$28,'Base CDI'!$J$4:$J$29,S427,"Cubic","Extrapolate=Linear","MultiX=Average","Skip=True","Sort=True")</f>
        <v>14.645742765270393</v>
      </c>
      <c r="U427" s="43">
        <f ca="1">_xll.BInterpol('Base CDI'!$H$4:$H$28,'Base CDI'!$I$4:$I$29,S427,"Cubic","Extrapolate=Linear","MultiX=Average","Skip=True","Sort=True")</f>
        <v>14.634263611367965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46272</v>
      </c>
      <c r="T428" s="43">
        <f ca="1">_xll.BInterpol('Base CDI'!$H$4:$H$28,'Base CDI'!$J$4:$J$29,S428,"Cubic","Extrapolate=Linear","MultiX=Average","Skip=True","Sort=True")</f>
        <v>14.643158771935143</v>
      </c>
      <c r="U428" s="43">
        <f ca="1">_xll.BInterpol('Base CDI'!$H$4:$H$28,'Base CDI'!$I$4:$I$29,S428,"Cubic","Extrapolate=Linear","MultiX=Average","Skip=True","Sort=True")</f>
        <v>14.63163867182722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46273</v>
      </c>
      <c r="T429" s="43">
        <f ca="1">_xll.BInterpol('Base CDI'!$H$4:$H$28,'Base CDI'!$J$4:$J$29,S429,"Cubic","Extrapolate=Linear","MultiX=Average","Skip=True","Sort=True")</f>
        <v>14.64056635644563</v>
      </c>
      <c r="U429" s="43">
        <f ca="1">_xll.BInterpol('Base CDI'!$H$4:$H$28,'Base CDI'!$I$4:$I$29,S429,"Cubic","Extrapolate=Linear","MultiX=Average","Skip=True","Sort=True")</f>
        <v>14.629005257230091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46274</v>
      </c>
      <c r="T430" s="43">
        <f ca="1">_xll.BInterpol('Base CDI'!$H$4:$H$28,'Base CDI'!$J$4:$J$29,S430,"Cubic","Extrapolate=Linear","MultiX=Average","Skip=True","Sort=True")</f>
        <v>14.637965627299986</v>
      </c>
      <c r="U430" s="43">
        <f ca="1">_xll.BInterpol('Base CDI'!$H$4:$H$28,'Base CDI'!$I$4:$I$29,S430,"Cubic","Extrapolate=Linear","MultiX=Average","Skip=True","Sort=True")</f>
        <v>14.626363478817984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46275</v>
      </c>
      <c r="T431" s="43">
        <f ca="1">_xll.BInterpol('Base CDI'!$H$4:$H$28,'Base CDI'!$J$4:$J$29,S431,"Cubic","Extrapolate=Linear","MultiX=Average","Skip=True","Sort=True")</f>
        <v>14.63535669299635</v>
      </c>
      <c r="U431" s="43">
        <f ca="1">_xll.BInterpol('Base CDI'!$H$4:$H$28,'Base CDI'!$I$4:$I$29,S431,"Cubic","Extrapolate=Linear","MultiX=Average","Skip=True","Sort=True")</f>
        <v>14.623713447832303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46276</v>
      </c>
      <c r="T432" s="43">
        <f ca="1">_xll.BInterpol('Base CDI'!$H$4:$H$28,'Base CDI'!$J$4:$J$29,S432,"Cubic","Extrapolate=Linear","MultiX=Average","Skip=True","Sort=True")</f>
        <v>14.632739662032856</v>
      </c>
      <c r="U432" s="43">
        <f ca="1">_xll.BInterpol('Base CDI'!$H$4:$H$28,'Base CDI'!$I$4:$I$29,S432,"Cubic","Extrapolate=Linear","MultiX=Average","Skip=True","Sort=True")</f>
        <v>14.621055275514454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46277</v>
      </c>
      <c r="T433" s="43">
        <f ca="1">_xll.BInterpol('Base CDI'!$H$4:$H$28,'Base CDI'!$J$4:$J$29,S433,"Cubic","Extrapolate=Linear","MultiX=Average","Skip=True","Sort=True")</f>
        <v>14.630114642907641</v>
      </c>
      <c r="U433" s="43">
        <f ca="1">_xll.BInterpol('Base CDI'!$H$4:$H$28,'Base CDI'!$I$4:$I$29,S433,"Cubic","Extrapolate=Linear","MultiX=Average","Skip=True","Sort=True")</f>
        <v>14.61838907310584</v>
      </c>
    </row>
    <row r="434" spans="16:21" x14ac:dyDescent="0.25">
      <c r="P434" s="10">
        <v>35142</v>
      </c>
      <c r="Q434">
        <v>2.100536</v>
      </c>
      <c r="S434" s="42">
        <f t="shared" ca="1" si="11"/>
        <v>46278</v>
      </c>
      <c r="T434" s="43">
        <f ca="1">_xll.BInterpol('Base CDI'!$H$4:$H$28,'Base CDI'!$J$4:$J$29,S434,"Cubic","Extrapolate=Linear","MultiX=Average","Skip=True","Sort=True")</f>
        <v>14.627481744118837</v>
      </c>
      <c r="U434" s="43">
        <f ca="1">_xll.BInterpol('Base CDI'!$H$4:$H$28,'Base CDI'!$I$4:$I$29,S434,"Cubic","Extrapolate=Linear","MultiX=Average","Skip=True","Sort=True")</f>
        <v>14.615714951847867</v>
      </c>
    </row>
    <row r="435" spans="16:21" x14ac:dyDescent="0.25">
      <c r="P435" s="10">
        <v>35143</v>
      </c>
      <c r="Q435">
        <v>2.102706</v>
      </c>
      <c r="S435" s="42">
        <f t="shared" ca="1" si="11"/>
        <v>46279</v>
      </c>
      <c r="T435" s="43">
        <f ca="1">_xll.BInterpol('Base CDI'!$H$4:$H$28,'Base CDI'!$J$4:$J$29,S435,"Cubic","Extrapolate=Linear","MultiX=Average","Skip=True","Sort=True")</f>
        <v>14.624841074164586</v>
      </c>
      <c r="U435" s="43">
        <f ca="1">_xll.BInterpol('Base CDI'!$H$4:$H$28,'Base CDI'!$I$4:$I$29,S435,"Cubic","Extrapolate=Linear","MultiX=Average","Skip=True","Sort=True")</f>
        <v>14.61303302298194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46280</v>
      </c>
      <c r="T436" s="43">
        <f ca="1">_xll.BInterpol('Base CDI'!$H$4:$H$28,'Base CDI'!$J$4:$J$29,S436,"Cubic","Extrapolate=Linear","MultiX=Average","Skip=True","Sort=True")</f>
        <v>14.622192741543017</v>
      </c>
      <c r="U436" s="43">
        <f ca="1">_xll.BInterpol('Base CDI'!$H$4:$H$28,'Base CDI'!$I$4:$I$29,S436,"Cubic","Extrapolate=Linear","MultiX=Average","Skip=True","Sort=True")</f>
        <v>14.610343397749462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46281</v>
      </c>
      <c r="T437" s="43">
        <f ca="1">_xll.BInterpol('Base CDI'!$H$4:$H$28,'Base CDI'!$J$4:$J$29,S437,"Cubic","Extrapolate=Linear","MultiX=Average","Skip=True","Sort=True")</f>
        <v>14.619536854752269</v>
      </c>
      <c r="U437" s="43">
        <f ca="1">_xll.BInterpol('Base CDI'!$H$4:$H$28,'Base CDI'!$I$4:$I$29,S437,"Cubic","Extrapolate=Linear","MultiX=Average","Skip=True","Sort=True")</f>
        <v>14.607646187391838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46282</v>
      </c>
      <c r="T438" s="43">
        <f ca="1">_xll.BInterpol('Base CDI'!$H$4:$H$28,'Base CDI'!$J$4:$J$29,S438,"Cubic","Extrapolate=Linear","MultiX=Average","Skip=True","Sort=True")</f>
        <v>14.616873522290478</v>
      </c>
      <c r="U438" s="43">
        <f ca="1">_xll.BInterpol('Base CDI'!$H$4:$H$28,'Base CDI'!$I$4:$I$29,S438,"Cubic","Extrapolate=Linear","MultiX=Average","Skip=True","Sort=True")</f>
        <v>14.604941503150474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46283</v>
      </c>
      <c r="T439" s="43">
        <f ca="1">_xll.BInterpol('Base CDI'!$H$4:$H$28,'Base CDI'!$J$4:$J$29,S439,"Cubic","Extrapolate=Linear","MultiX=Average","Skip=True","Sort=True")</f>
        <v>14.614202852655778</v>
      </c>
      <c r="U439" s="43">
        <f ca="1">_xll.BInterpol('Base CDI'!$H$4:$H$28,'Base CDI'!$I$4:$I$29,S439,"Cubic","Extrapolate=Linear","MultiX=Average","Skip=True","Sort=True")</f>
        <v>14.602229456266777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46284</v>
      </c>
      <c r="T440" s="43">
        <f ca="1">_xll.BInterpol('Base CDI'!$H$4:$H$28,'Base CDI'!$J$4:$J$29,S440,"Cubic","Extrapolate=Linear","MultiX=Average","Skip=True","Sort=True")</f>
        <v>14.611524954346306</v>
      </c>
      <c r="U440" s="43">
        <f ca="1">_xll.BInterpol('Base CDI'!$H$4:$H$28,'Base CDI'!$I$4:$I$29,S440,"Cubic","Extrapolate=Linear","MultiX=Average","Skip=True","Sort=True")</f>
        <v>14.599510157982145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46285</v>
      </c>
      <c r="T441" s="43">
        <f ca="1">_xll.BInterpol('Base CDI'!$H$4:$H$28,'Base CDI'!$J$4:$J$29,S441,"Cubic","Extrapolate=Linear","MultiX=Average","Skip=True","Sort=True")</f>
        <v>14.608839935860196</v>
      </c>
      <c r="U441" s="43">
        <f ca="1">_xll.BInterpol('Base CDI'!$H$4:$H$28,'Base CDI'!$I$4:$I$29,S441,"Cubic","Extrapolate=Linear","MultiX=Average","Skip=True","Sort=True")</f>
        <v>14.596783719537989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46286</v>
      </c>
      <c r="T442" s="43">
        <f ca="1">_xll.BInterpol('Base CDI'!$H$4:$H$28,'Base CDI'!$J$4:$J$29,S442,"Cubic","Extrapolate=Linear","MultiX=Average","Skip=True","Sort=True")</f>
        <v>14.606147905695586</v>
      </c>
      <c r="U442" s="43">
        <f ca="1">_xll.BInterpol('Base CDI'!$H$4:$H$28,'Base CDI'!$I$4:$I$29,S442,"Cubic","Extrapolate=Linear","MultiX=Average","Skip=True","Sort=True")</f>
        <v>14.594050252175709</v>
      </c>
    </row>
    <row r="443" spans="16:21" x14ac:dyDescent="0.25">
      <c r="P443" s="10">
        <v>35153</v>
      </c>
      <c r="Q443">
        <v>2.120123</v>
      </c>
      <c r="S443" s="42">
        <f t="shared" ca="1" si="11"/>
        <v>46287</v>
      </c>
      <c r="T443" s="43">
        <f ca="1">_xll.BInterpol('Base CDI'!$H$4:$H$28,'Base CDI'!$J$4:$J$29,S443,"Cubic","Extrapolate=Linear","MultiX=Average","Skip=True","Sort=True")</f>
        <v>14.603448972350609</v>
      </c>
      <c r="U443" s="43">
        <f ca="1">_xll.BInterpol('Base CDI'!$H$4:$H$28,'Base CDI'!$I$4:$I$29,S443,"Cubic","Extrapolate=Linear","MultiX=Average","Skip=True","Sort=True")</f>
        <v>14.591309867136713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46288</v>
      </c>
      <c r="T444" s="43">
        <f ca="1">_xll.BInterpol('Base CDI'!$H$4:$H$28,'Base CDI'!$J$4:$J$29,S444,"Cubic","Extrapolate=Linear","MultiX=Average","Skip=True","Sort=True")</f>
        <v>14.600743244323402</v>
      </c>
      <c r="U444" s="43">
        <f ca="1">_xll.BInterpol('Base CDI'!$H$4:$H$28,'Base CDI'!$I$4:$I$29,S444,"Cubic","Extrapolate=Linear","MultiX=Average","Skip=True","Sort=True")</f>
        <v>14.588562675662404</v>
      </c>
    </row>
    <row r="445" spans="16:21" x14ac:dyDescent="0.25">
      <c r="P445" s="10">
        <v>35157</v>
      </c>
      <c r="Q445">
        <v>2.124422</v>
      </c>
      <c r="S445" s="42">
        <f t="shared" ca="1" si="11"/>
        <v>46289</v>
      </c>
      <c r="T445" s="43">
        <f ca="1">_xll.BInterpol('Base CDI'!$H$4:$H$28,'Base CDI'!$J$4:$J$29,S445,"Cubic","Extrapolate=Linear","MultiX=Average","Skip=True","Sort=True")</f>
        <v>14.598030830112101</v>
      </c>
      <c r="U445" s="43">
        <f ca="1">_xll.BInterpol('Base CDI'!$H$4:$H$28,'Base CDI'!$I$4:$I$29,S445,"Cubic","Extrapolate=Linear","MultiX=Average","Skip=True","Sort=True")</f>
        <v>14.585808788994187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46290</v>
      </c>
      <c r="T446" s="43">
        <f ca="1">_xll.BInterpol('Base CDI'!$H$4:$H$28,'Base CDI'!$J$4:$J$29,S446,"Cubic","Extrapolate=Linear","MultiX=Average","Skip=True","Sort=True")</f>
        <v>14.595311838214842</v>
      </c>
      <c r="U446" s="43">
        <f ca="1">_xll.BInterpol('Base CDI'!$H$4:$H$28,'Base CDI'!$I$4:$I$29,S446,"Cubic","Extrapolate=Linear","MultiX=Average","Skip=True","Sort=True")</f>
        <v>14.58304831837347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46291</v>
      </c>
      <c r="T447" s="43">
        <f ca="1">_xll.BInterpol('Base CDI'!$H$4:$H$28,'Base CDI'!$J$4:$J$29,S447,"Cubic","Extrapolate=Linear","MultiX=Average","Skip=True","Sort=True")</f>
        <v>14.592586377129757</v>
      </c>
      <c r="U447" s="43">
        <f ca="1">_xll.BInterpol('Base CDI'!$H$4:$H$28,'Base CDI'!$I$4:$I$29,S447,"Cubic","Extrapolate=Linear","MultiX=Average","Skip=True","Sort=True")</f>
        <v>14.580281375041652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46292</v>
      </c>
      <c r="T448" s="43">
        <f ca="1">_xll.BInterpol('Base CDI'!$H$4:$H$28,'Base CDI'!$J$4:$J$29,S448,"Cubic","Extrapolate=Linear","MultiX=Average","Skip=True","Sort=True")</f>
        <v>14.589854555354988</v>
      </c>
      <c r="U448" s="43">
        <f ca="1">_xll.BInterpol('Base CDI'!$H$4:$H$28,'Base CDI'!$I$4:$I$29,S448,"Cubic","Extrapolate=Linear","MultiX=Average","Skip=True","Sort=True")</f>
        <v>14.577508070240141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46293</v>
      </c>
      <c r="T449" s="43">
        <f ca="1">_xll.BInterpol('Base CDI'!$H$4:$H$28,'Base CDI'!$J$4:$J$29,S449,"Cubic","Extrapolate=Linear","MultiX=Average","Skip=True","Sort=True")</f>
        <v>14.587116481388664</v>
      </c>
      <c r="U449" s="43">
        <f ca="1">_xll.BInterpol('Base CDI'!$H$4:$H$28,'Base CDI'!$I$4:$I$29,S449,"Cubic","Extrapolate=Linear","MultiX=Average","Skip=True","Sort=True")</f>
        <v>14.574728515210341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46294</v>
      </c>
      <c r="T450" s="43">
        <f ca="1">_xll.BInterpol('Base CDI'!$H$4:$H$28,'Base CDI'!$J$4:$J$29,S450,"Cubic","Extrapolate=Linear","MultiX=Average","Skip=True","Sort=True")</f>
        <v>14.584372263728925</v>
      </c>
      <c r="U450" s="43">
        <f ca="1">_xll.BInterpol('Base CDI'!$H$4:$H$28,'Base CDI'!$I$4:$I$29,S450,"Cubic","Extrapolate=Linear","MultiX=Average","Skip=True","Sort=True")</f>
        <v>14.571942821193655</v>
      </c>
    </row>
    <row r="451" spans="16:21" x14ac:dyDescent="0.25">
      <c r="P451" s="10">
        <v>35167</v>
      </c>
      <c r="Q451">
        <v>2.137372</v>
      </c>
      <c r="S451" s="42">
        <f t="shared" ca="1" si="11"/>
        <v>46295</v>
      </c>
      <c r="T451" s="43">
        <f ca="1">_xll.BInterpol('Base CDI'!$H$4:$H$28,'Base CDI'!$J$4:$J$29,S451,"Cubic","Extrapolate=Linear","MultiX=Average","Skip=True","Sort=True")</f>
        <v>14.581622010873906</v>
      </c>
      <c r="U451" s="43">
        <f ca="1">_xll.BInterpol('Base CDI'!$H$4:$H$28,'Base CDI'!$I$4:$I$29,S451,"Cubic","Extrapolate=Linear","MultiX=Average","Skip=True","Sort=True")</f>
        <v>14.569151099431492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46296</v>
      </c>
      <c r="T452" s="43">
        <f ca="1">_xll.BInterpol('Base CDI'!$H$4:$H$28,'Base CDI'!$J$4:$J$29,S452,"Cubic","Extrapolate=Linear","MultiX=Average","Skip=True","Sort=True")</f>
        <v>14.578865831321739</v>
      </c>
      <c r="U452" s="43">
        <f ca="1">_xll.BInterpol('Base CDI'!$H$4:$H$28,'Base CDI'!$I$4:$I$29,S452,"Cubic","Extrapolate=Linear","MultiX=Average","Skip=True","Sort=True")</f>
        <v>14.566353461165253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46297</v>
      </c>
      <c r="T453" s="43">
        <f ca="1">_xll.BInterpol('Base CDI'!$H$4:$H$28,'Base CDI'!$J$4:$J$29,S453,"Cubic","Extrapolate=Linear","MultiX=Average","Skip=True","Sort=True")</f>
        <v>14.576103833570565</v>
      </c>
      <c r="U453" s="43">
        <f ca="1">_xll.BInterpol('Base CDI'!$H$4:$H$28,'Base CDI'!$I$4:$I$29,S453,"Cubic","Extrapolate=Linear","MultiX=Average","Skip=True","Sort=True")</f>
        <v>14.563550017636345</v>
      </c>
    </row>
    <row r="454" spans="16:21" x14ac:dyDescent="0.25">
      <c r="P454" s="10">
        <v>35172</v>
      </c>
      <c r="Q454">
        <v>2.144126</v>
      </c>
      <c r="S454" s="42">
        <f t="shared" ca="1" si="11"/>
        <v>46298</v>
      </c>
      <c r="T454" s="43">
        <f ca="1">_xll.BInterpol('Base CDI'!$H$4:$H$28,'Base CDI'!$J$4:$J$29,S454,"Cubic","Extrapolate=Linear","MultiX=Average","Skip=True","Sort=True")</f>
        <v>14.573336126118516</v>
      </c>
      <c r="U454" s="43">
        <f ca="1">_xll.BInterpol('Base CDI'!$H$4:$H$28,'Base CDI'!$I$4:$I$29,S454,"Cubic","Extrapolate=Linear","MultiX=Average","Skip=True","Sort=True")</f>
        <v>14.56074088008617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46299</v>
      </c>
      <c r="T455" s="43">
        <f ca="1">_xll.BInterpol('Base CDI'!$H$4:$H$28,'Base CDI'!$J$4:$J$29,S455,"Cubic","Extrapolate=Linear","MultiX=Average","Skip=True","Sort=True")</f>
        <v>14.570562817463729</v>
      </c>
      <c r="U455" s="43">
        <f ca="1">_xll.BInterpol('Base CDI'!$H$4:$H$28,'Base CDI'!$I$4:$I$29,S455,"Cubic","Extrapolate=Linear","MultiX=Average","Skip=True","Sort=True")</f>
        <v>14.557926159756136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46300</v>
      </c>
      <c r="T456" s="43">
        <f ca="1">_xll.BInterpol('Base CDI'!$H$4:$H$28,'Base CDI'!$J$4:$J$29,S456,"Cubic","Extrapolate=Linear","MultiX=Average","Skip=True","Sort=True")</f>
        <v>14.567784016104339</v>
      </c>
      <c r="U456" s="43">
        <f ca="1">_xll.BInterpol('Base CDI'!$H$4:$H$28,'Base CDI'!$I$4:$I$29,S456,"Cubic","Extrapolate=Linear","MultiX=Average","Skip=True","Sort=True")</f>
        <v>14.555105967887643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46301</v>
      </c>
      <c r="T457" s="43">
        <f ca="1">_xll.BInterpol('Base CDI'!$H$4:$H$28,'Base CDI'!$J$4:$J$29,S457,"Cubic","Extrapolate=Linear","MultiX=Average","Skip=True","Sort=True")</f>
        <v>14.564999830538483</v>
      </c>
      <c r="U457" s="43">
        <f ca="1">_xll.BInterpol('Base CDI'!$H$4:$H$28,'Base CDI'!$I$4:$I$29,S457,"Cubic","Extrapolate=Linear","MultiX=Average","Skip=True","Sort=True")</f>
        <v>14.552280415722102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46302</v>
      </c>
      <c r="T458" s="43">
        <f ca="1">_xll.BInterpol('Base CDI'!$H$4:$H$28,'Base CDI'!$J$4:$J$29,S458,"Cubic","Extrapolate=Linear","MultiX=Average","Skip=True","Sort=True")</f>
        <v>14.562210369264294</v>
      </c>
      <c r="U458" s="43">
        <f ca="1">_xll.BInterpol('Base CDI'!$H$4:$H$28,'Base CDI'!$I$4:$I$29,S458,"Cubic","Extrapolate=Linear","MultiX=Average","Skip=True","Sort=True")</f>
        <v>14.549449614500913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46303</v>
      </c>
      <c r="T459" s="43">
        <f ca="1">_xll.BInterpol('Base CDI'!$H$4:$H$28,'Base CDI'!$J$4:$J$29,S459,"Cubic","Extrapolate=Linear","MultiX=Average","Skip=True","Sort=True")</f>
        <v>14.55941574077991</v>
      </c>
      <c r="U459" s="43">
        <f ca="1">_xll.BInterpol('Base CDI'!$H$4:$H$28,'Base CDI'!$I$4:$I$29,S459,"Cubic","Extrapolate=Linear","MultiX=Average","Skip=True","Sort=True")</f>
        <v>14.546613675465482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46304</v>
      </c>
      <c r="T460" s="43">
        <f ca="1">_xll.BInterpol('Base CDI'!$H$4:$H$28,'Base CDI'!$J$4:$J$29,S460,"Cubic","Extrapolate=Linear","MultiX=Average","Skip=True","Sort=True")</f>
        <v>14.556616053583465</v>
      </c>
      <c r="U460" s="43">
        <f ca="1">_xll.BInterpol('Base CDI'!$H$4:$H$28,'Base CDI'!$I$4:$I$29,S460,"Cubic","Extrapolate=Linear","MultiX=Average","Skip=True","Sort=True")</f>
        <v>14.543772709857214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46305</v>
      </c>
      <c r="T461" s="43">
        <f ca="1">_xll.BInterpol('Base CDI'!$H$4:$H$28,'Base CDI'!$J$4:$J$29,S461,"Cubic","Extrapolate=Linear","MultiX=Average","Skip=True","Sort=True")</f>
        <v>14.553811416173097</v>
      </c>
      <c r="U461" s="43">
        <f ca="1">_xll.BInterpol('Base CDI'!$H$4:$H$28,'Base CDI'!$I$4:$I$29,S461,"Cubic","Extrapolate=Linear","MultiX=Average","Skip=True","Sort=True")</f>
        <v>14.540926828917513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46306</v>
      </c>
      <c r="T462" s="43">
        <f ca="1">_xll.BInterpol('Base CDI'!$H$4:$H$28,'Base CDI'!$J$4:$J$29,S462,"Cubic","Extrapolate=Linear","MultiX=Average","Skip=True","Sort=True")</f>
        <v>14.551001937046939</v>
      </c>
      <c r="U462" s="43">
        <f ca="1">_xll.BInterpol('Base CDI'!$H$4:$H$28,'Base CDI'!$I$4:$I$29,S462,"Cubic","Extrapolate=Linear","MultiX=Average","Skip=True","Sort=True")</f>
        <v>14.538076143887784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46307</v>
      </c>
      <c r="T463" s="43">
        <f ca="1">_xll.BInterpol('Base CDI'!$H$4:$H$28,'Base CDI'!$J$4:$J$29,S463,"Cubic","Extrapolate=Linear","MultiX=Average","Skip=True","Sort=True")</f>
        <v>14.548187724703128</v>
      </c>
      <c r="U463" s="43">
        <f ca="1">_xll.BInterpol('Base CDI'!$H$4:$H$28,'Base CDI'!$I$4:$I$29,S463,"Cubic","Extrapolate=Linear","MultiX=Average","Skip=True","Sort=True")</f>
        <v>14.535220766009433</v>
      </c>
    </row>
    <row r="464" spans="16:21" x14ac:dyDescent="0.25">
      <c r="P464" s="10">
        <v>35187</v>
      </c>
      <c r="Q464">
        <v>2.165476</v>
      </c>
      <c r="S464" s="42">
        <f t="shared" ca="1" si="12"/>
        <v>46308</v>
      </c>
      <c r="T464" s="43">
        <f ca="1">_xll.BInterpol('Base CDI'!$H$4:$H$28,'Base CDI'!$J$4:$J$29,S464,"Cubic","Extrapolate=Linear","MultiX=Average","Skip=True","Sort=True")</f>
        <v>14.545368887639798</v>
      </c>
      <c r="U464" s="43">
        <f ca="1">_xll.BInterpol('Base CDI'!$H$4:$H$28,'Base CDI'!$I$4:$I$29,S464,"Cubic","Extrapolate=Linear","MultiX=Average","Skip=True","Sort=True")</f>
        <v>14.532360806523862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46309</v>
      </c>
      <c r="T465" s="43">
        <f ca="1">_xll.BInterpol('Base CDI'!$H$4:$H$28,'Base CDI'!$J$4:$J$29,S465,"Cubic","Extrapolate=Linear","MultiX=Average","Skip=True","Sort=True")</f>
        <v>14.542545534355087</v>
      </c>
      <c r="U465" s="43">
        <f ca="1">_xll.BInterpol('Base CDI'!$H$4:$H$28,'Base CDI'!$I$4:$I$29,S465,"Cubic","Extrapolate=Linear","MultiX=Average","Skip=True","Sort=True")</f>
        <v>14.529496376672478</v>
      </c>
    </row>
    <row r="466" spans="16:21" x14ac:dyDescent="0.25">
      <c r="P466" s="10">
        <v>35191</v>
      </c>
      <c r="Q466">
        <v>2.169311</v>
      </c>
      <c r="S466" s="42">
        <f t="shared" ca="1" si="12"/>
        <v>46310</v>
      </c>
      <c r="T466" s="43">
        <f ca="1">_xll.BInterpol('Base CDI'!$H$4:$H$28,'Base CDI'!$J$4:$J$29,S466,"Cubic","Extrapolate=Linear","MultiX=Average","Skip=True","Sort=True")</f>
        <v>14.53971777334713</v>
      </c>
      <c r="U466" s="43">
        <f ca="1">_xll.BInterpol('Base CDI'!$H$4:$H$28,'Base CDI'!$I$4:$I$29,S466,"Cubic","Extrapolate=Linear","MultiX=Average","Skip=True","Sort=True")</f>
        <v>14.526627587696685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46311</v>
      </c>
      <c r="T467" s="43">
        <f ca="1">_xll.BInterpol('Base CDI'!$H$4:$H$28,'Base CDI'!$J$4:$J$29,S467,"Cubic","Extrapolate=Linear","MultiX=Average","Skip=True","Sort=True")</f>
        <v>14.536885713114062</v>
      </c>
      <c r="U467" s="43">
        <f ca="1">_xll.BInterpol('Base CDI'!$H$4:$H$28,'Base CDI'!$I$4:$I$29,S467,"Cubic","Extrapolate=Linear","MultiX=Average","Skip=True","Sort=True")</f>
        <v>14.523754550837888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46312</v>
      </c>
      <c r="T468" s="43">
        <f ca="1">_xll.BInterpol('Base CDI'!$H$4:$H$28,'Base CDI'!$J$4:$J$29,S468,"Cubic","Extrapolate=Linear","MultiX=Average","Skip=True","Sort=True")</f>
        <v>14.534049462154018</v>
      </c>
      <c r="U468" s="43">
        <f ca="1">_xll.BInterpol('Base CDI'!$H$4:$H$28,'Base CDI'!$I$4:$I$29,S468,"Cubic","Extrapolate=Linear","MultiX=Average","Skip=True","Sort=True")</f>
        <v>14.52087737733749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46313</v>
      </c>
      <c r="T469" s="43">
        <f ca="1">_xll.BInterpol('Base CDI'!$H$4:$H$28,'Base CDI'!$J$4:$J$29,S469,"Cubic","Extrapolate=Linear","MultiX=Average","Skip=True","Sort=True")</f>
        <v>14.531209128965134</v>
      </c>
      <c r="U469" s="43">
        <f ca="1">_xll.BInterpol('Base CDI'!$H$4:$H$28,'Base CDI'!$I$4:$I$29,S469,"Cubic","Extrapolate=Linear","MultiX=Average","Skip=True","Sort=True")</f>
        <v>14.517996178436897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46314</v>
      </c>
      <c r="T470" s="43">
        <f ca="1">_xll.BInterpol('Base CDI'!$H$4:$H$28,'Base CDI'!$J$4:$J$29,S470,"Cubic","Extrapolate=Linear","MultiX=Average","Skip=True","Sort=True")</f>
        <v>14.528364822045548</v>
      </c>
      <c r="U470" s="43">
        <f ca="1">_xll.BInterpol('Base CDI'!$H$4:$H$28,'Base CDI'!$I$4:$I$29,S470,"Cubic","Extrapolate=Linear","MultiX=Average","Skip=True","Sort=True")</f>
        <v>14.515111065377516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46315</v>
      </c>
      <c r="T471" s="43">
        <f ca="1">_xll.BInterpol('Base CDI'!$H$4:$H$28,'Base CDI'!$J$4:$J$29,S471,"Cubic","Extrapolate=Linear","MultiX=Average","Skip=True","Sort=True")</f>
        <v>14.525516649893392</v>
      </c>
      <c r="U471" s="43">
        <f ca="1">_xll.BInterpol('Base CDI'!$H$4:$H$28,'Base CDI'!$I$4:$I$29,S471,"Cubic","Extrapolate=Linear","MultiX=Average","Skip=True","Sort=True")</f>
        <v>14.512222149400747</v>
      </c>
    </row>
    <row r="472" spans="16:21" x14ac:dyDescent="0.25">
      <c r="P472" s="10">
        <v>35199</v>
      </c>
      <c r="Q472">
        <v>2.18079</v>
      </c>
      <c r="S472" s="42">
        <f t="shared" ca="1" si="12"/>
        <v>46316</v>
      </c>
      <c r="T472" s="43">
        <f ca="1">_xll.BInterpol('Base CDI'!$H$4:$H$28,'Base CDI'!$J$4:$J$29,S472,"Cubic","Extrapolate=Linear","MultiX=Average","Skip=True","Sort=True")</f>
        <v>14.522664721006803</v>
      </c>
      <c r="U472" s="43">
        <f ca="1">_xll.BInterpol('Base CDI'!$H$4:$H$28,'Base CDI'!$I$4:$I$29,S472,"Cubic","Extrapolate=Linear","MultiX=Average","Skip=True","Sort=True")</f>
        <v>14.509329541747999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46317</v>
      </c>
      <c r="T473" s="43">
        <f ca="1">_xll.BInterpol('Base CDI'!$H$4:$H$28,'Base CDI'!$J$4:$J$29,S473,"Cubic","Extrapolate=Linear","MultiX=Average","Skip=True","Sort=True")</f>
        <v>14.519809143883919</v>
      </c>
      <c r="U473" s="43">
        <f ca="1">_xll.BInterpol('Base CDI'!$H$4:$H$28,'Base CDI'!$I$4:$I$29,S473,"Cubic","Extrapolate=Linear","MultiX=Average","Skip=True","Sort=True")</f>
        <v>14.506433353660674</v>
      </c>
    </row>
    <row r="474" spans="16:21" x14ac:dyDescent="0.25">
      <c r="P474" s="10">
        <v>35201</v>
      </c>
      <c r="Q474">
        <v>2.184644</v>
      </c>
      <c r="S474" s="42">
        <f t="shared" ca="1" si="12"/>
        <v>46318</v>
      </c>
      <c r="T474" s="43">
        <f ca="1">_xll.BInterpol('Base CDI'!$H$4:$H$28,'Base CDI'!$J$4:$J$29,S474,"Cubic","Extrapolate=Linear","MultiX=Average","Skip=True","Sort=True")</f>
        <v>14.516950027022871</v>
      </c>
      <c r="U474" s="43">
        <f ca="1">_xll.BInterpol('Base CDI'!$H$4:$H$28,'Base CDI'!$I$4:$I$29,S474,"Cubic","Extrapolate=Linear","MultiX=Average","Skip=True","Sort=True")</f>
        <v>14.503533696380178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46319</v>
      </c>
      <c r="T475" s="43">
        <f ca="1">_xll.BInterpol('Base CDI'!$H$4:$H$28,'Base CDI'!$J$4:$J$29,S475,"Cubic","Extrapolate=Linear","MultiX=Average","Skip=True","Sort=True")</f>
        <v>14.514087478921798</v>
      </c>
      <c r="U475" s="43">
        <f ca="1">_xll.BInterpol('Base CDI'!$H$4:$H$28,'Base CDI'!$I$4:$I$29,S475,"Cubic","Extrapolate=Linear","MultiX=Average","Skip=True","Sort=True")</f>
        <v>14.500630681147914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46320</v>
      </c>
      <c r="T476" s="43">
        <f ca="1">_xll.BInterpol('Base CDI'!$H$4:$H$28,'Base CDI'!$J$4:$J$29,S476,"Cubic","Extrapolate=Linear","MultiX=Average","Skip=True","Sort=True")</f>
        <v>14.511221608078836</v>
      </c>
      <c r="U476" s="43">
        <f ca="1">_xll.BInterpol('Base CDI'!$H$4:$H$28,'Base CDI'!$I$4:$I$29,S476,"Cubic","Extrapolate=Linear","MultiX=Average","Skip=True","Sort=True")</f>
        <v>14.497724419205289</v>
      </c>
    </row>
    <row r="477" spans="16:21" x14ac:dyDescent="0.25">
      <c r="P477" s="10">
        <v>35206</v>
      </c>
      <c r="Q477">
        <v>2.190439</v>
      </c>
      <c r="S477" s="42">
        <f t="shared" ca="1" si="12"/>
        <v>46321</v>
      </c>
      <c r="T477" s="43">
        <f ca="1">_xll.BInterpol('Base CDI'!$H$4:$H$28,'Base CDI'!$J$4:$J$29,S477,"Cubic","Extrapolate=Linear","MultiX=Average","Skip=True","Sort=True")</f>
        <v>14.508352522992118</v>
      </c>
      <c r="U477" s="43">
        <f ca="1">_xll.BInterpol('Base CDI'!$H$4:$H$28,'Base CDI'!$I$4:$I$29,S477,"Cubic","Extrapolate=Linear","MultiX=Average","Skip=True","Sort=True")</f>
        <v>14.494815021793706</v>
      </c>
    </row>
    <row r="478" spans="16:21" x14ac:dyDescent="0.25">
      <c r="P478" s="10">
        <v>35207</v>
      </c>
      <c r="Q478">
        <v>2.192374</v>
      </c>
      <c r="S478" s="42">
        <f t="shared" ca="1" si="12"/>
        <v>46322</v>
      </c>
      <c r="T478" s="43">
        <f ca="1">_xll.BInterpol('Base CDI'!$H$4:$H$28,'Base CDI'!$J$4:$J$29,S478,"Cubic","Extrapolate=Linear","MultiX=Average","Skip=True","Sort=True")</f>
        <v>14.505480332159781</v>
      </c>
      <c r="U478" s="43">
        <f ca="1">_xll.BInterpol('Base CDI'!$H$4:$H$28,'Base CDI'!$I$4:$I$29,S478,"Cubic","Extrapolate=Linear","MultiX=Average","Skip=True","Sort=True")</f>
        <v>14.491902600154571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46323</v>
      </c>
      <c r="T479" s="43">
        <f ca="1">_xll.BInterpol('Base CDI'!$H$4:$H$28,'Base CDI'!$J$4:$J$29,S479,"Cubic","Extrapolate=Linear","MultiX=Average","Skip=True","Sort=True")</f>
        <v>14.502605144079961</v>
      </c>
      <c r="U479" s="43">
        <f ca="1">_xll.BInterpol('Base CDI'!$H$4:$H$28,'Base CDI'!$I$4:$I$29,S479,"Cubic","Extrapolate=Linear","MultiX=Average","Skip=True","Sort=True")</f>
        <v>14.488987265529287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46324</v>
      </c>
      <c r="T480" s="43">
        <f ca="1">_xll.BInterpol('Base CDI'!$H$4:$H$28,'Base CDI'!$J$4:$J$29,S480,"Cubic","Extrapolate=Linear","MultiX=Average","Skip=True","Sort=True")</f>
        <v>14.499727067250793</v>
      </c>
      <c r="U480" s="43">
        <f ca="1">_xll.BInterpol('Base CDI'!$H$4:$H$28,'Base CDI'!$I$4:$I$29,S480,"Cubic","Extrapolate=Linear","MultiX=Average","Skip=True","Sort=True")</f>
        <v>14.486069129159262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46325</v>
      </c>
      <c r="T481" s="43">
        <f ca="1">_xll.BInterpol('Base CDI'!$H$4:$H$28,'Base CDI'!$J$4:$J$29,S481,"Cubic","Extrapolate=Linear","MultiX=Average","Skip=True","Sort=True")</f>
        <v>14.496846210170412</v>
      </c>
      <c r="U481" s="43">
        <f ca="1">_xll.BInterpol('Base CDI'!$H$4:$H$28,'Base CDI'!$I$4:$I$29,S481,"Cubic","Extrapolate=Linear","MultiX=Average","Skip=True","Sort=True")</f>
        <v>14.483148302285896</v>
      </c>
    </row>
    <row r="482" spans="16:21" x14ac:dyDescent="0.25">
      <c r="P482" s="10">
        <v>35213</v>
      </c>
      <c r="Q482">
        <v>2.20024</v>
      </c>
      <c r="S482" s="42">
        <f t="shared" ca="1" si="12"/>
        <v>46326</v>
      </c>
      <c r="T482" s="43">
        <f ca="1">_xll.BInterpol('Base CDI'!$H$4:$H$28,'Base CDI'!$J$4:$J$29,S482,"Cubic","Extrapolate=Linear","MultiX=Average","Skip=True","Sort=True")</f>
        <v>14.493962681336956</v>
      </c>
      <c r="U482" s="43">
        <f ca="1">_xll.BInterpol('Base CDI'!$H$4:$H$28,'Base CDI'!$I$4:$I$29,S482,"Cubic","Extrapolate=Linear","MultiX=Average","Skip=True","Sort=True")</f>
        <v>14.480224896150597</v>
      </c>
    </row>
    <row r="483" spans="16:21" x14ac:dyDescent="0.25">
      <c r="P483" s="10">
        <v>35214</v>
      </c>
      <c r="Q483">
        <v>2.202331</v>
      </c>
      <c r="S483" s="42">
        <f t="shared" ca="1" si="12"/>
        <v>46327</v>
      </c>
      <c r="T483" s="43">
        <f ca="1">_xll.BInterpol('Base CDI'!$H$4:$H$28,'Base CDI'!$J$4:$J$29,S483,"Cubic","Extrapolate=Linear","MultiX=Average","Skip=True","Sort=True")</f>
        <v>14.491076589248559</v>
      </c>
      <c r="U483" s="43">
        <f ca="1">_xll.BInterpol('Base CDI'!$H$4:$H$28,'Base CDI'!$I$4:$I$29,S483,"Cubic","Extrapolate=Linear","MultiX=Average","Skip=True","Sort=True")</f>
        <v>14.477299021994767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46328</v>
      </c>
      <c r="T484" s="43">
        <f ca="1">_xll.BInterpol('Base CDI'!$H$4:$H$28,'Base CDI'!$J$4:$J$29,S484,"Cubic","Extrapolate=Linear","MultiX=Average","Skip=True","Sort=True")</f>
        <v>14.488188042403355</v>
      </c>
      <c r="U484" s="43">
        <f ca="1">_xll.BInterpol('Base CDI'!$H$4:$H$28,'Base CDI'!$I$4:$I$29,S484,"Cubic","Extrapolate=Linear","MultiX=Average","Skip=True","Sort=True")</f>
        <v>14.474370791059815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46329</v>
      </c>
      <c r="T485" s="43">
        <f ca="1">_xll.BInterpol('Base CDI'!$H$4:$H$28,'Base CDI'!$J$4:$J$29,S485,"Cubic","Extrapolate=Linear","MultiX=Average","Skip=True","Sort=True")</f>
        <v>14.485297149299482</v>
      </c>
      <c r="U485" s="43">
        <f ca="1">_xll.BInterpol('Base CDI'!$H$4:$H$28,'Base CDI'!$I$4:$I$29,S485,"Cubic","Extrapolate=Linear","MultiX=Average","Skip=True","Sort=True")</f>
        <v>14.471440314587143</v>
      </c>
    </row>
    <row r="486" spans="16:21" x14ac:dyDescent="0.25">
      <c r="P486" s="10">
        <v>35219</v>
      </c>
      <c r="Q486">
        <v>2.208885</v>
      </c>
      <c r="S486" s="42">
        <f t="shared" ca="1" si="12"/>
        <v>46330</v>
      </c>
      <c r="T486" s="43">
        <f ca="1">_xll.BInterpol('Base CDI'!$H$4:$H$28,'Base CDI'!$J$4:$J$29,S486,"Cubic","Extrapolate=Linear","MultiX=Average","Skip=True","Sort=True")</f>
        <v>14.482404018435076</v>
      </c>
      <c r="U486" s="43">
        <f ca="1">_xll.BInterpol('Base CDI'!$H$4:$H$28,'Base CDI'!$I$4:$I$29,S486,"Cubic","Extrapolate=Linear","MultiX=Average","Skip=True","Sort=True")</f>
        <v>14.468507703818155</v>
      </c>
    </row>
    <row r="487" spans="16:21" x14ac:dyDescent="0.25">
      <c r="P487" s="10">
        <v>35220</v>
      </c>
      <c r="Q487">
        <v>2.211131</v>
      </c>
      <c r="S487" s="42">
        <f t="shared" ca="1" si="12"/>
        <v>46331</v>
      </c>
      <c r="T487" s="43">
        <f ca="1">_xll.BInterpol('Base CDI'!$H$4:$H$28,'Base CDI'!$J$4:$J$29,S487,"Cubic","Extrapolate=Linear","MultiX=Average","Skip=True","Sort=True")</f>
        <v>14.47950875830827</v>
      </c>
      <c r="U487" s="43">
        <f ca="1">_xll.BInterpol('Base CDI'!$H$4:$H$28,'Base CDI'!$I$4:$I$29,S487,"Cubic","Extrapolate=Linear","MultiX=Average","Skip=True","Sort=True")</f>
        <v>14.465573069994257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46332</v>
      </c>
      <c r="T488" s="43">
        <f ca="1">_xll.BInterpol('Base CDI'!$H$4:$H$28,'Base CDI'!$J$4:$J$29,S488,"Cubic","Extrapolate=Linear","MultiX=Average","Skip=True","Sort=True")</f>
        <v>14.476611477417203</v>
      </c>
      <c r="U488" s="43">
        <f ca="1">_xll.BInterpol('Base CDI'!$H$4:$H$28,'Base CDI'!$I$4:$I$29,S488,"Cubic","Extrapolate=Linear","MultiX=Average","Skip=True","Sort=True")</f>
        <v>14.462636524356853</v>
      </c>
    </row>
    <row r="489" spans="16:21" x14ac:dyDescent="0.25">
      <c r="P489" s="10">
        <v>35223</v>
      </c>
      <c r="Q489">
        <v>2.215659</v>
      </c>
      <c r="S489" s="42">
        <f t="shared" ca="1" si="12"/>
        <v>46333</v>
      </c>
      <c r="T489" s="43">
        <f ca="1">_xll.BInterpol('Base CDI'!$H$4:$H$28,'Base CDI'!$J$4:$J$29,S489,"Cubic","Extrapolate=Linear","MultiX=Average","Skip=True","Sort=True")</f>
        <v>14.473712284260008</v>
      </c>
      <c r="U489" s="43">
        <f ca="1">_xll.BInterpol('Base CDI'!$H$4:$H$28,'Base CDI'!$I$4:$I$29,S489,"Cubic","Extrapolate=Linear","MultiX=Average","Skip=True","Sort=True")</f>
        <v>14.459698178147347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46334</v>
      </c>
      <c r="T490" s="43">
        <f ca="1">_xll.BInterpol('Base CDI'!$H$4:$H$28,'Base CDI'!$J$4:$J$29,S490,"Cubic","Extrapolate=Linear","MultiX=Average","Skip=True","Sort=True")</f>
        <v>14.47081128733482</v>
      </c>
      <c r="U490" s="43">
        <f ca="1">_xll.BInterpol('Base CDI'!$H$4:$H$28,'Base CDI'!$I$4:$I$29,S490,"Cubic","Extrapolate=Linear","MultiX=Average","Skip=True","Sort=True")</f>
        <v>14.456758142607146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46335</v>
      </c>
      <c r="T491" s="43">
        <f ca="1">_xll.BInterpol('Base CDI'!$H$4:$H$28,'Base CDI'!$J$4:$J$29,S491,"Cubic","Extrapolate=Linear","MultiX=Average","Skip=True","Sort=True")</f>
        <v>14.467908595139779</v>
      </c>
      <c r="U491" s="43">
        <f ca="1">_xll.BInterpol('Base CDI'!$H$4:$H$28,'Base CDI'!$I$4:$I$29,S491,"Cubic","Extrapolate=Linear","MultiX=Average","Skip=True","Sort=True")</f>
        <v>14.453816528977654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46336</v>
      </c>
      <c r="T492" s="43">
        <f ca="1">_xll.BInterpol('Base CDI'!$H$4:$H$28,'Base CDI'!$J$4:$J$29,S492,"Cubic","Extrapolate=Linear","MultiX=Average","Skip=True","Sort=True")</f>
        <v>14.465004316173015</v>
      </c>
      <c r="U492" s="43">
        <f ca="1">_xll.BInterpol('Base CDI'!$H$4:$H$28,'Base CDI'!$I$4:$I$29,S492,"Cubic","Extrapolate=Linear","MultiX=Average","Skip=True","Sort=True")</f>
        <v>14.450873448500275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46337</v>
      </c>
      <c r="T493" s="43">
        <f ca="1">_xll.BInterpol('Base CDI'!$H$4:$H$28,'Base CDI'!$J$4:$J$29,S493,"Cubic","Extrapolate=Linear","MultiX=Average","Skip=True","Sort=True")</f>
        <v>14.462098558932668</v>
      </c>
      <c r="U493" s="43">
        <f ca="1">_xll.BInterpol('Base CDI'!$H$4:$H$28,'Base CDI'!$I$4:$I$29,S493,"Cubic","Extrapolate=Linear","MultiX=Average","Skip=True","Sort=True")</f>
        <v>14.447929012416413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46338</v>
      </c>
      <c r="T494" s="43">
        <f ca="1">_xll.BInterpol('Base CDI'!$H$4:$H$28,'Base CDI'!$J$4:$J$29,S494,"Cubic","Extrapolate=Linear","MultiX=Average","Skip=True","Sort=True")</f>
        <v>14.459191431916871</v>
      </c>
      <c r="U494" s="43">
        <f ca="1">_xll.BInterpol('Base CDI'!$H$4:$H$28,'Base CDI'!$I$4:$I$29,S494,"Cubic","Extrapolate=Linear","MultiX=Average","Skip=True","Sort=True")</f>
        <v>14.444983331967473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46339</v>
      </c>
      <c r="T495" s="43">
        <f ca="1">_xll.BInterpol('Base CDI'!$H$4:$H$28,'Base CDI'!$J$4:$J$29,S495,"Cubic","Extrapolate=Linear","MultiX=Average","Skip=True","Sort=True")</f>
        <v>14.45628304362376</v>
      </c>
      <c r="U495" s="43">
        <f ca="1">_xll.BInterpol('Base CDI'!$H$4:$H$28,'Base CDI'!$I$4:$I$29,S495,"Cubic","Extrapolate=Linear","MultiX=Average","Skip=True","Sort=True")</f>
        <v>14.442036518394861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46340</v>
      </c>
      <c r="T496" s="43">
        <f ca="1">_xll.BInterpol('Base CDI'!$H$4:$H$28,'Base CDI'!$J$4:$J$29,S496,"Cubic","Extrapolate=Linear","MultiX=Average","Skip=True","Sort=True")</f>
        <v>14.453373502551472</v>
      </c>
      <c r="U496" s="43">
        <f ca="1">_xll.BInterpol('Base CDI'!$H$4:$H$28,'Base CDI'!$I$4:$I$29,S496,"Cubic","Extrapolate=Linear","MultiX=Average","Skip=True","Sort=True")</f>
        <v>14.43908868293998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46341</v>
      </c>
      <c r="T497" s="43">
        <f ca="1">_xll.BInterpol('Base CDI'!$H$4:$H$28,'Base CDI'!$J$4:$J$29,S497,"Cubic","Extrapolate=Linear","MultiX=Average","Skip=True","Sort=True")</f>
        <v>14.450462917198141</v>
      </c>
      <c r="U497" s="43">
        <f ca="1">_xll.BInterpol('Base CDI'!$H$4:$H$28,'Base CDI'!$I$4:$I$29,S497,"Cubic","Extrapolate=Linear","MultiX=Average","Skip=True","Sort=True")</f>
        <v>14.436139936844237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46342</v>
      </c>
      <c r="T498" s="43">
        <f ca="1">_xll.BInterpol('Base CDI'!$H$4:$H$28,'Base CDI'!$J$4:$J$29,S498,"Cubic","Extrapolate=Linear","MultiX=Average","Skip=True","Sort=True")</f>
        <v>14.447551396061906</v>
      </c>
      <c r="U498" s="43">
        <f ca="1">_xll.BInterpol('Base CDI'!$H$4:$H$28,'Base CDI'!$I$4:$I$29,S498,"Cubic","Extrapolate=Linear","MultiX=Average","Skip=True","Sort=True")</f>
        <v>14.433190391349033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46343</v>
      </c>
      <c r="T499" s="43">
        <f ca="1">_xll.BInterpol('Base CDI'!$H$4:$H$28,'Base CDI'!$J$4:$J$29,S499,"Cubic","Extrapolate=Linear","MultiX=Average","Skip=True","Sort=True")</f>
        <v>14.444639047640898</v>
      </c>
      <c r="U499" s="43">
        <f ca="1">_xll.BInterpol('Base CDI'!$H$4:$H$28,'Base CDI'!$I$4:$I$29,S499,"Cubic","Extrapolate=Linear","MultiX=Average","Skip=True","Sort=True")</f>
        <v>14.430240157695778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46344</v>
      </c>
      <c r="T500" s="43">
        <f ca="1">_xll.BInterpol('Base CDI'!$H$4:$H$28,'Base CDI'!$J$4:$J$29,S500,"Cubic","Extrapolate=Linear","MultiX=Average","Skip=True","Sort=True")</f>
        <v>14.441725980433255</v>
      </c>
      <c r="U500" s="43">
        <f ca="1">_xll.BInterpol('Base CDI'!$H$4:$H$28,'Base CDI'!$I$4:$I$29,S500,"Cubic","Extrapolate=Linear","MultiX=Average","Skip=True","Sort=True")</f>
        <v>14.427289347125871</v>
      </c>
    </row>
    <row r="501" spans="16:21" x14ac:dyDescent="0.25">
      <c r="P501" s="10">
        <v>35241</v>
      </c>
      <c r="Q501">
        <v>2.243865</v>
      </c>
      <c r="S501" s="42">
        <f t="shared" ca="1" si="12"/>
        <v>46345</v>
      </c>
      <c r="T501" s="43">
        <f ca="1">_xll.BInterpol('Base CDI'!$H$4:$H$28,'Base CDI'!$J$4:$J$29,S501,"Cubic","Extrapolate=Linear","MultiX=Average","Skip=True","Sort=True")</f>
        <v>14.43881230293711</v>
      </c>
      <c r="U501" s="43">
        <f ca="1">_xll.BInterpol('Base CDI'!$H$4:$H$28,'Base CDI'!$I$4:$I$29,S501,"Cubic","Extrapolate=Linear","MultiX=Average","Skip=True","Sort=True")</f>
        <v>14.424338070880721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46346</v>
      </c>
      <c r="T502" s="43">
        <f ca="1">_xll.BInterpol('Base CDI'!$H$4:$H$28,'Base CDI'!$J$4:$J$29,S502,"Cubic","Extrapolate=Linear","MultiX=Average","Skip=True","Sort=True")</f>
        <v>14.435898123650603</v>
      </c>
      <c r="U502" s="43">
        <f ca="1">_xll.BInterpol('Base CDI'!$H$4:$H$28,'Base CDI'!$I$4:$I$29,S502,"Cubic","Extrapolate=Linear","MultiX=Average","Skip=True","Sort=True")</f>
        <v>14.421386440201729</v>
      </c>
    </row>
    <row r="503" spans="16:21" x14ac:dyDescent="0.25">
      <c r="P503" s="10">
        <v>35243</v>
      </c>
      <c r="Q503">
        <v>2.247951</v>
      </c>
      <c r="S503" s="42">
        <f t="shared" ca="1" si="12"/>
        <v>46347</v>
      </c>
      <c r="T503" s="43">
        <f ca="1">_xll.BInterpol('Base CDI'!$H$4:$H$28,'Base CDI'!$J$4:$J$29,S503,"Cubic","Extrapolate=Linear","MultiX=Average","Skip=True","Sort=True")</f>
        <v>14.432983551071867</v>
      </c>
      <c r="U503" s="43">
        <f ca="1">_xll.BInterpol('Base CDI'!$H$4:$H$28,'Base CDI'!$I$4:$I$29,S503,"Cubic","Extrapolate=Linear","MultiX=Average","Skip=True","Sort=True")</f>
        <v>14.418434566330305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46348</v>
      </c>
      <c r="T504" s="43">
        <f ca="1">_xll.BInterpol('Base CDI'!$H$4:$H$28,'Base CDI'!$J$4:$J$29,S504,"Cubic","Extrapolate=Linear","MultiX=Average","Skip=True","Sort=True")</f>
        <v>14.430068693699038</v>
      </c>
      <c r="U504" s="43">
        <f ca="1">_xll.BInterpol('Base CDI'!$H$4:$H$28,'Base CDI'!$I$4:$I$29,S504,"Cubic","Extrapolate=Linear","MultiX=Average","Skip=True","Sort=True")</f>
        <v>14.415482560507847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46349</v>
      </c>
      <c r="T505" s="43">
        <f ca="1">_xll.BInterpol('Base CDI'!$H$4:$H$28,'Base CDI'!$J$4:$J$29,S505,"Cubic","Extrapolate=Linear","MultiX=Average","Skip=True","Sort=True")</f>
        <v>14.427153660030253</v>
      </c>
      <c r="U505" s="43">
        <f ca="1">_xll.BInterpol('Base CDI'!$H$4:$H$28,'Base CDI'!$I$4:$I$29,S505,"Cubic","Extrapolate=Linear","MultiX=Average","Skip=True","Sort=True")</f>
        <v>14.412530533975765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46350</v>
      </c>
      <c r="T506" s="43">
        <f ca="1">_xll.BInterpol('Base CDI'!$H$4:$H$28,'Base CDI'!$J$4:$J$29,S506,"Cubic","Extrapolate=Linear","MultiX=Average","Skip=True","Sort=True")</f>
        <v>14.424238558563646</v>
      </c>
      <c r="U506" s="43">
        <f ca="1">_xll.BInterpol('Base CDI'!$H$4:$H$28,'Base CDI'!$I$4:$I$29,S506,"Cubic","Extrapolate=Linear","MultiX=Average","Skip=True","Sort=True")</f>
        <v>14.409578597975463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46351</v>
      </c>
      <c r="T507" s="43">
        <f ca="1">_xll.BInterpol('Base CDI'!$H$4:$H$28,'Base CDI'!$J$4:$J$29,S507,"Cubic","Extrapolate=Linear","MultiX=Average","Skip=True","Sort=True")</f>
        <v>14.421323497797353</v>
      </c>
      <c r="U507" s="43">
        <f ca="1">_xll.BInterpol('Base CDI'!$H$4:$H$28,'Base CDI'!$I$4:$I$29,S507,"Cubic","Extrapolate=Linear","MultiX=Average","Skip=True","Sort=True")</f>
        <v>14.406626863748343</v>
      </c>
    </row>
    <row r="508" spans="16:21" x14ac:dyDescent="0.25">
      <c r="P508" s="10">
        <v>35250</v>
      </c>
      <c r="Q508">
        <v>2.257355</v>
      </c>
      <c r="S508" s="42">
        <f t="shared" ca="1" si="12"/>
        <v>46352</v>
      </c>
      <c r="T508" s="43">
        <f ca="1">_xll.BInterpol('Base CDI'!$H$4:$H$28,'Base CDI'!$J$4:$J$29,S508,"Cubic","Extrapolate=Linear","MultiX=Average","Skip=True","Sort=True")</f>
        <v>14.418408586229509</v>
      </c>
      <c r="U508" s="43">
        <f ca="1">_xll.BInterpol('Base CDI'!$H$4:$H$28,'Base CDI'!$I$4:$I$29,S508,"Cubic","Extrapolate=Linear","MultiX=Average","Skip=True","Sort=True")</f>
        <v>14.403675442535812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46353</v>
      </c>
      <c r="T509" s="43">
        <f ca="1">_xll.BInterpol('Base CDI'!$H$4:$H$28,'Base CDI'!$J$4:$J$29,S509,"Cubic","Extrapolate=Linear","MultiX=Average","Skip=True","Sort=True")</f>
        <v>14.415493932358249</v>
      </c>
      <c r="U509" s="43">
        <f ca="1">_xll.BInterpol('Base CDI'!$H$4:$H$28,'Base CDI'!$I$4:$I$29,S509,"Cubic","Extrapolate=Linear","MultiX=Average","Skip=True","Sort=True")</f>
        <v>14.400724445579273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46354</v>
      </c>
      <c r="T510" s="43">
        <f ca="1">_xll.BInterpol('Base CDI'!$H$4:$H$28,'Base CDI'!$J$4:$J$29,S510,"Cubic","Extrapolate=Linear","MultiX=Average","Skip=True","Sort=True")</f>
        <v>14.412579644681712</v>
      </c>
      <c r="U510" s="43">
        <f ca="1">_xll.BInterpol('Base CDI'!$H$4:$H$28,'Base CDI'!$I$4:$I$29,S510,"Cubic","Extrapolate=Linear","MultiX=Average","Skip=True","Sort=True")</f>
        <v>14.397773984120132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46355</v>
      </c>
      <c r="T511" s="43">
        <f ca="1">_xll.BInterpol('Base CDI'!$H$4:$H$28,'Base CDI'!$J$4:$J$29,S511,"Cubic","Extrapolate=Linear","MultiX=Average","Skip=True","Sort=True")</f>
        <v>14.40966583169803</v>
      </c>
      <c r="U511" s="43">
        <f ca="1">_xll.BInterpol('Base CDI'!$H$4:$H$28,'Base CDI'!$I$4:$I$29,S511,"Cubic","Extrapolate=Linear","MultiX=Average","Skip=True","Sort=True")</f>
        <v>14.394824169399794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46356</v>
      </c>
      <c r="T512" s="43">
        <f ca="1">_xll.BInterpol('Base CDI'!$H$4:$H$28,'Base CDI'!$J$4:$J$29,S512,"Cubic","Extrapolate=Linear","MultiX=Average","Skip=True","Sort=True")</f>
        <v>14.406752601905341</v>
      </c>
      <c r="U512" s="43">
        <f ca="1">_xll.BInterpol('Base CDI'!$H$4:$H$28,'Base CDI'!$I$4:$I$29,S512,"Cubic","Extrapolate=Linear","MultiX=Average","Skip=True","Sort=True")</f>
        <v>14.391875112659662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46357</v>
      </c>
      <c r="T513" s="43">
        <f ca="1">_xll.BInterpol('Base CDI'!$H$4:$H$28,'Base CDI'!$J$4:$J$29,S513,"Cubic","Extrapolate=Linear","MultiX=Average","Skip=True","Sort=True")</f>
        <v>14.403840063801779</v>
      </c>
      <c r="U513" s="43">
        <f ca="1">_xll.BInterpol('Base CDI'!$H$4:$H$28,'Base CDI'!$I$4:$I$29,S513,"Cubic","Extrapolate=Linear","MultiX=Average","Skip=True","Sort=True")</f>
        <v>14.388926925141142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46358</v>
      </c>
      <c r="T514" s="43">
        <f ca="1">_xll.BInterpol('Base CDI'!$H$4:$H$28,'Base CDI'!$J$4:$J$29,S514,"Cubic","Extrapolate=Linear","MultiX=Average","Skip=True","Sort=True")</f>
        <v>14.400928325885481</v>
      </c>
      <c r="U514" s="43">
        <f ca="1">_xll.BInterpol('Base CDI'!$H$4:$H$28,'Base CDI'!$I$4:$I$29,S514,"Cubic","Extrapolate=Linear","MultiX=Average","Skip=True","Sort=True")</f>
        <v>14.38597971808564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46359</v>
      </c>
      <c r="T515" s="43">
        <f ca="1">_xll.BInterpol('Base CDI'!$H$4:$H$28,'Base CDI'!$J$4:$J$29,S515,"Cubic","Extrapolate=Linear","MultiX=Average","Skip=True","Sort=True")</f>
        <v>14.398017496654582</v>
      </c>
      <c r="U515" s="43">
        <f ca="1">_xll.BInterpol('Base CDI'!$H$4:$H$28,'Base CDI'!$I$4:$I$29,S515,"Cubic","Extrapolate=Linear","MultiX=Average","Skip=True","Sort=True")</f>
        <v>14.383033602734557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46360</v>
      </c>
      <c r="T516" s="43">
        <f ca="1">_xll.BInterpol('Base CDI'!$H$4:$H$28,'Base CDI'!$J$4:$J$29,S516,"Cubic","Extrapolate=Linear","MultiX=Average","Skip=True","Sort=True")</f>
        <v>14.395107684607217</v>
      </c>
      <c r="U516" s="43">
        <f ca="1">_xll.BInterpol('Base CDI'!$H$4:$H$28,'Base CDI'!$I$4:$I$29,S516,"Cubic","Extrapolate=Linear","MultiX=Average","Skip=True","Sort=True")</f>
        <v>14.3800886903293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46361</v>
      </c>
      <c r="T517" s="43">
        <f ca="1">_xll.BInterpol('Base CDI'!$H$4:$H$28,'Base CDI'!$J$4:$J$29,S517,"Cubic","Extrapolate=Linear","MultiX=Average","Skip=True","Sort=True")</f>
        <v>14.392198998241522</v>
      </c>
      <c r="U517" s="43">
        <f ca="1">_xll.BInterpol('Base CDI'!$H$4:$H$28,'Base CDI'!$I$4:$I$29,S517,"Cubic","Extrapolate=Linear","MultiX=Average","Skip=True","Sort=True")</f>
        <v>14.377145092111274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46362</v>
      </c>
      <c r="T518" s="43">
        <f ca="1">_xll.BInterpol('Base CDI'!$H$4:$H$28,'Base CDI'!$J$4:$J$29,S518,"Cubic","Extrapolate=Linear","MultiX=Average","Skip=True","Sort=True")</f>
        <v>14.389291546055633</v>
      </c>
      <c r="U518" s="43">
        <f ca="1">_xll.BInterpol('Base CDI'!$H$4:$H$28,'Base CDI'!$I$4:$I$29,S518,"Cubic","Extrapolate=Linear","MultiX=Average","Skip=True","Sort=True")</f>
        <v>14.374202919321885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46363</v>
      </c>
      <c r="T519" s="43">
        <f ca="1">_xll.BInterpol('Base CDI'!$H$4:$H$28,'Base CDI'!$J$4:$J$29,S519,"Cubic","Extrapolate=Linear","MultiX=Average","Skip=True","Sort=True")</f>
        <v>14.386385436547686</v>
      </c>
      <c r="U519" s="43">
        <f ca="1">_xll.BInterpol('Base CDI'!$H$4:$H$28,'Base CDI'!$I$4:$I$29,S519,"Cubic","Extrapolate=Linear","MultiX=Average","Skip=True","Sort=True")</f>
        <v>14.371262283202533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46364</v>
      </c>
      <c r="T520" s="43">
        <f ca="1">_xll.BInterpol('Base CDI'!$H$4:$H$28,'Base CDI'!$J$4:$J$29,S520,"Cubic","Extrapolate=Linear","MultiX=Average","Skip=True","Sort=True")</f>
        <v>14.383480778215816</v>
      </c>
      <c r="U520" s="43">
        <f ca="1">_xll.BInterpol('Base CDI'!$H$4:$H$28,'Base CDI'!$I$4:$I$29,S520,"Cubic","Extrapolate=Linear","MultiX=Average","Skip=True","Sort=True")</f>
        <v>14.368323294994628</v>
      </c>
    </row>
    <row r="521" spans="16:21" x14ac:dyDescent="0.25">
      <c r="P521" s="10">
        <v>35269</v>
      </c>
      <c r="Q521">
        <v>2.281628</v>
      </c>
      <c r="S521" s="42">
        <f t="shared" ca="1" si="12"/>
        <v>46365</v>
      </c>
      <c r="T521" s="43">
        <f ca="1">_xll.BInterpol('Base CDI'!$H$4:$H$28,'Base CDI'!$J$4:$J$29,S521,"Cubic","Extrapolate=Linear","MultiX=Average","Skip=True","Sort=True")</f>
        <v>14.380577679558158</v>
      </c>
      <c r="U521" s="43">
        <f ca="1">_xll.BInterpol('Base CDI'!$H$4:$H$28,'Base CDI'!$I$4:$I$29,S521,"Cubic","Extrapolate=Linear","MultiX=Average","Skip=True","Sort=True")</f>
        <v>14.365386065939571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46366</v>
      </c>
      <c r="T522" s="43">
        <f ca="1">_xll.BInterpol('Base CDI'!$H$4:$H$28,'Base CDI'!$J$4:$J$29,S522,"Cubic","Extrapolate=Linear","MultiX=Average","Skip=True","Sort=True")</f>
        <v>14.377676249072849</v>
      </c>
      <c r="U522" s="43">
        <f ca="1">_xll.BInterpol('Base CDI'!$H$4:$H$28,'Base CDI'!$I$4:$I$29,S522,"Cubic","Extrapolate=Linear","MultiX=Average","Skip=True","Sort=True")</f>
        <v>14.362450707278768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46367</v>
      </c>
      <c r="T523" s="43">
        <f ca="1">_xll.BInterpol('Base CDI'!$H$4:$H$28,'Base CDI'!$J$4:$J$29,S523,"Cubic","Extrapolate=Linear","MultiX=Average","Skip=True","Sort=True")</f>
        <v>14.374776595258023</v>
      </c>
      <c r="U523" s="43">
        <f ca="1">_xll.BInterpol('Base CDI'!$H$4:$H$28,'Base CDI'!$I$4:$I$29,S523,"Cubic","Extrapolate=Linear","MultiX=Average","Skip=True","Sort=True")</f>
        <v>14.359517330253624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46368</v>
      </c>
      <c r="T524" s="43">
        <f ca="1">_xll.BInterpol('Base CDI'!$H$4:$H$28,'Base CDI'!$J$4:$J$29,S524,"Cubic","Extrapolate=Linear","MultiX=Average","Skip=True","Sort=True")</f>
        <v>14.371878826611818</v>
      </c>
      <c r="U524" s="43">
        <f ca="1">_xll.BInterpol('Base CDI'!$H$4:$H$28,'Base CDI'!$I$4:$I$29,S524,"Cubic","Extrapolate=Linear","MultiX=Average","Skip=True","Sort=True")</f>
        <v>14.356586046105543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46369</v>
      </c>
      <c r="T525" s="43">
        <f ca="1">_xll.BInterpol('Base CDI'!$H$4:$H$28,'Base CDI'!$J$4:$J$29,S525,"Cubic","Extrapolate=Linear","MultiX=Average","Skip=True","Sort=True")</f>
        <v>14.368983051632366</v>
      </c>
      <c r="U525" s="43">
        <f ca="1">_xll.BInterpol('Base CDI'!$H$4:$H$28,'Base CDI'!$I$4:$I$29,S525,"Cubic","Extrapolate=Linear","MultiX=Average","Skip=True","Sort=True")</f>
        <v>14.353656966075931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46370</v>
      </c>
      <c r="T526" s="43">
        <f ca="1">_xll.BInterpol('Base CDI'!$H$4:$H$28,'Base CDI'!$J$4:$J$29,S526,"Cubic","Extrapolate=Linear","MultiX=Average","Skip=True","Sort=True")</f>
        <v>14.366089378817806</v>
      </c>
      <c r="U526" s="43">
        <f ca="1">_xll.BInterpol('Base CDI'!$H$4:$H$28,'Base CDI'!$I$4:$I$29,S526,"Cubic","Extrapolate=Linear","MultiX=Average","Skip=True","Sort=True")</f>
        <v>14.350730201406192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46371</v>
      </c>
      <c r="T527" s="43">
        <f ca="1">_xll.BInterpol('Base CDI'!$H$4:$H$28,'Base CDI'!$J$4:$J$29,S527,"Cubic","Extrapolate=Linear","MultiX=Average","Skip=True","Sort=True")</f>
        <v>14.363197916666273</v>
      </c>
      <c r="U527" s="43">
        <f ca="1">_xll.BInterpol('Base CDI'!$H$4:$H$28,'Base CDI'!$I$4:$I$29,S527,"Cubic","Extrapolate=Linear","MultiX=Average","Skip=True","Sort=True")</f>
        <v>14.347805863337729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46372</v>
      </c>
      <c r="T528" s="43">
        <f ca="1">_xll.BInterpol('Base CDI'!$H$4:$H$28,'Base CDI'!$J$4:$J$29,S528,"Cubic","Extrapolate=Linear","MultiX=Average","Skip=True","Sort=True")</f>
        <v>14.360308773675902</v>
      </c>
      <c r="U528" s="43">
        <f ca="1">_xll.BInterpol('Base CDI'!$H$4:$H$28,'Base CDI'!$I$4:$I$29,S528,"Cubic","Extrapolate=Linear","MultiX=Average","Skip=True","Sort=True")</f>
        <v>14.34488406311195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46373</v>
      </c>
      <c r="T529" s="43">
        <f ca="1">_xll.BInterpol('Base CDI'!$H$4:$H$28,'Base CDI'!$J$4:$J$29,S529,"Cubic","Extrapolate=Linear","MultiX=Average","Skip=True","Sort=True")</f>
        <v>14.357422058344827</v>
      </c>
      <c r="U529" s="43">
        <f ca="1">_xll.BInterpol('Base CDI'!$H$4:$H$28,'Base CDI'!$I$4:$I$29,S529,"Cubic","Extrapolate=Linear","MultiX=Average","Skip=True","Sort=True")</f>
        <v>14.341964911970257</v>
      </c>
    </row>
    <row r="530" spans="16:21" x14ac:dyDescent="0.25">
      <c r="P530" s="10">
        <v>35282</v>
      </c>
      <c r="Q530">
        <v>2.298813</v>
      </c>
      <c r="S530" s="42">
        <f t="shared" ca="1" si="13"/>
        <v>46374</v>
      </c>
      <c r="T530" s="43">
        <f ca="1">_xll.BInterpol('Base CDI'!$H$4:$H$28,'Base CDI'!$J$4:$J$29,S530,"Cubic","Extrapolate=Linear","MultiX=Average","Skip=True","Sort=True")</f>
        <v>14.354537879171186</v>
      </c>
      <c r="U530" s="43">
        <f ca="1">_xll.BInterpol('Base CDI'!$H$4:$H$28,'Base CDI'!$I$4:$I$29,S530,"Cubic","Extrapolate=Linear","MultiX=Average","Skip=True","Sort=True")</f>
        <v>14.339048521154055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46375</v>
      </c>
      <c r="T531" s="43">
        <f ca="1">_xll.BInterpol('Base CDI'!$H$4:$H$28,'Base CDI'!$J$4:$J$29,S531,"Cubic","Extrapolate=Linear","MultiX=Average","Skip=True","Sort=True")</f>
        <v>14.351656344653115</v>
      </c>
      <c r="U531" s="43">
        <f ca="1">_xll.BInterpol('Base CDI'!$H$4:$H$28,'Base CDI'!$I$4:$I$29,S531,"Cubic","Extrapolate=Linear","MultiX=Average","Skip=True","Sort=True")</f>
        <v>14.336135001904751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46376</v>
      </c>
      <c r="T532" s="43">
        <f ca="1">_xll.BInterpol('Base CDI'!$H$4:$H$28,'Base CDI'!$J$4:$J$29,S532,"Cubic","Extrapolate=Linear","MultiX=Average","Skip=True","Sort=True")</f>
        <v>14.348777563288747</v>
      </c>
      <c r="U532" s="43">
        <f ca="1">_xll.BInterpol('Base CDI'!$H$4:$H$28,'Base CDI'!$I$4:$I$29,S532,"Cubic","Extrapolate=Linear","MultiX=Average","Skip=True","Sort=True")</f>
        <v>14.333224465463745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46377</v>
      </c>
      <c r="T533" s="43">
        <f ca="1">_xll.BInterpol('Base CDI'!$H$4:$H$28,'Base CDI'!$J$4:$J$29,S533,"Cubic","Extrapolate=Linear","MultiX=Average","Skip=True","Sort=True")</f>
        <v>14.345901643576219</v>
      </c>
      <c r="U533" s="43">
        <f ca="1">_xll.BInterpol('Base CDI'!$H$4:$H$28,'Base CDI'!$I$4:$I$29,S533,"Cubic","Extrapolate=Linear","MultiX=Average","Skip=True","Sort=True")</f>
        <v>14.330317023072448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46378</v>
      </c>
      <c r="T534" s="43">
        <f ca="1">_xll.BInterpol('Base CDI'!$H$4:$H$28,'Base CDI'!$J$4:$J$29,S534,"Cubic","Extrapolate=Linear","MultiX=Average","Skip=True","Sort=True")</f>
        <v>14.343028694013668</v>
      </c>
      <c r="U534" s="43">
        <f ca="1">_xll.BInterpol('Base CDI'!$H$4:$H$28,'Base CDI'!$I$4:$I$29,S534,"Cubic","Extrapolate=Linear","MultiX=Average","Skip=True","Sort=True")</f>
        <v>14.327412785972259</v>
      </c>
    </row>
    <row r="535" spans="16:21" x14ac:dyDescent="0.25">
      <c r="P535" s="10">
        <v>35289</v>
      </c>
      <c r="Q535">
        <v>2.309107</v>
      </c>
      <c r="S535" s="42">
        <f t="shared" ca="1" si="13"/>
        <v>46379</v>
      </c>
      <c r="T535" s="43">
        <f ca="1">_xll.BInterpol('Base CDI'!$H$4:$H$28,'Base CDI'!$J$4:$J$29,S535,"Cubic","Extrapolate=Linear","MultiX=Average","Skip=True","Sort=True")</f>
        <v>14.340158823099229</v>
      </c>
      <c r="U535" s="43">
        <f ca="1">_xll.BInterpol('Base CDI'!$H$4:$H$28,'Base CDI'!$I$4:$I$29,S535,"Cubic","Extrapolate=Linear","MultiX=Average","Skip=True","Sort=True")</f>
        <v>14.324511865404586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46380</v>
      </c>
      <c r="T536" s="43">
        <f ca="1">_xll.BInterpol('Base CDI'!$H$4:$H$28,'Base CDI'!$J$4:$J$29,S536,"Cubic","Extrapolate=Linear","MultiX=Average","Skip=True","Sort=True")</f>
        <v>14.337292139331035</v>
      </c>
      <c r="U536" s="43">
        <f ca="1">_xll.BInterpol('Base CDI'!$H$4:$H$28,'Base CDI'!$I$4:$I$29,S536,"Cubic","Extrapolate=Linear","MultiX=Average","Skip=True","Sort=True")</f>
        <v>14.321614372610833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46381</v>
      </c>
      <c r="T537" s="43">
        <f ca="1">_xll.BInterpol('Base CDI'!$H$4:$H$28,'Base CDI'!$J$4:$J$29,S537,"Cubic","Extrapolate=Linear","MultiX=Average","Skip=True","Sort=True")</f>
        <v>14.334428751207225</v>
      </c>
      <c r="U537" s="43">
        <f ca="1">_xll.BInterpol('Base CDI'!$H$4:$H$28,'Base CDI'!$I$4:$I$29,S537,"Cubic","Extrapolate=Linear","MultiX=Average","Skip=True","Sort=True")</f>
        <v>14.318720418832404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46382</v>
      </c>
      <c r="T538" s="43">
        <f ca="1">_xll.BInterpol('Base CDI'!$H$4:$H$28,'Base CDI'!$J$4:$J$29,S538,"Cubic","Extrapolate=Linear","MultiX=Average","Skip=True","Sort=True")</f>
        <v>14.331568767225932</v>
      </c>
      <c r="U538" s="43">
        <f ca="1">_xll.BInterpol('Base CDI'!$H$4:$H$28,'Base CDI'!$I$4:$I$29,S538,"Cubic","Extrapolate=Linear","MultiX=Average","Skip=True","Sort=True")</f>
        <v>14.315830115310705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46383</v>
      </c>
      <c r="T539" s="43">
        <f ca="1">_xll.BInterpol('Base CDI'!$H$4:$H$28,'Base CDI'!$J$4:$J$29,S539,"Cubic","Extrapolate=Linear","MultiX=Average","Skip=True","Sort=True")</f>
        <v>14.328712295885294</v>
      </c>
      <c r="U539" s="43">
        <f ca="1">_xll.BInterpol('Base CDI'!$H$4:$H$28,'Base CDI'!$I$4:$I$29,S539,"Cubic","Extrapolate=Linear","MultiX=Average","Skip=True","Sort=True")</f>
        <v>14.312943573287139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46384</v>
      </c>
      <c r="T540" s="43">
        <f ca="1">_xll.BInterpol('Base CDI'!$H$4:$H$28,'Base CDI'!$J$4:$J$29,S540,"Cubic","Extrapolate=Linear","MultiX=Average","Skip=True","Sort=True")</f>
        <v>14.325859445683445</v>
      </c>
      <c r="U540" s="43">
        <f ca="1">_xll.BInterpol('Base CDI'!$H$4:$H$28,'Base CDI'!$I$4:$I$29,S540,"Cubic","Extrapolate=Linear","MultiX=Average","Skip=True","Sort=True")</f>
        <v>14.310060904003112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46385</v>
      </c>
      <c r="T541" s="43">
        <f ca="1">_xll.BInterpol('Base CDI'!$H$4:$H$28,'Base CDI'!$J$4:$J$29,S541,"Cubic","Extrapolate=Linear","MultiX=Average","Skip=True","Sort=True")</f>
        <v>14.323010325118521</v>
      </c>
      <c r="U541" s="43">
        <f ca="1">_xll.BInterpol('Base CDI'!$H$4:$H$28,'Base CDI'!$I$4:$I$29,S541,"Cubic","Extrapolate=Linear","MultiX=Average","Skip=True","Sort=True")</f>
        <v>14.30718221870003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46386</v>
      </c>
      <c r="T542" s="43">
        <f ca="1">_xll.BInterpol('Base CDI'!$H$4:$H$28,'Base CDI'!$J$4:$J$29,S542,"Cubic","Extrapolate=Linear","MultiX=Average","Skip=True","Sort=True")</f>
        <v>14.320165042688657</v>
      </c>
      <c r="U542" s="43">
        <f ca="1">_xll.BInterpol('Base CDI'!$H$4:$H$28,'Base CDI'!$I$4:$I$29,S542,"Cubic","Extrapolate=Linear","MultiX=Average","Skip=True","Sort=True")</f>
        <v>14.304307628619293</v>
      </c>
    </row>
    <row r="543" spans="16:21" x14ac:dyDescent="0.25">
      <c r="P543" s="10">
        <v>35299</v>
      </c>
      <c r="Q543">
        <v>2.325599</v>
      </c>
      <c r="S543" s="42">
        <f t="shared" ca="1" si="13"/>
        <v>46387</v>
      </c>
      <c r="T543" s="43">
        <f ca="1">_xll.BInterpol('Base CDI'!$H$4:$H$28,'Base CDI'!$J$4:$J$29,S543,"Cubic","Extrapolate=Linear","MultiX=Average","Skip=True","Sort=True")</f>
        <v>14.31732370689199</v>
      </c>
      <c r="U543" s="43">
        <f ca="1">_xll.BInterpol('Base CDI'!$H$4:$H$28,'Base CDI'!$I$4:$I$29,S543,"Cubic","Extrapolate=Linear","MultiX=Average","Skip=True","Sort=True")</f>
        <v>14.30143724500231</v>
      </c>
    </row>
    <row r="544" spans="16:21" x14ac:dyDescent="0.25">
      <c r="P544" s="10">
        <v>35300</v>
      </c>
      <c r="Q544">
        <v>2.327607</v>
      </c>
      <c r="S544" s="42">
        <f t="shared" ca="1" si="13"/>
        <v>46388</v>
      </c>
      <c r="T544" s="43">
        <f ca="1">_xll.BInterpol('Base CDI'!$H$4:$H$28,'Base CDI'!$J$4:$J$29,S544,"Cubic","Extrapolate=Linear","MultiX=Average","Skip=True","Sort=True")</f>
        <v>14.314486426226656</v>
      </c>
      <c r="U544" s="43">
        <f ca="1">_xll.BInterpol('Base CDI'!$H$4:$H$28,'Base CDI'!$I$4:$I$29,S544,"Cubic","Extrapolate=Linear","MultiX=Average","Skip=True","Sort=True")</f>
        <v>14.298571179090485</v>
      </c>
    </row>
    <row r="545" spans="16:21" x14ac:dyDescent="0.25">
      <c r="P545" s="10">
        <v>35303</v>
      </c>
      <c r="Q545">
        <v>2.329609</v>
      </c>
      <c r="S545" s="42">
        <f t="shared" ca="1" si="13"/>
        <v>46389</v>
      </c>
      <c r="T545" s="43">
        <f ca="1">_xll.BInterpol('Base CDI'!$H$4:$H$28,'Base CDI'!$J$4:$J$29,S545,"Cubic","Extrapolate=Linear","MultiX=Average","Skip=True","Sort=True")</f>
        <v>14.311653309190788</v>
      </c>
      <c r="U545" s="43">
        <f ca="1">_xll.BInterpol('Base CDI'!$H$4:$H$28,'Base CDI'!$I$4:$I$29,S545,"Cubic","Extrapolate=Linear","MultiX=Average","Skip=True","Sort=True")</f>
        <v>14.295709542125222</v>
      </c>
    </row>
    <row r="546" spans="16:21" x14ac:dyDescent="0.25">
      <c r="P546" s="10">
        <v>35304</v>
      </c>
      <c r="Q546">
        <v>2.331604</v>
      </c>
      <c r="S546" s="42">
        <f t="shared" ca="1" si="13"/>
        <v>46390</v>
      </c>
      <c r="T546" s="43">
        <f ca="1">_xll.BInterpol('Base CDI'!$H$4:$H$28,'Base CDI'!$J$4:$J$29,S546,"Cubic","Extrapolate=Linear","MultiX=Average","Skip=True","Sort=True")</f>
        <v>14.308824464282525</v>
      </c>
      <c r="U546" s="43">
        <f ca="1">_xll.BInterpol('Base CDI'!$H$4:$H$28,'Base CDI'!$I$4:$I$29,S546,"Cubic","Extrapolate=Linear","MultiX=Average","Skip=True","Sort=True")</f>
        <v>14.292852445347924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46391</v>
      </c>
      <c r="T547" s="43">
        <f ca="1">_xll.BInterpol('Base CDI'!$H$4:$H$28,'Base CDI'!$J$4:$J$29,S547,"Cubic","Extrapolate=Linear","MultiX=Average","Skip=True","Sort=True")</f>
        <v>14.305999999999999</v>
      </c>
      <c r="U547" s="43">
        <f ca="1">_xll.BInterpol('Base CDI'!$H$4:$H$28,'Base CDI'!$I$4:$I$29,S547,"Cubic","Extrapolate=Linear","MultiX=Average","Skip=True","Sort=True")</f>
        <v>14.29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46392</v>
      </c>
      <c r="T548" s="43">
        <f ca="1">_xll.BInterpol('Base CDI'!$H$4:$H$28,'Base CDI'!$J$4:$J$29,S548,"Cubic","Extrapolate=Linear","MultiX=Average","Skip=True","Sort=True")</f>
        <v>14.303180007233129</v>
      </c>
      <c r="U548" s="43">
        <f ca="1">_xll.BInterpol('Base CDI'!$H$4:$H$28,'Base CDI'!$I$4:$I$29,S548,"Cubic","Extrapolate=Linear","MultiX=Average","Skip=True","Sort=True")</f>
        <v>14.287152299133293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46393</v>
      </c>
      <c r="T549" s="43">
        <f ca="1">_xll.BInterpol('Base CDI'!$H$4:$H$28,'Base CDI'!$J$4:$J$29,S549,"Cubic","Extrapolate=Linear","MultiX=Average","Skip=True","Sort=True")</f>
        <v>14.300364506438955</v>
      </c>
      <c r="U549" s="43">
        <f ca="1">_xll.BInterpol('Base CDI'!$H$4:$H$28,'Base CDI'!$I$4:$I$29,S549,"Cubic","Extrapolate=Linear","MultiX=Average","Skip=True","Sort=True")</f>
        <v>14.284309363041423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46394</v>
      </c>
      <c r="T550" s="43">
        <f ca="1">_xll.BInterpol('Base CDI'!$H$4:$H$28,'Base CDI'!$J$4:$J$29,S550,"Cubic","Extrapolate=Linear","MultiX=Average","Skip=True","Sort=True")</f>
        <v>14.297553500466297</v>
      </c>
      <c r="U550" s="43">
        <f ca="1">_xll.BInterpol('Base CDI'!$H$4:$H$28,'Base CDI'!$I$4:$I$29,S550,"Cubic","Extrapolate=Linear","MultiX=Average","Skip=True","Sort=True")</f>
        <v>14.281471193828454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46395</v>
      </c>
      <c r="T551" s="43">
        <f ca="1">_xll.BInterpol('Base CDI'!$H$4:$H$28,'Base CDI'!$J$4:$J$29,S551,"Cubic","Extrapolate=Linear","MultiX=Average","Skip=True","Sort=True")</f>
        <v>14.294746992163976</v>
      </c>
      <c r="U551" s="43">
        <f ca="1">_xll.BInterpol('Base CDI'!$H$4:$H$28,'Base CDI'!$I$4:$I$29,S551,"Cubic","Extrapolate=Linear","MultiX=Average","Skip=True","Sort=True")</f>
        <v>14.278637793598444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46396</v>
      </c>
      <c r="T552" s="43">
        <f ca="1">_xll.BInterpol('Base CDI'!$H$4:$H$28,'Base CDI'!$J$4:$J$29,S552,"Cubic","Extrapolate=Linear","MultiX=Average","Skip=True","Sort=True")</f>
        <v>14.291944984380814</v>
      </c>
      <c r="U552" s="43">
        <f ca="1">_xll.BInterpol('Base CDI'!$H$4:$H$28,'Base CDI'!$I$4:$I$29,S552,"Cubic","Extrapolate=Linear","MultiX=Average","Skip=True","Sort=True")</f>
        <v>14.275809164455454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46397</v>
      </c>
      <c r="T553" s="43">
        <f ca="1">_xll.BInterpol('Base CDI'!$H$4:$H$28,'Base CDI'!$J$4:$J$29,S553,"Cubic","Extrapolate=Linear","MultiX=Average","Skip=True","Sort=True")</f>
        <v>14.289147479965633</v>
      </c>
      <c r="U553" s="43">
        <f ca="1">_xll.BInterpol('Base CDI'!$H$4:$H$28,'Base CDI'!$I$4:$I$29,S553,"Cubic","Extrapolate=Linear","MultiX=Average","Skip=True","Sort=True")</f>
        <v>14.27298530850355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46398</v>
      </c>
      <c r="T554" s="43">
        <f ca="1">_xll.BInterpol('Base CDI'!$H$4:$H$28,'Base CDI'!$J$4:$J$29,S554,"Cubic","Extrapolate=Linear","MultiX=Average","Skip=True","Sort=True")</f>
        <v>14.286354481767253</v>
      </c>
      <c r="U554" s="43">
        <f ca="1">_xll.BInterpol('Base CDI'!$H$4:$H$28,'Base CDI'!$I$4:$I$29,S554,"Cubic","Extrapolate=Linear","MultiX=Average","Skip=True","Sort=True")</f>
        <v>14.270166227846788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46399</v>
      </c>
      <c r="T555" s="43">
        <f ca="1">_xll.BInterpol('Base CDI'!$H$4:$H$28,'Base CDI'!$J$4:$J$29,S555,"Cubic","Extrapolate=Linear","MultiX=Average","Skip=True","Sort=True")</f>
        <v>14.283565992634493</v>
      </c>
      <c r="U555" s="43">
        <f ca="1">_xll.BInterpol('Base CDI'!$H$4:$H$28,'Base CDI'!$I$4:$I$29,S555,"Cubic","Extrapolate=Linear","MultiX=Average","Skip=True","Sort=True")</f>
        <v>14.267351924589232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46400</v>
      </c>
      <c r="T556" s="43">
        <f ca="1">_xll.BInterpol('Base CDI'!$H$4:$H$28,'Base CDI'!$J$4:$J$29,S556,"Cubic","Extrapolate=Linear","MultiX=Average","Skip=True","Sort=True")</f>
        <v>14.280782015416177</v>
      </c>
      <c r="U556" s="43">
        <f ca="1">_xll.BInterpol('Base CDI'!$H$4:$H$28,'Base CDI'!$I$4:$I$29,S556,"Cubic","Extrapolate=Linear","MultiX=Average","Skip=True","Sort=True")</f>
        <v>14.264542400834941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46401</v>
      </c>
      <c r="T557" s="43">
        <f ca="1">_xll.BInterpol('Base CDI'!$H$4:$H$28,'Base CDI'!$J$4:$J$29,S557,"Cubic","Extrapolate=Linear","MultiX=Average","Skip=True","Sort=True")</f>
        <v>14.278002552961125</v>
      </c>
      <c r="U557" s="43">
        <f ca="1">_xll.BInterpol('Base CDI'!$H$4:$H$28,'Base CDI'!$I$4:$I$29,S557,"Cubic","Extrapolate=Linear","MultiX=Average","Skip=True","Sort=True")</f>
        <v>14.261737658687981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46402</v>
      </c>
      <c r="T558" s="43">
        <f ca="1">_xll.BInterpol('Base CDI'!$H$4:$H$28,'Base CDI'!$J$4:$J$29,S558,"Cubic","Extrapolate=Linear","MultiX=Average","Skip=True","Sort=True")</f>
        <v>14.275227608118159</v>
      </c>
      <c r="U558" s="43">
        <f ca="1">_xll.BInterpol('Base CDI'!$H$4:$H$28,'Base CDI'!$I$4:$I$29,S558,"Cubic","Extrapolate=Linear","MultiX=Average","Skip=True","Sort=True")</f>
        <v>14.258937700252408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46403</v>
      </c>
      <c r="T559" s="43">
        <f ca="1">_xll.BInterpol('Base CDI'!$H$4:$H$28,'Base CDI'!$J$4:$J$29,S559,"Cubic","Extrapolate=Linear","MultiX=Average","Skip=True","Sort=True")</f>
        <v>14.272457183736099</v>
      </c>
      <c r="U559" s="43">
        <f ca="1">_xll.BInterpol('Base CDI'!$H$4:$H$28,'Base CDI'!$I$4:$I$29,S559,"Cubic","Extrapolate=Linear","MultiX=Average","Skip=True","Sort=True")</f>
        <v>14.256142527632285</v>
      </c>
    </row>
    <row r="560" spans="16:21" x14ac:dyDescent="0.25">
      <c r="P560" s="10">
        <v>35324</v>
      </c>
      <c r="Q560">
        <v>2.360636</v>
      </c>
      <c r="S560" s="42">
        <f t="shared" ca="1" si="13"/>
        <v>46404</v>
      </c>
      <c r="T560" s="43">
        <f ca="1">_xll.BInterpol('Base CDI'!$H$4:$H$28,'Base CDI'!$J$4:$J$29,S560,"Cubic","Extrapolate=Linear","MultiX=Average","Skip=True","Sort=True")</f>
        <v>14.269691282663766</v>
      </c>
      <c r="U560" s="43">
        <f ca="1">_xll.BInterpol('Base CDI'!$H$4:$H$28,'Base CDI'!$I$4:$I$29,S560,"Cubic","Extrapolate=Linear","MultiX=Average","Skip=True","Sort=True")</f>
        <v>14.253352142931677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46405</v>
      </c>
      <c r="T561" s="43">
        <f ca="1">_xll.BInterpol('Base CDI'!$H$4:$H$28,'Base CDI'!$J$4:$J$29,S561,"Cubic","Extrapolate=Linear","MultiX=Average","Skip=True","Sort=True")</f>
        <v>14.266929907749981</v>
      </c>
      <c r="U561" s="43">
        <f ca="1">_xll.BInterpol('Base CDI'!$H$4:$H$28,'Base CDI'!$I$4:$I$29,S561,"Cubic","Extrapolate=Linear","MultiX=Average","Skip=True","Sort=True")</f>
        <v>14.250566548254639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46406</v>
      </c>
      <c r="T562" s="43">
        <f ca="1">_xll.BInterpol('Base CDI'!$H$4:$H$28,'Base CDI'!$J$4:$J$29,S562,"Cubic","Extrapolate=Linear","MultiX=Average","Skip=True","Sort=True")</f>
        <v>14.264173061843566</v>
      </c>
      <c r="U562" s="43">
        <f ca="1">_xll.BInterpol('Base CDI'!$H$4:$H$28,'Base CDI'!$I$4:$I$29,S562,"Cubic","Extrapolate=Linear","MultiX=Average","Skip=True","Sort=True")</f>
        <v>14.247785745705238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46407</v>
      </c>
      <c r="T563" s="43">
        <f ca="1">_xll.BInterpol('Base CDI'!$H$4:$H$28,'Base CDI'!$J$4:$J$29,S563,"Cubic","Extrapolate=Linear","MultiX=Average","Skip=True","Sort=True")</f>
        <v>14.261420747793341</v>
      </c>
      <c r="U563" s="43">
        <f ca="1">_xll.BInterpol('Base CDI'!$H$4:$H$28,'Base CDI'!$I$4:$I$29,S563,"Cubic","Extrapolate=Linear","MultiX=Average","Skip=True","Sort=True")</f>
        <v>14.245009737387532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46408</v>
      </c>
      <c r="T564" s="43">
        <f ca="1">_xll.BInterpol('Base CDI'!$H$4:$H$28,'Base CDI'!$J$4:$J$29,S564,"Cubic","Extrapolate=Linear","MultiX=Average","Skip=True","Sort=True")</f>
        <v>14.258672968448128</v>
      </c>
      <c r="U564" s="43">
        <f ca="1">_xll.BInterpol('Base CDI'!$H$4:$H$28,'Base CDI'!$I$4:$I$29,S564,"Cubic","Extrapolate=Linear","MultiX=Average","Skip=True","Sort=True")</f>
        <v>14.242238525405583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46409</v>
      </c>
      <c r="T565" s="43">
        <f ca="1">_xll.BInterpol('Base CDI'!$H$4:$H$28,'Base CDI'!$J$4:$J$29,S565,"Cubic","Extrapolate=Linear","MultiX=Average","Skip=True","Sort=True")</f>
        <v>14.255929726656747</v>
      </c>
      <c r="U565" s="43">
        <f ca="1">_xll.BInterpol('Base CDI'!$H$4:$H$28,'Base CDI'!$I$4:$I$29,S565,"Cubic","Extrapolate=Linear","MultiX=Average","Skip=True","Sort=True")</f>
        <v>14.239472111863453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46410</v>
      </c>
      <c r="T566" s="43">
        <f ca="1">_xll.BInterpol('Base CDI'!$H$4:$H$28,'Base CDI'!$J$4:$J$29,S566,"Cubic","Extrapolate=Linear","MultiX=Average","Skip=True","Sort=True")</f>
        <v>14.25319102526802</v>
      </c>
      <c r="U566" s="43">
        <f ca="1">_xll.BInterpol('Base CDI'!$H$4:$H$28,'Base CDI'!$I$4:$I$29,S566,"Cubic","Extrapolate=Linear","MultiX=Average","Skip=True","Sort=True")</f>
        <v>14.236710498865202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46411</v>
      </c>
      <c r="T567" s="43">
        <f ca="1">_xll.BInterpol('Base CDI'!$H$4:$H$28,'Base CDI'!$J$4:$J$29,S567,"Cubic","Extrapolate=Linear","MultiX=Average","Skip=True","Sort=True")</f>
        <v>14.250456867130769</v>
      </c>
      <c r="U567" s="43">
        <f ca="1">_xll.BInterpol('Base CDI'!$H$4:$H$28,'Base CDI'!$I$4:$I$29,S567,"Cubic","Extrapolate=Linear","MultiX=Average","Skip=True","Sort=True")</f>
        <v>14.233953688514895</v>
      </c>
    </row>
    <row r="568" spans="16:21" x14ac:dyDescent="0.25">
      <c r="P568" s="10">
        <v>35334</v>
      </c>
      <c r="Q568">
        <v>2.377615</v>
      </c>
      <c r="S568" s="42">
        <f t="shared" ca="1" si="13"/>
        <v>46412</v>
      </c>
      <c r="T568" s="43">
        <f ca="1">_xll.BInterpol('Base CDI'!$H$4:$H$28,'Base CDI'!$J$4:$J$29,S568,"Cubic","Extrapolate=Linear","MultiX=Average","Skip=True","Sort=True")</f>
        <v>14.247727255093812</v>
      </c>
      <c r="U568" s="43">
        <f ca="1">_xll.BInterpol('Base CDI'!$H$4:$H$28,'Base CDI'!$I$4:$I$29,S568,"Cubic","Extrapolate=Linear","MultiX=Average","Skip=True","Sort=True")</f>
        <v>14.231201682916588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46413</v>
      </c>
      <c r="T569" s="43">
        <f ca="1">_xll.BInterpol('Base CDI'!$H$4:$H$28,'Base CDI'!$J$4:$J$29,S569,"Cubic","Extrapolate=Linear","MultiX=Average","Skip=True","Sort=True")</f>
        <v>14.245002192005973</v>
      </c>
      <c r="U569" s="43">
        <f ca="1">_xll.BInterpol('Base CDI'!$H$4:$H$28,'Base CDI'!$I$4:$I$29,S569,"Cubic","Extrapolate=Linear","MultiX=Average","Skip=True","Sort=True")</f>
        <v>14.228454484174344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46414</v>
      </c>
      <c r="T570" s="43">
        <f ca="1">_xll.BInterpol('Base CDI'!$H$4:$H$28,'Base CDI'!$J$4:$J$29,S570,"Cubic","Extrapolate=Linear","MultiX=Average","Skip=True","Sort=True")</f>
        <v>14.242281680716072</v>
      </c>
      <c r="U570" s="43">
        <f ca="1">_xll.BInterpol('Base CDI'!$H$4:$H$28,'Base CDI'!$I$4:$I$29,S570,"Cubic","Extrapolate=Linear","MultiX=Average","Skip=True","Sort=True")</f>
        <v>14.225712094392227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46415</v>
      </c>
      <c r="T571" s="43">
        <f ca="1">_xll.BInterpol('Base CDI'!$H$4:$H$28,'Base CDI'!$J$4:$J$29,S571,"Cubic","Extrapolate=Linear","MultiX=Average","Skip=True","Sort=True")</f>
        <v>14.23956572407293</v>
      </c>
      <c r="U571" s="43">
        <f ca="1">_xll.BInterpol('Base CDI'!$H$4:$H$28,'Base CDI'!$I$4:$I$29,S571,"Cubic","Extrapolate=Linear","MultiX=Average","Skip=True","Sort=True")</f>
        <v>14.222974515674295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46416</v>
      </c>
      <c r="T572" s="43">
        <f ca="1">_xll.BInterpol('Base CDI'!$H$4:$H$28,'Base CDI'!$J$4:$J$29,S572,"Cubic","Extrapolate=Linear","MultiX=Average","Skip=True","Sort=True")</f>
        <v>14.236854324925369</v>
      </c>
      <c r="U572" s="43">
        <f ca="1">_xll.BInterpol('Base CDI'!$H$4:$H$28,'Base CDI'!$I$4:$I$29,S572,"Cubic","Extrapolate=Linear","MultiX=Average","Skip=True","Sort=True")</f>
        <v>14.220241750124613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46417</v>
      </c>
      <c r="T573" s="43">
        <f ca="1">_xll.BInterpol('Base CDI'!$H$4:$H$28,'Base CDI'!$J$4:$J$29,S573,"Cubic","Extrapolate=Linear","MultiX=Average","Skip=True","Sort=True")</f>
        <v>14.234147486122209</v>
      </c>
      <c r="U573" s="43">
        <f ca="1">_xll.BInterpol('Base CDI'!$H$4:$H$28,'Base CDI'!$I$4:$I$29,S573,"Cubic","Extrapolate=Linear","MultiX=Average","Skip=True","Sort=True")</f>
        <v>14.217513799847238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46418</v>
      </c>
      <c r="T574" s="43">
        <f ca="1">_xll.BInterpol('Base CDI'!$H$4:$H$28,'Base CDI'!$J$4:$J$29,S574,"Cubic","Extrapolate=Linear","MultiX=Average","Skip=True","Sort=True")</f>
        <v>14.231445210512272</v>
      </c>
      <c r="U574" s="43">
        <f ca="1">_xll.BInterpol('Base CDI'!$H$4:$H$28,'Base CDI'!$I$4:$I$29,S574,"Cubic","Extrapolate=Linear","MultiX=Average","Skip=True","Sort=True")</f>
        <v>14.214790666946234</v>
      </c>
    </row>
    <row r="575" spans="16:21" x14ac:dyDescent="0.25">
      <c r="P575" s="10">
        <v>35346</v>
      </c>
      <c r="Q575">
        <v>2.391607</v>
      </c>
      <c r="S575" s="42">
        <f t="shared" ca="1" si="13"/>
        <v>46419</v>
      </c>
      <c r="T575" s="43">
        <f ca="1">_xll.BInterpol('Base CDI'!$H$4:$H$28,'Base CDI'!$J$4:$J$29,S575,"Cubic","Extrapolate=Linear","MultiX=Average","Skip=True","Sort=True")</f>
        <v>14.228747500944376</v>
      </c>
      <c r="U575" s="43">
        <f ca="1">_xll.BInterpol('Base CDI'!$H$4:$H$28,'Base CDI'!$I$4:$I$29,S575,"Cubic","Extrapolate=Linear","MultiX=Average","Skip=True","Sort=True")</f>
        <v>14.212072353525661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46420</v>
      </c>
      <c r="T576" s="43">
        <f ca="1">_xll.BInterpol('Base CDI'!$H$4:$H$28,'Base CDI'!$J$4:$J$29,S576,"Cubic","Extrapolate=Linear","MultiX=Average","Skip=True","Sort=True")</f>
        <v>14.226054360267346</v>
      </c>
      <c r="U576" s="43">
        <f ca="1">_xll.BInterpol('Base CDI'!$H$4:$H$28,'Base CDI'!$I$4:$I$29,S576,"Cubic","Extrapolate=Linear","MultiX=Average","Skip=True","Sort=True")</f>
        <v>14.209358861689582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46421</v>
      </c>
      <c r="T577" s="43">
        <f ca="1">_xll.BInterpol('Base CDI'!$H$4:$H$28,'Base CDI'!$J$4:$J$29,S577,"Cubic","Extrapolate=Linear","MultiX=Average","Skip=True","Sort=True")</f>
        <v>14.223365791330002</v>
      </c>
      <c r="U577" s="43">
        <f ca="1">_xll.BInterpol('Base CDI'!$H$4:$H$28,'Base CDI'!$I$4:$I$29,S577,"Cubic","Extrapolate=Linear","MultiX=Average","Skip=True","Sort=True")</f>
        <v>14.206650193542057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46422</v>
      </c>
      <c r="T578" s="43">
        <f ca="1">_xll.BInterpol('Base CDI'!$H$4:$H$28,'Base CDI'!$J$4:$J$29,S578,"Cubic","Extrapolate=Linear","MultiX=Average","Skip=True","Sort=True")</f>
        <v>14.220681796981165</v>
      </c>
      <c r="U578" s="43">
        <f ca="1">_xll.BInterpol('Base CDI'!$H$4:$H$28,'Base CDI'!$I$4:$I$29,S578,"Cubic","Extrapolate=Linear","MultiX=Average","Skip=True","Sort=True")</f>
        <v>14.203946351187147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46423</v>
      </c>
      <c r="T579" s="43">
        <f ca="1">_xll.BInterpol('Base CDI'!$H$4:$H$28,'Base CDI'!$J$4:$J$29,S579,"Cubic","Extrapolate=Linear","MultiX=Average","Skip=True","Sort=True")</f>
        <v>14.218002380069654</v>
      </c>
      <c r="U579" s="43">
        <f ca="1">_xll.BInterpol('Base CDI'!$H$4:$H$28,'Base CDI'!$I$4:$I$29,S579,"Cubic","Extrapolate=Linear","MultiX=Average","Skip=True","Sort=True")</f>
        <v>14.201247336728915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46424</v>
      </c>
      <c r="T580" s="43">
        <f ca="1">_xll.BInterpol('Base CDI'!$H$4:$H$28,'Base CDI'!$J$4:$J$29,S580,"Cubic","Extrapolate=Linear","MultiX=Average","Skip=True","Sort=True")</f>
        <v>14.215327543444293</v>
      </c>
      <c r="U580" s="43">
        <f ca="1">_xll.BInterpol('Base CDI'!$H$4:$H$28,'Base CDI'!$I$4:$I$29,S580,"Cubic","Extrapolate=Linear","MultiX=Average","Skip=True","Sort=True")</f>
        <v>14.198553152271421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46425</v>
      </c>
      <c r="T581" s="43">
        <f ca="1">_xll.BInterpol('Base CDI'!$H$4:$H$28,'Base CDI'!$J$4:$J$29,S581,"Cubic","Extrapolate=Linear","MultiX=Average","Skip=True","Sort=True")</f>
        <v>14.212657289953901</v>
      </c>
      <c r="U581" s="43">
        <f ca="1">_xll.BInterpol('Base CDI'!$H$4:$H$28,'Base CDI'!$I$4:$I$29,S581,"Cubic","Extrapolate=Linear","MultiX=Average","Skip=True","Sort=True")</f>
        <v>14.195863799918728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46426</v>
      </c>
      <c r="T582" s="43">
        <f ca="1">_xll.BInterpol('Base CDI'!$H$4:$H$28,'Base CDI'!$J$4:$J$29,S582,"Cubic","Extrapolate=Linear","MultiX=Average","Skip=True","Sort=True")</f>
        <v>14.2099916224473</v>
      </c>
      <c r="U582" s="43">
        <f ca="1">_xll.BInterpol('Base CDI'!$H$4:$H$28,'Base CDI'!$I$4:$I$29,S582,"Cubic","Extrapolate=Linear","MultiX=Average","Skip=True","Sort=True")</f>
        <v>14.193179281774894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46427</v>
      </c>
      <c r="T583" s="43">
        <f ca="1">_xll.BInterpol('Base CDI'!$H$4:$H$28,'Base CDI'!$J$4:$J$29,S583,"Cubic","Extrapolate=Linear","MultiX=Average","Skip=True","Sort=True")</f>
        <v>14.207330543773312</v>
      </c>
      <c r="U583" s="43">
        <f ca="1">_xll.BInterpol('Base CDI'!$H$4:$H$28,'Base CDI'!$I$4:$I$29,S583,"Cubic","Extrapolate=Linear","MultiX=Average","Skip=True","Sort=True")</f>
        <v>14.190499599943982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46428</v>
      </c>
      <c r="T584" s="43">
        <f ca="1">_xll.BInterpol('Base CDI'!$H$4:$H$28,'Base CDI'!$J$4:$J$29,S584,"Cubic","Extrapolate=Linear","MultiX=Average","Skip=True","Sort=True")</f>
        <v>14.204674056780755</v>
      </c>
      <c r="U584" s="43">
        <f ca="1">_xll.BInterpol('Base CDI'!$H$4:$H$28,'Base CDI'!$I$4:$I$29,S584,"Cubic","Extrapolate=Linear","MultiX=Average","Skip=True","Sort=True")</f>
        <v>14.187824756530055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46429</v>
      </c>
      <c r="T585" s="43">
        <f ca="1">_xll.BInterpol('Base CDI'!$H$4:$H$28,'Base CDI'!$J$4:$J$29,S585,"Cubic","Extrapolate=Linear","MultiX=Average","Skip=True","Sort=True")</f>
        <v>14.202022164318453</v>
      </c>
      <c r="U585" s="43">
        <f ca="1">_xll.BInterpol('Base CDI'!$H$4:$H$28,'Base CDI'!$I$4:$I$29,S585,"Cubic","Extrapolate=Linear","MultiX=Average","Skip=True","Sort=True")</f>
        <v>14.185154753637171</v>
      </c>
    </row>
    <row r="586" spans="16:21" x14ac:dyDescent="0.25">
      <c r="P586" s="10">
        <v>35361</v>
      </c>
      <c r="Q586">
        <v>2.41371</v>
      </c>
      <c r="S586" s="42">
        <f t="shared" ca="1" si="13"/>
        <v>46430</v>
      </c>
      <c r="T586" s="43">
        <f ca="1">_xll.BInterpol('Base CDI'!$H$4:$H$28,'Base CDI'!$J$4:$J$29,S586,"Cubic","Extrapolate=Linear","MultiX=Average","Skip=True","Sort=True")</f>
        <v>14.199374869235228</v>
      </c>
      <c r="U586" s="43">
        <f ca="1">_xll.BInterpol('Base CDI'!$H$4:$H$28,'Base CDI'!$I$4:$I$29,S586,"Cubic","Extrapolate=Linear","MultiX=Average","Skip=True","Sort=True")</f>
        <v>14.182489593369395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46431</v>
      </c>
      <c r="T587" s="43">
        <f ca="1">_xll.BInterpol('Base CDI'!$H$4:$H$28,'Base CDI'!$J$4:$J$29,S587,"Cubic","Extrapolate=Linear","MultiX=Average","Skip=True","Sort=True")</f>
        <v>14.196732174379898</v>
      </c>
      <c r="U587" s="43">
        <f ca="1">_xll.BInterpol('Base CDI'!$H$4:$H$28,'Base CDI'!$I$4:$I$29,S587,"Cubic","Extrapolate=Linear","MultiX=Average","Skip=True","Sort=True")</f>
        <v>14.179829277830786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46432</v>
      </c>
      <c r="T588" s="43">
        <f ca="1">_xll.BInterpol('Base CDI'!$H$4:$H$28,'Base CDI'!$J$4:$J$29,S588,"Cubic","Extrapolate=Linear","MultiX=Average","Skip=True","Sort=True")</f>
        <v>14.194094082601286</v>
      </c>
      <c r="U588" s="43">
        <f ca="1">_xll.BInterpol('Base CDI'!$H$4:$H$28,'Base CDI'!$I$4:$I$29,S588,"Cubic","Extrapolate=Linear","MultiX=Average","Skip=True","Sort=True")</f>
        <v>14.177173809125406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46433</v>
      </c>
      <c r="T589" s="43">
        <f ca="1">_xll.BInterpol('Base CDI'!$H$4:$H$28,'Base CDI'!$J$4:$J$29,S589,"Cubic","Extrapolate=Linear","MultiX=Average","Skip=True","Sort=True")</f>
        <v>14.191460596748211</v>
      </c>
      <c r="U589" s="43">
        <f ca="1">_xll.BInterpol('Base CDI'!$H$4:$H$28,'Base CDI'!$I$4:$I$29,S589,"Cubic","Extrapolate=Linear","MultiX=Average","Skip=True","Sort=True")</f>
        <v>14.174523189357316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46434</v>
      </c>
      <c r="T590" s="43">
        <f ca="1">_xll.BInterpol('Base CDI'!$H$4:$H$28,'Base CDI'!$J$4:$J$29,S590,"Cubic","Extrapolate=Linear","MultiX=Average","Skip=True","Sort=True")</f>
        <v>14.188831719669496</v>
      </c>
      <c r="U590" s="43">
        <f ca="1">_xll.BInterpol('Base CDI'!$H$4:$H$28,'Base CDI'!$I$4:$I$29,S590,"Cubic","Extrapolate=Linear","MultiX=Average","Skip=True","Sort=True")</f>
        <v>14.171877420630578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46435</v>
      </c>
      <c r="T591" s="43">
        <f ca="1">_xll.BInterpol('Base CDI'!$H$4:$H$28,'Base CDI'!$J$4:$J$29,S591,"Cubic","Extrapolate=Linear","MultiX=Average","Skip=True","Sort=True")</f>
        <v>14.186207454213962</v>
      </c>
      <c r="U591" s="43">
        <f ca="1">_xll.BInterpol('Base CDI'!$H$4:$H$28,'Base CDI'!$I$4:$I$29,S591,"Cubic","Extrapolate=Linear","MultiX=Average","Skip=True","Sort=True")</f>
        <v>14.169236505049252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46436</v>
      </c>
      <c r="T592" s="43">
        <f ca="1">_xll.BInterpol('Base CDI'!$H$4:$H$28,'Base CDI'!$J$4:$J$29,S592,"Cubic","Extrapolate=Linear","MultiX=Average","Skip=True","Sort=True")</f>
        <v>14.183587803230431</v>
      </c>
      <c r="U592" s="43">
        <f ca="1">_xll.BInterpol('Base CDI'!$H$4:$H$28,'Base CDI'!$I$4:$I$29,S592,"Cubic","Extrapolate=Linear","MultiX=Average","Skip=True","Sort=True")</f>
        <v>14.1666004447174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46437</v>
      </c>
      <c r="T593" s="43">
        <f ca="1">_xll.BInterpol('Base CDI'!$H$4:$H$28,'Base CDI'!$J$4:$J$29,S593,"Cubic","Extrapolate=Linear","MultiX=Average","Skip=True","Sort=True")</f>
        <v>14.18097276956772</v>
      </c>
      <c r="U593" s="43">
        <f ca="1">_xll.BInterpol('Base CDI'!$H$4:$H$28,'Base CDI'!$I$4:$I$29,S593,"Cubic","Extrapolate=Linear","MultiX=Average","Skip=True","Sort=True")</f>
        <v>14.163969241739084</v>
      </c>
    </row>
    <row r="594" spans="16:21" x14ac:dyDescent="0.25">
      <c r="P594" s="10">
        <v>35373</v>
      </c>
      <c r="Q594">
        <v>2.430164</v>
      </c>
      <c r="S594" s="42">
        <f t="shared" ca="1" si="14"/>
        <v>46438</v>
      </c>
      <c r="T594" s="43">
        <f ca="1">_xll.BInterpol('Base CDI'!$H$4:$H$28,'Base CDI'!$J$4:$J$29,S594,"Cubic","Extrapolate=Linear","MultiX=Average","Skip=True","Sort=True")</f>
        <v>14.178362356074654</v>
      </c>
      <c r="U594" s="43">
        <f ca="1">_xll.BInterpol('Base CDI'!$H$4:$H$28,'Base CDI'!$I$4:$I$29,S594,"Cubic","Extrapolate=Linear","MultiX=Average","Skip=True","Sort=True")</f>
        <v>14.161342898218363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46439</v>
      </c>
      <c r="T595" s="43">
        <f ca="1">_xll.BInterpol('Base CDI'!$H$4:$H$28,'Base CDI'!$J$4:$J$29,S595,"Cubic","Extrapolate=Linear","MultiX=Average","Skip=True","Sort=True")</f>
        <v>14.175756565600054</v>
      </c>
      <c r="U595" s="43">
        <f ca="1">_xll.BInterpol('Base CDI'!$H$4:$H$28,'Base CDI'!$I$4:$I$29,S595,"Cubic","Extrapolate=Linear","MultiX=Average","Skip=True","Sort=True")</f>
        <v>14.158721416259301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46440</v>
      </c>
      <c r="T596" s="43">
        <f ca="1">_xll.BInterpol('Base CDI'!$H$4:$H$28,'Base CDI'!$J$4:$J$29,S596,"Cubic","Extrapolate=Linear","MultiX=Average","Skip=True","Sort=True")</f>
        <v>14.173155400992739</v>
      </c>
      <c r="U596" s="43">
        <f ca="1">_xll.BInterpol('Base CDI'!$H$4:$H$28,'Base CDI'!$I$4:$I$29,S596,"Cubic","Extrapolate=Linear","MultiX=Average","Skip=True","Sort=True")</f>
        <v>14.156104797965959</v>
      </c>
    </row>
    <row r="597" spans="16:21" x14ac:dyDescent="0.25">
      <c r="P597" s="10">
        <v>35376</v>
      </c>
      <c r="Q597">
        <v>2.436731</v>
      </c>
      <c r="S597" s="42">
        <f t="shared" ca="1" si="14"/>
        <v>46441</v>
      </c>
      <c r="T597" s="43">
        <f ca="1">_xll.BInterpol('Base CDI'!$H$4:$H$28,'Base CDI'!$J$4:$J$29,S597,"Cubic","Extrapolate=Linear","MultiX=Average","Skip=True","Sort=True")</f>
        <v>14.170558865101532</v>
      </c>
      <c r="U597" s="43">
        <f ca="1">_xll.BInterpol('Base CDI'!$H$4:$H$28,'Base CDI'!$I$4:$I$29,S597,"Cubic","Extrapolate=Linear","MultiX=Average","Skip=True","Sort=True")</f>
        <v>14.153493045442398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46442</v>
      </c>
      <c r="T598" s="43">
        <f ca="1">_xll.BInterpol('Base CDI'!$H$4:$H$28,'Base CDI'!$J$4:$J$29,S598,"Cubic","Extrapolate=Linear","MultiX=Average","Skip=True","Sort=True")</f>
        <v>14.167966960775251</v>
      </c>
      <c r="U598" s="43">
        <f ca="1">_xll.BInterpol('Base CDI'!$H$4:$H$28,'Base CDI'!$I$4:$I$29,S598,"Cubic","Extrapolate=Linear","MultiX=Average","Skip=True","Sort=True")</f>
        <v>14.150886160792679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46443</v>
      </c>
      <c r="T599" s="43">
        <f ca="1">_xll.BInterpol('Base CDI'!$H$4:$H$28,'Base CDI'!$J$4:$J$29,S599,"Cubic","Extrapolate=Linear","MultiX=Average","Skip=True","Sort=True")</f>
        <v>14.165379690862721</v>
      </c>
      <c r="U599" s="43">
        <f ca="1">_xll.BInterpol('Base CDI'!$H$4:$H$28,'Base CDI'!$I$4:$I$29,S599,"Cubic","Extrapolate=Linear","MultiX=Average","Skip=True","Sort=True")</f>
        <v>14.148284146120861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46444</v>
      </c>
      <c r="T600" s="43">
        <f ca="1">_xll.BInterpol('Base CDI'!$H$4:$H$28,'Base CDI'!$J$4:$J$29,S600,"Cubic","Extrapolate=Linear","MultiX=Average","Skip=True","Sort=True")</f>
        <v>14.16279705821276</v>
      </c>
      <c r="U600" s="43">
        <f ca="1">_xll.BInterpol('Base CDI'!$H$4:$H$28,'Base CDI'!$I$4:$I$29,S600,"Cubic","Extrapolate=Linear","MultiX=Average","Skip=True","Sort=True")</f>
        <v>14.145687003531009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46445</v>
      </c>
      <c r="T601" s="43">
        <f ca="1">_xll.BInterpol('Base CDI'!$H$4:$H$28,'Base CDI'!$J$4:$J$29,S601,"Cubic","Extrapolate=Linear","MultiX=Average","Skip=True","Sort=True")</f>
        <v>14.160219065674191</v>
      </c>
      <c r="U601" s="43">
        <f ca="1">_xll.BInterpol('Base CDI'!$H$4:$H$28,'Base CDI'!$I$4:$I$29,S601,"Cubic","Extrapolate=Linear","MultiX=Average","Skip=True","Sort=True")</f>
        <v>14.143094735127184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46446</v>
      </c>
      <c r="T602" s="43">
        <f ca="1">_xll.BInterpol('Base CDI'!$H$4:$H$28,'Base CDI'!$J$4:$J$29,S602,"Cubic","Extrapolate=Linear","MultiX=Average","Skip=True","Sort=True")</f>
        <v>14.157645716095834</v>
      </c>
      <c r="U602" s="43">
        <f ca="1">_xll.BInterpol('Base CDI'!$H$4:$H$28,'Base CDI'!$I$4:$I$29,S602,"Cubic","Extrapolate=Linear","MultiX=Average","Skip=True","Sort=True")</f>
        <v>14.140507343013445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46447</v>
      </c>
      <c r="T603" s="43">
        <f ca="1">_xll.BInterpol('Base CDI'!$H$4:$H$28,'Base CDI'!$J$4:$J$29,S603,"Cubic","Extrapolate=Linear","MultiX=Average","Skip=True","Sort=True")</f>
        <v>14.155077012326512</v>
      </c>
      <c r="U603" s="43">
        <f ca="1">_xll.BInterpol('Base CDI'!$H$4:$H$28,'Base CDI'!$I$4:$I$29,S603,"Cubic","Extrapolate=Linear","MultiX=Average","Skip=True","Sort=True")</f>
        <v>14.137924829293855</v>
      </c>
    </row>
    <row r="604" spans="16:21" x14ac:dyDescent="0.25">
      <c r="P604" s="10">
        <v>35388</v>
      </c>
      <c r="Q604">
        <v>2.452083</v>
      </c>
      <c r="S604" s="42">
        <f t="shared" ca="1" si="14"/>
        <v>46448</v>
      </c>
      <c r="T604" s="43">
        <f ca="1">_xll.BInterpol('Base CDI'!$H$4:$H$28,'Base CDI'!$J$4:$J$29,S604,"Cubic","Extrapolate=Linear","MultiX=Average","Skip=True","Sort=True")</f>
        <v>14.152512957215043</v>
      </c>
      <c r="U604" s="43">
        <f ca="1">_xll.BInterpol('Base CDI'!$H$4:$H$28,'Base CDI'!$I$4:$I$29,S604,"Cubic","Extrapolate=Linear","MultiX=Average","Skip=True","Sort=True")</f>
        <v>14.135347196072475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46449</v>
      </c>
      <c r="T605" s="43">
        <f ca="1">_xll.BInterpol('Base CDI'!$H$4:$H$28,'Base CDI'!$J$4:$J$29,S605,"Cubic","Extrapolate=Linear","MultiX=Average","Skip=True","Sort=True")</f>
        <v>14.149953553610249</v>
      </c>
      <c r="U605" s="43">
        <f ca="1">_xll.BInterpol('Base CDI'!$H$4:$H$28,'Base CDI'!$I$4:$I$29,S605,"Cubic","Extrapolate=Linear","MultiX=Average","Skip=True","Sort=True")</f>
        <v>14.132774445453366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46450</v>
      </c>
      <c r="T606" s="43">
        <f ca="1">_xll.BInterpol('Base CDI'!$H$4:$H$28,'Base CDI'!$J$4:$J$29,S606,"Cubic","Extrapolate=Linear","MultiX=Average","Skip=True","Sort=True")</f>
        <v>14.147398804360954</v>
      </c>
      <c r="U606" s="43">
        <f ca="1">_xll.BInterpol('Base CDI'!$H$4:$H$28,'Base CDI'!$I$4:$I$29,S606,"Cubic","Extrapolate=Linear","MultiX=Average","Skip=True","Sort=True")</f>
        <v>14.130206579540591</v>
      </c>
    </row>
    <row r="607" spans="16:21" x14ac:dyDescent="0.25">
      <c r="P607" s="10">
        <v>35391</v>
      </c>
      <c r="Q607">
        <v>2.458628</v>
      </c>
      <c r="S607" s="42">
        <f t="shared" ca="1" si="14"/>
        <v>46451</v>
      </c>
      <c r="T607" s="43">
        <f ca="1">_xll.BInterpol('Base CDI'!$H$4:$H$28,'Base CDI'!$J$4:$J$29,S607,"Cubic","Extrapolate=Linear","MultiX=Average","Skip=True","Sort=True")</f>
        <v>14.144848712315975</v>
      </c>
      <c r="U607" s="43">
        <f ca="1">_xll.BInterpol('Base CDI'!$H$4:$H$28,'Base CDI'!$I$4:$I$29,S607,"Cubic","Extrapolate=Linear","MultiX=Average","Skip=True","Sort=True")</f>
        <v>14.127643600438207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46452</v>
      </c>
      <c r="T608" s="43">
        <f ca="1">_xll.BInterpol('Base CDI'!$H$4:$H$28,'Base CDI'!$J$4:$J$29,S608,"Cubic","Extrapolate=Linear","MultiX=Average","Skip=True","Sort=True")</f>
        <v>14.142303280324134</v>
      </c>
      <c r="U608" s="43">
        <f ca="1">_xll.BInterpol('Base CDI'!$H$4:$H$28,'Base CDI'!$I$4:$I$29,S608,"Cubic","Extrapolate=Linear","MultiX=Average","Skip=True","Sort=True")</f>
        <v>14.12508551025028</v>
      </c>
    </row>
    <row r="609" spans="16:21" x14ac:dyDescent="0.25">
      <c r="P609" s="10">
        <v>35395</v>
      </c>
      <c r="Q609">
        <v>2.46299</v>
      </c>
      <c r="S609" s="42">
        <f t="shared" ca="1" si="14"/>
        <v>46453</v>
      </c>
      <c r="T609" s="43">
        <f ca="1">_xll.BInterpol('Base CDI'!$H$4:$H$28,'Base CDI'!$J$4:$J$29,S609,"Cubic","Extrapolate=Linear","MultiX=Average","Skip=True","Sort=True")</f>
        <v>14.139762511234254</v>
      </c>
      <c r="U609" s="43">
        <f ca="1">_xll.BInterpol('Base CDI'!$H$4:$H$28,'Base CDI'!$I$4:$I$29,S609,"Cubic","Extrapolate=Linear","MultiX=Average","Skip=True","Sort=True")</f>
        <v>14.122532311080869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46454</v>
      </c>
      <c r="T610" s="43">
        <f ca="1">_xll.BInterpol('Base CDI'!$H$4:$H$28,'Base CDI'!$J$4:$J$29,S610,"Cubic","Extrapolate=Linear","MultiX=Average","Skip=True","Sort=True")</f>
        <v>14.137226407895156</v>
      </c>
      <c r="U610" s="43">
        <f ca="1">_xll.BInterpol('Base CDI'!$H$4:$H$28,'Base CDI'!$I$4:$I$29,S610,"Cubic","Extrapolate=Linear","MultiX=Average","Skip=True","Sort=True")</f>
        <v>14.119984005034036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46455</v>
      </c>
      <c r="T611" s="43">
        <f ca="1">_xll.BInterpol('Base CDI'!$H$4:$H$28,'Base CDI'!$J$4:$J$29,S611,"Cubic","Extrapolate=Linear","MultiX=Average","Skip=True","Sort=True")</f>
        <v>14.134694973155659</v>
      </c>
      <c r="U611" s="43">
        <f ca="1">_xll.BInterpol('Base CDI'!$H$4:$H$28,'Base CDI'!$I$4:$I$29,S611,"Cubic","Extrapolate=Linear","MultiX=Average","Skip=True","Sort=True")</f>
        <v>14.117440594213841</v>
      </c>
    </row>
    <row r="612" spans="16:21" x14ac:dyDescent="0.25">
      <c r="P612" s="10">
        <v>35398</v>
      </c>
      <c r="Q612">
        <v>2.469506</v>
      </c>
      <c r="S612" s="42">
        <f t="shared" ca="1" si="14"/>
        <v>46456</v>
      </c>
      <c r="T612" s="43">
        <f ca="1">_xll.BInterpol('Base CDI'!$H$4:$H$28,'Base CDI'!$J$4:$J$29,S612,"Cubic","Extrapolate=Linear","MultiX=Average","Skip=True","Sort=True")</f>
        <v>14.132168209864584</v>
      </c>
      <c r="U612" s="43">
        <f ca="1">_xll.BInterpol('Base CDI'!$H$4:$H$28,'Base CDI'!$I$4:$I$29,S612,"Cubic","Extrapolate=Linear","MultiX=Average","Skip=True","Sort=True")</f>
        <v>14.114902080724349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46457</v>
      </c>
      <c r="T613" s="43">
        <f ca="1">_xll.BInterpol('Base CDI'!$H$4:$H$28,'Base CDI'!$J$4:$J$29,S613,"Cubic","Extrapolate=Linear","MultiX=Average","Skip=True","Sort=True")</f>
        <v>14.129646120870756</v>
      </c>
      <c r="U613" s="43">
        <f ca="1">_xll.BInterpol('Base CDI'!$H$4:$H$28,'Base CDI'!$I$4:$I$29,S613,"Cubic","Extrapolate=Linear","MultiX=Average","Skip=True","Sort=True")</f>
        <v>14.112368466669617</v>
      </c>
    </row>
    <row r="614" spans="16:21" x14ac:dyDescent="0.25">
      <c r="P614" s="10">
        <v>35402</v>
      </c>
      <c r="Q614">
        <v>2.473649</v>
      </c>
      <c r="S614" s="42">
        <f t="shared" ca="1" si="14"/>
        <v>46458</v>
      </c>
      <c r="T614" s="43">
        <f ca="1">_xll.BInterpol('Base CDI'!$H$4:$H$28,'Base CDI'!$J$4:$J$29,S614,"Cubic","Extrapolate=Linear","MultiX=Average","Skip=True","Sort=True")</f>
        <v>14.127128709022992</v>
      </c>
      <c r="U614" s="43">
        <f ca="1">_xll.BInterpol('Base CDI'!$H$4:$H$28,'Base CDI'!$I$4:$I$29,S614,"Cubic","Extrapolate=Linear","MultiX=Average","Skip=True","Sort=True")</f>
        <v>14.109839754153708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46459</v>
      </c>
      <c r="T615" s="43">
        <f ca="1">_xll.BInterpol('Base CDI'!$H$4:$H$28,'Base CDI'!$J$4:$J$29,S615,"Cubic","Extrapolate=Linear","MultiX=Average","Skip=True","Sort=True")</f>
        <v>14.124615977170114</v>
      </c>
      <c r="U615" s="43">
        <f ca="1">_xll.BInterpol('Base CDI'!$H$4:$H$28,'Base CDI'!$I$4:$I$29,S615,"Cubic","Extrapolate=Linear","MultiX=Average","Skip=True","Sort=True")</f>
        <v>14.107315945280684</v>
      </c>
    </row>
    <row r="616" spans="16:21" x14ac:dyDescent="0.25">
      <c r="P616" s="10">
        <v>35404</v>
      </c>
      <c r="Q616">
        <v>2.477757</v>
      </c>
      <c r="S616" s="42">
        <f t="shared" ca="1" si="14"/>
        <v>46460</v>
      </c>
      <c r="T616" s="43">
        <f ca="1">_xll.BInterpol('Base CDI'!$H$4:$H$28,'Base CDI'!$J$4:$J$29,S616,"Cubic","Extrapolate=Linear","MultiX=Average","Skip=True","Sort=True")</f>
        <v>14.122107928160943</v>
      </c>
      <c r="U616" s="43">
        <f ca="1">_xll.BInterpol('Base CDI'!$H$4:$H$28,'Base CDI'!$I$4:$I$29,S616,"Cubic","Extrapolate=Linear","MultiX=Average","Skip=True","Sort=True")</f>
        <v>14.104797042154605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46461</v>
      </c>
      <c r="T617" s="43">
        <f ca="1">_xll.BInterpol('Base CDI'!$H$4:$H$28,'Base CDI'!$J$4:$J$29,S617,"Cubic","Extrapolate=Linear","MultiX=Average","Skip=True","Sort=True")</f>
        <v>14.119604564844302</v>
      </c>
      <c r="U617" s="43">
        <f ca="1">_xll.BInterpol('Base CDI'!$H$4:$H$28,'Base CDI'!$I$4:$I$29,S617,"Cubic","Extrapolate=Linear","MultiX=Average","Skip=True","Sort=True")</f>
        <v>14.102283046879533</v>
      </c>
    </row>
    <row r="618" spans="16:21" x14ac:dyDescent="0.25">
      <c r="P618" s="10">
        <v>35408</v>
      </c>
      <c r="Q618">
        <v>2.481913</v>
      </c>
      <c r="S618" s="42">
        <f t="shared" ca="1" si="14"/>
        <v>46462</v>
      </c>
      <c r="T618" s="43">
        <f ca="1">_xll.BInterpol('Base CDI'!$H$4:$H$28,'Base CDI'!$J$4:$J$29,S618,"Cubic","Extrapolate=Linear","MultiX=Average","Skip=True","Sort=True")</f>
        <v>14.117105890069009</v>
      </c>
      <c r="U618" s="43">
        <f ca="1">_xll.BInterpol('Base CDI'!$H$4:$H$28,'Base CDI'!$I$4:$I$29,S618,"Cubic","Extrapolate=Linear","MultiX=Average","Skip=True","Sort=True")</f>
        <v>14.09977396155953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46463</v>
      </c>
      <c r="T619" s="43">
        <f ca="1">_xll.BInterpol('Base CDI'!$H$4:$H$28,'Base CDI'!$J$4:$J$29,S619,"Cubic","Extrapolate=Linear","MultiX=Average","Skip=True","Sort=True")</f>
        <v>14.114611906683887</v>
      </c>
      <c r="U619" s="43">
        <f ca="1">_xll.BInterpol('Base CDI'!$H$4:$H$28,'Base CDI'!$I$4:$I$29,S619,"Cubic","Extrapolate=Linear","MultiX=Average","Skip=True","Sort=True")</f>
        <v>14.097269788298656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46464</v>
      </c>
      <c r="T620" s="43">
        <f ca="1">_xll.BInterpol('Base CDI'!$H$4:$H$28,'Base CDI'!$J$4:$J$29,S620,"Cubic","Extrapolate=Linear","MultiX=Average","Skip=True","Sort=True")</f>
        <v>14.112122617537757</v>
      </c>
      <c r="U620" s="43">
        <f ca="1">_xll.BInterpol('Base CDI'!$H$4:$H$28,'Base CDI'!$I$4:$I$29,S620,"Cubic","Extrapolate=Linear","MultiX=Average","Skip=True","Sort=True")</f>
        <v>14.094770529200972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46465</v>
      </c>
      <c r="T621" s="43">
        <f ca="1">_xll.BInterpol('Base CDI'!$H$4:$H$28,'Base CDI'!$J$4:$J$29,S621,"Cubic","Extrapolate=Linear","MultiX=Average","Skip=True","Sort=True")</f>
        <v>14.109638025479439</v>
      </c>
      <c r="U621" s="43">
        <f ca="1">_xll.BInterpol('Base CDI'!$H$4:$H$28,'Base CDI'!$I$4:$I$29,S621,"Cubic","Extrapolate=Linear","MultiX=Average","Skip=True","Sort=True")</f>
        <v>14.092276186370542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46466</v>
      </c>
      <c r="T622" s="43">
        <f ca="1">_xll.BInterpol('Base CDI'!$H$4:$H$28,'Base CDI'!$J$4:$J$29,S622,"Cubic","Extrapolate=Linear","MultiX=Average","Skip=True","Sort=True")</f>
        <v>14.107158133357757</v>
      </c>
      <c r="U622" s="43">
        <f ca="1">_xll.BInterpol('Base CDI'!$H$4:$H$28,'Base CDI'!$I$4:$I$29,S622,"Cubic","Extrapolate=Linear","MultiX=Average","Skip=True","Sort=True")</f>
        <v>14.089786761911425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46467</v>
      </c>
      <c r="T623" s="43">
        <f ca="1">_xll.BInterpol('Base CDI'!$H$4:$H$28,'Base CDI'!$J$4:$J$29,S623,"Cubic","Extrapolate=Linear","MultiX=Average","Skip=True","Sort=True")</f>
        <v>14.104682944021528</v>
      </c>
      <c r="U623" s="43">
        <f ca="1">_xll.BInterpol('Base CDI'!$H$4:$H$28,'Base CDI'!$I$4:$I$29,S623,"Cubic","Extrapolate=Linear","MultiX=Average","Skip=True","Sort=True")</f>
        <v>14.087302257927682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46468</v>
      </c>
      <c r="T624" s="43">
        <f ca="1">_xll.BInterpol('Base CDI'!$H$4:$H$28,'Base CDI'!$J$4:$J$29,S624,"Cubic","Extrapolate=Linear","MultiX=Average","Skip=True","Sort=True")</f>
        <v>14.102212460319576</v>
      </c>
      <c r="U624" s="43">
        <f ca="1">_xll.BInterpol('Base CDI'!$H$4:$H$28,'Base CDI'!$I$4:$I$29,S624,"Cubic","Extrapolate=Linear","MultiX=Average","Skip=True","Sort=True")</f>
        <v>14.084822676523377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46469</v>
      </c>
      <c r="T625" s="43">
        <f ca="1">_xll.BInterpol('Base CDI'!$H$4:$H$28,'Base CDI'!$J$4:$J$29,S625,"Cubic","Extrapolate=Linear","MultiX=Average","Skip=True","Sort=True")</f>
        <v>14.099746685100719</v>
      </c>
      <c r="U625" s="43">
        <f ca="1">_xll.BInterpol('Base CDI'!$H$4:$H$28,'Base CDI'!$I$4:$I$29,S625,"Cubic","Extrapolate=Linear","MultiX=Average","Skip=True","Sort=True")</f>
        <v>14.082348019802568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46470</v>
      </c>
      <c r="T626" s="43">
        <f ca="1">_xll.BInterpol('Base CDI'!$H$4:$H$28,'Base CDI'!$J$4:$J$29,S626,"Cubic","Extrapolate=Linear","MultiX=Average","Skip=True","Sort=True")</f>
        <v>14.097285621213782</v>
      </c>
      <c r="U626" s="43">
        <f ca="1">_xll.BInterpol('Base CDI'!$H$4:$H$28,'Base CDI'!$I$4:$I$29,S626,"Cubic","Extrapolate=Linear","MultiX=Average","Skip=True","Sort=True")</f>
        <v>14.079878289869319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46471</v>
      </c>
      <c r="T627" s="43">
        <f ca="1">_xll.BInterpol('Base CDI'!$H$4:$H$28,'Base CDI'!$J$4:$J$29,S627,"Cubic","Extrapolate=Linear","MultiX=Average","Skip=True","Sort=True")</f>
        <v>14.094829271507585</v>
      </c>
      <c r="U627" s="43">
        <f ca="1">_xll.BInterpol('Base CDI'!$H$4:$H$28,'Base CDI'!$I$4:$I$29,S627,"Cubic","Extrapolate=Linear","MultiX=Average","Skip=True","Sort=True")</f>
        <v>14.077413488827689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46472</v>
      </c>
      <c r="T628" s="43">
        <f ca="1">_xll.BInterpol('Base CDI'!$H$4:$H$28,'Base CDI'!$J$4:$J$29,S628,"Cubic","Extrapolate=Linear","MultiX=Average","Skip=True","Sort=True")</f>
        <v>14.092377638830946</v>
      </c>
      <c r="U628" s="43">
        <f ca="1">_xll.BInterpol('Base CDI'!$H$4:$H$28,'Base CDI'!$I$4:$I$29,S628,"Cubic","Extrapolate=Linear","MultiX=Average","Skip=True","Sort=True")</f>
        <v>14.074953618781741</v>
      </c>
    </row>
    <row r="629" spans="16:21" x14ac:dyDescent="0.25">
      <c r="P629" s="10">
        <v>35423</v>
      </c>
      <c r="Q629">
        <v>2.505201</v>
      </c>
      <c r="S629" s="42">
        <f t="shared" ca="1" si="14"/>
        <v>46473</v>
      </c>
      <c r="T629" s="43">
        <f ca="1">_xll.BInterpol('Base CDI'!$H$4:$H$28,'Base CDI'!$J$4:$J$29,S629,"Cubic","Extrapolate=Linear","MultiX=Average","Skip=True","Sort=True")</f>
        <v>14.089930726032691</v>
      </c>
      <c r="U629" s="43">
        <f ca="1">_xll.BInterpol('Base CDI'!$H$4:$H$28,'Base CDI'!$I$4:$I$29,S629,"Cubic","Extrapolate=Linear","MultiX=Average","Skip=True","Sort=True")</f>
        <v>14.072498681835535</v>
      </c>
    </row>
    <row r="630" spans="16:21" x14ac:dyDescent="0.25">
      <c r="P630" s="10">
        <v>35425</v>
      </c>
      <c r="Q630">
        <v>2.507355</v>
      </c>
      <c r="S630" s="42">
        <f t="shared" ca="1" si="14"/>
        <v>46474</v>
      </c>
      <c r="T630" s="43">
        <f ca="1">_xll.BInterpol('Base CDI'!$H$4:$H$28,'Base CDI'!$J$4:$J$29,S630,"Cubic","Extrapolate=Linear","MultiX=Average","Skip=True","Sort=True")</f>
        <v>14.087488535961636</v>
      </c>
      <c r="U630" s="43">
        <f ca="1">_xll.BInterpol('Base CDI'!$H$4:$H$28,'Base CDI'!$I$4:$I$29,S630,"Cubic","Extrapolate=Linear","MultiX=Average","Skip=True","Sort=True")</f>
        <v>14.070048680093134</v>
      </c>
    </row>
    <row r="631" spans="16:21" x14ac:dyDescent="0.25">
      <c r="P631" s="10">
        <v>35426</v>
      </c>
      <c r="Q631">
        <v>2.509503</v>
      </c>
      <c r="S631" s="42">
        <f t="shared" ca="1" si="14"/>
        <v>46475</v>
      </c>
      <c r="T631" s="43">
        <f ca="1">_xll.BInterpol('Base CDI'!$H$4:$H$28,'Base CDI'!$J$4:$J$29,S631,"Cubic","Extrapolate=Linear","MultiX=Average","Skip=True","Sort=True")</f>
        <v>14.085051071466607</v>
      </c>
      <c r="U631" s="43">
        <f ca="1">_xll.BInterpol('Base CDI'!$H$4:$H$28,'Base CDI'!$I$4:$I$29,S631,"Cubic","Extrapolate=Linear","MultiX=Average","Skip=True","Sort=True")</f>
        <v>14.067603615658598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46476</v>
      </c>
      <c r="T632" s="43">
        <f ca="1">_xll.BInterpol('Base CDI'!$H$4:$H$28,'Base CDI'!$J$4:$J$29,S632,"Cubic","Extrapolate=Linear","MultiX=Average","Skip=True","Sort=True")</f>
        <v>14.08261833539642</v>
      </c>
      <c r="U632" s="43">
        <f ca="1">_xll.BInterpol('Base CDI'!$H$4:$H$28,'Base CDI'!$I$4:$I$29,S632,"Cubic","Extrapolate=Linear","MultiX=Average","Skip=True","Sort=True")</f>
        <v>14.065163490635991</v>
      </c>
    </row>
    <row r="633" spans="16:21" x14ac:dyDescent="0.25">
      <c r="P633" s="10">
        <v>35430</v>
      </c>
      <c r="Q633">
        <v>2.513738</v>
      </c>
      <c r="S633" s="42">
        <f t="shared" ca="1" si="14"/>
        <v>46477</v>
      </c>
      <c r="T633" s="43">
        <f ca="1">_xll.BInterpol('Base CDI'!$H$4:$H$28,'Base CDI'!$J$4:$J$29,S633,"Cubic","Extrapolate=Linear","MultiX=Average","Skip=True","Sort=True")</f>
        <v>14.080190330599901</v>
      </c>
      <c r="U633" s="43">
        <f ca="1">_xll.BInterpol('Base CDI'!$H$4:$H$28,'Base CDI'!$I$4:$I$29,S633,"Cubic","Extrapolate=Linear","MultiX=Average","Skip=True","Sort=True")</f>
        <v>14.062728307129369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46478</v>
      </c>
      <c r="T634" s="43">
        <f ca="1">_xll.BInterpol('Base CDI'!$H$4:$H$28,'Base CDI'!$J$4:$J$29,S634,"Cubic","Extrapolate=Linear","MultiX=Average","Skip=True","Sort=True")</f>
        <v>14.077767059925867</v>
      </c>
      <c r="U634" s="43">
        <f ca="1">_xll.BInterpol('Base CDI'!$H$4:$H$28,'Base CDI'!$I$4:$I$29,S634,"Cubic","Extrapolate=Linear","MultiX=Average","Skip=True","Sort=True")</f>
        <v>14.060298067242798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46479</v>
      </c>
      <c r="T635" s="43">
        <f ca="1">_xll.BInterpol('Base CDI'!$H$4:$H$28,'Base CDI'!$J$4:$J$29,S635,"Cubic","Extrapolate=Linear","MultiX=Average","Skip=True","Sort=True")</f>
        <v>14.075348526223141</v>
      </c>
      <c r="U635" s="43">
        <f ca="1">_xll.BInterpol('Base CDI'!$H$4:$H$28,'Base CDI'!$I$4:$I$29,S635,"Cubic","Extrapolate=Linear","MultiX=Average","Skip=True","Sort=True")</f>
        <v>14.057872773080337</v>
      </c>
    </row>
    <row r="636" spans="16:21" x14ac:dyDescent="0.25">
      <c r="P636" s="10">
        <v>35436</v>
      </c>
      <c r="Q636">
        <v>2.519717</v>
      </c>
      <c r="S636" s="42">
        <f t="shared" ca="1" si="14"/>
        <v>46480</v>
      </c>
      <c r="T636" s="43">
        <f ca="1">_xll.BInterpol('Base CDI'!$H$4:$H$28,'Base CDI'!$J$4:$J$29,S636,"Cubic","Extrapolate=Linear","MultiX=Average","Skip=True","Sort=True")</f>
        <v>14.072934732340546</v>
      </c>
      <c r="U636" s="43">
        <f ca="1">_xll.BInterpol('Base CDI'!$H$4:$H$28,'Base CDI'!$I$4:$I$29,S636,"Cubic","Extrapolate=Linear","MultiX=Average","Skip=True","Sort=True")</f>
        <v>14.055452426746047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46481</v>
      </c>
      <c r="T637" s="43">
        <f ca="1">_xll.BInterpol('Base CDI'!$H$4:$H$28,'Base CDI'!$J$4:$J$29,S637,"Cubic","Extrapolate=Linear","MultiX=Average","Skip=True","Sort=True")</f>
        <v>14.070525681126899</v>
      </c>
      <c r="U637" s="43">
        <f ca="1">_xll.BInterpol('Base CDI'!$H$4:$H$28,'Base CDI'!$I$4:$I$29,S637,"Cubic","Extrapolate=Linear","MultiX=Average","Skip=True","Sort=True")</f>
        <v>14.053037030343992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46482</v>
      </c>
      <c r="T638" s="43">
        <f ca="1">_xll.BInterpol('Base CDI'!$H$4:$H$28,'Base CDI'!$J$4:$J$29,S638,"Cubic","Extrapolate=Linear","MultiX=Average","Skip=True","Sort=True")</f>
        <v>14.068121375431023</v>
      </c>
      <c r="U638" s="43">
        <f ca="1">_xll.BInterpol('Base CDI'!$H$4:$H$28,'Base CDI'!$I$4:$I$29,S638,"Cubic","Extrapolate=Linear","MultiX=Average","Skip=True","Sort=True")</f>
        <v>14.050626585978232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46483</v>
      </c>
      <c r="T639" s="43">
        <f ca="1">_xll.BInterpol('Base CDI'!$H$4:$H$28,'Base CDI'!$J$4:$J$29,S639,"Cubic","Extrapolate=Linear","MultiX=Average","Skip=True","Sort=True")</f>
        <v>14.065721818101739</v>
      </c>
      <c r="U639" s="43">
        <f ca="1">_xll.BInterpol('Base CDI'!$H$4:$H$28,'Base CDI'!$I$4:$I$29,S639,"Cubic","Extrapolate=Linear","MultiX=Average","Skip=True","Sort=True")</f>
        <v>14.048221095752826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46484</v>
      </c>
      <c r="T640" s="43">
        <f ca="1">_xll.BInterpol('Base CDI'!$H$4:$H$28,'Base CDI'!$J$4:$J$29,S640,"Cubic","Extrapolate=Linear","MultiX=Average","Skip=True","Sort=True")</f>
        <v>14.063327011987869</v>
      </c>
      <c r="U640" s="43">
        <f ca="1">_xll.BInterpol('Base CDI'!$H$4:$H$28,'Base CDI'!$I$4:$I$29,S640,"Cubic","Extrapolate=Linear","MultiX=Average","Skip=True","Sort=True")</f>
        <v>14.045820561771839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46485</v>
      </c>
      <c r="T641" s="43">
        <f ca="1">_xll.BInterpol('Base CDI'!$H$4:$H$28,'Base CDI'!$J$4:$J$29,S641,"Cubic","Extrapolate=Linear","MultiX=Average","Skip=True","Sort=True")</f>
        <v>14.060936959938234</v>
      </c>
      <c r="U641" s="43">
        <f ca="1">_xll.BInterpol('Base CDI'!$H$4:$H$28,'Base CDI'!$I$4:$I$29,S641,"Cubic","Extrapolate=Linear","MultiX=Average","Skip=True","Sort=True")</f>
        <v>14.04342498613933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46486</v>
      </c>
      <c r="T642" s="43">
        <f ca="1">_xll.BInterpol('Base CDI'!$H$4:$H$28,'Base CDI'!$J$4:$J$29,S642,"Cubic","Extrapolate=Linear","MultiX=Average","Skip=True","Sort=True")</f>
        <v>14.058551664801652</v>
      </c>
      <c r="U642" s="43">
        <f ca="1">_xll.BInterpol('Base CDI'!$H$4:$H$28,'Base CDI'!$I$4:$I$29,S642,"Cubic","Extrapolate=Linear","MultiX=Average","Skip=True","Sort=True")</f>
        <v>14.041034370959361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46487</v>
      </c>
      <c r="T643" s="43">
        <f ca="1">_xll.BInterpol('Base CDI'!$H$4:$H$28,'Base CDI'!$J$4:$J$29,S643,"Cubic","Extrapolate=Linear","MultiX=Average","Skip=True","Sort=True")</f>
        <v>14.056171129426948</v>
      </c>
      <c r="U643" s="43">
        <f ca="1">_xll.BInterpol('Base CDI'!$H$4:$H$28,'Base CDI'!$I$4:$I$29,S643,"Cubic","Extrapolate=Linear","MultiX=Average","Skip=True","Sort=True")</f>
        <v>14.038648718335994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46488</v>
      </c>
      <c r="T644" s="43">
        <f ca="1">_xll.BInterpol('Base CDI'!$H$4:$H$28,'Base CDI'!$J$4:$J$29,S644,"Cubic","Extrapolate=Linear","MultiX=Average","Skip=True","Sort=True")</f>
        <v>14.05379535666294</v>
      </c>
      <c r="U644" s="43">
        <f ca="1">_xll.BInterpol('Base CDI'!$H$4:$H$28,'Base CDI'!$I$4:$I$29,S644,"Cubic","Extrapolate=Linear","MultiX=Average","Skip=True","Sort=True")</f>
        <v>14.036268030373288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46489</v>
      </c>
      <c r="T645" s="43">
        <f ca="1">_xll.BInterpol('Base CDI'!$H$4:$H$28,'Base CDI'!$J$4:$J$29,S645,"Cubic","Extrapolate=Linear","MultiX=Average","Skip=True","Sort=True")</f>
        <v>14.051424349358452</v>
      </c>
      <c r="U645" s="43">
        <f ca="1">_xll.BInterpol('Base CDI'!$H$4:$H$28,'Base CDI'!$I$4:$I$29,S645,"Cubic","Extrapolate=Linear","MultiX=Average","Skip=True","Sort=True")</f>
        <v>14.033892309175307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46490</v>
      </c>
      <c r="T646" s="43">
        <f ca="1">_xll.BInterpol('Base CDI'!$H$4:$H$28,'Base CDI'!$J$4:$J$29,S646,"Cubic","Extrapolate=Linear","MultiX=Average","Skip=True","Sort=True")</f>
        <v>14.049058110362305</v>
      </c>
      <c r="U646" s="43">
        <f ca="1">_xll.BInterpol('Base CDI'!$H$4:$H$28,'Base CDI'!$I$4:$I$29,S646,"Cubic","Extrapolate=Linear","MultiX=Average","Skip=True","Sort=True")</f>
        <v>14.03152155684611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46491</v>
      </c>
      <c r="T647" s="43">
        <f ca="1">_xll.BInterpol('Base CDI'!$H$4:$H$28,'Base CDI'!$J$4:$J$29,S647,"Cubic","Extrapolate=Linear","MultiX=Average","Skip=True","Sort=True")</f>
        <v>14.046696642523315</v>
      </c>
      <c r="U647" s="43">
        <f ca="1">_xll.BInterpol('Base CDI'!$H$4:$H$28,'Base CDI'!$I$4:$I$29,S647,"Cubic","Extrapolate=Linear","MultiX=Average","Skip=True","Sort=True")</f>
        <v>14.029155775489761</v>
      </c>
    </row>
    <row r="648" spans="16:21" x14ac:dyDescent="0.25">
      <c r="P648" s="10">
        <v>35452</v>
      </c>
      <c r="Q648">
        <v>2.54325</v>
      </c>
      <c r="S648" s="42">
        <f t="shared" ca="1" si="14"/>
        <v>46492</v>
      </c>
      <c r="T648" s="43">
        <f ca="1">_xll.BInterpol('Base CDI'!$H$4:$H$28,'Base CDI'!$J$4:$J$29,S648,"Cubic","Extrapolate=Linear","MultiX=Average","Skip=True","Sort=True")</f>
        <v>14.044339948690309</v>
      </c>
      <c r="U648" s="43">
        <f ca="1">_xll.BInterpol('Base CDI'!$H$4:$H$28,'Base CDI'!$I$4:$I$29,S648,"Cubic","Extrapolate=Linear","MultiX=Average","Skip=True","Sort=True")</f>
        <v>14.026794967210318</v>
      </c>
    </row>
    <row r="649" spans="16:21" x14ac:dyDescent="0.25">
      <c r="P649" s="10">
        <v>35453</v>
      </c>
      <c r="Q649">
        <v>2.545226</v>
      </c>
      <c r="S649" s="42">
        <f t="shared" ca="1" si="14"/>
        <v>46493</v>
      </c>
      <c r="T649" s="43">
        <f ca="1">_xll.BInterpol('Base CDI'!$H$4:$H$28,'Base CDI'!$J$4:$J$29,S649,"Cubic","Extrapolate=Linear","MultiX=Average","Skip=True","Sort=True")</f>
        <v>14.041988031712107</v>
      </c>
      <c r="U649" s="43">
        <f ca="1">_xll.BInterpol('Base CDI'!$H$4:$H$28,'Base CDI'!$I$4:$I$29,S649,"Cubic","Extrapolate=Linear","MultiX=Average","Skip=True","Sort=True")</f>
        <v>14.024439134111846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46494</v>
      </c>
      <c r="T650" s="43">
        <f ca="1">_xll.BInterpol('Base CDI'!$H$4:$H$28,'Base CDI'!$J$4:$J$29,S650,"Cubic","Extrapolate=Linear","MultiX=Average","Skip=True","Sort=True")</f>
        <v>14.039640894437527</v>
      </c>
      <c r="U650" s="43">
        <f ca="1">_xll.BInterpol('Base CDI'!$H$4:$H$28,'Base CDI'!$I$4:$I$29,S650,"Cubic","Extrapolate=Linear","MultiX=Average","Skip=True","Sort=True")</f>
        <v>14.022088278298403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46495</v>
      </c>
      <c r="T651" s="43">
        <f ca="1">_xll.BInterpol('Base CDI'!$H$4:$H$28,'Base CDI'!$J$4:$J$29,S651,"Cubic","Extrapolate=Linear","MultiX=Average","Skip=True","Sort=True")</f>
        <v>14.037298539715392</v>
      </c>
      <c r="U651" s="43">
        <f ca="1">_xll.BInterpol('Base CDI'!$H$4:$H$28,'Base CDI'!$I$4:$I$29,S651,"Cubic","Extrapolate=Linear","MultiX=Average","Skip=True","Sort=True")</f>
        <v>14.019742401874053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46496</v>
      </c>
      <c r="T652" s="43">
        <f ca="1">_xll.BInterpol('Base CDI'!$H$4:$H$28,'Base CDI'!$J$4:$J$29,S652,"Cubic","Extrapolate=Linear","MultiX=Average","Skip=True","Sort=True")</f>
        <v>14.034960970394524</v>
      </c>
      <c r="U652" s="43">
        <f ca="1">_xll.BInterpol('Base CDI'!$H$4:$H$28,'Base CDI'!$I$4:$I$29,S652,"Cubic","Extrapolate=Linear","MultiX=Average","Skip=True","Sort=True")</f>
        <v>14.017401506942855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46497</v>
      </c>
      <c r="T653" s="43">
        <f ca="1">_xll.BInterpol('Base CDI'!$H$4:$H$28,'Base CDI'!$J$4:$J$29,S653,"Cubic","Extrapolate=Linear","MultiX=Average","Skip=True","Sort=True")</f>
        <v>14.032628189323743</v>
      </c>
      <c r="U653" s="43">
        <f ca="1">_xll.BInterpol('Base CDI'!$H$4:$H$28,'Base CDI'!$I$4:$I$29,S653,"Cubic","Extrapolate=Linear","MultiX=Average","Skip=True","Sort=True")</f>
        <v>14.015065595608872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46498</v>
      </c>
      <c r="T654" s="43">
        <f ca="1">_xll.BInterpol('Base CDI'!$H$4:$H$28,'Base CDI'!$J$4:$J$29,S654,"Cubic","Extrapolate=Linear","MultiX=Average","Skip=True","Sort=True")</f>
        <v>14.030300199351869</v>
      </c>
      <c r="U654" s="43">
        <f ca="1">_xll.BInterpol('Base CDI'!$H$4:$H$28,'Base CDI'!$I$4:$I$29,S654,"Cubic","Extrapolate=Linear","MultiX=Average","Skip=True","Sort=True")</f>
        <v>14.012734669976163</v>
      </c>
    </row>
    <row r="655" spans="16:21" x14ac:dyDescent="0.25">
      <c r="P655" s="10">
        <v>35461</v>
      </c>
      <c r="Q655">
        <v>2.55728</v>
      </c>
      <c r="S655" s="42">
        <f t="shared" ca="1" si="15"/>
        <v>46499</v>
      </c>
      <c r="T655" s="43">
        <f ca="1">_xll.BInterpol('Base CDI'!$H$4:$H$28,'Base CDI'!$J$4:$J$29,S655,"Cubic","Extrapolate=Linear","MultiX=Average","Skip=True","Sort=True")</f>
        <v>14.027977003327726</v>
      </c>
      <c r="U655" s="43">
        <f ca="1">_xll.BInterpol('Base CDI'!$H$4:$H$28,'Base CDI'!$I$4:$I$29,S655,"Cubic","Extrapolate=Linear","MultiX=Average","Skip=True","Sort=True")</f>
        <v>14.010408732148793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46500</v>
      </c>
      <c r="T656" s="43">
        <f ca="1">_xll.BInterpol('Base CDI'!$H$4:$H$28,'Base CDI'!$J$4:$J$29,S656,"Cubic","Extrapolate=Linear","MultiX=Average","Skip=True","Sort=True")</f>
        <v>14.025658604100132</v>
      </c>
      <c r="U656" s="43">
        <f ca="1">_xll.BInterpol('Base CDI'!$H$4:$H$28,'Base CDI'!$I$4:$I$29,S656,"Cubic","Extrapolate=Linear","MultiX=Average","Skip=True","Sort=True")</f>
        <v>14.008087784230822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46501</v>
      </c>
      <c r="T657" s="43">
        <f ca="1">_xll.BInterpol('Base CDI'!$H$4:$H$28,'Base CDI'!$J$4:$J$29,S657,"Cubic","Extrapolate=Linear","MultiX=Average","Skip=True","Sort=True")</f>
        <v>14.02334500451791</v>
      </c>
      <c r="U657" s="43">
        <f ca="1">_xll.BInterpol('Base CDI'!$H$4:$H$28,'Base CDI'!$I$4:$I$29,S657,"Cubic","Extrapolate=Linear","MultiX=Average","Skip=True","Sort=True")</f>
        <v>14.005771828326308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46502</v>
      </c>
      <c r="T658" s="43">
        <f ca="1">_xll.BInterpol('Base CDI'!$H$4:$H$28,'Base CDI'!$J$4:$J$29,S658,"Cubic","Extrapolate=Linear","MultiX=Average","Skip=True","Sort=True")</f>
        <v>14.02103620742988</v>
      </c>
      <c r="U658" s="43">
        <f ca="1">_xll.BInterpol('Base CDI'!$H$4:$H$28,'Base CDI'!$I$4:$I$29,S658,"Cubic","Extrapolate=Linear","MultiX=Average","Skip=True","Sort=True")</f>
        <v>14.003460866539317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46503</v>
      </c>
      <c r="T659" s="43">
        <f ca="1">_xll.BInterpol('Base CDI'!$H$4:$H$28,'Base CDI'!$J$4:$J$29,S659,"Cubic","Extrapolate=Linear","MultiX=Average","Skip=True","Sort=True")</f>
        <v>14.018732215684865</v>
      </c>
      <c r="U659" s="43">
        <f ca="1">_xll.BInterpol('Base CDI'!$H$4:$H$28,'Base CDI'!$I$4:$I$29,S659,"Cubic","Extrapolate=Linear","MultiX=Average","Skip=True","Sort=True")</f>
        <v>14.001154900973908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46504</v>
      </c>
      <c r="T660" s="43">
        <f ca="1">_xll.BInterpol('Base CDI'!$H$4:$H$28,'Base CDI'!$J$4:$J$29,S660,"Cubic","Extrapolate=Linear","MultiX=Average","Skip=True","Sort=True")</f>
        <v>14.016433032131683</v>
      </c>
      <c r="U660" s="43">
        <f ca="1">_xll.BInterpol('Base CDI'!$H$4:$H$28,'Base CDI'!$I$4:$I$29,S660,"Cubic","Extrapolate=Linear","MultiX=Average","Skip=True","Sort=True")</f>
        <v>13.998853933734143</v>
      </c>
    </row>
    <row r="661" spans="16:21" x14ac:dyDescent="0.25">
      <c r="P661" s="10">
        <v>35473</v>
      </c>
      <c r="Q661">
        <v>2.571437</v>
      </c>
      <c r="S661" s="42">
        <f t="shared" ca="1" si="15"/>
        <v>46505</v>
      </c>
      <c r="T661" s="43">
        <f ca="1">_xll.BInterpol('Base CDI'!$H$4:$H$28,'Base CDI'!$J$4:$J$29,S661,"Cubic","Extrapolate=Linear","MultiX=Average","Skip=True","Sort=True")</f>
        <v>14.014138659619158</v>
      </c>
      <c r="U661" s="43">
        <f ca="1">_xll.BInterpol('Base CDI'!$H$4:$H$28,'Base CDI'!$I$4:$I$29,S661,"Cubic","Extrapolate=Linear","MultiX=Average","Skip=True","Sort=True")</f>
        <v>13.996557966924081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46506</v>
      </c>
      <c r="T662" s="43">
        <f ca="1">_xll.BInterpol('Base CDI'!$H$4:$H$28,'Base CDI'!$J$4:$J$29,S662,"Cubic","Extrapolate=Linear","MultiX=Average","Skip=True","Sort=True")</f>
        <v>14.011849100996109</v>
      </c>
      <c r="U662" s="43">
        <f ca="1">_xll.BInterpol('Base CDI'!$H$4:$H$28,'Base CDI'!$I$4:$I$29,S662,"Cubic","Extrapolate=Linear","MultiX=Average","Skip=True","Sort=True")</f>
        <v>13.994267002647787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46507</v>
      </c>
      <c r="T663" s="43">
        <f ca="1">_xll.BInterpol('Base CDI'!$H$4:$H$28,'Base CDI'!$J$4:$J$29,S663,"Cubic","Extrapolate=Linear","MultiX=Average","Skip=True","Sort=True")</f>
        <v>14.009564359111359</v>
      </c>
      <c r="U663" s="43">
        <f ca="1">_xll.BInterpol('Base CDI'!$H$4:$H$28,'Base CDI'!$I$4:$I$29,S663,"Cubic","Extrapolate=Linear","MultiX=Average","Skip=True","Sort=True")</f>
        <v>13.99198104300932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46508</v>
      </c>
      <c r="T664" s="43">
        <f ca="1">_xll.BInterpol('Base CDI'!$H$4:$H$28,'Base CDI'!$J$4:$J$29,S664,"Cubic","Extrapolate=Linear","MultiX=Average","Skip=True","Sort=True")</f>
        <v>14.007284436813727</v>
      </c>
      <c r="U664" s="43">
        <f ca="1">_xll.BInterpol('Base CDI'!$H$4:$H$28,'Base CDI'!$I$4:$I$29,S664,"Cubic","Extrapolate=Linear","MultiX=Average","Skip=True","Sort=True")</f>
        <v>13.989700090112743</v>
      </c>
    </row>
    <row r="665" spans="16:21" x14ac:dyDescent="0.25">
      <c r="P665" s="10">
        <v>35479</v>
      </c>
      <c r="Q665">
        <v>2.580981</v>
      </c>
      <c r="S665" s="42">
        <f t="shared" ca="1" si="15"/>
        <v>46509</v>
      </c>
      <c r="T665" s="43">
        <f ca="1">_xll.BInterpol('Base CDI'!$H$4:$H$28,'Base CDI'!$J$4:$J$29,S665,"Cubic","Extrapolate=Linear","MultiX=Average","Skip=True","Sort=True")</f>
        <v>14.005009336952035</v>
      </c>
      <c r="U665" s="43">
        <f ca="1">_xll.BInterpol('Base CDI'!$H$4:$H$28,'Base CDI'!$I$4:$I$29,S665,"Cubic","Extrapolate=Linear","MultiX=Average","Skip=True","Sort=True")</f>
        <v>13.987424146062114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46510</v>
      </c>
      <c r="T666" s="43">
        <f ca="1">_xll.BInterpol('Base CDI'!$H$4:$H$28,'Base CDI'!$J$4:$J$29,S666,"Cubic","Extrapolate=Linear","MultiX=Average","Skip=True","Sort=True")</f>
        <v>14.002739062375104</v>
      </c>
      <c r="U666" s="43">
        <f ca="1">_xll.BInterpol('Base CDI'!$H$4:$H$28,'Base CDI'!$I$4:$I$29,S666,"Cubic","Extrapolate=Linear","MultiX=Average","Skip=True","Sort=True")</f>
        <v>13.985153212961498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46511</v>
      </c>
      <c r="T667" s="43">
        <f ca="1">_xll.BInterpol('Base CDI'!$H$4:$H$28,'Base CDI'!$J$4:$J$29,S667,"Cubic","Extrapolate=Linear","MultiX=Average","Skip=True","Sort=True")</f>
        <v>14.000473615931755</v>
      </c>
      <c r="U667" s="43">
        <f ca="1">_xll.BInterpol('Base CDI'!$H$4:$H$28,'Base CDI'!$I$4:$I$29,S667,"Cubic","Extrapolate=Linear","MultiX=Average","Skip=True","Sort=True")</f>
        <v>13.982887292914954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46512</v>
      </c>
      <c r="T668" s="43">
        <f ca="1">_xll.BInterpol('Base CDI'!$H$4:$H$28,'Base CDI'!$J$4:$J$29,S668,"Cubic","Extrapolate=Linear","MultiX=Average","Skip=True","Sort=True")</f>
        <v>13.998213000470809</v>
      </c>
      <c r="U668" s="43">
        <f ca="1">_xll.BInterpol('Base CDI'!$H$4:$H$28,'Base CDI'!$I$4:$I$29,S668,"Cubic","Extrapolate=Linear","MultiX=Average","Skip=True","Sort=True")</f>
        <v>13.980626388026545</v>
      </c>
    </row>
    <row r="669" spans="16:21" x14ac:dyDescent="0.25">
      <c r="P669" s="10">
        <v>35485</v>
      </c>
      <c r="Q669">
        <v>2.590484</v>
      </c>
      <c r="S669" s="42">
        <f t="shared" ca="1" si="15"/>
        <v>46513</v>
      </c>
      <c r="T669" s="43">
        <f ca="1">_xll.BInterpol('Base CDI'!$H$4:$H$28,'Base CDI'!$J$4:$J$29,S669,"Cubic","Extrapolate=Linear","MultiX=Average","Skip=True","Sort=True")</f>
        <v>13.995957218841088</v>
      </c>
      <c r="U669" s="43">
        <f ca="1">_xll.BInterpol('Base CDI'!$H$4:$H$28,'Base CDI'!$I$4:$I$29,S669,"Cubic","Extrapolate=Linear","MultiX=Average","Skip=True","Sort=True")</f>
        <v>13.978370500400331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46514</v>
      </c>
      <c r="T670" s="43">
        <f ca="1">_xll.BInterpol('Base CDI'!$H$4:$H$28,'Base CDI'!$J$4:$J$29,S670,"Cubic","Extrapolate=Linear","MultiX=Average","Skip=True","Sort=True")</f>
        <v>13.993706273891412</v>
      </c>
      <c r="U670" s="43">
        <f ca="1">_xll.BInterpol('Base CDI'!$H$4:$H$28,'Base CDI'!$I$4:$I$29,S670,"Cubic","Extrapolate=Linear","MultiX=Average","Skip=True","Sort=True")</f>
        <v>13.976119632140374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46515</v>
      </c>
      <c r="T671" s="43">
        <f ca="1">_xll.BInterpol('Base CDI'!$H$4:$H$28,'Base CDI'!$J$4:$J$29,S671,"Cubic","Extrapolate=Linear","MultiX=Average","Skip=True","Sort=True")</f>
        <v>13.991460168470603</v>
      </c>
      <c r="U671" s="43">
        <f ca="1">_xll.BInterpol('Base CDI'!$H$4:$H$28,'Base CDI'!$I$4:$I$29,S671,"Cubic","Extrapolate=Linear","MultiX=Average","Skip=True","Sort=True")</f>
        <v>13.973873785350735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46516</v>
      </c>
      <c r="T672" s="43">
        <f ca="1">_xll.BInterpol('Base CDI'!$H$4:$H$28,'Base CDI'!$J$4:$J$29,S672,"Cubic","Extrapolate=Linear","MultiX=Average","Skip=True","Sort=True")</f>
        <v>13.989218905427482</v>
      </c>
      <c r="U672" s="43">
        <f ca="1">_xll.BInterpol('Base CDI'!$H$4:$H$28,'Base CDI'!$I$4:$I$29,S672,"Cubic","Extrapolate=Linear","MultiX=Average","Skip=True","Sort=True")</f>
        <v>13.971632962135475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46517</v>
      </c>
      <c r="T673" s="43">
        <f ca="1">_xll.BInterpol('Base CDI'!$H$4:$H$28,'Base CDI'!$J$4:$J$29,S673,"Cubic","Extrapolate=Linear","MultiX=Average","Skip=True","Sort=True")</f>
        <v>13.986982487610868</v>
      </c>
      <c r="U673" s="43">
        <f ca="1">_xll.BInterpol('Base CDI'!$H$4:$H$28,'Base CDI'!$I$4:$I$29,S673,"Cubic","Extrapolate=Linear","MultiX=Average","Skip=True","Sort=True")</f>
        <v>13.969397164598655</v>
      </c>
    </row>
    <row r="674" spans="16:21" x14ac:dyDescent="0.25">
      <c r="P674" s="10">
        <v>35492</v>
      </c>
      <c r="Q674">
        <v>2.602128</v>
      </c>
      <c r="S674" s="42">
        <f t="shared" ca="1" si="15"/>
        <v>46518</v>
      </c>
      <c r="T674" s="43">
        <f ca="1">_xll.BInterpol('Base CDI'!$H$4:$H$28,'Base CDI'!$J$4:$J$29,S674,"Cubic","Extrapolate=Linear","MultiX=Average","Skip=True","Sort=True")</f>
        <v>13.984750917869585</v>
      </c>
      <c r="U674" s="43">
        <f ca="1">_xll.BInterpol('Base CDI'!$H$4:$H$28,'Base CDI'!$I$4:$I$29,S674,"Cubic","Extrapolate=Linear","MultiX=Average","Skip=True","Sort=True")</f>
        <v>13.967166394844339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46519</v>
      </c>
      <c r="T675" s="43">
        <f ca="1">_xll.BInterpol('Base CDI'!$H$4:$H$28,'Base CDI'!$J$4:$J$29,S675,"Cubic","Extrapolate=Linear","MultiX=Average","Skip=True","Sort=True")</f>
        <v>13.982524199052452</v>
      </c>
      <c r="U675" s="43">
        <f ca="1">_xll.BInterpol('Base CDI'!$H$4:$H$28,'Base CDI'!$I$4:$I$29,S675,"Cubic","Extrapolate=Linear","MultiX=Average","Skip=True","Sort=True")</f>
        <v>13.964940654976585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46520</v>
      </c>
      <c r="T676" s="43">
        <f ca="1">_xll.BInterpol('Base CDI'!$H$4:$H$28,'Base CDI'!$J$4:$J$29,S676,"Cubic","Extrapolate=Linear","MultiX=Average","Skip=True","Sort=True")</f>
        <v>13.980302334008291</v>
      </c>
      <c r="U676" s="43">
        <f ca="1">_xll.BInterpol('Base CDI'!$H$4:$H$28,'Base CDI'!$I$4:$I$29,S676,"Cubic","Extrapolate=Linear","MultiX=Average","Skip=True","Sort=True")</f>
        <v>13.962719947099457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46521</v>
      </c>
      <c r="T677" s="43">
        <f ca="1">_xll.BInterpol('Base CDI'!$H$4:$H$28,'Base CDI'!$J$4:$J$29,S677,"Cubic","Extrapolate=Linear","MultiX=Average","Skip=True","Sort=True")</f>
        <v>13.978085325585925</v>
      </c>
      <c r="U677" s="43">
        <f ca="1">_xll.BInterpol('Base CDI'!$H$4:$H$28,'Base CDI'!$I$4:$I$29,S677,"Cubic","Extrapolate=Linear","MultiX=Average","Skip=True","Sort=True")</f>
        <v>13.960504273317014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46522</v>
      </c>
      <c r="T678" s="43">
        <f ca="1">_xll.BInterpol('Base CDI'!$H$4:$H$28,'Base CDI'!$J$4:$J$29,S678,"Cubic","Extrapolate=Linear","MultiX=Average","Skip=True","Sort=True")</f>
        <v>13.97587317663417</v>
      </c>
      <c r="U678" s="43">
        <f ca="1">_xll.BInterpol('Base CDI'!$H$4:$H$28,'Base CDI'!$I$4:$I$29,S678,"Cubic","Extrapolate=Linear","MultiX=Average","Skip=True","Sort=True")</f>
        <v>13.958293635733318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46523</v>
      </c>
      <c r="T679" s="43">
        <f ca="1">_xll.BInterpol('Base CDI'!$H$4:$H$28,'Base CDI'!$J$4:$J$29,S679,"Cubic","Extrapolate=Linear","MultiX=Average","Skip=True","Sort=True")</f>
        <v>13.97366589000185</v>
      </c>
      <c r="U679" s="43">
        <f ca="1">_xll.BInterpol('Base CDI'!$H$4:$H$28,'Base CDI'!$I$4:$I$29,S679,"Cubic","Extrapolate=Linear","MultiX=Average","Skip=True","Sort=True")</f>
        <v>13.95608803645243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46524</v>
      </c>
      <c r="T680" s="43">
        <f ca="1">_xll.BInterpol('Base CDI'!$H$4:$H$28,'Base CDI'!$J$4:$J$29,S680,"Cubic","Extrapolate=Linear","MultiX=Average","Skip=True","Sort=True")</f>
        <v>13.971463468537788</v>
      </c>
      <c r="U680" s="43">
        <f ca="1">_xll.BInterpol('Base CDI'!$H$4:$H$28,'Base CDI'!$I$4:$I$29,S680,"Cubic","Extrapolate=Linear","MultiX=Average","Skip=True","Sort=True")</f>
        <v>13.953887477578412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46525</v>
      </c>
      <c r="T681" s="43">
        <f ca="1">_xll.BInterpol('Base CDI'!$H$4:$H$28,'Base CDI'!$J$4:$J$29,S681,"Cubic","Extrapolate=Linear","MultiX=Average","Skip=True","Sort=True")</f>
        <v>13.969265915090801</v>
      </c>
      <c r="U681" s="43">
        <f ca="1">_xll.BInterpol('Base CDI'!$H$4:$H$28,'Base CDI'!$I$4:$I$29,S681,"Cubic","Extrapolate=Linear","MultiX=Average","Skip=True","Sort=True")</f>
        <v>13.951691961215326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46526</v>
      </c>
      <c r="T682" s="43">
        <f ca="1">_xll.BInterpol('Base CDI'!$H$4:$H$28,'Base CDI'!$J$4:$J$29,S682,"Cubic","Extrapolate=Linear","MultiX=Average","Skip=True","Sort=True")</f>
        <v>13.967073232509716</v>
      </c>
      <c r="U682" s="43">
        <f ca="1">_xll.BInterpol('Base CDI'!$H$4:$H$28,'Base CDI'!$I$4:$I$29,S682,"Cubic","Extrapolate=Linear","MultiX=Average","Skip=True","Sort=True")</f>
        <v>13.949501489467234</v>
      </c>
    </row>
    <row r="683" spans="16:21" x14ac:dyDescent="0.25">
      <c r="P683" s="10">
        <v>35503</v>
      </c>
      <c r="Q683">
        <v>2.622198</v>
      </c>
      <c r="S683" s="42">
        <f t="shared" ca="1" si="15"/>
        <v>46527</v>
      </c>
      <c r="T683" s="43">
        <f ca="1">_xll.BInterpol('Base CDI'!$H$4:$H$28,'Base CDI'!$J$4:$J$29,S683,"Cubic","Extrapolate=Linear","MultiX=Average","Skip=True","Sort=True")</f>
        <v>13.964885423643347</v>
      </c>
      <c r="U683" s="43">
        <f ca="1">_xll.BInterpol('Base CDI'!$H$4:$H$28,'Base CDI'!$I$4:$I$29,S683,"Cubic","Extrapolate=Linear","MultiX=Average","Skip=True","Sort=True")</f>
        <v>13.947316064438194</v>
      </c>
    </row>
    <row r="684" spans="16:21" x14ac:dyDescent="0.25">
      <c r="P684" s="10">
        <v>35506</v>
      </c>
      <c r="Q684">
        <v>2.624444</v>
      </c>
      <c r="S684" s="42">
        <f t="shared" ca="1" si="15"/>
        <v>46528</v>
      </c>
      <c r="T684" s="43">
        <f ca="1">_xll.BInterpol('Base CDI'!$H$4:$H$28,'Base CDI'!$J$4:$J$29,S684,"Cubic","Extrapolate=Linear","MultiX=Average","Skip=True","Sort=True")</f>
        <v>13.962702491340519</v>
      </c>
      <c r="U684" s="43">
        <f ca="1">_xll.BInterpol('Base CDI'!$H$4:$H$28,'Base CDI'!$I$4:$I$29,S684,"Cubic","Extrapolate=Linear","MultiX=Average","Skip=True","Sort=True")</f>
        <v>13.94513568823227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46529</v>
      </c>
      <c r="T685" s="43">
        <f ca="1">_xll.BInterpol('Base CDI'!$H$4:$H$28,'Base CDI'!$J$4:$J$29,S685,"Cubic","Extrapolate=Linear","MultiX=Average","Skip=True","Sort=True")</f>
        <v>13.960524438450053</v>
      </c>
      <c r="U685" s="43">
        <f ca="1">_xll.BInterpol('Base CDI'!$H$4:$H$28,'Base CDI'!$I$4:$I$29,S685,"Cubic","Extrapolate=Linear","MultiX=Average","Skip=True","Sort=True")</f>
        <v>13.942960362953523</v>
      </c>
    </row>
    <row r="686" spans="16:21" x14ac:dyDescent="0.25">
      <c r="P686" s="10">
        <v>35508</v>
      </c>
      <c r="Q686">
        <v>2.628943</v>
      </c>
      <c r="S686" s="42">
        <f t="shared" ca="1" si="15"/>
        <v>46530</v>
      </c>
      <c r="T686" s="43">
        <f ca="1">_xll.BInterpol('Base CDI'!$H$4:$H$28,'Base CDI'!$J$4:$J$29,S686,"Cubic","Extrapolate=Linear","MultiX=Average","Skip=True","Sort=True")</f>
        <v>13.958351267820769</v>
      </c>
      <c r="U686" s="43">
        <f ca="1">_xll.BInterpol('Base CDI'!$H$4:$H$28,'Base CDI'!$I$4:$I$29,S686,"Cubic","Extrapolate=Linear","MultiX=Average","Skip=True","Sort=True")</f>
        <v>13.940790090706011</v>
      </c>
    </row>
    <row r="687" spans="16:21" x14ac:dyDescent="0.25">
      <c r="P687" s="10">
        <v>35509</v>
      </c>
      <c r="Q687">
        <v>2.631186</v>
      </c>
      <c r="S687" s="42">
        <f t="shared" ca="1" si="15"/>
        <v>46531</v>
      </c>
      <c r="T687" s="43">
        <f ca="1">_xll.BInterpol('Base CDI'!$H$4:$H$28,'Base CDI'!$J$4:$J$29,S687,"Cubic","Extrapolate=Linear","MultiX=Average","Skip=True","Sort=True")</f>
        <v>13.95618298230149</v>
      </c>
      <c r="U687" s="43">
        <f ca="1">_xll.BInterpol('Base CDI'!$H$4:$H$28,'Base CDI'!$I$4:$I$29,S687,"Cubic","Extrapolate=Linear","MultiX=Average","Skip=True","Sort=True")</f>
        <v>13.938624873593801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46532</v>
      </c>
      <c r="T688" s="43">
        <f ca="1">_xll.BInterpol('Base CDI'!$H$4:$H$28,'Base CDI'!$J$4:$J$29,S688,"Cubic","Extrapolate=Linear","MultiX=Average","Skip=True","Sort=True")</f>
        <v>13.954019584741035</v>
      </c>
      <c r="U688" s="43">
        <f ca="1">_xll.BInterpol('Base CDI'!$H$4:$H$28,'Base CDI'!$I$4:$I$29,S688,"Cubic","Extrapolate=Linear","MultiX=Average","Skip=True","Sort=True")</f>
        <v>13.936464713720952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46533</v>
      </c>
      <c r="T689" s="43">
        <f ca="1">_xll.BInterpol('Base CDI'!$H$4:$H$28,'Base CDI'!$J$4:$J$29,S689,"Cubic","Extrapolate=Linear","MultiX=Average","Skip=True","Sort=True")</f>
        <v>13.951861077988225</v>
      </c>
      <c r="U689" s="43">
        <f ca="1">_xll.BInterpol('Base CDI'!$H$4:$H$28,'Base CDI'!$I$4:$I$29,S689,"Cubic","Extrapolate=Linear","MultiX=Average","Skip=True","Sort=True")</f>
        <v>13.934309613191521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46534</v>
      </c>
      <c r="T690" s="43">
        <f ca="1">_xll.BInterpol('Base CDI'!$H$4:$H$28,'Base CDI'!$J$4:$J$29,S690,"Cubic","Extrapolate=Linear","MultiX=Average","Skip=True","Sort=True")</f>
        <v>13.949707464891882</v>
      </c>
      <c r="U690" s="43">
        <f ca="1">_xll.BInterpol('Base CDI'!$H$4:$H$28,'Base CDI'!$I$4:$I$29,S690,"Cubic","Extrapolate=Linear","MultiX=Average","Skip=True","Sort=True")</f>
        <v>13.932159574109576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46535</v>
      </c>
      <c r="T691" s="43">
        <f ca="1">_xll.BInterpol('Base CDI'!$H$4:$H$28,'Base CDI'!$J$4:$J$29,S691,"Cubic","Extrapolate=Linear","MultiX=Average","Skip=True","Sort=True")</f>
        <v>13.947558748300827</v>
      </c>
      <c r="U691" s="43">
        <f ca="1">_xll.BInterpol('Base CDI'!$H$4:$H$28,'Base CDI'!$I$4:$I$29,S691,"Cubic","Extrapolate=Linear","MultiX=Average","Skip=True","Sort=True")</f>
        <v>13.930014598579175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46536</v>
      </c>
      <c r="T692" s="43">
        <f ca="1">_xll.BInterpol('Base CDI'!$H$4:$H$28,'Base CDI'!$J$4:$J$29,S692,"Cubic","Extrapolate=Linear","MultiX=Average","Skip=True","Sort=True")</f>
        <v>13.945414931063882</v>
      </c>
      <c r="U692" s="43">
        <f ca="1">_xll.BInterpol('Base CDI'!$H$4:$H$28,'Base CDI'!$I$4:$I$29,S692,"Cubic","Extrapolate=Linear","MultiX=Average","Skip=True","Sort=True")</f>
        <v>13.92787468870438</v>
      </c>
    </row>
    <row r="693" spans="16:21" x14ac:dyDescent="0.25">
      <c r="P693" s="10">
        <v>35521</v>
      </c>
      <c r="Q693">
        <v>2.644431</v>
      </c>
      <c r="S693" s="42">
        <f t="shared" ca="1" si="15"/>
        <v>46537</v>
      </c>
      <c r="T693" s="43">
        <f ca="1">_xll.BInterpol('Base CDI'!$H$4:$H$28,'Base CDI'!$J$4:$J$29,S693,"Cubic","Extrapolate=Linear","MultiX=Average","Skip=True","Sort=True")</f>
        <v>13.943276016029866</v>
      </c>
      <c r="U693" s="43">
        <f ca="1">_xll.BInterpol('Base CDI'!$H$4:$H$28,'Base CDI'!$I$4:$I$29,S693,"Cubic","Extrapolate=Linear","MultiX=Average","Skip=True","Sort=True")</f>
        <v>13.925739846589252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46538</v>
      </c>
      <c r="T694" s="43">
        <f ca="1">_xll.BInterpol('Base CDI'!$H$4:$H$28,'Base CDI'!$J$4:$J$29,S694,"Cubic","Extrapolate=Linear","MultiX=Average","Skip=True","Sort=True")</f>
        <v>13.941142006047601</v>
      </c>
      <c r="U694" s="43">
        <f ca="1">_xll.BInterpol('Base CDI'!$H$4:$H$28,'Base CDI'!$I$4:$I$29,S694,"Cubic","Extrapolate=Linear","MultiX=Average","Skip=True","Sort=True")</f>
        <v>13.923610074337851</v>
      </c>
    </row>
    <row r="695" spans="16:21" x14ac:dyDescent="0.25">
      <c r="P695" s="10">
        <v>35523</v>
      </c>
      <c r="Q695">
        <v>2.648434</v>
      </c>
      <c r="S695" s="42">
        <f t="shared" ca="1" si="15"/>
        <v>46539</v>
      </c>
      <c r="T695" s="43">
        <f ca="1">_xll.BInterpol('Base CDI'!$H$4:$H$28,'Base CDI'!$J$4:$J$29,S695,"Cubic","Extrapolate=Linear","MultiX=Average","Skip=True","Sort=True")</f>
        <v>13.93901290396591</v>
      </c>
      <c r="U695" s="43">
        <f ca="1">_xll.BInterpol('Base CDI'!$H$4:$H$28,'Base CDI'!$I$4:$I$29,S695,"Cubic","Extrapolate=Linear","MultiX=Average","Skip=True","Sort=True")</f>
        <v>13.921485374054242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46540</v>
      </c>
      <c r="T696" s="43">
        <f ca="1">_xll.BInterpol('Base CDI'!$H$4:$H$28,'Base CDI'!$J$4:$J$29,S696,"Cubic","Extrapolate=Linear","MultiX=Average","Skip=True","Sort=True")</f>
        <v>13.936888712633611</v>
      </c>
      <c r="U696" s="43">
        <f ca="1">_xll.BInterpol('Base CDI'!$H$4:$H$28,'Base CDI'!$I$4:$I$29,S696,"Cubic","Extrapolate=Linear","MultiX=Average","Skip=True","Sort=True")</f>
        <v>13.919365747842482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46541</v>
      </c>
      <c r="T697" s="43">
        <f ca="1">_xll.BInterpol('Base CDI'!$H$4:$H$28,'Base CDI'!$J$4:$J$29,S697,"Cubic","Extrapolate=Linear","MultiX=Average","Skip=True","Sort=True")</f>
        <v>13.934769434899525</v>
      </c>
      <c r="U697" s="43">
        <f ca="1">_xll.BInterpol('Base CDI'!$H$4:$H$28,'Base CDI'!$I$4:$I$29,S697,"Cubic","Extrapolate=Linear","MultiX=Average","Skip=True","Sort=True")</f>
        <v>13.917251197806635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46542</v>
      </c>
      <c r="T698" s="43">
        <f ca="1">_xll.BInterpol('Base CDI'!$H$4:$H$28,'Base CDI'!$J$4:$J$29,S698,"Cubic","Extrapolate=Linear","MultiX=Average","Skip=True","Sort=True")</f>
        <v>13.932655073612477</v>
      </c>
      <c r="U698" s="43">
        <f ca="1">_xll.BInterpol('Base CDI'!$H$4:$H$28,'Base CDI'!$I$4:$I$29,S698,"Cubic","Extrapolate=Linear","MultiX=Average","Skip=True","Sort=True")</f>
        <v>13.915141726050763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46543</v>
      </c>
      <c r="T699" s="43">
        <f ca="1">_xll.BInterpol('Base CDI'!$H$4:$H$28,'Base CDI'!$J$4:$J$29,S699,"Cubic","Extrapolate=Linear","MultiX=Average","Skip=True","Sort=True")</f>
        <v>13.930545631621284</v>
      </c>
      <c r="U699" s="43">
        <f ca="1">_xll.BInterpol('Base CDI'!$H$4:$H$28,'Base CDI'!$I$4:$I$29,S699,"Cubic","Extrapolate=Linear","MultiX=Average","Skip=True","Sort=True")</f>
        <v>13.913037334678924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46544</v>
      </c>
      <c r="T700" s="43">
        <f ca="1">_xll.BInterpol('Base CDI'!$H$4:$H$28,'Base CDI'!$J$4:$J$29,S700,"Cubic","Extrapolate=Linear","MultiX=Average","Skip=True","Sort=True")</f>
        <v>13.928441111774768</v>
      </c>
      <c r="U700" s="43">
        <f ca="1">_xll.BInterpol('Base CDI'!$H$4:$H$28,'Base CDI'!$I$4:$I$29,S700,"Cubic","Extrapolate=Linear","MultiX=Average","Skip=True","Sort=True")</f>
        <v>13.910938025795181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46545</v>
      </c>
      <c r="T701" s="43">
        <f ca="1">_xll.BInterpol('Base CDI'!$H$4:$H$28,'Base CDI'!$J$4:$J$29,S701,"Cubic","Extrapolate=Linear","MultiX=Average","Skip=True","Sort=True")</f>
        <v>13.926341516921752</v>
      </c>
      <c r="U701" s="43">
        <f ca="1">_xll.BInterpol('Base CDI'!$H$4:$H$28,'Base CDI'!$I$4:$I$29,S701,"Cubic","Extrapolate=Linear","MultiX=Average","Skip=True","Sort=True")</f>
        <v>13.908843801503597</v>
      </c>
    </row>
    <row r="702" spans="16:21" x14ac:dyDescent="0.25">
      <c r="P702" s="10">
        <v>35534</v>
      </c>
      <c r="Q702">
        <v>2.663097</v>
      </c>
      <c r="S702" s="42">
        <f t="shared" ca="1" si="15"/>
        <v>46546</v>
      </c>
      <c r="T702" s="43">
        <f ca="1">_xll.BInterpol('Base CDI'!$H$4:$H$28,'Base CDI'!$J$4:$J$29,S702,"Cubic","Extrapolate=Linear","MultiX=Average","Skip=True","Sort=True")</f>
        <v>13.924246849911055</v>
      </c>
      <c r="U702" s="43">
        <f ca="1">_xll.BInterpol('Base CDI'!$H$4:$H$28,'Base CDI'!$I$4:$I$29,S702,"Cubic","Extrapolate=Linear","MultiX=Average","Skip=True","Sort=True")</f>
        <v>13.906754663908231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46547</v>
      </c>
      <c r="T703" s="43">
        <f ca="1">_xll.BInterpol('Base CDI'!$H$4:$H$28,'Base CDI'!$J$4:$J$29,S703,"Cubic","Extrapolate=Linear","MultiX=Average","Skip=True","Sort=True")</f>
        <v>13.922157113591499</v>
      </c>
      <c r="U703" s="43">
        <f ca="1">_xll.BInterpol('Base CDI'!$H$4:$H$28,'Base CDI'!$I$4:$I$29,S703,"Cubic","Extrapolate=Linear","MultiX=Average","Skip=True","Sort=True")</f>
        <v>13.904670615113146</v>
      </c>
    </row>
    <row r="704" spans="16:21" x14ac:dyDescent="0.25">
      <c r="P704" s="10">
        <v>35536</v>
      </c>
      <c r="Q704">
        <v>2.667395</v>
      </c>
      <c r="S704" s="42">
        <f t="shared" ca="1" si="15"/>
        <v>46548</v>
      </c>
      <c r="T704" s="43">
        <f ca="1">_xll.BInterpol('Base CDI'!$H$4:$H$28,'Base CDI'!$J$4:$J$29,S704,"Cubic","Extrapolate=Linear","MultiX=Average","Skip=True","Sort=True")</f>
        <v>13.920072310811905</v>
      </c>
      <c r="U704" s="43">
        <f ca="1">_xll.BInterpol('Base CDI'!$H$4:$H$28,'Base CDI'!$I$4:$I$29,S704,"Cubic","Extrapolate=Linear","MultiX=Average","Skip=True","Sort=True")</f>
        <v>13.902591657222402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46549</v>
      </c>
      <c r="T705" s="43">
        <f ca="1">_xll.BInterpol('Base CDI'!$H$4:$H$28,'Base CDI'!$J$4:$J$29,S705,"Cubic","Extrapolate=Linear","MultiX=Average","Skip=True","Sort=True")</f>
        <v>13.917992444421095</v>
      </c>
      <c r="U705" s="43">
        <f ca="1">_xll.BInterpol('Base CDI'!$H$4:$H$28,'Base CDI'!$I$4:$I$29,S705,"Cubic","Extrapolate=Linear","MultiX=Average","Skip=True","Sort=True")</f>
        <v>13.900517792340061</v>
      </c>
    </row>
    <row r="706" spans="16:21" x14ac:dyDescent="0.25">
      <c r="P706" s="10">
        <v>35538</v>
      </c>
      <c r="Q706">
        <v>2.671745</v>
      </c>
      <c r="S706" s="42">
        <f t="shared" ca="1" si="15"/>
        <v>46550</v>
      </c>
      <c r="T706" s="43">
        <f ca="1">_xll.BInterpol('Base CDI'!$H$4:$H$28,'Base CDI'!$J$4:$J$29,S706,"Cubic","Extrapolate=Linear","MultiX=Average","Skip=True","Sort=True")</f>
        <v>13.915917517267888</v>
      </c>
      <c r="U706" s="43">
        <f ca="1">_xll.BInterpol('Base CDI'!$H$4:$H$28,'Base CDI'!$I$4:$I$29,S706,"Cubic","Extrapolate=Linear","MultiX=Average","Skip=True","Sort=True")</f>
        <v>13.898449022570183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46551</v>
      </c>
      <c r="T707" s="43">
        <f ca="1">_xll.BInterpol('Base CDI'!$H$4:$H$28,'Base CDI'!$J$4:$J$29,S707,"Cubic","Extrapolate=Linear","MultiX=Average","Skip=True","Sort=True")</f>
        <v>13.913847532201105</v>
      </c>
      <c r="U707" s="43">
        <f ca="1">_xll.BInterpol('Base CDI'!$H$4:$H$28,'Base CDI'!$I$4:$I$29,S707,"Cubic","Extrapolate=Linear","MultiX=Average","Skip=True","Sort=True")</f>
        <v>13.896385350016832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46552</v>
      </c>
      <c r="T708" s="43">
        <f ca="1">_xll.BInterpol('Base CDI'!$H$4:$H$28,'Base CDI'!$J$4:$J$29,S708,"Cubic","Extrapolate=Linear","MultiX=Average","Skip=True","Sort=True")</f>
        <v>13.91178249206957</v>
      </c>
      <c r="U708" s="43">
        <f ca="1">_xll.BInterpol('Base CDI'!$H$4:$H$28,'Base CDI'!$I$4:$I$29,S708,"Cubic","Extrapolate=Linear","MultiX=Average","Skip=True","Sort=True")</f>
        <v>13.894326776784068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46553</v>
      </c>
      <c r="T709" s="43">
        <f ca="1">_xll.BInterpol('Base CDI'!$H$4:$H$28,'Base CDI'!$J$4:$J$29,S709,"Cubic","Extrapolate=Linear","MultiX=Average","Skip=True","Sort=True")</f>
        <v>13.909722399722101</v>
      </c>
      <c r="U709" s="43">
        <f ca="1">_xll.BInterpol('Base CDI'!$H$4:$H$28,'Base CDI'!$I$4:$I$29,S709,"Cubic","Extrapolate=Linear","MultiX=Average","Skip=True","Sort=True")</f>
        <v>13.89227330497595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46554</v>
      </c>
      <c r="T710" s="43">
        <f ca="1">_xll.BInterpol('Base CDI'!$H$4:$H$28,'Base CDI'!$J$4:$J$29,S710,"Cubic","Extrapolate=Linear","MultiX=Average","Skip=True","Sort=True")</f>
        <v>13.907667258007521</v>
      </c>
      <c r="U710" s="43">
        <f ca="1">_xll.BInterpol('Base CDI'!$H$4:$H$28,'Base CDI'!$I$4:$I$29,S710,"Cubic","Extrapolate=Linear","MultiX=Average","Skip=True","Sort=True")</f>
        <v>13.890224936696542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46555</v>
      </c>
      <c r="T711" s="43">
        <f ca="1">_xll.BInterpol('Base CDI'!$H$4:$H$28,'Base CDI'!$J$4:$J$29,S711,"Cubic","Extrapolate=Linear","MultiX=Average","Skip=True","Sort=True")</f>
        <v>13.905617069774651</v>
      </c>
      <c r="U711" s="43">
        <f ca="1">_xll.BInterpol('Base CDI'!$H$4:$H$28,'Base CDI'!$I$4:$I$29,S711,"Cubic","Extrapolate=Linear","MultiX=Average","Skip=True","Sort=True")</f>
        <v>13.888181674049907</v>
      </c>
    </row>
    <row r="712" spans="16:21" x14ac:dyDescent="0.25">
      <c r="P712" s="10">
        <v>35549</v>
      </c>
      <c r="Q712">
        <v>2.68405</v>
      </c>
      <c r="S712" s="42">
        <f t="shared" ca="1" si="15"/>
        <v>46556</v>
      </c>
      <c r="T712" s="43">
        <f ca="1">_xll.BInterpol('Base CDI'!$H$4:$H$28,'Base CDI'!$J$4:$J$29,S712,"Cubic","Extrapolate=Linear","MultiX=Average","Skip=True","Sort=True")</f>
        <v>13.90357183787231</v>
      </c>
      <c r="U712" s="43">
        <f ca="1">_xll.BInterpol('Base CDI'!$H$4:$H$28,'Base CDI'!$I$4:$I$29,S712,"Cubic","Extrapolate=Linear","MultiX=Average","Skip=True","Sort=True")</f>
        <v>13.886143519140102</v>
      </c>
    </row>
    <row r="713" spans="16:21" x14ac:dyDescent="0.25">
      <c r="P713" s="10">
        <v>35550</v>
      </c>
      <c r="Q713">
        <v>2.686099</v>
      </c>
      <c r="S713" s="42">
        <f t="shared" ca="1" si="15"/>
        <v>46557</v>
      </c>
      <c r="T713" s="43">
        <f ca="1">_xll.BInterpol('Base CDI'!$H$4:$H$28,'Base CDI'!$J$4:$J$29,S713,"Cubic","Extrapolate=Linear","MultiX=Average","Skip=True","Sort=True")</f>
        <v>13.901531565149321</v>
      </c>
      <c r="U713" s="43">
        <f ca="1">_xll.BInterpol('Base CDI'!$H$4:$H$28,'Base CDI'!$I$4:$I$29,S713,"Cubic","Extrapolate=Linear","MultiX=Average","Skip=True","Sort=True")</f>
        <v>13.884110474071191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46558</v>
      </c>
      <c r="T714" s="43">
        <f ca="1">_xll.BInterpol('Base CDI'!$H$4:$H$28,'Base CDI'!$J$4:$J$29,S714,"Cubic","Extrapolate=Linear","MultiX=Average","Skip=True","Sort=True")</f>
        <v>13.899496254454505</v>
      </c>
      <c r="U714" s="43">
        <f ca="1">_xll.BInterpol('Base CDI'!$H$4:$H$28,'Base CDI'!$I$4:$I$29,S714,"Cubic","Extrapolate=Linear","MultiX=Average","Skip=True","Sort=True")</f>
        <v>13.882082540947234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46559</v>
      </c>
      <c r="T715" s="43">
        <f ca="1">_xll.BInterpol('Base CDI'!$H$4:$H$28,'Base CDI'!$J$4:$J$29,S715,"Cubic","Extrapolate=Linear","MultiX=Average","Skip=True","Sort=True")</f>
        <v>13.897465908636683</v>
      </c>
      <c r="U715" s="43">
        <f ca="1">_xll.BInterpol('Base CDI'!$H$4:$H$28,'Base CDI'!$I$4:$I$29,S715,"Cubic","Extrapolate=Linear","MultiX=Average","Skip=True","Sort=True")</f>
        <v>13.880059721872295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46560</v>
      </c>
      <c r="T716" s="43">
        <f ca="1">_xll.BInterpol('Base CDI'!$H$4:$H$28,'Base CDI'!$J$4:$J$29,S716,"Cubic","Extrapolate=Linear","MultiX=Average","Skip=True","Sort=True")</f>
        <v>13.895440530544676</v>
      </c>
      <c r="U716" s="43">
        <f ca="1">_xll.BInterpol('Base CDI'!$H$4:$H$28,'Base CDI'!$I$4:$I$29,S716,"Cubic","Extrapolate=Linear","MultiX=Average","Skip=True","Sort=True")</f>
        <v>13.878042018950431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46561</v>
      </c>
      <c r="T717" s="43">
        <f ca="1">_xll.BInterpol('Base CDI'!$H$4:$H$28,'Base CDI'!$J$4:$J$29,S717,"Cubic","Extrapolate=Linear","MultiX=Average","Skip=True","Sort=True")</f>
        <v>13.893420123027303</v>
      </c>
      <c r="U717" s="43">
        <f ca="1">_xll.BInterpol('Base CDI'!$H$4:$H$28,'Base CDI'!$I$4:$I$29,S717,"Cubic","Extrapolate=Linear","MultiX=Average","Skip=True","Sort=True")</f>
        <v>13.876029434285707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46562</v>
      </c>
      <c r="T718" s="43">
        <f ca="1">_xll.BInterpol('Base CDI'!$H$4:$H$28,'Base CDI'!$J$4:$J$29,S718,"Cubic","Extrapolate=Linear","MultiX=Average","Skip=True","Sort=True")</f>
        <v>13.891404688933388</v>
      </c>
      <c r="U718" s="43">
        <f ca="1">_xll.BInterpol('Base CDI'!$H$4:$H$28,'Base CDI'!$I$4:$I$29,S718,"Cubic","Extrapolate=Linear","MultiX=Average","Skip=True","Sort=True")</f>
        <v>13.874021969982183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46563</v>
      </c>
      <c r="T719" s="43">
        <f ca="1">_xll.BInterpol('Base CDI'!$H$4:$H$28,'Base CDI'!$J$4:$J$29,S719,"Cubic","Extrapolate=Linear","MultiX=Average","Skip=True","Sort=True")</f>
        <v>13.889394231111751</v>
      </c>
      <c r="U719" s="43">
        <f ca="1">_xll.BInterpol('Base CDI'!$H$4:$H$28,'Base CDI'!$I$4:$I$29,S719,"Cubic","Extrapolate=Linear","MultiX=Average","Skip=True","Sort=True")</f>
        <v>13.872019628143919</v>
      </c>
    </row>
    <row r="720" spans="16:21" x14ac:dyDescent="0.25">
      <c r="P720" s="10">
        <v>35562</v>
      </c>
      <c r="Q720">
        <v>2.700952</v>
      </c>
      <c r="S720" s="42">
        <f t="shared" ca="1" si="16"/>
        <v>46564</v>
      </c>
      <c r="T720" s="43">
        <f ca="1">_xll.BInterpol('Base CDI'!$H$4:$H$28,'Base CDI'!$J$4:$J$29,S720,"Cubic","Extrapolate=Linear","MultiX=Average","Skip=True","Sort=True")</f>
        <v>13.887388752411214</v>
      </c>
      <c r="U720" s="43">
        <f ca="1">_xll.BInterpol('Base CDI'!$H$4:$H$28,'Base CDI'!$I$4:$I$29,S720,"Cubic","Extrapolate=Linear","MultiX=Average","Skip=True","Sort=True")</f>
        <v>13.870022410874979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46565</v>
      </c>
      <c r="T721" s="43">
        <f ca="1">_xll.BInterpol('Base CDI'!$H$4:$H$28,'Base CDI'!$J$4:$J$29,S721,"Cubic","Extrapolate=Linear","MultiX=Average","Skip=True","Sort=True")</f>
        <v>13.885388255680596</v>
      </c>
      <c r="U721" s="43">
        <f ca="1">_xll.BInterpol('Base CDI'!$H$4:$H$28,'Base CDI'!$I$4:$I$29,S721,"Cubic","Extrapolate=Linear","MultiX=Average","Skip=True","Sort=True")</f>
        <v>13.868030320279422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46566</v>
      </c>
      <c r="T722" s="43">
        <f ca="1">_xll.BInterpol('Base CDI'!$H$4:$H$28,'Base CDI'!$J$4:$J$29,S722,"Cubic","Extrapolate=Linear","MultiX=Average","Skip=True","Sort=True")</f>
        <v>13.883392743768718</v>
      </c>
      <c r="U722" s="43">
        <f ca="1">_xll.BInterpol('Base CDI'!$H$4:$H$28,'Base CDI'!$I$4:$I$29,S722,"Cubic","Extrapolate=Linear","MultiX=Average","Skip=True","Sort=True")</f>
        <v>13.86604335846131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46567</v>
      </c>
      <c r="T723" s="43">
        <f ca="1">_xll.BInterpol('Base CDI'!$H$4:$H$28,'Base CDI'!$J$4:$J$29,S723,"Cubic","Extrapolate=Linear","MultiX=Average","Skip=True","Sort=True")</f>
        <v>13.881402219524404</v>
      </c>
      <c r="U723" s="43">
        <f ca="1">_xll.BInterpol('Base CDI'!$H$4:$H$28,'Base CDI'!$I$4:$I$29,S723,"Cubic","Extrapolate=Linear","MultiX=Average","Skip=True","Sort=True")</f>
        <v>13.864061527524706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46568</v>
      </c>
      <c r="T724" s="43">
        <f ca="1">_xll.BInterpol('Base CDI'!$H$4:$H$28,'Base CDI'!$J$4:$J$29,S724,"Cubic","Extrapolate=Linear","MultiX=Average","Skip=True","Sort=True")</f>
        <v>13.879416685796473</v>
      </c>
      <c r="U724" s="43">
        <f ca="1">_xll.BInterpol('Base CDI'!$H$4:$H$28,'Base CDI'!$I$4:$I$29,S724,"Cubic","Extrapolate=Linear","MultiX=Average","Skip=True","Sort=True")</f>
        <v>13.862084829573668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46569</v>
      </c>
      <c r="T725" s="43">
        <f ca="1">_xll.BInterpol('Base CDI'!$H$4:$H$28,'Base CDI'!$J$4:$J$29,S725,"Cubic","Extrapolate=Linear","MultiX=Average","Skip=True","Sort=True")</f>
        <v>13.877436145433746</v>
      </c>
      <c r="U725" s="43">
        <f ca="1">_xll.BInterpol('Base CDI'!$H$4:$H$28,'Base CDI'!$I$4:$I$29,S725,"Cubic","Extrapolate=Linear","MultiX=Average","Skip=True","Sort=True")</f>
        <v>13.860113266712261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46570</v>
      </c>
      <c r="T726" s="43">
        <f ca="1">_xll.BInterpol('Base CDI'!$H$4:$H$28,'Base CDI'!$J$4:$J$29,S726,"Cubic","Extrapolate=Linear","MultiX=Average","Skip=True","Sort=True")</f>
        <v>13.875460601285045</v>
      </c>
      <c r="U726" s="43">
        <f ca="1">_xll.BInterpol('Base CDI'!$H$4:$H$28,'Base CDI'!$I$4:$I$29,S726,"Cubic","Extrapolate=Linear","MultiX=Average","Skip=True","Sort=True")</f>
        <v>13.858146841044544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46571</v>
      </c>
      <c r="T727" s="43">
        <f ca="1">_xll.BInterpol('Base CDI'!$H$4:$H$28,'Base CDI'!$J$4:$J$29,S727,"Cubic","Extrapolate=Linear","MultiX=Average","Skip=True","Sort=True")</f>
        <v>13.873490056199191</v>
      </c>
      <c r="U727" s="43">
        <f ca="1">_xll.BInterpol('Base CDI'!$H$4:$H$28,'Base CDI'!$I$4:$I$29,S727,"Cubic","Extrapolate=Linear","MultiX=Average","Skip=True","Sort=True")</f>
        <v>13.856185554674578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46572</v>
      </c>
      <c r="T728" s="43">
        <f ca="1">_xll.BInterpol('Base CDI'!$H$4:$H$28,'Base CDI'!$J$4:$J$29,S728,"Cubic","Extrapolate=Linear","MultiX=Average","Skip=True","Sort=True")</f>
        <v>13.871524513025005</v>
      </c>
      <c r="U728" s="43">
        <f ca="1">_xll.BInterpol('Base CDI'!$H$4:$H$28,'Base CDI'!$I$4:$I$29,S728,"Cubic","Extrapolate=Linear","MultiX=Average","Skip=True","Sort=True")</f>
        <v>13.854229409706425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46573</v>
      </c>
      <c r="T729" s="43">
        <f ca="1">_xll.BInterpol('Base CDI'!$H$4:$H$28,'Base CDI'!$J$4:$J$29,S729,"Cubic","Extrapolate=Linear","MultiX=Average","Skip=True","Sort=True")</f>
        <v>13.869563974611307</v>
      </c>
      <c r="U729" s="43">
        <f ca="1">_xll.BInterpol('Base CDI'!$H$4:$H$28,'Base CDI'!$I$4:$I$29,S729,"Cubic","Extrapolate=Linear","MultiX=Average","Skip=True","Sort=True")</f>
        <v>13.852278408244146</v>
      </c>
    </row>
    <row r="730" spans="16:21" x14ac:dyDescent="0.25">
      <c r="P730" s="10">
        <v>35576</v>
      </c>
      <c r="Q730">
        <v>2.722356</v>
      </c>
      <c r="S730" s="42">
        <f t="shared" ca="1" si="16"/>
        <v>46574</v>
      </c>
      <c r="T730" s="43">
        <f ca="1">_xll.BInterpol('Base CDI'!$H$4:$H$28,'Base CDI'!$J$4:$J$29,S730,"Cubic","Extrapolate=Linear","MultiX=Average","Skip=True","Sort=True")</f>
        <v>13.867608443806917</v>
      </c>
      <c r="U730" s="43">
        <f ca="1">_xll.BInterpol('Base CDI'!$H$4:$H$28,'Base CDI'!$I$4:$I$29,S730,"Cubic","Extrapolate=Linear","MultiX=Average","Skip=True","Sort=True")</f>
        <v>13.850332552391805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46575</v>
      </c>
      <c r="T731" s="43">
        <f ca="1">_xll.BInterpol('Base CDI'!$H$4:$H$28,'Base CDI'!$J$4:$J$29,S731,"Cubic","Extrapolate=Linear","MultiX=Average","Skip=True","Sort=True")</f>
        <v>13.86565792346066</v>
      </c>
      <c r="U731" s="43">
        <f ca="1">_xll.BInterpol('Base CDI'!$H$4:$H$28,'Base CDI'!$I$4:$I$29,S731,"Cubic","Extrapolate=Linear","MultiX=Average","Skip=True","Sort=True")</f>
        <v>13.848391844253459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46576</v>
      </c>
      <c r="T732" s="43">
        <f ca="1">_xll.BInterpol('Base CDI'!$H$4:$H$28,'Base CDI'!$J$4:$J$29,S732,"Cubic","Extrapolate=Linear","MultiX=Average","Skip=True","Sort=True")</f>
        <v>13.863712416421354</v>
      </c>
      <c r="U732" s="43">
        <f ca="1">_xll.BInterpol('Base CDI'!$H$4:$H$28,'Base CDI'!$I$4:$I$29,S732,"Cubic","Extrapolate=Linear","MultiX=Average","Skip=True","Sort=True")</f>
        <v>13.846456285933172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46577</v>
      </c>
      <c r="T733" s="43">
        <f ca="1">_xll.BInterpol('Base CDI'!$H$4:$H$28,'Base CDI'!$J$4:$J$29,S733,"Cubic","Extrapolate=Linear","MultiX=Average","Skip=True","Sort=True")</f>
        <v>13.861771925537822</v>
      </c>
      <c r="U733" s="43">
        <f ca="1">_xll.BInterpol('Base CDI'!$H$4:$H$28,'Base CDI'!$I$4:$I$29,S733,"Cubic","Extrapolate=Linear","MultiX=Average","Skip=True","Sort=True")</f>
        <v>13.844525879535006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46578</v>
      </c>
      <c r="T734" s="43">
        <f ca="1">_xll.BInterpol('Base CDI'!$H$4:$H$28,'Base CDI'!$J$4:$J$29,S734,"Cubic","Extrapolate=Linear","MultiX=Average","Skip=True","Sort=True")</f>
        <v>13.859836453658884</v>
      </c>
      <c r="U734" s="43">
        <f ca="1">_xll.BInterpol('Base CDI'!$H$4:$H$28,'Base CDI'!$I$4:$I$29,S734,"Cubic","Extrapolate=Linear","MultiX=Average","Skip=True","Sort=True")</f>
        <v>13.842600627163019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46579</v>
      </c>
      <c r="T735" s="43">
        <f ca="1">_xll.BInterpol('Base CDI'!$H$4:$H$28,'Base CDI'!$J$4:$J$29,S735,"Cubic","Extrapolate=Linear","MultiX=Average","Skip=True","Sort=True")</f>
        <v>13.85790600363336</v>
      </c>
      <c r="U735" s="43">
        <f ca="1">_xll.BInterpol('Base CDI'!$H$4:$H$28,'Base CDI'!$I$4:$I$29,S735,"Cubic","Extrapolate=Linear","MultiX=Average","Skip=True","Sort=True")</f>
        <v>13.840680530921276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46580</v>
      </c>
      <c r="T736" s="43">
        <f ca="1">_xll.BInterpol('Base CDI'!$H$4:$H$28,'Base CDI'!$J$4:$J$29,S736,"Cubic","Extrapolate=Linear","MultiX=Average","Skip=True","Sort=True")</f>
        <v>13.855980578310072</v>
      </c>
      <c r="U736" s="43">
        <f ca="1">_xll.BInterpol('Base CDI'!$H$4:$H$28,'Base CDI'!$I$4:$I$29,S736,"Cubic","Extrapolate=Linear","MultiX=Average","Skip=True","Sort=True")</f>
        <v>13.838765592913834</v>
      </c>
    </row>
    <row r="737" spans="16:21" x14ac:dyDescent="0.25">
      <c r="P737" s="10">
        <v>35586</v>
      </c>
      <c r="Q737">
        <v>2.736799</v>
      </c>
      <c r="S737" s="42">
        <f t="shared" ca="1" si="16"/>
        <v>46581</v>
      </c>
      <c r="T737" s="43">
        <f ca="1">_xll.BInterpol('Base CDI'!$H$4:$H$28,'Base CDI'!$J$4:$J$29,S737,"Cubic","Extrapolate=Linear","MultiX=Average","Skip=True","Sort=True")</f>
        <v>13.854060180537843</v>
      </c>
      <c r="U737" s="43">
        <f ca="1">_xll.BInterpol('Base CDI'!$H$4:$H$28,'Base CDI'!$I$4:$I$29,S737,"Cubic","Extrapolate=Linear","MultiX=Average","Skip=True","Sort=True")</f>
        <v>13.836855815244759</v>
      </c>
    </row>
    <row r="738" spans="16:21" x14ac:dyDescent="0.25">
      <c r="P738" s="10">
        <v>35587</v>
      </c>
      <c r="Q738">
        <v>2.738861</v>
      </c>
      <c r="S738" s="42">
        <f t="shared" ca="1" si="16"/>
        <v>46582</v>
      </c>
      <c r="T738" s="43">
        <f ca="1">_xll.BInterpol('Base CDI'!$H$4:$H$28,'Base CDI'!$J$4:$J$29,S738,"Cubic","Extrapolate=Linear","MultiX=Average","Skip=True","Sort=True")</f>
        <v>13.852144813165491</v>
      </c>
      <c r="U738" s="43">
        <f ca="1">_xll.BInterpol('Base CDI'!$H$4:$H$28,'Base CDI'!$I$4:$I$29,S738,"Cubic","Extrapolate=Linear","MultiX=Average","Skip=True","Sort=True")</f>
        <v>13.834951200018111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46583</v>
      </c>
      <c r="T739" s="43">
        <f ca="1">_xll.BInterpol('Base CDI'!$H$4:$H$28,'Base CDI'!$J$4:$J$29,S739,"Cubic","Extrapolate=Linear","MultiX=Average","Skip=True","Sort=True")</f>
        <v>13.850234479041839</v>
      </c>
      <c r="U739" s="43">
        <f ca="1">_xll.BInterpol('Base CDI'!$H$4:$H$28,'Base CDI'!$I$4:$I$29,S739,"Cubic","Extrapolate=Linear","MultiX=Average","Skip=True","Sort=True")</f>
        <v>13.833051749337949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46584</v>
      </c>
      <c r="T740" s="43">
        <f ca="1">_xll.BInterpol('Base CDI'!$H$4:$H$28,'Base CDI'!$J$4:$J$29,S740,"Cubic","Extrapolate=Linear","MultiX=Average","Skip=True","Sort=True")</f>
        <v>13.848329181015709</v>
      </c>
      <c r="U740" s="43">
        <f ca="1">_xll.BInterpol('Base CDI'!$H$4:$H$28,'Base CDI'!$I$4:$I$29,S740,"Cubic","Extrapolate=Linear","MultiX=Average","Skip=True","Sort=True")</f>
        <v>13.831157465308337</v>
      </c>
    </row>
    <row r="741" spans="16:21" x14ac:dyDescent="0.25">
      <c r="P741" s="10">
        <v>35592</v>
      </c>
      <c r="Q741">
        <v>2.74512</v>
      </c>
      <c r="S741" s="42">
        <f t="shared" ca="1" si="16"/>
        <v>46585</v>
      </c>
      <c r="T741" s="43">
        <f ca="1">_xll.BInterpol('Base CDI'!$H$4:$H$28,'Base CDI'!$J$4:$J$29,S741,"Cubic","Extrapolate=Linear","MultiX=Average","Skip=True","Sort=True")</f>
        <v>13.846428921935919</v>
      </c>
      <c r="U741" s="43">
        <f ca="1">_xll.BInterpol('Base CDI'!$H$4:$H$28,'Base CDI'!$I$4:$I$29,S741,"Cubic","Extrapolate=Linear","MultiX=Average","Skip=True","Sort=True")</f>
        <v>13.829268350033335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46586</v>
      </c>
      <c r="T742" s="43">
        <f ca="1">_xll.BInterpol('Base CDI'!$H$4:$H$28,'Base CDI'!$J$4:$J$29,S742,"Cubic","Extrapolate=Linear","MultiX=Average","Skip=True","Sort=True")</f>
        <v>13.844533704651292</v>
      </c>
      <c r="U742" s="43">
        <f ca="1">_xll.BInterpol('Base CDI'!$H$4:$H$28,'Base CDI'!$I$4:$I$29,S742,"Cubic","Extrapolate=Linear","MultiX=Average","Skip=True","Sort=True")</f>
        <v>13.827384405617003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46587</v>
      </c>
      <c r="T743" s="43">
        <f ca="1">_xll.BInterpol('Base CDI'!$H$4:$H$28,'Base CDI'!$J$4:$J$29,S743,"Cubic","Extrapolate=Linear","MultiX=Average","Skip=True","Sort=True")</f>
        <v>13.842643532010648</v>
      </c>
      <c r="U743" s="43">
        <f ca="1">_xll.BInterpol('Base CDI'!$H$4:$H$28,'Base CDI'!$I$4:$I$29,S743,"Cubic","Extrapolate=Linear","MultiX=Average","Skip=True","Sort=True")</f>
        <v>13.825505634163406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46588</v>
      </c>
      <c r="T744" s="43">
        <f ca="1">_xll.BInterpol('Base CDI'!$H$4:$H$28,'Base CDI'!$J$4:$J$29,S744,"Cubic","Extrapolate=Linear","MultiX=Average","Skip=True","Sort=True")</f>
        <v>13.840758406862809</v>
      </c>
      <c r="U744" s="43">
        <f ca="1">_xll.BInterpol('Base CDI'!$H$4:$H$28,'Base CDI'!$I$4:$I$29,S744,"Cubic","Extrapolate=Linear","MultiX=Average","Skip=True","Sort=True")</f>
        <v>13.823632037776601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46589</v>
      </c>
      <c r="T745" s="43">
        <f ca="1">_xll.BInterpol('Base CDI'!$H$4:$H$28,'Base CDI'!$J$4:$J$29,S745,"Cubic","Extrapolate=Linear","MultiX=Average","Skip=True","Sort=True")</f>
        <v>13.838878332056597</v>
      </c>
      <c r="U745" s="43">
        <f ca="1">_xll.BInterpol('Base CDI'!$H$4:$H$28,'Base CDI'!$I$4:$I$29,S745,"Cubic","Extrapolate=Linear","MultiX=Average","Skip=True","Sort=True")</f>
        <v>13.821763618560654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46590</v>
      </c>
      <c r="T746" s="43">
        <f ca="1">_xll.BInterpol('Base CDI'!$H$4:$H$28,'Base CDI'!$J$4:$J$29,S746,"Cubic","Extrapolate=Linear","MultiX=Average","Skip=True","Sort=True")</f>
        <v>13.837003310440831</v>
      </c>
      <c r="U746" s="43">
        <f ca="1">_xll.BInterpol('Base CDI'!$H$4:$H$28,'Base CDI'!$I$4:$I$29,S746,"Cubic","Extrapolate=Linear","MultiX=Average","Skip=True","Sort=True")</f>
        <v>13.819900378619622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46591</v>
      </c>
      <c r="T747" s="43">
        <f ca="1">_xll.BInterpol('Base CDI'!$H$4:$H$28,'Base CDI'!$J$4:$J$29,S747,"Cubic","Extrapolate=Linear","MultiX=Average","Skip=True","Sort=True")</f>
        <v>13.835133344864333</v>
      </c>
      <c r="U747" s="43">
        <f ca="1">_xll.BInterpol('Base CDI'!$H$4:$H$28,'Base CDI'!$I$4:$I$29,S747,"Cubic","Extrapolate=Linear","MultiX=Average","Skip=True","Sort=True")</f>
        <v>13.81804232005757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46592</v>
      </c>
      <c r="T748" s="43">
        <f ca="1">_xll.BInterpol('Base CDI'!$H$4:$H$28,'Base CDI'!$J$4:$J$29,S748,"Cubic","Extrapolate=Linear","MultiX=Average","Skip=True","Sort=True")</f>
        <v>13.833268438175924</v>
      </c>
      <c r="U748" s="43">
        <f ca="1">_xll.BInterpol('Base CDI'!$H$4:$H$28,'Base CDI'!$I$4:$I$29,S748,"Cubic","Extrapolate=Linear","MultiX=Average","Skip=True","Sort=True")</f>
        <v>13.816189444978555</v>
      </c>
    </row>
    <row r="749" spans="16:21" x14ac:dyDescent="0.25">
      <c r="P749" s="10">
        <v>35604</v>
      </c>
      <c r="Q749">
        <v>2.761873</v>
      </c>
      <c r="S749" s="42">
        <f t="shared" ca="1" si="16"/>
        <v>46593</v>
      </c>
      <c r="T749" s="43">
        <f ca="1">_xll.BInterpol('Base CDI'!$H$4:$H$28,'Base CDI'!$J$4:$J$29,S749,"Cubic","Extrapolate=Linear","MultiX=Average","Skip=True","Sort=True")</f>
        <v>13.831408593224426</v>
      </c>
      <c r="U749" s="43">
        <f ca="1">_xll.BInterpol('Base CDI'!$H$4:$H$28,'Base CDI'!$I$4:$I$29,S749,"Cubic","Extrapolate=Linear","MultiX=Average","Skip=True","Sort=True")</f>
        <v>13.814341755486643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46594</v>
      </c>
      <c r="T750" s="43">
        <f ca="1">_xll.BInterpol('Base CDI'!$H$4:$H$28,'Base CDI'!$J$4:$J$29,S750,"Cubic","Extrapolate=Linear","MultiX=Average","Skip=True","Sort=True")</f>
        <v>13.829553812858659</v>
      </c>
      <c r="U750" s="43">
        <f ca="1">_xll.BInterpol('Base CDI'!$H$4:$H$28,'Base CDI'!$I$4:$I$29,S750,"Cubic","Extrapolate=Linear","MultiX=Average","Skip=True","Sort=True")</f>
        <v>13.812499253685891</v>
      </c>
    </row>
    <row r="751" spans="16:21" x14ac:dyDescent="0.25">
      <c r="P751" s="10">
        <v>35606</v>
      </c>
      <c r="Q751">
        <v>2.766054</v>
      </c>
      <c r="S751" s="42">
        <f t="shared" ca="1" si="16"/>
        <v>46595</v>
      </c>
      <c r="T751" s="43">
        <f ca="1">_xll.BInterpol('Base CDI'!$H$4:$H$28,'Base CDI'!$J$4:$J$29,S751,"Cubic","Extrapolate=Linear","MultiX=Average","Skip=True","Sort=True")</f>
        <v>13.827704099927443</v>
      </c>
      <c r="U751" s="43">
        <f ca="1">_xll.BInterpol('Base CDI'!$H$4:$H$28,'Base CDI'!$I$4:$I$29,S751,"Cubic","Extrapolate=Linear","MultiX=Average","Skip=True","Sort=True")</f>
        <v>13.810661941680364</v>
      </c>
    </row>
    <row r="752" spans="16:21" x14ac:dyDescent="0.25">
      <c r="P752" s="10">
        <v>35607</v>
      </c>
      <c r="Q752">
        <v>2.768119</v>
      </c>
      <c r="S752" s="42">
        <f t="shared" ca="1" si="16"/>
        <v>46596</v>
      </c>
      <c r="T752" s="43">
        <f ca="1">_xll.BInterpol('Base CDI'!$H$4:$H$28,'Base CDI'!$J$4:$J$29,S752,"Cubic","Extrapolate=Linear","MultiX=Average","Skip=True","Sort=True")</f>
        <v>13.825859457279602</v>
      </c>
      <c r="U752" s="43">
        <f ca="1">_xll.BInterpol('Base CDI'!$H$4:$H$28,'Base CDI'!$I$4:$I$29,S752,"Cubic","Extrapolate=Linear","MultiX=Average","Skip=True","Sort=True")</f>
        <v>13.80882982157412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46597</v>
      </c>
      <c r="T753" s="43">
        <f ca="1">_xll.BInterpol('Base CDI'!$H$4:$H$28,'Base CDI'!$J$4:$J$29,S753,"Cubic","Extrapolate=Linear","MultiX=Average","Skip=True","Sort=True")</f>
        <v>13.824019887763955</v>
      </c>
      <c r="U753" s="43">
        <f ca="1">_xll.BInterpol('Base CDI'!$H$4:$H$28,'Base CDI'!$I$4:$I$29,S753,"Cubic","Extrapolate=Linear","MultiX=Average","Skip=True","Sort=True")</f>
        <v>13.807002895471223</v>
      </c>
    </row>
    <row r="754" spans="16:21" x14ac:dyDescent="0.25">
      <c r="P754" s="10">
        <v>35611</v>
      </c>
      <c r="Q754">
        <v>2.772227</v>
      </c>
      <c r="S754" s="42">
        <f t="shared" ca="1" si="16"/>
        <v>46598</v>
      </c>
      <c r="T754" s="43">
        <f ca="1">_xll.BInterpol('Base CDI'!$H$4:$H$28,'Base CDI'!$J$4:$J$29,S754,"Cubic","Extrapolate=Linear","MultiX=Average","Skip=True","Sort=True")</f>
        <v>13.822185394229324</v>
      </c>
      <c r="U754" s="43">
        <f ca="1">_xll.BInterpol('Base CDI'!$H$4:$H$28,'Base CDI'!$I$4:$I$29,S754,"Cubic","Extrapolate=Linear","MultiX=Average","Skip=True","Sort=True")</f>
        <v>13.805181165475734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46599</v>
      </c>
      <c r="T755" s="43">
        <f ca="1">_xll.BInterpol('Base CDI'!$H$4:$H$28,'Base CDI'!$J$4:$J$29,S755,"Cubic","Extrapolate=Linear","MultiX=Average","Skip=True","Sort=True")</f>
        <v>13.820355979524528</v>
      </c>
      <c r="U755" s="43">
        <f ca="1">_xll.BInterpol('Base CDI'!$H$4:$H$28,'Base CDI'!$I$4:$I$29,S755,"Cubic","Extrapolate=Linear","MultiX=Average","Skip=True","Sort=True")</f>
        <v>13.803364633691714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46600</v>
      </c>
      <c r="T756" s="43">
        <f ca="1">_xll.BInterpol('Base CDI'!$H$4:$H$28,'Base CDI'!$J$4:$J$29,S756,"Cubic","Extrapolate=Linear","MultiX=Average","Skip=True","Sort=True")</f>
        <v>13.818531646498391</v>
      </c>
      <c r="U756" s="43">
        <f ca="1">_xll.BInterpol('Base CDI'!$H$4:$H$28,'Base CDI'!$I$4:$I$29,S756,"Cubic","Extrapolate=Linear","MultiX=Average","Skip=True","Sort=True")</f>
        <v>13.801553302223223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46601</v>
      </c>
      <c r="T757" s="43">
        <f ca="1">_xll.BInterpol('Base CDI'!$H$4:$H$28,'Base CDI'!$J$4:$J$29,S757,"Cubic","Extrapolate=Linear","MultiX=Average","Skip=True","Sort=True")</f>
        <v>13.816712397999733</v>
      </c>
      <c r="U757" s="43">
        <f ca="1">_xll.BInterpol('Base CDI'!$H$4:$H$28,'Base CDI'!$I$4:$I$29,S757,"Cubic","Extrapolate=Linear","MultiX=Average","Skip=True","Sort=True")</f>
        <v>13.799747173174323</v>
      </c>
    </row>
    <row r="758" spans="16:21" x14ac:dyDescent="0.25">
      <c r="P758" s="10">
        <v>35615</v>
      </c>
      <c r="Q758">
        <v>2.779849</v>
      </c>
      <c r="S758" s="42">
        <f t="shared" ca="1" si="16"/>
        <v>46602</v>
      </c>
      <c r="T758" s="43">
        <f ca="1">_xll.BInterpol('Base CDI'!$H$4:$H$28,'Base CDI'!$J$4:$J$29,S758,"Cubic","Extrapolate=Linear","MultiX=Average","Skip=True","Sort=True")</f>
        <v>13.814898236877374</v>
      </c>
      <c r="U758" s="43">
        <f ca="1">_xll.BInterpol('Base CDI'!$H$4:$H$28,'Base CDI'!$I$4:$I$29,S758,"Cubic","Extrapolate=Linear","MultiX=Average","Skip=True","Sort=True")</f>
        <v>13.797946248649076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46603</v>
      </c>
      <c r="T759" s="43">
        <f ca="1">_xll.BInterpol('Base CDI'!$H$4:$H$28,'Base CDI'!$J$4:$J$29,S759,"Cubic","Extrapolate=Linear","MultiX=Average","Skip=True","Sort=True")</f>
        <v>13.813089165980138</v>
      </c>
      <c r="U759" s="43">
        <f ca="1">_xll.BInterpol('Base CDI'!$H$4:$H$28,'Base CDI'!$I$4:$I$29,S759,"Cubic","Extrapolate=Linear","MultiX=Average","Skip=True","Sort=True")</f>
        <v>13.796150530751543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46604</v>
      </c>
      <c r="T760" s="43">
        <f ca="1">_xll.BInterpol('Base CDI'!$H$4:$H$28,'Base CDI'!$J$4:$J$29,S760,"Cubic","Extrapolate=Linear","MultiX=Average","Skip=True","Sort=True")</f>
        <v>13.811285188156841</v>
      </c>
      <c r="U760" s="43">
        <f ca="1">_xll.BInterpol('Base CDI'!$H$4:$H$28,'Base CDI'!$I$4:$I$29,S760,"Cubic","Extrapolate=Linear","MultiX=Average","Skip=True","Sort=True")</f>
        <v>13.794360021585785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46605</v>
      </c>
      <c r="T761" s="43">
        <f ca="1">_xll.BInterpol('Base CDI'!$H$4:$H$28,'Base CDI'!$J$4:$J$29,S761,"Cubic","Extrapolate=Linear","MultiX=Average","Skip=True","Sort=True")</f>
        <v>13.809486306256309</v>
      </c>
      <c r="U761" s="43">
        <f ca="1">_xll.BInterpol('Base CDI'!$H$4:$H$28,'Base CDI'!$I$4:$I$29,S761,"Cubic","Extrapolate=Linear","MultiX=Average","Skip=True","Sort=True")</f>
        <v>13.792574723255864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46606</v>
      </c>
      <c r="T762" s="43">
        <f ca="1">_xll.BInterpol('Base CDI'!$H$4:$H$28,'Base CDI'!$J$4:$J$29,S762,"Cubic","Extrapolate=Linear","MultiX=Average","Skip=True","Sort=True")</f>
        <v>13.80769252312736</v>
      </c>
      <c r="U762" s="43">
        <f ca="1">_xll.BInterpol('Base CDI'!$H$4:$H$28,'Base CDI'!$I$4:$I$29,S762,"Cubic","Extrapolate=Linear","MultiX=Average","Skip=True","Sort=True")</f>
        <v>13.79079463786584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46607</v>
      </c>
      <c r="T763" s="43">
        <f ca="1">_xll.BInterpol('Base CDI'!$H$4:$H$28,'Base CDI'!$J$4:$J$29,S763,"Cubic","Extrapolate=Linear","MultiX=Average","Skip=True","Sort=True")</f>
        <v>13.805903841618816</v>
      </c>
      <c r="U763" s="43">
        <f ca="1">_xll.BInterpol('Base CDI'!$H$4:$H$28,'Base CDI'!$I$4:$I$29,S763,"Cubic","Extrapolate=Linear","MultiX=Average","Skip=True","Sort=True")</f>
        <v>13.789019767519777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46608</v>
      </c>
      <c r="T764" s="43">
        <f ca="1">_xll.BInterpol('Base CDI'!$H$4:$H$28,'Base CDI'!$J$4:$J$29,S764,"Cubic","Extrapolate=Linear","MultiX=Average","Skip=True","Sort=True")</f>
        <v>13.804120264579501</v>
      </c>
      <c r="U764" s="43">
        <f ca="1">_xll.BInterpol('Base CDI'!$H$4:$H$28,'Base CDI'!$I$4:$I$29,S764,"Cubic","Extrapolate=Linear","MultiX=Average","Skip=True","Sort=True")</f>
        <v>13.787250114321733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46609</v>
      </c>
      <c r="T765" s="43">
        <f ca="1">_xll.BInterpol('Base CDI'!$H$4:$H$28,'Base CDI'!$J$4:$J$29,S765,"Cubic","Extrapolate=Linear","MultiX=Average","Skip=True","Sort=True")</f>
        <v>13.802341794858231</v>
      </c>
      <c r="U765" s="43">
        <f ca="1">_xll.BInterpol('Base CDI'!$H$4:$H$28,'Base CDI'!$I$4:$I$29,S765,"Cubic","Extrapolate=Linear","MultiX=Average","Skip=True","Sort=True")</f>
        <v>13.785485680375771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46610</v>
      </c>
      <c r="T766" s="43">
        <f ca="1">_xll.BInterpol('Base CDI'!$H$4:$H$28,'Base CDI'!$J$4:$J$29,S766,"Cubic","Extrapolate=Linear","MultiX=Average","Skip=True","Sort=True")</f>
        <v>13.800568435303829</v>
      </c>
      <c r="U766" s="43">
        <f ca="1">_xll.BInterpol('Base CDI'!$H$4:$H$28,'Base CDI'!$I$4:$I$29,S766,"Cubic","Extrapolate=Linear","MultiX=Average","Skip=True","Sort=True")</f>
        <v>13.783726467785952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46611</v>
      </c>
      <c r="T767" s="43">
        <f ca="1">_xll.BInterpol('Base CDI'!$H$4:$H$28,'Base CDI'!$J$4:$J$29,S767,"Cubic","Extrapolate=Linear","MultiX=Average","Skip=True","Sort=True")</f>
        <v>13.798800188765117</v>
      </c>
      <c r="U767" s="43">
        <f ca="1">_xll.BInterpol('Base CDI'!$H$4:$H$28,'Base CDI'!$I$4:$I$29,S767,"Cubic","Extrapolate=Linear","MultiX=Average","Skip=True","Sort=True")</f>
        <v>13.781972478656337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46612</v>
      </c>
      <c r="T768" s="43">
        <f ca="1">_xll.BInterpol('Base CDI'!$H$4:$H$28,'Base CDI'!$J$4:$J$29,S768,"Cubic","Extrapolate=Linear","MultiX=Average","Skip=True","Sort=True")</f>
        <v>13.797037058090917</v>
      </c>
      <c r="U768" s="43">
        <f ca="1">_xll.BInterpol('Base CDI'!$H$4:$H$28,'Base CDI'!$I$4:$I$29,S768,"Cubic","Extrapolate=Linear","MultiX=Average","Skip=True","Sort=True")</f>
        <v>13.780223715090989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46613</v>
      </c>
      <c r="T769" s="43">
        <f ca="1">_xll.BInterpol('Base CDI'!$H$4:$H$28,'Base CDI'!$J$4:$J$29,S769,"Cubic","Extrapolate=Linear","MultiX=Average","Skip=True","Sort=True")</f>
        <v>13.795279046130046</v>
      </c>
      <c r="U769" s="43">
        <f ca="1">_xll.BInterpol('Base CDI'!$H$4:$H$28,'Base CDI'!$I$4:$I$29,S769,"Cubic","Extrapolate=Linear","MultiX=Average","Skip=True","Sort=True")</f>
        <v>13.778480179193968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46614</v>
      </c>
      <c r="T770" s="43">
        <f ca="1">_xll.BInterpol('Base CDI'!$H$4:$H$28,'Base CDI'!$J$4:$J$29,S770,"Cubic","Extrapolate=Linear","MultiX=Average","Skip=True","Sort=True")</f>
        <v>13.79352615573133</v>
      </c>
      <c r="U770" s="43">
        <f ca="1">_xll.BInterpol('Base CDI'!$H$4:$H$28,'Base CDI'!$I$4:$I$29,S770,"Cubic","Extrapolate=Linear","MultiX=Average","Skip=True","Sort=True")</f>
        <v>13.776741873069335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46615</v>
      </c>
      <c r="T771" s="43">
        <f ca="1">_xll.BInterpol('Base CDI'!$H$4:$H$28,'Base CDI'!$J$4:$J$29,S771,"Cubic","Extrapolate=Linear","MultiX=Average","Skip=True","Sort=True")</f>
        <v>13.791778389743587</v>
      </c>
      <c r="U771" s="43">
        <f ca="1">_xll.BInterpol('Base CDI'!$H$4:$H$28,'Base CDI'!$I$4:$I$29,S771,"Cubic","Extrapolate=Linear","MultiX=Average","Skip=True","Sort=True")</f>
        <v>13.775008798821151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46616</v>
      </c>
      <c r="T772" s="43">
        <f ca="1">_xll.BInterpol('Base CDI'!$H$4:$H$28,'Base CDI'!$J$4:$J$29,S772,"Cubic","Extrapolate=Linear","MultiX=Average","Skip=True","Sort=True")</f>
        <v>13.790035751015639</v>
      </c>
      <c r="U772" s="43">
        <f ca="1">_xll.BInterpol('Base CDI'!$H$4:$H$28,'Base CDI'!$I$4:$I$29,S772,"Cubic","Extrapolate=Linear","MultiX=Average","Skip=True","Sort=True")</f>
        <v>13.77328095855348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46617</v>
      </c>
      <c r="T773" s="43">
        <f ca="1">_xll.BInterpol('Base CDI'!$H$4:$H$28,'Base CDI'!$J$4:$J$29,S773,"Cubic","Extrapolate=Linear","MultiX=Average","Skip=True","Sort=True")</f>
        <v>13.788298242396307</v>
      </c>
      <c r="U773" s="43">
        <f ca="1">_xll.BInterpol('Base CDI'!$H$4:$H$28,'Base CDI'!$I$4:$I$29,S773,"Cubic","Extrapolate=Linear","MultiX=Average","Skip=True","Sort=True")</f>
        <v>13.771558354370379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46618</v>
      </c>
      <c r="T774" s="43">
        <f ca="1">_xll.BInterpol('Base CDI'!$H$4:$H$28,'Base CDI'!$J$4:$J$29,S774,"Cubic","Extrapolate=Linear","MultiX=Average","Skip=True","Sort=True")</f>
        <v>13.786565866734412</v>
      </c>
      <c r="U774" s="43">
        <f ca="1">_xll.BInterpol('Base CDI'!$H$4:$H$28,'Base CDI'!$I$4:$I$29,S774,"Cubic","Extrapolate=Linear","MultiX=Average","Skip=True","Sort=True")</f>
        <v>13.769840988375913</v>
      </c>
    </row>
    <row r="775" spans="16:21" x14ac:dyDescent="0.25">
      <c r="P775" s="10">
        <v>35640</v>
      </c>
      <c r="Q775">
        <v>2.812703</v>
      </c>
      <c r="S775" s="42">
        <f t="shared" ca="1" si="16"/>
        <v>46619</v>
      </c>
      <c r="T775" s="43">
        <f ca="1">_xll.BInterpol('Base CDI'!$H$4:$H$28,'Base CDI'!$J$4:$J$29,S775,"Cubic","Extrapolate=Linear","MultiX=Average","Skip=True","Sort=True")</f>
        <v>13.784838626878775</v>
      </c>
      <c r="U775" s="43">
        <f ca="1">_xll.BInterpol('Base CDI'!$H$4:$H$28,'Base CDI'!$I$4:$I$29,S775,"Cubic","Extrapolate=Linear","MultiX=Average","Skip=True","Sort=True")</f>
        <v>13.768128862674141</v>
      </c>
    </row>
    <row r="776" spans="16:21" x14ac:dyDescent="0.25">
      <c r="P776" s="10">
        <v>35641</v>
      </c>
      <c r="Q776">
        <v>2.814635</v>
      </c>
      <c r="S776" s="42">
        <f t="shared" ca="1" si="16"/>
        <v>46620</v>
      </c>
      <c r="T776" s="43">
        <f ca="1">_xll.BInterpol('Base CDI'!$H$4:$H$28,'Base CDI'!$J$4:$J$29,S776,"Cubic","Extrapolate=Linear","MultiX=Average","Skip=True","Sort=True")</f>
        <v>13.783116525678217</v>
      </c>
      <c r="U776" s="43">
        <f ca="1">_xll.BInterpol('Base CDI'!$H$4:$H$28,'Base CDI'!$I$4:$I$29,S776,"Cubic","Extrapolate=Linear","MultiX=Average","Skip=True","Sort=True")</f>
        <v>13.766421979369127</v>
      </c>
    </row>
    <row r="777" spans="16:21" x14ac:dyDescent="0.25">
      <c r="P777" s="10">
        <v>35642</v>
      </c>
      <c r="Q777">
        <v>2.816567</v>
      </c>
      <c r="S777" s="42">
        <f t="shared" ca="1" si="16"/>
        <v>46621</v>
      </c>
      <c r="T777" s="43">
        <f ca="1">_xll.BInterpol('Base CDI'!$H$4:$H$28,'Base CDI'!$J$4:$J$29,S777,"Cubic","Extrapolate=Linear","MultiX=Average","Skip=True","Sort=True")</f>
        <v>13.781399565981559</v>
      </c>
      <c r="U777" s="43">
        <f ca="1">_xll.BInterpol('Base CDI'!$H$4:$H$28,'Base CDI'!$I$4:$I$29,S777,"Cubic","Extrapolate=Linear","MultiX=Average","Skip=True","Sort=True")</f>
        <v>13.76472034056493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46622</v>
      </c>
      <c r="T778" s="43">
        <f ca="1">_xll.BInterpol('Base CDI'!$H$4:$H$28,'Base CDI'!$J$4:$J$29,S778,"Cubic","Extrapolate=Linear","MultiX=Average","Skip=True","Sort=True")</f>
        <v>13.779687750637624</v>
      </c>
      <c r="U778" s="43">
        <f ca="1">_xll.BInterpol('Base CDI'!$H$4:$H$28,'Base CDI'!$I$4:$I$29,S778,"Cubic","Extrapolate=Linear","MultiX=Average","Skip=True","Sort=True")</f>
        <v>13.76302394836561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46623</v>
      </c>
      <c r="T779" s="43">
        <f ca="1">_xll.BInterpol('Base CDI'!$H$4:$H$28,'Base CDI'!$J$4:$J$29,S779,"Cubic","Extrapolate=Linear","MultiX=Average","Skip=True","Sort=True")</f>
        <v>13.777981082495229</v>
      </c>
      <c r="U779" s="43">
        <f ca="1">_xll.BInterpol('Base CDI'!$H$4:$H$28,'Base CDI'!$I$4:$I$29,S779,"Cubic","Extrapolate=Linear","MultiX=Average","Skip=True","Sort=True")</f>
        <v>13.761332804875233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46624</v>
      </c>
      <c r="T780" s="43">
        <f ca="1">_xll.BInterpol('Base CDI'!$H$4:$H$28,'Base CDI'!$J$4:$J$29,S780,"Cubic","Extrapolate=Linear","MultiX=Average","Skip=True","Sort=True")</f>
        <v>13.776279564403199</v>
      </c>
      <c r="U780" s="43">
        <f ca="1">_xll.BInterpol('Base CDI'!$H$4:$H$28,'Base CDI'!$I$4:$I$29,S780,"Cubic","Extrapolate=Linear","MultiX=Average","Skip=True","Sort=True")</f>
        <v>13.759646912197857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46625</v>
      </c>
      <c r="T781" s="43">
        <f ca="1">_xll.BInterpol('Base CDI'!$H$4:$H$28,'Base CDI'!$J$4:$J$29,S781,"Cubic","Extrapolate=Linear","MultiX=Average","Skip=True","Sort=True")</f>
        <v>13.774583199210353</v>
      </c>
      <c r="U781" s="43">
        <f ca="1">_xll.BInterpol('Base CDI'!$H$4:$H$28,'Base CDI'!$I$4:$I$29,S781,"Cubic","Extrapolate=Linear","MultiX=Average","Skip=True","Sort=True")</f>
        <v>13.757966272437542</v>
      </c>
    </row>
    <row r="782" spans="16:21" x14ac:dyDescent="0.25">
      <c r="P782" s="10">
        <v>35649</v>
      </c>
      <c r="Q782">
        <v>2.82707</v>
      </c>
      <c r="S782" s="42">
        <f t="shared" ca="1" si="17"/>
        <v>46626</v>
      </c>
      <c r="T782" s="43">
        <f ca="1">_xll.BInterpol('Base CDI'!$H$4:$H$28,'Base CDI'!$J$4:$J$29,S782,"Cubic","Extrapolate=Linear","MultiX=Average","Skip=True","Sort=True")</f>
        <v>13.772891989765512</v>
      </c>
      <c r="U782" s="43">
        <f ca="1">_xll.BInterpol('Base CDI'!$H$4:$H$28,'Base CDI'!$I$4:$I$29,S782,"Cubic","Extrapolate=Linear","MultiX=Average","Skip=True","Sort=True")</f>
        <v>13.756290887698352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46627</v>
      </c>
      <c r="T783" s="43">
        <f ca="1">_xll.BInterpol('Base CDI'!$H$4:$H$28,'Base CDI'!$J$4:$J$29,S783,"Cubic","Extrapolate=Linear","MultiX=Average","Skip=True","Sort=True")</f>
        <v>13.771205938917499</v>
      </c>
      <c r="U783" s="43">
        <f ca="1">_xll.BInterpol('Base CDI'!$H$4:$H$28,'Base CDI'!$I$4:$I$29,S783,"Cubic","Extrapolate=Linear","MultiX=Average","Skip=True","Sort=True")</f>
        <v>13.754620760084348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46628</v>
      </c>
      <c r="T784" s="43">
        <f ca="1">_xll.BInterpol('Base CDI'!$H$4:$H$28,'Base CDI'!$J$4:$J$29,S784,"Cubic","Extrapolate=Linear","MultiX=Average","Skip=True","Sort=True")</f>
        <v>13.769525049515133</v>
      </c>
      <c r="U784" s="43">
        <f ca="1">_xll.BInterpol('Base CDI'!$H$4:$H$28,'Base CDI'!$I$4:$I$29,S784,"Cubic","Extrapolate=Linear","MultiX=Average","Skip=True","Sort=True")</f>
        <v>13.752955891699592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46629</v>
      </c>
      <c r="T785" s="43">
        <f ca="1">_xll.BInterpol('Base CDI'!$H$4:$H$28,'Base CDI'!$J$4:$J$29,S785,"Cubic","Extrapolate=Linear","MultiX=Average","Skip=True","Sort=True")</f>
        <v>13.767849324407235</v>
      </c>
      <c r="U785" s="43">
        <f ca="1">_xll.BInterpol('Base CDI'!$H$4:$H$28,'Base CDI'!$I$4:$I$29,S785,"Cubic","Extrapolate=Linear","MultiX=Average","Skip=True","Sort=True")</f>
        <v>13.751296284648143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46630</v>
      </c>
      <c r="T786" s="43">
        <f ca="1">_xll.BInterpol('Base CDI'!$H$4:$H$28,'Base CDI'!$J$4:$J$29,S786,"Cubic","Extrapolate=Linear","MultiX=Average","Skip=True","Sort=True")</f>
        <v>13.766178766442629</v>
      </c>
      <c r="U786" s="43">
        <f ca="1">_xll.BInterpol('Base CDI'!$H$4:$H$28,'Base CDI'!$I$4:$I$29,S786,"Cubic","Extrapolate=Linear","MultiX=Average","Skip=True","Sort=True")</f>
        <v>13.749641941034064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46631</v>
      </c>
      <c r="T787" s="43">
        <f ca="1">_xll.BInterpol('Base CDI'!$H$4:$H$28,'Base CDI'!$J$4:$J$29,S787,"Cubic","Extrapolate=Linear","MultiX=Average","Skip=True","Sort=True")</f>
        <v>13.764513378470133</v>
      </c>
      <c r="U787" s="43">
        <f ca="1">_xll.BInterpol('Base CDI'!$H$4:$H$28,'Base CDI'!$I$4:$I$29,S787,"Cubic","Extrapolate=Linear","MultiX=Average","Skip=True","Sort=True")</f>
        <v>13.747992862961414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46632</v>
      </c>
      <c r="T788" s="43">
        <f ca="1">_xll.BInterpol('Base CDI'!$H$4:$H$28,'Base CDI'!$J$4:$J$29,S788,"Cubic","Extrapolate=Linear","MultiX=Average","Skip=True","Sort=True")</f>
        <v>13.762853163338569</v>
      </c>
      <c r="U788" s="43">
        <f ca="1">_xll.BInterpol('Base CDI'!$H$4:$H$28,'Base CDI'!$I$4:$I$29,S788,"Cubic","Extrapolate=Linear","MultiX=Average","Skip=True","Sort=True")</f>
        <v>13.746349052534258</v>
      </c>
    </row>
    <row r="789" spans="16:21" x14ac:dyDescent="0.25">
      <c r="P789" s="10">
        <v>35660</v>
      </c>
      <c r="Q789">
        <v>2.841974</v>
      </c>
      <c r="S789" s="42">
        <f t="shared" ca="1" si="17"/>
        <v>46633</v>
      </c>
      <c r="T789" s="43">
        <f ca="1">_xll.BInterpol('Base CDI'!$H$4:$H$28,'Base CDI'!$J$4:$J$29,S789,"Cubic","Extrapolate=Linear","MultiX=Average","Skip=True","Sort=True")</f>
        <v>13.761198123896758</v>
      </c>
      <c r="U789" s="43">
        <f ca="1">_xll.BInterpol('Base CDI'!$H$4:$H$28,'Base CDI'!$I$4:$I$29,S789,"Cubic","Extrapolate=Linear","MultiX=Average","Skip=True","Sort=True")</f>
        <v>13.744710511856654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46634</v>
      </c>
      <c r="T790" s="43">
        <f ca="1">_xll.BInterpol('Base CDI'!$H$4:$H$28,'Base CDI'!$J$4:$J$29,S790,"Cubic","Extrapolate=Linear","MultiX=Average","Skip=True","Sort=True")</f>
        <v>13.759548262993521</v>
      </c>
      <c r="U790" s="43">
        <f ca="1">_xll.BInterpol('Base CDI'!$H$4:$H$28,'Base CDI'!$I$4:$I$29,S790,"Cubic","Extrapolate=Linear","MultiX=Average","Skip=True","Sort=True")</f>
        <v>13.743077243032666</v>
      </c>
    </row>
    <row r="791" spans="16:21" x14ac:dyDescent="0.25">
      <c r="P791" s="10">
        <v>35662</v>
      </c>
      <c r="Q791">
        <v>2.846238</v>
      </c>
      <c r="S791" s="42">
        <f t="shared" ca="1" si="17"/>
        <v>46635</v>
      </c>
      <c r="T791" s="43">
        <f ca="1">_xll.BInterpol('Base CDI'!$H$4:$H$28,'Base CDI'!$J$4:$J$29,S791,"Cubic","Extrapolate=Linear","MultiX=Average","Skip=True","Sort=True")</f>
        <v>13.757903583477679</v>
      </c>
      <c r="U791" s="43">
        <f ca="1">_xll.BInterpol('Base CDI'!$H$4:$H$28,'Base CDI'!$I$4:$I$29,S791,"Cubic","Extrapolate=Linear","MultiX=Average","Skip=True","Sort=True")</f>
        <v>13.741449248166353</v>
      </c>
    </row>
    <row r="792" spans="16:21" x14ac:dyDescent="0.25">
      <c r="P792" s="10">
        <v>35663</v>
      </c>
      <c r="Q792">
        <v>2.848373</v>
      </c>
      <c r="S792" s="42">
        <f t="shared" ca="1" si="17"/>
        <v>46636</v>
      </c>
      <c r="T792" s="43">
        <f ca="1">_xll.BInterpol('Base CDI'!$H$4:$H$28,'Base CDI'!$J$4:$J$29,S792,"Cubic","Extrapolate=Linear","MultiX=Average","Skip=True","Sort=True")</f>
        <v>13.756264088198053</v>
      </c>
      <c r="U792" s="43">
        <f ca="1">_xll.BInterpol('Base CDI'!$H$4:$H$28,'Base CDI'!$I$4:$I$29,S792,"Cubic","Extrapolate=Linear","MultiX=Average","Skip=True","Sort=True")</f>
        <v>13.739826529361778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46637</v>
      </c>
      <c r="T793" s="43">
        <f ca="1">_xll.BInterpol('Base CDI'!$H$4:$H$28,'Base CDI'!$J$4:$J$29,S793,"Cubic","Extrapolate=Linear","MultiX=Average","Skip=True","Sort=True")</f>
        <v>13.754629780003466</v>
      </c>
      <c r="U793" s="43">
        <f ca="1">_xll.BInterpol('Base CDI'!$H$4:$H$28,'Base CDI'!$I$4:$I$29,S793,"Cubic","Extrapolate=Linear","MultiX=Average","Skip=True","Sort=True")</f>
        <v>13.738209088723002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46638</v>
      </c>
      <c r="T794" s="43">
        <f ca="1">_xll.BInterpol('Base CDI'!$H$4:$H$28,'Base CDI'!$J$4:$J$29,S794,"Cubic","Extrapolate=Linear","MultiX=Average","Skip=True","Sort=True")</f>
        <v>13.753000661742737</v>
      </c>
      <c r="U794" s="43">
        <f ca="1">_xll.BInterpol('Base CDI'!$H$4:$H$28,'Base CDI'!$I$4:$I$29,S794,"Cubic","Extrapolate=Linear","MultiX=Average","Skip=True","Sort=True")</f>
        <v>13.736596928354086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46639</v>
      </c>
      <c r="T795" s="43">
        <f ca="1">_xll.BInterpol('Base CDI'!$H$4:$H$28,'Base CDI'!$J$4:$J$29,S795,"Cubic","Extrapolate=Linear","MultiX=Average","Skip=True","Sort=True")</f>
        <v>13.751376736264687</v>
      </c>
      <c r="U795" s="43">
        <f ca="1">_xll.BInterpol('Base CDI'!$H$4:$H$28,'Base CDI'!$I$4:$I$29,S795,"Cubic","Extrapolate=Linear","MultiX=Average","Skip=True","Sort=True")</f>
        <v>13.734990050359091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46640</v>
      </c>
      <c r="T796" s="43">
        <f ca="1">_xll.BInterpol('Base CDI'!$H$4:$H$28,'Base CDI'!$J$4:$J$29,S796,"Cubic","Extrapolate=Linear","MultiX=Average","Skip=True","Sort=True")</f>
        <v>13.749758006418137</v>
      </c>
      <c r="U796" s="43">
        <f ca="1">_xll.BInterpol('Base CDI'!$H$4:$H$28,'Base CDI'!$I$4:$I$29,S796,"Cubic","Extrapolate=Linear","MultiX=Average","Skip=True","Sort=True")</f>
        <v>13.733388456842079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46641</v>
      </c>
      <c r="T797" s="43">
        <f ca="1">_xll.BInterpol('Base CDI'!$H$4:$H$28,'Base CDI'!$J$4:$J$29,S797,"Cubic","Extrapolate=Linear","MultiX=Average","Skip=True","Sort=True")</f>
        <v>13.748144475051911</v>
      </c>
      <c r="U797" s="43">
        <f ca="1">_xll.BInterpol('Base CDI'!$H$4:$H$28,'Base CDI'!$I$4:$I$29,S797,"Cubic","Extrapolate=Linear","MultiX=Average","Skip=True","Sort=True")</f>
        <v>13.731792149907109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46642</v>
      </c>
      <c r="T798" s="43">
        <f ca="1">_xll.BInterpol('Base CDI'!$H$4:$H$28,'Base CDI'!$J$4:$J$29,S798,"Cubic","Extrapolate=Linear","MultiX=Average","Skip=True","Sort=True")</f>
        <v>13.746536145014826</v>
      </c>
      <c r="U798" s="43">
        <f ca="1">_xll.BInterpol('Base CDI'!$H$4:$H$28,'Base CDI'!$I$4:$I$29,S798,"Cubic","Extrapolate=Linear","MultiX=Average","Skip=True","Sort=True")</f>
        <v>13.730201131658246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46643</v>
      </c>
      <c r="T799" s="43">
        <f ca="1">_xll.BInterpol('Base CDI'!$H$4:$H$28,'Base CDI'!$J$4:$J$29,S799,"Cubic","Extrapolate=Linear","MultiX=Average","Skip=True","Sort=True")</f>
        <v>13.744933019155704</v>
      </c>
      <c r="U799" s="43">
        <f ca="1">_xll.BInterpol('Base CDI'!$H$4:$H$28,'Base CDI'!$I$4:$I$29,S799,"Cubic","Extrapolate=Linear","MultiX=Average","Skip=True","Sort=True")</f>
        <v>13.72861540419955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46644</v>
      </c>
      <c r="T800" s="43">
        <f ca="1">_xll.BInterpol('Base CDI'!$H$4:$H$28,'Base CDI'!$J$4:$J$29,S800,"Cubic","Extrapolate=Linear","MultiX=Average","Skip=True","Sort=True")</f>
        <v>13.743335100323367</v>
      </c>
      <c r="U800" s="43">
        <f ca="1">_xll.BInterpol('Base CDI'!$H$4:$H$28,'Base CDI'!$I$4:$I$29,S800,"Cubic","Extrapolate=Linear","MultiX=Average","Skip=True","Sort=True")</f>
        <v>13.72703496963508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46645</v>
      </c>
      <c r="T801" s="43">
        <f ca="1">_xll.BInterpol('Base CDI'!$H$4:$H$28,'Base CDI'!$J$4:$J$29,S801,"Cubic","Extrapolate=Linear","MultiX=Average","Skip=True","Sort=True")</f>
        <v>13.741742391366639</v>
      </c>
      <c r="U801" s="43">
        <f ca="1">_xll.BInterpol('Base CDI'!$H$4:$H$28,'Base CDI'!$I$4:$I$29,S801,"Cubic","Extrapolate=Linear","MultiX=Average","Skip=True","Sort=True")</f>
        <v>13.7254598300689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46646</v>
      </c>
      <c r="T802" s="43">
        <f ca="1">_xll.BInterpol('Base CDI'!$H$4:$H$28,'Base CDI'!$J$4:$J$29,S802,"Cubic","Extrapolate=Linear","MultiX=Average","Skip=True","Sort=True")</f>
        <v>13.740154895134335</v>
      </c>
      <c r="U802" s="43">
        <f ca="1">_xll.BInterpol('Base CDI'!$H$4:$H$28,'Base CDI'!$I$4:$I$29,S802,"Cubic","Extrapolate=Linear","MultiX=Average","Skip=True","Sort=True")</f>
        <v>13.723889987605071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46647</v>
      </c>
      <c r="T803" s="43">
        <f ca="1">_xll.BInterpol('Base CDI'!$H$4:$H$28,'Base CDI'!$J$4:$J$29,S803,"Cubic","Extrapolate=Linear","MultiX=Average","Skip=True","Sort=True")</f>
        <v>13.738572614475281</v>
      </c>
      <c r="U803" s="43">
        <f ca="1">_xll.BInterpol('Base CDI'!$H$4:$H$28,'Base CDI'!$I$4:$I$29,S803,"Cubic","Extrapolate=Linear","MultiX=Average","Skip=True","Sort=True")</f>
        <v>13.722325444347653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46648</v>
      </c>
      <c r="T804" s="43">
        <f ca="1">_xll.BInterpol('Base CDI'!$H$4:$H$28,'Base CDI'!$J$4:$J$29,S804,"Cubic","Extrapolate=Linear","MultiX=Average","Skip=True","Sort=True")</f>
        <v>13.736995552238294</v>
      </c>
      <c r="U804" s="43">
        <f ca="1">_xll.BInterpol('Base CDI'!$H$4:$H$28,'Base CDI'!$I$4:$I$29,S804,"Cubic","Extrapolate=Linear","MultiX=Average","Skip=True","Sort=True")</f>
        <v>13.720766202400711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46649</v>
      </c>
      <c r="T805" s="43">
        <f ca="1">_xll.BInterpol('Base CDI'!$H$4:$H$28,'Base CDI'!$J$4:$J$29,S805,"Cubic","Extrapolate=Linear","MultiX=Average","Skip=True","Sort=True")</f>
        <v>13.735423711272199</v>
      </c>
      <c r="U805" s="43">
        <f ca="1">_xll.BInterpol('Base CDI'!$H$4:$H$28,'Base CDI'!$I$4:$I$29,S805,"Cubic","Extrapolate=Linear","MultiX=Average","Skip=True","Sort=True")</f>
        <v>13.7192122638683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46650</v>
      </c>
      <c r="T806" s="43">
        <f ca="1">_xll.BInterpol('Base CDI'!$H$4:$H$28,'Base CDI'!$J$4:$J$29,S806,"Cubic","Extrapolate=Linear","MultiX=Average","Skip=True","Sort=True")</f>
        <v>13.733857094425817</v>
      </c>
      <c r="U806" s="43">
        <f ca="1">_xll.BInterpol('Base CDI'!$H$4:$H$28,'Base CDI'!$I$4:$I$29,S806,"Cubic","Extrapolate=Linear","MultiX=Average","Skip=True","Sort=True")</f>
        <v>13.717663630854487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46651</v>
      </c>
      <c r="T807" s="43">
        <f ca="1">_xll.BInterpol('Base CDI'!$H$4:$H$28,'Base CDI'!$J$4:$J$29,S807,"Cubic","Extrapolate=Linear","MultiX=Average","Skip=True","Sort=True")</f>
        <v>13.732295704547965</v>
      </c>
      <c r="U807" s="43">
        <f ca="1">_xll.BInterpol('Base CDI'!$H$4:$H$28,'Base CDI'!$I$4:$I$29,S807,"Cubic","Extrapolate=Linear","MultiX=Average","Skip=True","Sort=True")</f>
        <v>13.716120305463329</v>
      </c>
    </row>
    <row r="808" spans="16:21" x14ac:dyDescent="0.25">
      <c r="P808" s="10">
        <v>35685</v>
      </c>
      <c r="Q808">
        <v>2.881767</v>
      </c>
      <c r="S808" s="42">
        <f t="shared" ca="1" si="17"/>
        <v>46652</v>
      </c>
      <c r="T808" s="43">
        <f ca="1">_xll.BInterpol('Base CDI'!$H$4:$H$28,'Base CDI'!$J$4:$J$29,S808,"Cubic","Extrapolate=Linear","MultiX=Average","Skip=True","Sort=True")</f>
        <v>13.730739544487466</v>
      </c>
      <c r="U808" s="43">
        <f ca="1">_xll.BInterpol('Base CDI'!$H$4:$H$28,'Base CDI'!$I$4:$I$29,S808,"Cubic","Extrapolate=Linear","MultiX=Average","Skip=True","Sort=True")</f>
        <v>13.714582289798892</v>
      </c>
    </row>
    <row r="809" spans="16:21" x14ac:dyDescent="0.25">
      <c r="P809" s="10">
        <v>35688</v>
      </c>
      <c r="Q809">
        <v>2.883842</v>
      </c>
      <c r="S809" s="42">
        <f t="shared" ca="1" si="17"/>
        <v>46653</v>
      </c>
      <c r="T809" s="43">
        <f ca="1">_xll.BInterpol('Base CDI'!$H$4:$H$28,'Base CDI'!$J$4:$J$29,S809,"Cubic","Extrapolate=Linear","MultiX=Average","Skip=True","Sort=True")</f>
        <v>13.729188617093143</v>
      </c>
      <c r="U809" s="43">
        <f ca="1">_xll.BInterpol('Base CDI'!$H$4:$H$28,'Base CDI'!$I$4:$I$29,S809,"Cubic","Extrapolate=Linear","MultiX=Average","Skip=True","Sort=True")</f>
        <v>13.713049585965233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46654</v>
      </c>
      <c r="T810" s="43">
        <f ca="1">_xll.BInterpol('Base CDI'!$H$4:$H$28,'Base CDI'!$J$4:$J$29,S810,"Cubic","Extrapolate=Linear","MultiX=Average","Skip=True","Sort=True")</f>
        <v>13.727642925213816</v>
      </c>
      <c r="U810" s="43">
        <f ca="1">_xll.BInterpol('Base CDI'!$H$4:$H$28,'Base CDI'!$I$4:$I$29,S810,"Cubic","Extrapolate=Linear","MultiX=Average","Skip=True","Sort=True")</f>
        <v>13.711522196066415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46655</v>
      </c>
      <c r="T811" s="43">
        <f ca="1">_xll.BInterpol('Base CDI'!$H$4:$H$28,'Base CDI'!$J$4:$J$29,S811,"Cubic","Extrapolate=Linear","MultiX=Average","Skip=True","Sort=True")</f>
        <v>13.726102471698304</v>
      </c>
      <c r="U811" s="43">
        <f ca="1">_xll.BInterpol('Base CDI'!$H$4:$H$28,'Base CDI'!$I$4:$I$29,S811,"Cubic","Extrapolate=Linear","MultiX=Average","Skip=True","Sort=True")</f>
        <v>13.7100001222065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46656</v>
      </c>
      <c r="T812" s="43">
        <f ca="1">_xll.BInterpol('Base CDI'!$H$4:$H$28,'Base CDI'!$J$4:$J$29,S812,"Cubic","Extrapolate=Linear","MultiX=Average","Skip=True","Sort=True")</f>
        <v>13.724567259395432</v>
      </c>
      <c r="U812" s="43">
        <f ca="1">_xll.BInterpol('Base CDI'!$H$4:$H$28,'Base CDI'!$I$4:$I$29,S812,"Cubic","Extrapolate=Linear","MultiX=Average","Skip=True","Sort=True")</f>
        <v>13.708483366489549</v>
      </c>
    </row>
    <row r="813" spans="16:21" x14ac:dyDescent="0.25">
      <c r="P813" s="10">
        <v>35692</v>
      </c>
      <c r="Q813">
        <v>2.892128</v>
      </c>
      <c r="S813" s="42">
        <f t="shared" ca="1" si="17"/>
        <v>46657</v>
      </c>
      <c r="T813" s="43">
        <f ca="1">_xll.BInterpol('Base CDI'!$H$4:$H$28,'Base CDI'!$J$4:$J$29,S813,"Cubic","Extrapolate=Linear","MultiX=Average","Skip=True","Sort=True")</f>
        <v>13.723037291154018</v>
      </c>
      <c r="U813" s="43">
        <f ca="1">_xll.BInterpol('Base CDI'!$H$4:$H$28,'Base CDI'!$I$4:$I$29,S813,"Cubic","Extrapolate=Linear","MultiX=Average","Skip=True","Sort=True")</f>
        <v>13.706971931019623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46658</v>
      </c>
      <c r="T814" s="43">
        <f ca="1">_xll.BInterpol('Base CDI'!$H$4:$H$28,'Base CDI'!$J$4:$J$29,S814,"Cubic","Extrapolate=Linear","MultiX=Average","Skip=True","Sort=True")</f>
        <v>13.721512569822883</v>
      </c>
      <c r="U814" s="43">
        <f ca="1">_xll.BInterpol('Base CDI'!$H$4:$H$28,'Base CDI'!$I$4:$I$29,S814,"Cubic","Extrapolate=Linear","MultiX=Average","Skip=True","Sort=True")</f>
        <v>13.705465817900782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46659</v>
      </c>
      <c r="T815" s="43">
        <f ca="1">_xll.BInterpol('Base CDI'!$H$4:$H$28,'Base CDI'!$J$4:$J$29,S815,"Cubic","Extrapolate=Linear","MultiX=Average","Skip=True","Sort=True")</f>
        <v>13.71999309825085</v>
      </c>
      <c r="U815" s="43">
        <f ca="1">_xll.BInterpol('Base CDI'!$H$4:$H$28,'Base CDI'!$I$4:$I$29,S815,"Cubic","Extrapolate=Linear","MultiX=Average","Skip=True","Sort=True")</f>
        <v>13.703965029237089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46660</v>
      </c>
      <c r="T816" s="43">
        <f ca="1">_xll.BInterpol('Base CDI'!$H$4:$H$28,'Base CDI'!$J$4:$J$29,S816,"Cubic","Extrapolate=Linear","MultiX=Average","Skip=True","Sort=True")</f>
        <v>13.718478879286739</v>
      </c>
      <c r="U816" s="43">
        <f ca="1">_xll.BInterpol('Base CDI'!$H$4:$H$28,'Base CDI'!$I$4:$I$29,S816,"Cubic","Extrapolate=Linear","MultiX=Average","Skip=True","Sort=True")</f>
        <v>13.702469567132606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46661</v>
      </c>
      <c r="T817" s="43">
        <f ca="1">_xll.BInterpol('Base CDI'!$H$4:$H$28,'Base CDI'!$J$4:$J$29,S817,"Cubic","Extrapolate=Linear","MultiX=Average","Skip=True","Sort=True")</f>
        <v>13.716969915779371</v>
      </c>
      <c r="U817" s="43">
        <f ca="1">_xll.BInterpol('Base CDI'!$H$4:$H$28,'Base CDI'!$I$4:$I$29,S817,"Cubic","Extrapolate=Linear","MultiX=Average","Skip=True","Sort=True")</f>
        <v>13.700979433691394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46662</v>
      </c>
      <c r="T818" s="43">
        <f ca="1">_xll.BInterpol('Base CDI'!$H$4:$H$28,'Base CDI'!$J$4:$J$29,S818,"Cubic","Extrapolate=Linear","MultiX=Average","Skip=True","Sort=True")</f>
        <v>13.715466210577567</v>
      </c>
      <c r="U818" s="43">
        <f ca="1">_xll.BInterpol('Base CDI'!$H$4:$H$28,'Base CDI'!$I$4:$I$29,S818,"Cubic","Extrapolate=Linear","MultiX=Average","Skip=True","Sort=True")</f>
        <v>13.699494631017512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46663</v>
      </c>
      <c r="T819" s="43">
        <f ca="1">_xll.BInterpol('Base CDI'!$H$4:$H$28,'Base CDI'!$J$4:$J$29,S819,"Cubic","Extrapolate=Linear","MultiX=Average","Skip=True","Sort=True")</f>
        <v>13.713967766530148</v>
      </c>
      <c r="U819" s="43">
        <f ca="1">_xll.BInterpol('Base CDI'!$H$4:$H$28,'Base CDI'!$I$4:$I$29,S819,"Cubic","Extrapolate=Linear","MultiX=Average","Skip=True","Sort=True")</f>
        <v>13.698015161215023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46664</v>
      </c>
      <c r="T820" s="43">
        <f ca="1">_xll.BInterpol('Base CDI'!$H$4:$H$28,'Base CDI'!$J$4:$J$29,S820,"Cubic","Extrapolate=Linear","MultiX=Average","Skip=True","Sort=True")</f>
        <v>13.712474586485936</v>
      </c>
      <c r="U820" s="43">
        <f ca="1">_xll.BInterpol('Base CDI'!$H$4:$H$28,'Base CDI'!$I$4:$I$29,S820,"Cubic","Extrapolate=Linear","MultiX=Average","Skip=True","Sort=True")</f>
        <v>13.696541026387989</v>
      </c>
    </row>
    <row r="821" spans="16:21" x14ac:dyDescent="0.25">
      <c r="P821" s="10">
        <v>35704</v>
      </c>
      <c r="Q821">
        <v>2.908509</v>
      </c>
      <c r="S821" s="42">
        <f t="shared" ca="1" si="17"/>
        <v>46665</v>
      </c>
      <c r="T821" s="43">
        <f ca="1">_xll.BInterpol('Base CDI'!$H$4:$H$28,'Base CDI'!$J$4:$J$29,S821,"Cubic","Extrapolate=Linear","MultiX=Average","Skip=True","Sort=True")</f>
        <v>13.710986673293752</v>
      </c>
      <c r="U821" s="43">
        <f ca="1">_xll.BInterpol('Base CDI'!$H$4:$H$28,'Base CDI'!$I$4:$I$29,S821,"Cubic","Extrapolate=Linear","MultiX=Average","Skip=True","Sort=True")</f>
        <v>13.69507222864047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46666</v>
      </c>
      <c r="T822" s="43">
        <f ca="1">_xll.BInterpol('Base CDI'!$H$4:$H$28,'Base CDI'!$J$4:$J$29,S822,"Cubic","Extrapolate=Linear","MultiX=Average","Skip=True","Sort=True")</f>
        <v>13.709504029802416</v>
      </c>
      <c r="U822" s="43">
        <f ca="1">_xll.BInterpol('Base CDI'!$H$4:$H$28,'Base CDI'!$I$4:$I$29,S822,"Cubic","Extrapolate=Linear","MultiX=Average","Skip=True","Sort=True")</f>
        <v>13.693608770076528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46667</v>
      </c>
      <c r="T823" s="43">
        <f ca="1">_xll.BInterpol('Base CDI'!$H$4:$H$28,'Base CDI'!$J$4:$J$29,S823,"Cubic","Extrapolate=Linear","MultiX=Average","Skip=True","Sort=True")</f>
        <v>13.708026658860749</v>
      </c>
      <c r="U823" s="43">
        <f ca="1">_xll.BInterpol('Base CDI'!$H$4:$H$28,'Base CDI'!$I$4:$I$29,S823,"Cubic","Extrapolate=Linear","MultiX=Average","Skip=True","Sort=True")</f>
        <v>13.692150652800223</v>
      </c>
    </row>
    <row r="824" spans="16:21" x14ac:dyDescent="0.25">
      <c r="P824" s="10">
        <v>35709</v>
      </c>
      <c r="Q824">
        <v>2.914485</v>
      </c>
      <c r="S824" s="42">
        <f t="shared" ca="1" si="17"/>
        <v>46668</v>
      </c>
      <c r="T824" s="43">
        <f ca="1">_xll.BInterpol('Base CDI'!$H$4:$H$28,'Base CDI'!$J$4:$J$29,S824,"Cubic","Extrapolate=Linear","MultiX=Average","Skip=True","Sort=True")</f>
        <v>13.706554563317574</v>
      </c>
      <c r="U824" s="43">
        <f ca="1">_xll.BInterpol('Base CDI'!$H$4:$H$28,'Base CDI'!$I$4:$I$29,S824,"Cubic","Extrapolate=Linear","MultiX=Average","Skip=True","Sort=True")</f>
        <v>13.69069787891562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46669</v>
      </c>
      <c r="T825" s="43">
        <f ca="1">_xll.BInterpol('Base CDI'!$H$4:$H$28,'Base CDI'!$J$4:$J$29,S825,"Cubic","Extrapolate=Linear","MultiX=Average","Skip=True","Sort=True")</f>
        <v>13.705087746021709</v>
      </c>
      <c r="U825" s="43">
        <f ca="1">_xll.BInterpol('Base CDI'!$H$4:$H$28,'Base CDI'!$I$4:$I$29,S825,"Cubic","Extrapolate=Linear","MultiX=Average","Skip=True","Sort=True")</f>
        <v>13.689250450526774</v>
      </c>
    </row>
    <row r="826" spans="16:21" x14ac:dyDescent="0.25">
      <c r="P826" s="10">
        <v>35711</v>
      </c>
      <c r="Q826">
        <v>2.918469</v>
      </c>
      <c r="S826" s="42">
        <f t="shared" ca="1" si="17"/>
        <v>46670</v>
      </c>
      <c r="T826" s="43">
        <f ca="1">_xll.BInterpol('Base CDI'!$H$4:$H$28,'Base CDI'!$J$4:$J$29,S826,"Cubic","Extrapolate=Linear","MultiX=Average","Skip=True","Sort=True")</f>
        <v>13.703626209821978</v>
      </c>
      <c r="U826" s="43">
        <f ca="1">_xll.BInterpol('Base CDI'!$H$4:$H$28,'Base CDI'!$I$4:$I$29,S826,"Cubic","Extrapolate=Linear","MultiX=Average","Skip=True","Sort=True")</f>
        <v>13.687808369737754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46671</v>
      </c>
      <c r="T827" s="43">
        <f ca="1">_xll.BInterpol('Base CDI'!$H$4:$H$28,'Base CDI'!$J$4:$J$29,S827,"Cubic","Extrapolate=Linear","MultiX=Average","Skip=True","Sort=True")</f>
        <v>13.7021699575672</v>
      </c>
      <c r="U827" s="43">
        <f ca="1">_xll.BInterpol('Base CDI'!$H$4:$H$28,'Base CDI'!$I$4:$I$29,S827,"Cubic","Extrapolate=Linear","MultiX=Average","Skip=True","Sort=True")</f>
        <v>13.686371638652616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46672</v>
      </c>
      <c r="T828" s="43">
        <f ca="1">_xll.BInterpol('Base CDI'!$H$4:$H$28,'Base CDI'!$J$4:$J$29,S828,"Cubic","Extrapolate=Linear","MultiX=Average","Skip=True","Sort=True")</f>
        <v>13.700718992106198</v>
      </c>
      <c r="U828" s="43">
        <f ca="1">_xll.BInterpol('Base CDI'!$H$4:$H$28,'Base CDI'!$I$4:$I$29,S828,"Cubic","Extrapolate=Linear","MultiX=Average","Skip=True","Sort=True")</f>
        <v>13.684940259375422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46673</v>
      </c>
      <c r="T829" s="43">
        <f ca="1">_xll.BInterpol('Base CDI'!$H$4:$H$28,'Base CDI'!$J$4:$J$29,S829,"Cubic","Extrapolate=Linear","MultiX=Average","Skip=True","Sort=True")</f>
        <v>13.699273316287792</v>
      </c>
      <c r="U829" s="43">
        <f ca="1">_xll.BInterpol('Base CDI'!$H$4:$H$28,'Base CDI'!$I$4:$I$29,S829,"Cubic","Extrapolate=Linear","MultiX=Average","Skip=True","Sort=True")</f>
        <v>13.683514234010236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46674</v>
      </c>
      <c r="T830" s="43">
        <f ca="1">_xll.BInterpol('Base CDI'!$H$4:$H$28,'Base CDI'!$J$4:$J$29,S830,"Cubic","Extrapolate=Linear","MultiX=Average","Skip=True","Sort=True")</f>
        <v>13.697832932960804</v>
      </c>
      <c r="U830" s="43">
        <f ca="1">_xll.BInterpol('Base CDI'!$H$4:$H$28,'Base CDI'!$I$4:$I$29,S830,"Cubic","Extrapolate=Linear","MultiX=Average","Skip=True","Sort=True")</f>
        <v>13.682093564661114</v>
      </c>
    </row>
    <row r="831" spans="16:21" x14ac:dyDescent="0.25">
      <c r="P831" s="10">
        <v>35718</v>
      </c>
      <c r="Q831">
        <v>2.928464</v>
      </c>
      <c r="S831" s="42">
        <f t="shared" ca="1" si="17"/>
        <v>46675</v>
      </c>
      <c r="T831" s="43">
        <f ca="1">_xll.BInterpol('Base CDI'!$H$4:$H$28,'Base CDI'!$J$4:$J$29,S831,"Cubic","Extrapolate=Linear","MultiX=Average","Skip=True","Sort=True")</f>
        <v>13.696397844974053</v>
      </c>
      <c r="U831" s="43">
        <f ca="1">_xll.BInterpol('Base CDI'!$H$4:$H$28,'Base CDI'!$I$4:$I$29,S831,"Cubic","Extrapolate=Linear","MultiX=Average","Skip=True","Sort=True")</f>
        <v>13.680678253432124</v>
      </c>
    </row>
    <row r="832" spans="16:21" x14ac:dyDescent="0.25">
      <c r="P832" s="10">
        <v>35719</v>
      </c>
      <c r="Q832">
        <v>2.930485</v>
      </c>
      <c r="S832" s="42">
        <f t="shared" ca="1" si="17"/>
        <v>46676</v>
      </c>
      <c r="T832" s="43">
        <f ca="1">_xll.BInterpol('Base CDI'!$H$4:$H$28,'Base CDI'!$J$4:$J$29,S832,"Cubic","Extrapolate=Linear","MultiX=Average","Skip=True","Sort=True")</f>
        <v>13.694968055176361</v>
      </c>
      <c r="U832" s="43">
        <f ca="1">_xll.BInterpol('Base CDI'!$H$4:$H$28,'Base CDI'!$I$4:$I$29,S832,"Cubic","Extrapolate=Linear","MultiX=Average","Skip=True","Sort=True")</f>
        <v>13.679268302427323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46677</v>
      </c>
      <c r="T833" s="43">
        <f ca="1">_xll.BInterpol('Base CDI'!$H$4:$H$28,'Base CDI'!$J$4:$J$29,S833,"Cubic","Extrapolate=Linear","MultiX=Average","Skip=True","Sort=True")</f>
        <v>13.693543566416549</v>
      </c>
      <c r="U833" s="43">
        <f ca="1">_xll.BInterpol('Base CDI'!$H$4:$H$28,'Base CDI'!$I$4:$I$29,S833,"Cubic","Extrapolate=Linear","MultiX=Average","Skip=True","Sort=True")</f>
        <v>13.677863713750773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46678</v>
      </c>
      <c r="T834" s="43">
        <f ca="1">_xll.BInterpol('Base CDI'!$H$4:$H$28,'Base CDI'!$J$4:$J$29,S834,"Cubic","Extrapolate=Linear","MultiX=Average","Skip=True","Sort=True")</f>
        <v>13.69212438154344</v>
      </c>
      <c r="U834" s="43">
        <f ca="1">_xll.BInterpol('Base CDI'!$H$4:$H$28,'Base CDI'!$I$4:$I$29,S834,"Cubic","Extrapolate=Linear","MultiX=Average","Skip=True","Sort=True")</f>
        <v>13.676464489506536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46679</v>
      </c>
      <c r="T835" s="43">
        <f ca="1">_xll.BInterpol('Base CDI'!$H$4:$H$28,'Base CDI'!$J$4:$J$29,S835,"Cubic","Extrapolate=Linear","MultiX=Average","Skip=True","Sort=True")</f>
        <v>13.690710503405853</v>
      </c>
      <c r="U835" s="43">
        <f ca="1">_xll.BInterpol('Base CDI'!$H$4:$H$28,'Base CDI'!$I$4:$I$29,S835,"Cubic","Extrapolate=Linear","MultiX=Average","Skip=True","Sort=True")</f>
        <v>13.675070631798672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46680</v>
      </c>
      <c r="T836" s="43">
        <f ca="1">_xll.BInterpol('Base CDI'!$H$4:$H$28,'Base CDI'!$J$4:$J$29,S836,"Cubic","Extrapolate=Linear","MultiX=Average","Skip=True","Sort=True")</f>
        <v>13.689301934852608</v>
      </c>
      <c r="U836" s="43">
        <f ca="1">_xll.BInterpol('Base CDI'!$H$4:$H$28,'Base CDI'!$I$4:$I$29,S836,"Cubic","Extrapolate=Linear","MultiX=Average","Skip=True","Sort=True")</f>
        <v>13.673682142731245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46681</v>
      </c>
      <c r="T837" s="43">
        <f ca="1">_xll.BInterpol('Base CDI'!$H$4:$H$28,'Base CDI'!$J$4:$J$29,S837,"Cubic","Extrapolate=Linear","MultiX=Average","Skip=True","Sort=True")</f>
        <v>13.68789867873253</v>
      </c>
      <c r="U837" s="43">
        <f ca="1">_xll.BInterpol('Base CDI'!$H$4:$H$28,'Base CDI'!$I$4:$I$29,S837,"Cubic","Extrapolate=Linear","MultiX=Average","Skip=True","Sort=True")</f>
        <v>13.672299024408314</v>
      </c>
    </row>
    <row r="838" spans="16:21" x14ac:dyDescent="0.25">
      <c r="P838" s="10">
        <v>35727</v>
      </c>
      <c r="Q838">
        <v>2.942599</v>
      </c>
      <c r="S838" s="42">
        <f t="shared" ca="1" si="17"/>
        <v>46682</v>
      </c>
      <c r="T838" s="43">
        <f ca="1">_xll.BInterpol('Base CDI'!$H$4:$H$28,'Base CDI'!$J$4:$J$29,S838,"Cubic","Extrapolate=Linear","MultiX=Average","Skip=True","Sort=True")</f>
        <v>13.686500737894436</v>
      </c>
      <c r="U838" s="43">
        <f ca="1">_xll.BInterpol('Base CDI'!$H$4:$H$28,'Base CDI'!$I$4:$I$29,S838,"Cubic","Extrapolate=Linear","MultiX=Average","Skip=True","Sort=True")</f>
        <v>13.670921278933941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46683</v>
      </c>
      <c r="T839" s="43">
        <f ca="1">_xll.BInterpol('Base CDI'!$H$4:$H$28,'Base CDI'!$J$4:$J$29,S839,"Cubic","Extrapolate=Linear","MultiX=Average","Skip=True","Sort=True")</f>
        <v>13.685108115187148</v>
      </c>
      <c r="U839" s="43">
        <f ca="1">_xll.BInterpol('Base CDI'!$H$4:$H$28,'Base CDI'!$I$4:$I$29,S839,"Cubic","Extrapolate=Linear","MultiX=Average","Skip=True","Sort=True")</f>
        <v>13.669548908412185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46684</v>
      </c>
      <c r="T840" s="43">
        <f ca="1">_xll.BInterpol('Base CDI'!$H$4:$H$28,'Base CDI'!$J$4:$J$29,S840,"Cubic","Extrapolate=Linear","MultiX=Average","Skip=True","Sort=True")</f>
        <v>13.683720813459491</v>
      </c>
      <c r="U840" s="43">
        <f ca="1">_xll.BInterpol('Base CDI'!$H$4:$H$28,'Base CDI'!$I$4:$I$29,S840,"Cubic","Extrapolate=Linear","MultiX=Average","Skip=True","Sort=True")</f>
        <v>13.668181914947112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46685</v>
      </c>
      <c r="T841" s="43">
        <f ca="1">_xll.BInterpol('Base CDI'!$H$4:$H$28,'Base CDI'!$J$4:$J$29,S841,"Cubic","Extrapolate=Linear","MultiX=Average","Skip=True","Sort=True")</f>
        <v>13.68233883556028</v>
      </c>
      <c r="U841" s="43">
        <f ca="1">_xll.BInterpol('Base CDI'!$H$4:$H$28,'Base CDI'!$I$4:$I$29,S841,"Cubic","Extrapolate=Linear","MultiX=Average","Skip=True","Sort=True")</f>
        <v>13.66682030064278</v>
      </c>
    </row>
    <row r="842" spans="16:21" x14ac:dyDescent="0.25">
      <c r="P842" s="10">
        <v>35733</v>
      </c>
      <c r="Q842">
        <v>2.950739</v>
      </c>
      <c r="S842" s="42">
        <f t="shared" ca="1" si="17"/>
        <v>46686</v>
      </c>
      <c r="T842" s="43">
        <f ca="1">_xll.BInterpol('Base CDI'!$H$4:$H$28,'Base CDI'!$J$4:$J$29,S842,"Cubic","Extrapolate=Linear","MultiX=Average","Skip=True","Sort=True")</f>
        <v>13.680962184338341</v>
      </c>
      <c r="U842" s="43">
        <f ca="1">_xll.BInterpol('Base CDI'!$H$4:$H$28,'Base CDI'!$I$4:$I$29,S842,"Cubic","Extrapolate=Linear","MultiX=Average","Skip=True","Sort=True")</f>
        <v>13.665464067603251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46687</v>
      </c>
      <c r="T843" s="43">
        <f ca="1">_xll.BInterpol('Base CDI'!$H$4:$H$28,'Base CDI'!$J$4:$J$29,S843,"Cubic","Extrapolate=Linear","MultiX=Average","Skip=True","Sort=True")</f>
        <v>13.679590862642492</v>
      </c>
      <c r="U843" s="43">
        <f ca="1">_xll.BInterpol('Base CDI'!$H$4:$H$28,'Base CDI'!$I$4:$I$29,S843,"Cubic","Extrapolate=Linear","MultiX=Average","Skip=True","Sort=True")</f>
        <v>13.664113217932588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46688</v>
      </c>
      <c r="T844" s="43">
        <f ca="1">_xll.BInterpol('Base CDI'!$H$4:$H$28,'Base CDI'!$J$4:$J$29,S844,"Cubic","Extrapolate=Linear","MultiX=Average","Skip=True","Sort=True")</f>
        <v>13.678224873321556</v>
      </c>
      <c r="U844" s="43">
        <f ca="1">_xll.BInterpol('Base CDI'!$H$4:$H$28,'Base CDI'!$I$4:$I$29,S844,"Cubic","Extrapolate=Linear","MultiX=Average","Skip=True","Sort=True")</f>
        <v>13.662767753734849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46689</v>
      </c>
      <c r="T845" s="43">
        <f ca="1">_xll.BInterpol('Base CDI'!$H$4:$H$28,'Base CDI'!$J$4:$J$29,S845,"Cubic","Extrapolate=Linear","MultiX=Average","Skip=True","Sort=True")</f>
        <v>13.676864219224353</v>
      </c>
      <c r="U845" s="43">
        <f ca="1">_xll.BInterpol('Base CDI'!$H$4:$H$28,'Base CDI'!$I$4:$I$29,S845,"Cubic","Extrapolate=Linear","MultiX=Average","Skip=True","Sort=True")</f>
        <v>13.661427677114098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46690</v>
      </c>
      <c r="T846" s="43">
        <f ca="1">_xll.BInterpol('Base CDI'!$H$4:$H$28,'Base CDI'!$J$4:$J$29,S846,"Cubic","Extrapolate=Linear","MultiX=Average","Skip=True","Sort=True")</f>
        <v>13.675508903199702</v>
      </c>
      <c r="U846" s="43">
        <f ca="1">_xll.BInterpol('Base CDI'!$H$4:$H$28,'Base CDI'!$I$4:$I$29,S846,"Cubic","Extrapolate=Linear","MultiX=Average","Skip=True","Sort=True")</f>
        <v>13.660092990174395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46691</v>
      </c>
      <c r="T847" s="43">
        <f ca="1">_xll.BInterpol('Base CDI'!$H$4:$H$28,'Base CDI'!$J$4:$J$29,S847,"Cubic","Extrapolate=Linear","MultiX=Average","Skip=True","Sort=True")</f>
        <v>13.674158928096428</v>
      </c>
      <c r="U847" s="43">
        <f ca="1">_xll.BInterpol('Base CDI'!$H$4:$H$28,'Base CDI'!$I$4:$I$29,S847,"Cubic","Extrapolate=Linear","MultiX=Average","Skip=True","Sort=True")</f>
        <v>13.658763695019802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46692</v>
      </c>
      <c r="T848" s="43">
        <f ca="1">_xll.BInterpol('Base CDI'!$H$4:$H$28,'Base CDI'!$J$4:$J$29,S848,"Cubic","Extrapolate=Linear","MultiX=Average","Skip=True","Sort=True")</f>
        <v>13.672814296763352</v>
      </c>
      <c r="U848" s="43">
        <f ca="1">_xll.BInterpol('Base CDI'!$H$4:$H$28,'Base CDI'!$I$4:$I$29,S848,"Cubic","Extrapolate=Linear","MultiX=Average","Skip=True","Sort=True")</f>
        <v>13.657439793754381</v>
      </c>
    </row>
    <row r="849" spans="16:21" x14ac:dyDescent="0.25">
      <c r="P849" s="10">
        <v>35744</v>
      </c>
      <c r="Q849">
        <v>2.979241</v>
      </c>
      <c r="S849" s="42">
        <f t="shared" ca="1" si="18"/>
        <v>46693</v>
      </c>
      <c r="T849" s="43">
        <f ca="1">_xll.BInterpol('Base CDI'!$H$4:$H$28,'Base CDI'!$J$4:$J$29,S849,"Cubic","Extrapolate=Linear","MultiX=Average","Skip=True","Sort=True")</f>
        <v>13.671475012049292</v>
      </c>
      <c r="U849" s="43">
        <f ca="1">_xll.BInterpol('Base CDI'!$H$4:$H$28,'Base CDI'!$I$4:$I$29,S849,"Cubic","Extrapolate=Linear","MultiX=Average","Skip=True","Sort=True")</f>
        <v>13.656121288482192</v>
      </c>
    </row>
    <row r="850" spans="16:21" x14ac:dyDescent="0.25">
      <c r="P850" s="10">
        <v>35745</v>
      </c>
      <c r="Q850">
        <v>2.98366</v>
      </c>
      <c r="S850" s="42">
        <f t="shared" ca="1" si="18"/>
        <v>46694</v>
      </c>
      <c r="T850" s="43">
        <f ca="1">_xll.BInterpol('Base CDI'!$H$4:$H$28,'Base CDI'!$J$4:$J$29,S850,"Cubic","Extrapolate=Linear","MultiX=Average","Skip=True","Sort=True")</f>
        <v>13.67014107680307</v>
      </c>
      <c r="U850" s="43">
        <f ca="1">_xll.BInterpol('Base CDI'!$H$4:$H$28,'Base CDI'!$I$4:$I$29,S850,"Cubic","Extrapolate=Linear","MultiX=Average","Skip=True","Sort=True")</f>
        <v>13.654808181307295</v>
      </c>
    </row>
    <row r="851" spans="16:21" x14ac:dyDescent="0.25">
      <c r="P851" s="10">
        <v>35746</v>
      </c>
      <c r="Q851">
        <v>2.988086</v>
      </c>
      <c r="S851" s="42">
        <f t="shared" ca="1" si="18"/>
        <v>46695</v>
      </c>
      <c r="T851" s="43">
        <f ca="1">_xll.BInterpol('Base CDI'!$H$4:$H$28,'Base CDI'!$J$4:$J$29,S851,"Cubic","Extrapolate=Linear","MultiX=Average","Skip=True","Sort=True")</f>
        <v>13.668812493873508</v>
      </c>
      <c r="U851" s="43">
        <f ca="1">_xll.BInterpol('Base CDI'!$H$4:$H$28,'Base CDI'!$I$4:$I$29,S851,"Cubic","Extrapolate=Linear","MultiX=Average","Skip=True","Sort=True")</f>
        <v>13.653500474333756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46696</v>
      </c>
      <c r="T852" s="43">
        <f ca="1">_xll.BInterpol('Base CDI'!$H$4:$H$28,'Base CDI'!$J$4:$J$29,S852,"Cubic","Extrapolate=Linear","MultiX=Average","Skip=True","Sort=True")</f>
        <v>13.667489266109428</v>
      </c>
      <c r="U852" s="43">
        <f ca="1">_xll.BInterpol('Base CDI'!$H$4:$H$28,'Base CDI'!$I$4:$I$29,S852,"Cubic","Extrapolate=Linear","MultiX=Average","Skip=True","Sort=True")</f>
        <v>13.652198169665631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46697</v>
      </c>
      <c r="T853" s="43">
        <f ca="1">_xll.BInterpol('Base CDI'!$H$4:$H$28,'Base CDI'!$J$4:$J$29,S853,"Cubic","Extrapolate=Linear","MultiX=Average","Skip=True","Sort=True")</f>
        <v>13.666171396359649</v>
      </c>
      <c r="U853" s="43">
        <f ca="1">_xll.BInterpol('Base CDI'!$H$4:$H$28,'Base CDI'!$I$4:$I$29,S853,"Cubic","Extrapolate=Linear","MultiX=Average","Skip=True","Sort=True")</f>
        <v>13.650901269406983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46698</v>
      </c>
      <c r="T854" s="43">
        <f ca="1">_xll.BInterpol('Base CDI'!$H$4:$H$28,'Base CDI'!$J$4:$J$29,S854,"Cubic","Extrapolate=Linear","MultiX=Average","Skip=True","Sort=True")</f>
        <v>13.664858887472993</v>
      </c>
      <c r="U854" s="43">
        <f ca="1">_xll.BInterpol('Base CDI'!$H$4:$H$28,'Base CDI'!$I$4:$I$29,S854,"Cubic","Extrapolate=Linear","MultiX=Average","Skip=True","Sort=True")</f>
        <v>13.649609775661876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46699</v>
      </c>
      <c r="T855" s="43">
        <f ca="1">_xll.BInterpol('Base CDI'!$H$4:$H$28,'Base CDI'!$J$4:$J$29,S855,"Cubic","Extrapolate=Linear","MultiX=Average","Skip=True","Sort=True")</f>
        <v>13.663551742298282</v>
      </c>
      <c r="U855" s="43">
        <f ca="1">_xll.BInterpol('Base CDI'!$H$4:$H$28,'Base CDI'!$I$4:$I$29,S855,"Cubic","Extrapolate=Linear","MultiX=Average","Skip=True","Sort=True")</f>
        <v>13.648323690534369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46700</v>
      </c>
      <c r="T856" s="43">
        <f ca="1">_xll.BInterpol('Base CDI'!$H$4:$H$28,'Base CDI'!$J$4:$J$29,S856,"Cubic","Extrapolate=Linear","MultiX=Average","Skip=True","Sort=True")</f>
        <v>13.662249963684333</v>
      </c>
      <c r="U856" s="43">
        <f ca="1">_xll.BInterpol('Base CDI'!$H$4:$H$28,'Base CDI'!$I$4:$I$29,S856,"Cubic","Extrapolate=Linear","MultiX=Average","Skip=True","Sort=True")</f>
        <v>13.647043016128523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46701</v>
      </c>
      <c r="T857" s="43">
        <f ca="1">_xll.BInterpol('Base CDI'!$H$4:$H$28,'Base CDI'!$J$4:$J$29,S857,"Cubic","Extrapolate=Linear","MultiX=Average","Skip=True","Sort=True")</f>
        <v>13.660953554479972</v>
      </c>
      <c r="U857" s="43">
        <f ca="1">_xll.BInterpol('Base CDI'!$H$4:$H$28,'Base CDI'!$I$4:$I$29,S857,"Cubic","Extrapolate=Linear","MultiX=Average","Skip=True","Sort=True")</f>
        <v>13.6457677545484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46702</v>
      </c>
      <c r="T858" s="43">
        <f ca="1">_xll.BInterpol('Base CDI'!$H$4:$H$28,'Base CDI'!$J$4:$J$29,S858,"Cubic","Extrapolate=Linear","MultiX=Average","Skip=True","Sort=True")</f>
        <v>13.659662517534018</v>
      </c>
      <c r="U858" s="43">
        <f ca="1">_xll.BInterpol('Base CDI'!$H$4:$H$28,'Base CDI'!$I$4:$I$29,S858,"Cubic","Extrapolate=Linear","MultiX=Average","Skip=True","Sort=True")</f>
        <v>13.644497907898062</v>
      </c>
    </row>
    <row r="859" spans="16:21" x14ac:dyDescent="0.25">
      <c r="P859" s="10">
        <v>35758</v>
      </c>
      <c r="Q859">
        <v>3.02373</v>
      </c>
      <c r="S859" s="42">
        <f t="shared" ca="1" si="18"/>
        <v>46703</v>
      </c>
      <c r="T859" s="43">
        <f ca="1">_xll.BInterpol('Base CDI'!$H$4:$H$28,'Base CDI'!$J$4:$J$29,S859,"Cubic","Extrapolate=Linear","MultiX=Average","Skip=True","Sort=True")</f>
        <v>13.658376855695293</v>
      </c>
      <c r="U859" s="43">
        <f ca="1">_xll.BInterpol('Base CDI'!$H$4:$H$28,'Base CDI'!$I$4:$I$29,S859,"Cubic","Extrapolate=Linear","MultiX=Average","Skip=True","Sort=True")</f>
        <v>13.643233478281568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46704</v>
      </c>
      <c r="T860" s="43">
        <f ca="1">_xll.BInterpol('Base CDI'!$H$4:$H$28,'Base CDI'!$J$4:$J$29,S860,"Cubic","Extrapolate=Linear","MultiX=Average","Skip=True","Sort=True")</f>
        <v>13.657096571812618</v>
      </c>
      <c r="U860" s="43">
        <f ca="1">_xll.BInterpol('Base CDI'!$H$4:$H$28,'Base CDI'!$I$4:$I$29,S860,"Cubic","Extrapolate=Linear","MultiX=Average","Skip=True","Sort=True")</f>
        <v>13.641974467802982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46705</v>
      </c>
      <c r="T861" s="43">
        <f ca="1">_xll.BInterpol('Base CDI'!$H$4:$H$28,'Base CDI'!$J$4:$J$29,S861,"Cubic","Extrapolate=Linear","MultiX=Average","Skip=True","Sort=True")</f>
        <v>13.655821668734811</v>
      </c>
      <c r="U861" s="43">
        <f ca="1">_xll.BInterpol('Base CDI'!$H$4:$H$28,'Base CDI'!$I$4:$I$29,S861,"Cubic","Extrapolate=Linear","MultiX=Average","Skip=True","Sort=True")</f>
        <v>13.640720878566365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46706</v>
      </c>
      <c r="T862" s="43">
        <f ca="1">_xll.BInterpol('Base CDI'!$H$4:$H$28,'Base CDI'!$J$4:$J$29,S862,"Cubic","Extrapolate=Linear","MultiX=Average","Skip=True","Sort=True")</f>
        <v>13.654552149310696</v>
      </c>
      <c r="U862" s="43">
        <f ca="1">_xll.BInterpol('Base CDI'!$H$4:$H$28,'Base CDI'!$I$4:$I$29,S862,"Cubic","Extrapolate=Linear","MultiX=Average","Skip=True","Sort=True")</f>
        <v>13.639472712675776</v>
      </c>
    </row>
    <row r="863" spans="16:21" x14ac:dyDescent="0.25">
      <c r="P863" s="10">
        <v>35762</v>
      </c>
      <c r="Q863">
        <v>3.041741</v>
      </c>
      <c r="S863" s="42">
        <f t="shared" ca="1" si="18"/>
        <v>46707</v>
      </c>
      <c r="T863" s="43">
        <f ca="1">_xll.BInterpol('Base CDI'!$H$4:$H$28,'Base CDI'!$J$4:$J$29,S863,"Cubic","Extrapolate=Linear","MultiX=Average","Skip=True","Sort=True")</f>
        <v>13.653288016389094</v>
      </c>
      <c r="U863" s="43">
        <f ca="1">_xll.BInterpol('Base CDI'!$H$4:$H$28,'Base CDI'!$I$4:$I$29,S863,"Cubic","Extrapolate=Linear","MultiX=Average","Skip=True","Sort=True")</f>
        <v>13.638229972235278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46708</v>
      </c>
      <c r="T864" s="43">
        <f ca="1">_xll.BInterpol('Base CDI'!$H$4:$H$28,'Base CDI'!$J$4:$J$29,S864,"Cubic","Extrapolate=Linear","MultiX=Average","Skip=True","Sort=True")</f>
        <v>13.652029272818828</v>
      </c>
      <c r="U864" s="43">
        <f ca="1">_xll.BInterpol('Base CDI'!$H$4:$H$28,'Base CDI'!$I$4:$I$29,S864,"Cubic","Extrapolate=Linear","MultiX=Average","Skip=True","Sort=True")</f>
        <v>13.636992659348932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46709</v>
      </c>
      <c r="T865" s="43">
        <f ca="1">_xll.BInterpol('Base CDI'!$H$4:$H$28,'Base CDI'!$J$4:$J$29,S865,"Cubic","Extrapolate=Linear","MultiX=Average","Skip=True","Sort=True")</f>
        <v>13.650775921448714</v>
      </c>
      <c r="U865" s="43">
        <f ca="1">_xll.BInterpol('Base CDI'!$H$4:$H$28,'Base CDI'!$I$4:$I$29,S865,"Cubic","Extrapolate=Linear","MultiX=Average","Skip=True","Sort=True")</f>
        <v>13.635760776120801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46710</v>
      </c>
      <c r="T866" s="43">
        <f ca="1">_xll.BInterpol('Base CDI'!$H$4:$H$28,'Base CDI'!$J$4:$J$29,S866,"Cubic","Extrapolate=Linear","MultiX=Average","Skip=True","Sort=True")</f>
        <v>13.649527965127575</v>
      </c>
      <c r="U866" s="43">
        <f ca="1">_xll.BInterpol('Base CDI'!$H$4:$H$28,'Base CDI'!$I$4:$I$29,S866,"Cubic","Extrapolate=Linear","MultiX=Average","Skip=True","Sort=True")</f>
        <v>13.634534324654943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46711</v>
      </c>
      <c r="T867" s="43">
        <f ca="1">_xll.BInterpol('Base CDI'!$H$4:$H$28,'Base CDI'!$J$4:$J$29,S867,"Cubic","Extrapolate=Linear","MultiX=Average","Skip=True","Sort=True")</f>
        <v>13.648285406704234</v>
      </c>
      <c r="U867" s="43">
        <f ca="1">_xll.BInterpol('Base CDI'!$H$4:$H$28,'Base CDI'!$I$4:$I$29,S867,"Cubic","Extrapolate=Linear","MultiX=Average","Skip=True","Sort=True")</f>
        <v>13.63331330705542</v>
      </c>
    </row>
    <row r="868" spans="16:21" x14ac:dyDescent="0.25">
      <c r="P868" s="10">
        <v>35769</v>
      </c>
      <c r="Q868">
        <v>3.06141</v>
      </c>
      <c r="S868" s="42">
        <f t="shared" ca="1" si="18"/>
        <v>46712</v>
      </c>
      <c r="T868" s="43">
        <f ca="1">_xll.BInterpol('Base CDI'!$H$4:$H$28,'Base CDI'!$J$4:$J$29,S868,"Cubic","Extrapolate=Linear","MultiX=Average","Skip=True","Sort=True")</f>
        <v>13.647048249027511</v>
      </c>
      <c r="U868" s="43">
        <f ca="1">_xll.BInterpol('Base CDI'!$H$4:$H$28,'Base CDI'!$I$4:$I$29,S868,"Cubic","Extrapolate=Linear","MultiX=Average","Skip=True","Sort=True")</f>
        <v>13.632097725426297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46713</v>
      </c>
      <c r="T869" s="43">
        <f ca="1">_xll.BInterpol('Base CDI'!$H$4:$H$28,'Base CDI'!$J$4:$J$29,S869,"Cubic","Extrapolate=Linear","MultiX=Average","Skip=True","Sort=True")</f>
        <v>13.645816494946228</v>
      </c>
      <c r="U869" s="43">
        <f ca="1">_xll.BInterpol('Base CDI'!$H$4:$H$28,'Base CDI'!$I$4:$I$29,S869,"Cubic","Extrapolate=Linear","MultiX=Average","Skip=True","Sort=True")</f>
        <v>13.630887581871633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46714</v>
      </c>
      <c r="T870" s="43">
        <f ca="1">_xll.BInterpol('Base CDI'!$H$4:$H$28,'Base CDI'!$J$4:$J$29,S870,"Cubic","Extrapolate=Linear","MultiX=Average","Skip=True","Sort=True")</f>
        <v>13.644590147309204</v>
      </c>
      <c r="U870" s="43">
        <f ca="1">_xll.BInterpol('Base CDI'!$H$4:$H$28,'Base CDI'!$I$4:$I$29,S870,"Cubic","Extrapolate=Linear","MultiX=Average","Skip=True","Sort=True")</f>
        <v>13.629682878495487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46715</v>
      </c>
      <c r="T871" s="43">
        <f ca="1">_xll.BInterpol('Base CDI'!$H$4:$H$28,'Base CDI'!$J$4:$J$29,S871,"Cubic","Extrapolate=Linear","MultiX=Average","Skip=True","Sort=True")</f>
        <v>13.643369208965261</v>
      </c>
      <c r="U871" s="43">
        <f ca="1">_xll.BInterpol('Base CDI'!$H$4:$H$28,'Base CDI'!$I$4:$I$29,S871,"Cubic","Extrapolate=Linear","MultiX=Average","Skip=True","Sort=True")</f>
        <v>13.628483617401924</v>
      </c>
    </row>
    <row r="872" spans="16:21" x14ac:dyDescent="0.25">
      <c r="P872" s="10">
        <v>35775</v>
      </c>
      <c r="Q872">
        <v>3.077248</v>
      </c>
      <c r="S872" s="42">
        <f t="shared" ca="1" si="18"/>
        <v>46716</v>
      </c>
      <c r="T872" s="43">
        <f ca="1">_xll.BInterpol('Base CDI'!$H$4:$H$28,'Base CDI'!$J$4:$J$29,S872,"Cubic","Extrapolate=Linear","MultiX=Average","Skip=True","Sort=True")</f>
        <v>13.642153682763221</v>
      </c>
      <c r="U872" s="43">
        <f ca="1">_xll.BInterpol('Base CDI'!$H$4:$H$28,'Base CDI'!$I$4:$I$29,S872,"Cubic","Extrapolate=Linear","MultiX=Average","Skip=True","Sort=True")</f>
        <v>13.627289800695003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46717</v>
      </c>
      <c r="T873" s="43">
        <f ca="1">_xll.BInterpol('Base CDI'!$H$4:$H$28,'Base CDI'!$J$4:$J$29,S873,"Cubic","Extrapolate=Linear","MultiX=Average","Skip=True","Sort=True")</f>
        <v>13.640943571551903</v>
      </c>
      <c r="U873" s="43">
        <f ca="1">_xll.BInterpol('Base CDI'!$H$4:$H$28,'Base CDI'!$I$4:$I$29,S873,"Cubic","Extrapolate=Linear","MultiX=Average","Skip=True","Sort=True")</f>
        <v>13.626101430478785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46718</v>
      </c>
      <c r="T874" s="43">
        <f ca="1">_xll.BInterpol('Base CDI'!$H$4:$H$28,'Base CDI'!$J$4:$J$29,S874,"Cubic","Extrapolate=Linear","MultiX=Average","Skip=True","Sort=True")</f>
        <v>13.639738878180131</v>
      </c>
      <c r="U874" s="43">
        <f ca="1">_xll.BInterpol('Base CDI'!$H$4:$H$28,'Base CDI'!$I$4:$I$29,S874,"Cubic","Extrapolate=Linear","MultiX=Average","Skip=True","Sort=True")</f>
        <v>13.624918508857334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46719</v>
      </c>
      <c r="T875" s="43">
        <f ca="1">_xll.BInterpol('Base CDI'!$H$4:$H$28,'Base CDI'!$J$4:$J$29,S875,"Cubic","Extrapolate=Linear","MultiX=Average","Skip=True","Sort=True")</f>
        <v>13.638539605496723</v>
      </c>
      <c r="U875" s="43">
        <f ca="1">_xll.BInterpol('Base CDI'!$H$4:$H$28,'Base CDI'!$I$4:$I$29,S875,"Cubic","Extrapolate=Linear","MultiX=Average","Skip=True","Sort=True")</f>
        <v>13.623741037934709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46720</v>
      </c>
      <c r="T876" s="43">
        <f ca="1">_xll.BInterpol('Base CDI'!$H$4:$H$28,'Base CDI'!$J$4:$J$29,S876,"Cubic","Extrapolate=Linear","MultiX=Average","Skip=True","Sort=True")</f>
        <v>13.637345756350502</v>
      </c>
      <c r="U876" s="43">
        <f ca="1">_xll.BInterpol('Base CDI'!$H$4:$H$28,'Base CDI'!$I$4:$I$29,S876,"Cubic","Extrapolate=Linear","MultiX=Average","Skip=True","Sort=True")</f>
        <v>13.622569019814971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46721</v>
      </c>
      <c r="T877" s="43">
        <f ca="1">_xll.BInterpol('Base CDI'!$H$4:$H$28,'Base CDI'!$J$4:$J$29,S877,"Cubic","Extrapolate=Linear","MultiX=Average","Skip=True","Sort=True")</f>
        <v>13.636157333590289</v>
      </c>
      <c r="U877" s="43">
        <f ca="1">_xll.BInterpol('Base CDI'!$H$4:$H$28,'Base CDI'!$I$4:$I$29,S877,"Cubic","Extrapolate=Linear","MultiX=Average","Skip=True","Sort=True")</f>
        <v>13.621402456602183</v>
      </c>
    </row>
    <row r="878" spans="16:21" x14ac:dyDescent="0.25">
      <c r="P878" s="10">
        <v>35783</v>
      </c>
      <c r="Q878">
        <v>3.101308</v>
      </c>
      <c r="S878" s="42">
        <f t="shared" ca="1" si="18"/>
        <v>46722</v>
      </c>
      <c r="T878" s="43">
        <f ca="1">_xll.BInterpol('Base CDI'!$H$4:$H$28,'Base CDI'!$J$4:$J$29,S878,"Cubic","Extrapolate=Linear","MultiX=Average","Skip=True","Sort=True")</f>
        <v>13.634974340064904</v>
      </c>
      <c r="U878" s="43">
        <f ca="1">_xll.BInterpol('Base CDI'!$H$4:$H$28,'Base CDI'!$I$4:$I$29,S878,"Cubic","Extrapolate=Linear","MultiX=Average","Skip=True","Sort=True")</f>
        <v>13.620241350400406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46723</v>
      </c>
      <c r="T879" s="43">
        <f ca="1">_xll.BInterpol('Base CDI'!$H$4:$H$28,'Base CDI'!$J$4:$J$29,S879,"Cubic","Extrapolate=Linear","MultiX=Average","Skip=True","Sort=True")</f>
        <v>13.633796778623168</v>
      </c>
      <c r="U879" s="43">
        <f ca="1">_xll.BInterpol('Base CDI'!$H$4:$H$28,'Base CDI'!$I$4:$I$29,S879,"Cubic","Extrapolate=Linear","MultiX=Average","Skip=True","Sort=True")</f>
        <v>13.619085703313701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46724</v>
      </c>
      <c r="T880" s="43">
        <f ca="1">_xll.BInterpol('Base CDI'!$H$4:$H$28,'Base CDI'!$J$4:$J$29,S880,"Cubic","Extrapolate=Linear","MultiX=Average","Skip=True","Sort=True")</f>
        <v>13.632624652113904</v>
      </c>
      <c r="U880" s="43">
        <f ca="1">_xll.BInterpol('Base CDI'!$H$4:$H$28,'Base CDI'!$I$4:$I$29,S880,"Cubic","Extrapolate=Linear","MultiX=Average","Skip=True","Sort=True")</f>
        <v>13.61793551744613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46725</v>
      </c>
      <c r="T881" s="43">
        <f ca="1">_xll.BInterpol('Base CDI'!$H$4:$H$28,'Base CDI'!$J$4:$J$29,S881,"Cubic","Extrapolate=Linear","MultiX=Average","Skip=True","Sort=True")</f>
        <v>13.631457963385932</v>
      </c>
      <c r="U881" s="43">
        <f ca="1">_xll.BInterpol('Base CDI'!$H$4:$H$28,'Base CDI'!$I$4:$I$29,S881,"Cubic","Extrapolate=Linear","MultiX=Average","Skip=True","Sort=True")</f>
        <v>13.616790794901751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46726</v>
      </c>
      <c r="T882" s="43">
        <f ca="1">_xll.BInterpol('Base CDI'!$H$4:$H$28,'Base CDI'!$J$4:$J$29,S882,"Cubic","Extrapolate=Linear","MultiX=Average","Skip=True","Sort=True")</f>
        <v>13.630296715288072</v>
      </c>
      <c r="U882" s="43">
        <f ca="1">_xll.BInterpol('Base CDI'!$H$4:$H$28,'Base CDI'!$I$4:$I$29,S882,"Cubic","Extrapolate=Linear","MultiX=Average","Skip=True","Sort=True")</f>
        <v>13.615651537784629</v>
      </c>
    </row>
    <row r="883" spans="16:21" x14ac:dyDescent="0.25">
      <c r="P883" s="10">
        <v>35793</v>
      </c>
      <c r="Q883">
        <v>3.122112</v>
      </c>
      <c r="S883" s="42">
        <f t="shared" ca="1" si="18"/>
        <v>46727</v>
      </c>
      <c r="T883" s="43">
        <f ca="1">_xll.BInterpol('Base CDI'!$H$4:$H$28,'Base CDI'!$J$4:$J$29,S883,"Cubic","Extrapolate=Linear","MultiX=Average","Skip=True","Sort=True")</f>
        <v>13.629140910669147</v>
      </c>
      <c r="U883" s="43">
        <f ca="1">_xll.BInterpol('Base CDI'!$H$4:$H$28,'Base CDI'!$I$4:$I$29,S883,"Cubic","Extrapolate=Linear","MultiX=Average","Skip=True","Sort=True")</f>
        <v>13.614517748198825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46728</v>
      </c>
      <c r="T884" s="43">
        <f ca="1">_xll.BInterpol('Base CDI'!$H$4:$H$28,'Base CDI'!$J$4:$J$29,S884,"Cubic","Extrapolate=Linear","MultiX=Average","Skip=True","Sort=True")</f>
        <v>13.627990552377977</v>
      </c>
      <c r="U884" s="43">
        <f ca="1">_xll.BInterpol('Base CDI'!$H$4:$H$28,'Base CDI'!$I$4:$I$29,S884,"Cubic","Extrapolate=Linear","MultiX=Average","Skip=True","Sort=True")</f>
        <v>13.613389428248398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46729</v>
      </c>
      <c r="T885" s="43">
        <f ca="1">_xll.BInterpol('Base CDI'!$H$4:$H$28,'Base CDI'!$J$4:$J$29,S885,"Cubic","Extrapolate=Linear","MultiX=Average","Skip=True","Sort=True")</f>
        <v>13.626845643263382</v>
      </c>
      <c r="U885" s="43">
        <f ca="1">_xll.BInterpol('Base CDI'!$H$4:$H$28,'Base CDI'!$I$4:$I$29,S885,"Cubic","Extrapolate=Linear","MultiX=Average","Skip=True","Sort=True")</f>
        <v>13.612266580037412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46730</v>
      </c>
      <c r="T886" s="43">
        <f ca="1">_xll.BInterpol('Base CDI'!$H$4:$H$28,'Base CDI'!$J$4:$J$29,S886,"Cubic","Extrapolate=Linear","MultiX=Average","Skip=True","Sort=True")</f>
        <v>13.625706186174185</v>
      </c>
      <c r="U886" s="43">
        <f ca="1">_xll.BInterpol('Base CDI'!$H$4:$H$28,'Base CDI'!$I$4:$I$29,S886,"Cubic","Extrapolate=Linear","MultiX=Average","Skip=True","Sort=True")</f>
        <v>13.611149205669927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46731</v>
      </c>
      <c r="T887" s="43">
        <f ca="1">_xll.BInterpol('Base CDI'!$H$4:$H$28,'Base CDI'!$J$4:$J$29,S887,"Cubic","Extrapolate=Linear","MultiX=Average","Skip=True","Sort=True")</f>
        <v>13.624572183959206</v>
      </c>
      <c r="U887" s="43">
        <f ca="1">_xll.BInterpol('Base CDI'!$H$4:$H$28,'Base CDI'!$I$4:$I$29,S887,"Cubic","Extrapolate=Linear","MultiX=Average","Skip=True","Sort=True")</f>
        <v>13.610037307250003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46732</v>
      </c>
      <c r="T888" s="43">
        <f ca="1">_xll.BInterpol('Base CDI'!$H$4:$H$28,'Base CDI'!$J$4:$J$29,S888,"Cubic","Extrapolate=Linear","MultiX=Average","Skip=True","Sort=True")</f>
        <v>13.623443639467267</v>
      </c>
      <c r="U888" s="43">
        <f ca="1">_xll.BInterpol('Base CDI'!$H$4:$H$28,'Base CDI'!$I$4:$I$29,S888,"Cubic","Extrapolate=Linear","MultiX=Average","Skip=True","Sort=True")</f>
        <v>13.608930886881705</v>
      </c>
    </row>
    <row r="889" spans="16:21" x14ac:dyDescent="0.25">
      <c r="P889" s="10">
        <v>35802</v>
      </c>
      <c r="Q889">
        <v>3.146544</v>
      </c>
      <c r="S889" s="42">
        <f t="shared" ca="1" si="18"/>
        <v>46733</v>
      </c>
      <c r="T889" s="43">
        <f ca="1">_xll.BInterpol('Base CDI'!$H$4:$H$28,'Base CDI'!$J$4:$J$29,S889,"Cubic","Extrapolate=Linear","MultiX=Average","Skip=True","Sort=True")</f>
        <v>13.622320555547187</v>
      </c>
      <c r="U889" s="43">
        <f ca="1">_xll.BInterpol('Base CDI'!$H$4:$H$28,'Base CDI'!$I$4:$I$29,S889,"Cubic","Extrapolate=Linear","MultiX=Average","Skip=True","Sort=True")</f>
        <v>13.60782994666909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46734</v>
      </c>
      <c r="T890" s="43">
        <f ca="1">_xll.BInterpol('Base CDI'!$H$4:$H$28,'Base CDI'!$J$4:$J$29,S890,"Cubic","Extrapolate=Linear","MultiX=Average","Skip=True","Sort=True")</f>
        <v>13.621202935047791</v>
      </c>
      <c r="U890" s="43">
        <f ca="1">_xll.BInterpol('Base CDI'!$H$4:$H$28,'Base CDI'!$I$4:$I$29,S890,"Cubic","Extrapolate=Linear","MultiX=Average","Skip=True","Sort=True")</f>
        <v>13.606734488716222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46735</v>
      </c>
      <c r="T891" s="43">
        <f ca="1">_xll.BInterpol('Base CDI'!$H$4:$H$28,'Base CDI'!$J$4:$J$29,S891,"Cubic","Extrapolate=Linear","MultiX=Average","Skip=True","Sort=True")</f>
        <v>13.620090780817895</v>
      </c>
      <c r="U891" s="43">
        <f ca="1">_xll.BInterpol('Base CDI'!$H$4:$H$28,'Base CDI'!$I$4:$I$29,S891,"Cubic","Extrapolate=Linear","MultiX=Average","Skip=True","Sort=True")</f>
        <v>13.605644515127162</v>
      </c>
    </row>
    <row r="892" spans="16:21" x14ac:dyDescent="0.25">
      <c r="P892" s="10">
        <v>35807</v>
      </c>
      <c r="Q892">
        <v>3.158658</v>
      </c>
      <c r="S892" s="42">
        <f t="shared" ca="1" si="18"/>
        <v>46736</v>
      </c>
      <c r="T892" s="43">
        <f ca="1">_xll.BInterpol('Base CDI'!$H$4:$H$28,'Base CDI'!$J$4:$J$29,S892,"Cubic","Extrapolate=Linear","MultiX=Average","Skip=True","Sort=True")</f>
        <v>13.618984095706324</v>
      </c>
      <c r="U892" s="43">
        <f ca="1">_xll.BInterpol('Base CDI'!$H$4:$H$28,'Base CDI'!$I$4:$I$29,S892,"Cubic","Extrapolate=Linear","MultiX=Average","Skip=True","Sort=True")</f>
        <v>13.60456002800597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46737</v>
      </c>
      <c r="T893" s="43">
        <f ca="1">_xll.BInterpol('Base CDI'!$H$4:$H$28,'Base CDI'!$J$4:$J$29,S893,"Cubic","Extrapolate=Linear","MultiX=Average","Skip=True","Sort=True")</f>
        <v>13.617882882561899</v>
      </c>
      <c r="U893" s="43">
        <f ca="1">_xll.BInterpol('Base CDI'!$H$4:$H$28,'Base CDI'!$I$4:$I$29,S893,"Cubic","Extrapolate=Linear","MultiX=Average","Skip=True","Sort=True")</f>
        <v>13.603481029456709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46738</v>
      </c>
      <c r="T894" s="43">
        <f ca="1">_xll.BInterpol('Base CDI'!$H$4:$H$28,'Base CDI'!$J$4:$J$29,S894,"Cubic","Extrapolate=Linear","MultiX=Average","Skip=True","Sort=True")</f>
        <v>13.616787144233438</v>
      </c>
      <c r="U894" s="43">
        <f ca="1">_xll.BInterpol('Base CDI'!$H$4:$H$28,'Base CDI'!$I$4:$I$29,S894,"Cubic","Extrapolate=Linear","MultiX=Average","Skip=True","Sort=True")</f>
        <v>13.602407521583441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46739</v>
      </c>
      <c r="T895" s="43">
        <f ca="1">_xll.BInterpol('Base CDI'!$H$4:$H$28,'Base CDI'!$J$4:$J$29,S895,"Cubic","Extrapolate=Linear","MultiX=Average","Skip=True","Sort=True")</f>
        <v>13.615696883569765</v>
      </c>
      <c r="U895" s="43">
        <f ca="1">_xll.BInterpol('Base CDI'!$H$4:$H$28,'Base CDI'!$I$4:$I$29,S895,"Cubic","Extrapolate=Linear","MultiX=Average","Skip=True","Sort=True")</f>
        <v>13.601339506490225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46740</v>
      </c>
      <c r="T896" s="43">
        <f ca="1">_xll.BInterpol('Base CDI'!$H$4:$H$28,'Base CDI'!$J$4:$J$29,S896,"Cubic","Extrapolate=Linear","MultiX=Average","Skip=True","Sort=True")</f>
        <v>13.614612103419699</v>
      </c>
      <c r="U896" s="43">
        <f ca="1">_xll.BInterpol('Base CDI'!$H$4:$H$28,'Base CDI'!$I$4:$I$29,S896,"Cubic","Extrapolate=Linear","MultiX=Average","Skip=True","Sort=True")</f>
        <v>13.600276986281123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46741</v>
      </c>
      <c r="T897" s="43">
        <f ca="1">_xll.BInterpol('Base CDI'!$H$4:$H$28,'Base CDI'!$J$4:$J$29,S897,"Cubic","Extrapolate=Linear","MultiX=Average","Skip=True","Sort=True")</f>
        <v>13.613532806632062</v>
      </c>
      <c r="U897" s="43">
        <f ca="1">_xll.BInterpol('Base CDI'!$H$4:$H$28,'Base CDI'!$I$4:$I$29,S897,"Cubic","Extrapolate=Linear","MultiX=Average","Skip=True","Sort=True")</f>
        <v>13.599219963060197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46742</v>
      </c>
      <c r="T898" s="43">
        <f ca="1">_xll.BInterpol('Base CDI'!$H$4:$H$28,'Base CDI'!$J$4:$J$29,S898,"Cubic","Extrapolate=Linear","MultiX=Average","Skip=True","Sort=True")</f>
        <v>13.612458996055675</v>
      </c>
      <c r="U898" s="43">
        <f ca="1">_xll.BInterpol('Base CDI'!$H$4:$H$28,'Base CDI'!$I$4:$I$29,S898,"Cubic","Extrapolate=Linear","MultiX=Average","Skip=True","Sort=True")</f>
        <v>13.598168438931507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46743</v>
      </c>
      <c r="T899" s="43">
        <f ca="1">_xll.BInterpol('Base CDI'!$H$4:$H$28,'Base CDI'!$J$4:$J$29,S899,"Cubic","Extrapolate=Linear","MultiX=Average","Skip=True","Sort=True")</f>
        <v>13.61139067453936</v>
      </c>
      <c r="U899" s="43">
        <f ca="1">_xll.BInterpol('Base CDI'!$H$4:$H$28,'Base CDI'!$I$4:$I$29,S899,"Cubic","Extrapolate=Linear","MultiX=Average","Skip=True","Sort=True")</f>
        <v>13.597122415999117</v>
      </c>
    </row>
    <row r="900" spans="16:21" x14ac:dyDescent="0.25">
      <c r="P900" s="10">
        <v>35817</v>
      </c>
      <c r="Q900">
        <v>3.190839</v>
      </c>
      <c r="S900" s="42">
        <f t="shared" ca="1" si="18"/>
        <v>46744</v>
      </c>
      <c r="T900" s="43">
        <f ca="1">_xll.BInterpol('Base CDI'!$H$4:$H$28,'Base CDI'!$J$4:$J$29,S900,"Cubic","Extrapolate=Linear","MultiX=Average","Skip=True","Sort=True")</f>
        <v>13.610327844931938</v>
      </c>
      <c r="U900" s="43">
        <f ca="1">_xll.BInterpol('Base CDI'!$H$4:$H$28,'Base CDI'!$I$4:$I$29,S900,"Cubic","Extrapolate=Linear","MultiX=Average","Skip=True","Sort=True")</f>
        <v>13.596081896367084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46745</v>
      </c>
      <c r="T901" s="43">
        <f ca="1">_xll.BInterpol('Base CDI'!$H$4:$H$28,'Base CDI'!$J$4:$J$29,S901,"Cubic","Extrapolate=Linear","MultiX=Average","Skip=True","Sort=True")</f>
        <v>13.609270510082228</v>
      </c>
      <c r="U901" s="43">
        <f ca="1">_xll.BInterpol('Base CDI'!$H$4:$H$28,'Base CDI'!$I$4:$I$29,S901,"Cubic","Extrapolate=Linear","MultiX=Average","Skip=True","Sort=True")</f>
        <v>13.595046882139473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46746</v>
      </c>
      <c r="T902" s="43">
        <f ca="1">_xll.BInterpol('Base CDI'!$H$4:$H$28,'Base CDI'!$J$4:$J$29,S902,"Cubic","Extrapolate=Linear","MultiX=Average","Skip=True","Sort=True")</f>
        <v>13.608218672839053</v>
      </c>
      <c r="U902" s="43">
        <f ca="1">_xll.BInterpol('Base CDI'!$H$4:$H$28,'Base CDI'!$I$4:$I$29,S902,"Cubic","Extrapolate=Linear","MultiX=Average","Skip=True","Sort=True")</f>
        <v>13.594017375420345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46747</v>
      </c>
      <c r="T903" s="43">
        <f ca="1">_xll.BInterpol('Base CDI'!$H$4:$H$28,'Base CDI'!$J$4:$J$29,S903,"Cubic","Extrapolate=Linear","MultiX=Average","Skip=True","Sort=True")</f>
        <v>13.607172336051233</v>
      </c>
      <c r="U903" s="43">
        <f ca="1">_xll.BInterpol('Base CDI'!$H$4:$H$28,'Base CDI'!$I$4:$I$29,S903,"Cubic","Extrapolate=Linear","MultiX=Average","Skip=True","Sort=True")</f>
        <v>13.592993378313759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46748</v>
      </c>
      <c r="T904" s="43">
        <f ca="1">_xll.BInterpol('Base CDI'!$H$4:$H$28,'Base CDI'!$J$4:$J$29,S904,"Cubic","Extrapolate=Linear","MultiX=Average","Skip=True","Sort=True")</f>
        <v>13.606131502567589</v>
      </c>
      <c r="U904" s="43">
        <f ca="1">_xll.BInterpol('Base CDI'!$H$4:$H$28,'Base CDI'!$I$4:$I$29,S904,"Cubic","Extrapolate=Linear","MultiX=Average","Skip=True","Sort=True")</f>
        <v>13.59197489292378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46749</v>
      </c>
      <c r="T905" s="43">
        <f ca="1">_xll.BInterpol('Base CDI'!$H$4:$H$28,'Base CDI'!$J$4:$J$29,S905,"Cubic","Extrapolate=Linear","MultiX=Average","Skip=True","Sort=True")</f>
        <v>13.605096175236945</v>
      </c>
      <c r="U905" s="43">
        <f ca="1">_xll.BInterpol('Base CDI'!$H$4:$H$28,'Base CDI'!$I$4:$I$29,S905,"Cubic","Extrapolate=Linear","MultiX=Average","Skip=True","Sort=True")</f>
        <v>13.590961921354465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46750</v>
      </c>
      <c r="T906" s="43">
        <f ca="1">_xll.BInterpol('Base CDI'!$H$4:$H$28,'Base CDI'!$J$4:$J$29,S906,"Cubic","Extrapolate=Linear","MultiX=Average","Skip=True","Sort=True")</f>
        <v>13.604066356908117</v>
      </c>
      <c r="U906" s="43">
        <f ca="1">_xll.BInterpol('Base CDI'!$H$4:$H$28,'Base CDI'!$I$4:$I$29,S906,"Cubic","Extrapolate=Linear","MultiX=Average","Skip=True","Sort=True")</f>
        <v>13.589954465709878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46751</v>
      </c>
      <c r="T907" s="43">
        <f ca="1">_xll.BInterpol('Base CDI'!$H$4:$H$28,'Base CDI'!$J$4:$J$29,S907,"Cubic","Extrapolate=Linear","MultiX=Average","Skip=True","Sort=True")</f>
        <v>13.603042050429929</v>
      </c>
      <c r="U907" s="43">
        <f ca="1">_xll.BInterpol('Base CDI'!$H$4:$H$28,'Base CDI'!$I$4:$I$29,S907,"Cubic","Extrapolate=Linear","MultiX=Average","Skip=True","Sort=True")</f>
        <v>13.588952528094079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46752</v>
      </c>
      <c r="T908" s="43">
        <f ca="1">_xll.BInterpol('Base CDI'!$H$4:$H$28,'Base CDI'!$J$4:$J$29,S908,"Cubic","Extrapolate=Linear","MultiX=Average","Skip=True","Sort=True")</f>
        <v>13.602023258651203</v>
      </c>
      <c r="U908" s="43">
        <f ca="1">_xll.BInterpol('Base CDI'!$H$4:$H$28,'Base CDI'!$I$4:$I$29,S908,"Cubic","Extrapolate=Linear","MultiX=Average","Skip=True","Sort=True")</f>
        <v>13.587956110611131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46753</v>
      </c>
      <c r="T909" s="43">
        <f ca="1">_xll.BInterpol('Base CDI'!$H$4:$H$28,'Base CDI'!$J$4:$J$29,S909,"Cubic","Extrapolate=Linear","MultiX=Average","Skip=True","Sort=True")</f>
        <v>13.601009984420759</v>
      </c>
      <c r="U909" s="43">
        <f ca="1">_xll.BInterpol('Base CDI'!$H$4:$H$28,'Base CDI'!$I$4:$I$29,S909,"Cubic","Extrapolate=Linear","MultiX=Average","Skip=True","Sort=True")</f>
        <v>13.586965215365094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46754</v>
      </c>
      <c r="T910" s="43">
        <f ca="1">_xll.BInterpol('Base CDI'!$H$4:$H$28,'Base CDI'!$J$4:$J$29,S910,"Cubic","Extrapolate=Linear","MultiX=Average","Skip=True","Sort=True")</f>
        <v>13.600002230587418</v>
      </c>
      <c r="U910" s="43">
        <f ca="1">_xll.BInterpol('Base CDI'!$H$4:$H$28,'Base CDI'!$I$4:$I$29,S910,"Cubic","Extrapolate=Linear","MultiX=Average","Skip=True","Sort=True")</f>
        <v>13.585979844460031</v>
      </c>
    </row>
    <row r="911" spans="16:21" x14ac:dyDescent="0.25">
      <c r="P911" s="10">
        <v>35832</v>
      </c>
      <c r="Q911">
        <v>3.233114</v>
      </c>
      <c r="S911" s="42">
        <f t="shared" ca="1" si="19"/>
        <v>46755</v>
      </c>
      <c r="T911" s="43">
        <f ca="1">_xll.BInterpol('Base CDI'!$H$4:$H$28,'Base CDI'!$J$4:$J$29,S911,"Cubic","Extrapolate=Linear","MultiX=Average","Skip=True","Sort=True")</f>
        <v>13.599</v>
      </c>
      <c r="U911" s="43">
        <f ca="1">_xll.BInterpol('Base CDI'!$H$4:$H$28,'Base CDI'!$I$4:$I$29,S911,"Cubic","Extrapolate=Linear","MultiX=Average","Skip=True","Sort=True")</f>
        <v>13.585000000000001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46756</v>
      </c>
      <c r="T912" s="43">
        <f ca="1">_xll.BInterpol('Base CDI'!$H$4:$H$28,'Base CDI'!$J$4:$J$29,S912,"Cubic","Extrapolate=Linear","MultiX=Average","Skip=True","Sort=True")</f>
        <v>13.598003292825913</v>
      </c>
      <c r="U912" s="43">
        <f ca="1">_xll.BInterpol('Base CDI'!$H$4:$H$28,'Base CDI'!$I$4:$I$29,S912,"Cubic","Extrapolate=Linear","MultiX=Average","Skip=True","Sort=True")</f>
        <v>13.584025681545455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46757</v>
      </c>
      <c r="T913" s="43">
        <f ca="1">_xll.BInterpol('Base CDI'!$H$4:$H$28,'Base CDI'!$J$4:$J$29,S913,"Cubic","Extrapolate=Linear","MultiX=Average","Skip=True","Sort=True")</f>
        <v>13.597012098506903</v>
      </c>
      <c r="U913" s="43">
        <f ca="1">_xll.BInterpol('Base CDI'!$H$4:$H$28,'Base CDI'!$I$4:$I$29,S913,"Cubic","Extrapolate=Linear","MultiX=Average","Skip=True","Sort=True")</f>
        <v>13.583056878482401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46758</v>
      </c>
      <c r="T914" s="43">
        <f ca="1">_xll.BInterpol('Base CDI'!$H$4:$H$28,'Base CDI'!$J$4:$J$29,S914,"Cubic","Extrapolate=Linear","MultiX=Average","Skip=True","Sort=True")</f>
        <v>13.596026403803306</v>
      </c>
      <c r="U914" s="43">
        <f ca="1">_xll.BInterpol('Base CDI'!$H$4:$H$28,'Base CDI'!$I$4:$I$29,S914,"Cubic","Extrapolate=Linear","MultiX=Average","Skip=True","Sort=True")</f>
        <v>13.582093577653231</v>
      </c>
    </row>
    <row r="915" spans="16:21" x14ac:dyDescent="0.25">
      <c r="P915" s="10">
        <v>35838</v>
      </c>
      <c r="Q915">
        <v>3.248224</v>
      </c>
      <c r="S915" s="42">
        <f t="shared" ca="1" si="19"/>
        <v>46759</v>
      </c>
      <c r="T915" s="43">
        <f ca="1">_xll.BInterpol('Base CDI'!$H$4:$H$28,'Base CDI'!$J$4:$J$29,S915,"Cubic","Extrapolate=Linear","MultiX=Average","Skip=True","Sort=True")</f>
        <v>13.595046195475449</v>
      </c>
      <c r="U915" s="43">
        <f ca="1">_xll.BInterpol('Base CDI'!$H$4:$H$28,'Base CDI'!$I$4:$I$29,S915,"Cubic","Extrapolate=Linear","MultiX=Average","Skip=True","Sort=True")</f>
        <v>13.581135765900344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46760</v>
      </c>
      <c r="T916" s="43">
        <f ca="1">_xll.BInterpol('Base CDI'!$H$4:$H$28,'Base CDI'!$J$4:$J$29,S916,"Cubic","Extrapolate=Linear","MultiX=Average","Skip=True","Sort=True")</f>
        <v>13.594071460283669</v>
      </c>
      <c r="U916" s="43">
        <f ca="1">_xll.BInterpol('Base CDI'!$H$4:$H$28,'Base CDI'!$I$4:$I$29,S916,"Cubic","Extrapolate=Linear","MultiX=Average","Skip=True","Sort=True")</f>
        <v>13.580183430066134</v>
      </c>
    </row>
    <row r="917" spans="16:21" x14ac:dyDescent="0.25">
      <c r="P917" s="10">
        <v>35842</v>
      </c>
      <c r="Q917">
        <v>3.255792</v>
      </c>
      <c r="S917" s="42">
        <f t="shared" ca="1" si="19"/>
        <v>46761</v>
      </c>
      <c r="T917" s="43">
        <f ca="1">_xll.BInterpol('Base CDI'!$H$4:$H$28,'Base CDI'!$J$4:$J$29,S917,"Cubic","Extrapolate=Linear","MultiX=Average","Skip=True","Sort=True")</f>
        <v>13.593102184988295</v>
      </c>
      <c r="U917" s="43">
        <f ca="1">_xll.BInterpol('Base CDI'!$H$4:$H$28,'Base CDI'!$I$4:$I$29,S917,"Cubic","Extrapolate=Linear","MultiX=Average","Skip=True","Sort=True")</f>
        <v>13.579236556992994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46762</v>
      </c>
      <c r="T918" s="43">
        <f ca="1">_xll.BInterpol('Base CDI'!$H$4:$H$28,'Base CDI'!$J$4:$J$29,S918,"Cubic","Extrapolate=Linear","MultiX=Average","Skip=True","Sort=True")</f>
        <v>13.592138356349661</v>
      </c>
      <c r="U918" s="43">
        <f ca="1">_xll.BInterpol('Base CDI'!$H$4:$H$28,'Base CDI'!$I$4:$I$29,S918,"Cubic","Extrapolate=Linear","MultiX=Average","Skip=True","Sort=True")</f>
        <v>13.578295133523323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46763</v>
      </c>
      <c r="T919" s="43">
        <f ca="1">_xll.BInterpol('Base CDI'!$H$4:$H$28,'Base CDI'!$J$4:$J$29,S919,"Cubic","Extrapolate=Linear","MultiX=Average","Skip=True","Sort=True")</f>
        <v>13.591179961128102</v>
      </c>
      <c r="U919" s="43">
        <f ca="1">_xll.BInterpol('Base CDI'!$H$4:$H$28,'Base CDI'!$I$4:$I$29,S919,"Cubic","Extrapolate=Linear","MultiX=Average","Skip=True","Sort=True")</f>
        <v>13.577359146499516</v>
      </c>
    </row>
    <row r="920" spans="16:21" x14ac:dyDescent="0.25">
      <c r="P920" s="10">
        <v>35845</v>
      </c>
      <c r="Q920">
        <v>3.267137</v>
      </c>
      <c r="S920" s="42">
        <f t="shared" ca="1" si="19"/>
        <v>46764</v>
      </c>
      <c r="T920" s="43">
        <f ca="1">_xll.BInterpol('Base CDI'!$H$4:$H$28,'Base CDI'!$J$4:$J$29,S920,"Cubic","Extrapolate=Linear","MultiX=Average","Skip=True","Sort=True")</f>
        <v>13.590226986083948</v>
      </c>
      <c r="U920" s="43">
        <f ca="1">_xll.BInterpol('Base CDI'!$H$4:$H$28,'Base CDI'!$I$4:$I$29,S920,"Cubic","Extrapolate=Linear","MultiX=Average","Skip=True","Sort=True")</f>
        <v>13.576428582763965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46765</v>
      </c>
      <c r="T921" s="43">
        <f ca="1">_xll.BInterpol('Base CDI'!$H$4:$H$28,'Base CDI'!$J$4:$J$29,S921,"Cubic","Extrapolate=Linear","MultiX=Average","Skip=True","Sort=True")</f>
        <v>13.589279417977531</v>
      </c>
      <c r="U921" s="43">
        <f ca="1">_xll.BInterpol('Base CDI'!$H$4:$H$28,'Base CDI'!$I$4:$I$29,S921,"Cubic","Extrapolate=Linear","MultiX=Average","Skip=True","Sort=True")</f>
        <v>13.575503429159069</v>
      </c>
    </row>
    <row r="922" spans="16:21" x14ac:dyDescent="0.25">
      <c r="P922" s="10">
        <v>35851</v>
      </c>
      <c r="Q922">
        <v>3.274651</v>
      </c>
      <c r="S922" s="42">
        <f t="shared" ca="1" si="19"/>
        <v>46766</v>
      </c>
      <c r="T922" s="43">
        <f ca="1">_xll.BInterpol('Base CDI'!$H$4:$H$28,'Base CDI'!$J$4:$J$29,S922,"Cubic","Extrapolate=Linear","MultiX=Average","Skip=True","Sort=True")</f>
        <v>13.588337243569185</v>
      </c>
      <c r="U922" s="43">
        <f ca="1">_xll.BInterpol('Base CDI'!$H$4:$H$28,'Base CDI'!$I$4:$I$29,S922,"Cubic","Extrapolate=Linear","MultiX=Average","Skip=True","Sort=True")</f>
        <v>13.574583672527222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46767</v>
      </c>
      <c r="T923" s="43">
        <f ca="1">_xll.BInterpol('Base CDI'!$H$4:$H$28,'Base CDI'!$J$4:$J$29,S923,"Cubic","Extrapolate=Linear","MultiX=Average","Skip=True","Sort=True")</f>
        <v>13.587400449619242</v>
      </c>
      <c r="U923" s="43">
        <f ca="1">_xll.BInterpol('Base CDI'!$H$4:$H$28,'Base CDI'!$I$4:$I$29,S923,"Cubic","Extrapolate=Linear","MultiX=Average","Skip=True","Sort=True")</f>
        <v>13.573669299710819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46768</v>
      </c>
      <c r="T924" s="43">
        <f ca="1">_xll.BInterpol('Base CDI'!$H$4:$H$28,'Base CDI'!$J$4:$J$29,S924,"Cubic","Extrapolate=Linear","MultiX=Average","Skip=True","Sort=True")</f>
        <v>13.586469022888034</v>
      </c>
      <c r="U924" s="43">
        <f ca="1">_xll.BInterpol('Base CDI'!$H$4:$H$28,'Base CDI'!$I$4:$I$29,S924,"Cubic","Extrapolate=Linear","MultiX=Average","Skip=True","Sort=True")</f>
        <v>13.572760297552254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46769</v>
      </c>
      <c r="T925" s="43">
        <f ca="1">_xll.BInterpol('Base CDI'!$H$4:$H$28,'Base CDI'!$J$4:$J$29,S925,"Cubic","Extrapolate=Linear","MultiX=Average","Skip=True","Sort=True")</f>
        <v>13.585542950135896</v>
      </c>
      <c r="U925" s="43">
        <f ca="1">_xll.BInterpol('Base CDI'!$H$4:$H$28,'Base CDI'!$I$4:$I$29,S925,"Cubic","Extrapolate=Linear","MultiX=Average","Skip=True","Sort=True")</f>
        <v>13.571856652893926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46770</v>
      </c>
      <c r="T926" s="43">
        <f ca="1">_xll.BInterpol('Base CDI'!$H$4:$H$28,'Base CDI'!$J$4:$J$29,S926,"Cubic","Extrapolate=Linear","MultiX=Average","Skip=True","Sort=True")</f>
        <v>13.584622218123156</v>
      </c>
      <c r="U926" s="43">
        <f ca="1">_xll.BInterpol('Base CDI'!$H$4:$H$28,'Base CDI'!$I$4:$I$29,S926,"Cubic","Extrapolate=Linear","MultiX=Average","Skip=True","Sort=True")</f>
        <v>13.570958352578227</v>
      </c>
    </row>
    <row r="927" spans="16:21" x14ac:dyDescent="0.25">
      <c r="P927" s="10">
        <v>35858</v>
      </c>
      <c r="Q927">
        <v>3.29332</v>
      </c>
      <c r="S927" s="42">
        <f t="shared" ca="1" si="19"/>
        <v>46771</v>
      </c>
      <c r="T927" s="43">
        <f ca="1">_xll.BInterpol('Base CDI'!$H$4:$H$28,'Base CDI'!$J$4:$J$29,S927,"Cubic","Extrapolate=Linear","MultiX=Average","Skip=True","Sort=True")</f>
        <v>13.583706813610151</v>
      </c>
      <c r="U927" s="43">
        <f ca="1">_xll.BInterpol('Base CDI'!$H$4:$H$28,'Base CDI'!$I$4:$I$29,S927,"Cubic","Extrapolate=Linear","MultiX=Average","Skip=True","Sort=True")</f>
        <v>13.570065383447556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46772</v>
      </c>
      <c r="T928" s="43">
        <f ca="1">_xll.BInterpol('Base CDI'!$H$4:$H$28,'Base CDI'!$J$4:$J$29,S928,"Cubic","Extrapolate=Linear","MultiX=Average","Skip=True","Sort=True")</f>
        <v>13.582796723357211</v>
      </c>
      <c r="U928" s="43">
        <f ca="1">_xll.BInterpol('Base CDI'!$H$4:$H$28,'Base CDI'!$I$4:$I$29,S928,"Cubic","Extrapolate=Linear","MultiX=Average","Skip=True","Sort=True")</f>
        <v>13.569177732344304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46773</v>
      </c>
      <c r="T929" s="43">
        <f ca="1">_xll.BInterpol('Base CDI'!$H$4:$H$28,'Base CDI'!$J$4:$J$29,S929,"Cubic","Extrapolate=Linear","MultiX=Average","Skip=True","Sort=True")</f>
        <v>13.58189193412467</v>
      </c>
      <c r="U929" s="43">
        <f ca="1">_xll.BInterpol('Base CDI'!$H$4:$H$28,'Base CDI'!$I$4:$I$29,S929,"Cubic","Extrapolate=Linear","MultiX=Average","Skip=True","Sort=True")</f>
        <v>13.568295386110869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46774</v>
      </c>
      <c r="T930" s="43">
        <f ca="1">_xll.BInterpol('Base CDI'!$H$4:$H$28,'Base CDI'!$J$4:$J$29,S930,"Cubic","Extrapolate=Linear","MultiX=Average","Skip=True","Sort=True")</f>
        <v>13.580992432672859</v>
      </c>
      <c r="U930" s="43">
        <f ca="1">_xll.BInterpol('Base CDI'!$H$4:$H$28,'Base CDI'!$I$4:$I$29,S930,"Cubic","Extrapolate=Linear","MultiX=Average","Skip=True","Sort=True")</f>
        <v>13.567418331589646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46775</v>
      </c>
      <c r="T931" s="43">
        <f ca="1">_xll.BInterpol('Base CDI'!$H$4:$H$28,'Base CDI'!$J$4:$J$29,S931,"Cubic","Extrapolate=Linear","MultiX=Average","Skip=True","Sort=True")</f>
        <v>13.580098205762111</v>
      </c>
      <c r="U931" s="43">
        <f ca="1">_xll.BInterpol('Base CDI'!$H$4:$H$28,'Base CDI'!$I$4:$I$29,S931,"Cubic","Extrapolate=Linear","MultiX=Average","Skip=True","Sort=True")</f>
        <v>13.566546555623031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46776</v>
      </c>
      <c r="T932" s="43">
        <f ca="1">_xll.BInterpol('Base CDI'!$H$4:$H$28,'Base CDI'!$J$4:$J$29,S932,"Cubic","Extrapolate=Linear","MultiX=Average","Skip=True","Sort=True")</f>
        <v>13.57920924015276</v>
      </c>
      <c r="U932" s="43">
        <f ca="1">_xll.BInterpol('Base CDI'!$H$4:$H$28,'Base CDI'!$I$4:$I$29,S932,"Cubic","Extrapolate=Linear","MultiX=Average","Skip=True","Sort=True")</f>
        <v>13.565680045053417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46777</v>
      </c>
      <c r="T933" s="43">
        <f ca="1">_xll.BInterpol('Base CDI'!$H$4:$H$28,'Base CDI'!$J$4:$J$29,S933,"Cubic","Extrapolate=Linear","MultiX=Average","Skip=True","Sort=True")</f>
        <v>13.578325522605136</v>
      </c>
      <c r="U933" s="43">
        <f ca="1">_xll.BInterpol('Base CDI'!$H$4:$H$28,'Base CDI'!$I$4:$I$29,S933,"Cubic","Extrapolate=Linear","MultiX=Average","Skip=True","Sort=True")</f>
        <v>13.564818786723201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46778</v>
      </c>
      <c r="T934" s="43">
        <f ca="1">_xll.BInterpol('Base CDI'!$H$4:$H$28,'Base CDI'!$J$4:$J$29,S934,"Cubic","Extrapolate=Linear","MultiX=Average","Skip=True","Sort=True")</f>
        <v>13.577447039879575</v>
      </c>
      <c r="U934" s="43">
        <f ca="1">_xll.BInterpol('Base CDI'!$H$4:$H$28,'Base CDI'!$I$4:$I$29,S934,"Cubic","Extrapolate=Linear","MultiX=Average","Skip=True","Sort=True")</f>
        <v>13.563962767474779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46779</v>
      </c>
      <c r="T935" s="43">
        <f ca="1">_xll.BInterpol('Base CDI'!$H$4:$H$28,'Base CDI'!$J$4:$J$29,S935,"Cubic","Extrapolate=Linear","MultiX=Average","Skip=True","Sort=True")</f>
        <v>13.576573778736405</v>
      </c>
      <c r="U935" s="43">
        <f ca="1">_xll.BInterpol('Base CDI'!$H$4:$H$28,'Base CDI'!$I$4:$I$29,S935,"Cubic","Extrapolate=Linear","MultiX=Average","Skip=True","Sort=True")</f>
        <v>13.563111974150546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46780</v>
      </c>
      <c r="T936" s="43">
        <f ca="1">_xll.BInterpol('Base CDI'!$H$4:$H$28,'Base CDI'!$J$4:$J$29,S936,"Cubic","Extrapolate=Linear","MultiX=Average","Skip=True","Sort=True")</f>
        <v>13.575705725935963</v>
      </c>
      <c r="U936" s="43">
        <f ca="1">_xll.BInterpol('Base CDI'!$H$4:$H$28,'Base CDI'!$I$4:$I$29,S936,"Cubic","Extrapolate=Linear","MultiX=Average","Skip=True","Sort=True")</f>
        <v>13.562266393592896</v>
      </c>
    </row>
    <row r="937" spans="16:21" x14ac:dyDescent="0.25">
      <c r="P937" s="10">
        <v>35872</v>
      </c>
      <c r="Q937">
        <v>3.325447</v>
      </c>
      <c r="S937" s="42">
        <f t="shared" ca="1" si="19"/>
        <v>46781</v>
      </c>
      <c r="T937" s="43">
        <f ca="1">_xll.BInterpol('Base CDI'!$H$4:$H$28,'Base CDI'!$J$4:$J$29,S937,"Cubic","Extrapolate=Linear","MultiX=Average","Skip=True","Sort=True")</f>
        <v>13.574842868238578</v>
      </c>
      <c r="U937" s="43">
        <f ca="1">_xll.BInterpol('Base CDI'!$H$4:$H$28,'Base CDI'!$I$4:$I$29,S937,"Cubic","Extrapolate=Linear","MultiX=Average","Skip=True","Sort=True")</f>
        <v>13.561426012644226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46782</v>
      </c>
      <c r="T938" s="43">
        <f ca="1">_xll.BInterpol('Base CDI'!$H$4:$H$28,'Base CDI'!$J$4:$J$29,S938,"Cubic","Extrapolate=Linear","MultiX=Average","Skip=True","Sort=True")</f>
        <v>13.573985192404585</v>
      </c>
      <c r="U938" s="43">
        <f ca="1">_xll.BInterpol('Base CDI'!$H$4:$H$28,'Base CDI'!$I$4:$I$29,S938,"Cubic","Extrapolate=Linear","MultiX=Average","Skip=True","Sort=True")</f>
        <v>13.560590818146931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46783</v>
      </c>
      <c r="T939" s="43">
        <f ca="1">_xll.BInterpol('Base CDI'!$H$4:$H$28,'Base CDI'!$J$4:$J$29,S939,"Cubic","Extrapolate=Linear","MultiX=Average","Skip=True","Sort=True")</f>
        <v>13.573132685194315</v>
      </c>
      <c r="U939" s="43">
        <f ca="1">_xll.BInterpol('Base CDI'!$H$4:$H$28,'Base CDI'!$I$4:$I$29,S939,"Cubic","Extrapolate=Linear","MultiX=Average","Skip=True","Sort=True")</f>
        <v>13.559760796943406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46784</v>
      </c>
      <c r="T940" s="43">
        <f ca="1">_xll.BInterpol('Base CDI'!$H$4:$H$28,'Base CDI'!$J$4:$J$29,S940,"Cubic","Extrapolate=Linear","MultiX=Average","Skip=True","Sort=True")</f>
        <v>13.572285333368102</v>
      </c>
      <c r="U940" s="43">
        <f ca="1">_xll.BInterpol('Base CDI'!$H$4:$H$28,'Base CDI'!$I$4:$I$29,S940,"Cubic","Extrapolate=Linear","MultiX=Average","Skip=True","Sort=True")</f>
        <v>13.558935935876045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46785</v>
      </c>
      <c r="T941" s="43">
        <f ca="1">_xll.BInterpol('Base CDI'!$H$4:$H$28,'Base CDI'!$J$4:$J$29,S941,"Cubic","Extrapolate=Linear","MultiX=Average","Skip=True","Sort=True")</f>
        <v>13.571443123686278</v>
      </c>
      <c r="U941" s="43">
        <f ca="1">_xll.BInterpol('Base CDI'!$H$4:$H$28,'Base CDI'!$I$4:$I$29,S941,"Cubic","Extrapolate=Linear","MultiX=Average","Skip=True","Sort=True")</f>
        <v>13.558116221787246</v>
      </c>
    </row>
    <row r="942" spans="16:21" x14ac:dyDescent="0.25">
      <c r="P942" s="10">
        <v>35879</v>
      </c>
      <c r="Q942">
        <v>3.341466</v>
      </c>
      <c r="S942" s="42">
        <f t="shared" ca="1" si="19"/>
        <v>46786</v>
      </c>
      <c r="T942" s="43">
        <f ca="1">_xll.BInterpol('Base CDI'!$H$4:$H$28,'Base CDI'!$J$4:$J$29,S942,"Cubic","Extrapolate=Linear","MultiX=Average","Skip=True","Sort=True")</f>
        <v>13.570606042909173</v>
      </c>
      <c r="U942" s="43">
        <f ca="1">_xll.BInterpol('Base CDI'!$H$4:$H$28,'Base CDI'!$I$4:$I$29,S942,"Cubic","Extrapolate=Linear","MultiX=Average","Skip=True","Sort=True")</f>
        <v>13.557301641519404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46787</v>
      </c>
      <c r="T943" s="43">
        <f ca="1">_xll.BInterpol('Base CDI'!$H$4:$H$28,'Base CDI'!$J$4:$J$29,S943,"Cubic","Extrapolate=Linear","MultiX=Average","Skip=True","Sort=True")</f>
        <v>13.569774077797124</v>
      </c>
      <c r="U943" s="43">
        <f ca="1">_xll.BInterpol('Base CDI'!$H$4:$H$28,'Base CDI'!$I$4:$I$29,S943,"Cubic","Extrapolate=Linear","MultiX=Average","Skip=True","Sort=True")</f>
        <v>13.556492181914912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46788</v>
      </c>
      <c r="T944" s="43">
        <f ca="1">_xll.BInterpol('Base CDI'!$H$4:$H$28,'Base CDI'!$J$4:$J$29,S944,"Cubic","Extrapolate=Linear","MultiX=Average","Skip=True","Sort=True")</f>
        <v>13.568947215110461</v>
      </c>
      <c r="U944" s="43">
        <f ca="1">_xll.BInterpol('Base CDI'!$H$4:$H$28,'Base CDI'!$I$4:$I$29,S944,"Cubic","Extrapolate=Linear","MultiX=Average","Skip=True","Sort=True")</f>
        <v>13.555687829816167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46789</v>
      </c>
      <c r="T945" s="43">
        <f ca="1">_xll.BInterpol('Base CDI'!$H$4:$H$28,'Base CDI'!$J$4:$J$29,S945,"Cubic","Extrapolate=Linear","MultiX=Average","Skip=True","Sort=True")</f>
        <v>13.568125441609515</v>
      </c>
      <c r="U945" s="43">
        <f ca="1">_xll.BInterpol('Base CDI'!$H$4:$H$28,'Base CDI'!$I$4:$I$29,S945,"Cubic","Extrapolate=Linear","MultiX=Average","Skip=True","Sort=True")</f>
        <v>13.554888572065565</v>
      </c>
    </row>
    <row r="946" spans="16:21" x14ac:dyDescent="0.25">
      <c r="P946" s="10">
        <v>35885</v>
      </c>
      <c r="Q946">
        <v>3.354304</v>
      </c>
      <c r="S946" s="42">
        <f t="shared" ca="1" si="19"/>
        <v>46790</v>
      </c>
      <c r="T946" s="43">
        <f ca="1">_xll.BInterpol('Base CDI'!$H$4:$H$28,'Base CDI'!$J$4:$J$29,S946,"Cubic","Extrapolate=Linear","MultiX=Average","Skip=True","Sort=True")</f>
        <v>13.567308744054623</v>
      </c>
      <c r="U946" s="43">
        <f ca="1">_xll.BInterpol('Base CDI'!$H$4:$H$28,'Base CDI'!$I$4:$I$29,S946,"Cubic","Extrapolate=Linear","MultiX=Average","Skip=True","Sort=True")</f>
        <v>13.5540943955055</v>
      </c>
    </row>
    <row r="947" spans="16:21" x14ac:dyDescent="0.25">
      <c r="P947" s="10">
        <v>35886</v>
      </c>
      <c r="Q947">
        <v>3.35751</v>
      </c>
      <c r="S947" s="42">
        <f t="shared" ca="1" si="19"/>
        <v>46791</v>
      </c>
      <c r="T947" s="43">
        <f ca="1">_xll.BInterpol('Base CDI'!$H$4:$H$28,'Base CDI'!$J$4:$J$29,S947,"Cubic","Extrapolate=Linear","MultiX=Average","Skip=True","Sort=True")</f>
        <v>13.566497109206113</v>
      </c>
      <c r="U947" s="43">
        <f ca="1">_xll.BInterpol('Base CDI'!$H$4:$H$28,'Base CDI'!$I$4:$I$29,S947,"Cubic","Extrapolate=Linear","MultiX=Average","Skip=True","Sort=True")</f>
        <v>13.553305286978368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46792</v>
      </c>
      <c r="T948" s="43">
        <f ca="1">_xll.BInterpol('Base CDI'!$H$4:$H$28,'Base CDI'!$J$4:$J$29,S948,"Cubic","Extrapolate=Linear","MultiX=Average","Skip=True","Sort=True")</f>
        <v>13.565690523824319</v>
      </c>
      <c r="U948" s="43">
        <f ca="1">_xll.BInterpol('Base CDI'!$H$4:$H$28,'Base CDI'!$I$4:$I$29,S948,"Cubic","Extrapolate=Linear","MultiX=Average","Skip=True","Sort=True")</f>
        <v>13.552521233326566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46793</v>
      </c>
      <c r="T949" s="43">
        <f ca="1">_xll.BInterpol('Base CDI'!$H$4:$H$28,'Base CDI'!$J$4:$J$29,S949,"Cubic","Extrapolate=Linear","MultiX=Average","Skip=True","Sort=True")</f>
        <v>13.564888974669575</v>
      </c>
      <c r="U949" s="43">
        <f ca="1">_xll.BInterpol('Base CDI'!$H$4:$H$28,'Base CDI'!$I$4:$I$29,S949,"Cubic","Extrapolate=Linear","MultiX=Average","Skip=True","Sort=True")</f>
        <v>13.551742221392486</v>
      </c>
    </row>
    <row r="950" spans="16:21" x14ac:dyDescent="0.25">
      <c r="P950" s="10">
        <v>35891</v>
      </c>
      <c r="Q950">
        <v>3.367165</v>
      </c>
      <c r="S950" s="42">
        <f t="shared" ca="1" si="19"/>
        <v>46794</v>
      </c>
      <c r="T950" s="43">
        <f ca="1">_xll.BInterpol('Base CDI'!$H$4:$H$28,'Base CDI'!$J$4:$J$29,S950,"Cubic","Extrapolate=Linear","MultiX=Average","Skip=True","Sort=True")</f>
        <v>13.564092448502214</v>
      </c>
      <c r="U950" s="43">
        <f ca="1">_xll.BInterpol('Base CDI'!$H$4:$H$28,'Base CDI'!$I$4:$I$29,S950,"Cubic","Extrapolate=Linear","MultiX=Average","Skip=True","Sort=True")</f>
        <v>13.550968238018525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46795</v>
      </c>
      <c r="T951" s="43">
        <f ca="1">_xll.BInterpol('Base CDI'!$H$4:$H$28,'Base CDI'!$J$4:$J$29,S951,"Cubic","Extrapolate=Linear","MultiX=Average","Skip=True","Sort=True")</f>
        <v>13.563300932082564</v>
      </c>
      <c r="U951" s="43">
        <f ca="1">_xll.BInterpol('Base CDI'!$H$4:$H$28,'Base CDI'!$I$4:$I$29,S951,"Cubic","Extrapolate=Linear","MultiX=Average","Skip=True","Sort=True")</f>
        <v>13.550199270047077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46796</v>
      </c>
      <c r="T952" s="43">
        <f ca="1">_xll.BInterpol('Base CDI'!$H$4:$H$28,'Base CDI'!$J$4:$J$29,S952,"Cubic","Extrapolate=Linear","MultiX=Average","Skip=True","Sort=True")</f>
        <v>13.562514412170962</v>
      </c>
      <c r="U952" s="43">
        <f ca="1">_xll.BInterpol('Base CDI'!$H$4:$H$28,'Base CDI'!$I$4:$I$29,S952,"Cubic","Extrapolate=Linear","MultiX=Average","Skip=True","Sort=True")</f>
        <v>13.549435304320541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46797</v>
      </c>
      <c r="T953" s="43">
        <f ca="1">_xll.BInterpol('Base CDI'!$H$4:$H$28,'Base CDI'!$J$4:$J$29,S953,"Cubic","Extrapolate=Linear","MultiX=Average","Skip=True","Sort=True")</f>
        <v>13.56173287552774</v>
      </c>
      <c r="U953" s="43">
        <f ca="1">_xll.BInterpol('Base CDI'!$H$4:$H$28,'Base CDI'!$I$4:$I$29,S953,"Cubic","Extrapolate=Linear","MultiX=Average","Skip=True","Sort=True")</f>
        <v>13.54867632768131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46798</v>
      </c>
      <c r="T954" s="43">
        <f ca="1">_xll.BInterpol('Base CDI'!$H$4:$H$28,'Base CDI'!$J$4:$J$29,S954,"Cubic","Extrapolate=Linear","MultiX=Average","Skip=True","Sort=True")</f>
        <v>13.560956308913228</v>
      </c>
      <c r="U954" s="43">
        <f ca="1">_xll.BInterpol('Base CDI'!$H$4:$H$28,'Base CDI'!$I$4:$I$29,S954,"Cubic","Extrapolate=Linear","MultiX=Average","Skip=True","Sort=True")</f>
        <v>13.547922326971779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46799</v>
      </c>
      <c r="T955" s="43">
        <f ca="1">_xll.BInterpol('Base CDI'!$H$4:$H$28,'Base CDI'!$J$4:$J$29,S955,"Cubic","Extrapolate=Linear","MultiX=Average","Skip=True","Sort=True")</f>
        <v>13.560184699087761</v>
      </c>
      <c r="U955" s="43">
        <f ca="1">_xll.BInterpol('Base CDI'!$H$4:$H$28,'Base CDI'!$I$4:$I$29,S955,"Cubic","Extrapolate=Linear","MultiX=Average","Skip=True","Sort=True")</f>
        <v>13.547173289034344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46800</v>
      </c>
      <c r="T956" s="43">
        <f ca="1">_xll.BInterpol('Base CDI'!$H$4:$H$28,'Base CDI'!$J$4:$J$29,S956,"Cubic","Extrapolate=Linear","MultiX=Average","Skip=True","Sort=True")</f>
        <v>13.559418032811671</v>
      </c>
      <c r="U956" s="43">
        <f ca="1">_xll.BInterpol('Base CDI'!$H$4:$H$28,'Base CDI'!$I$4:$I$29,S956,"Cubic","Extrapolate=Linear","MultiX=Average","Skip=True","Sort=True")</f>
        <v>13.546429200711399</v>
      </c>
    </row>
    <row r="957" spans="16:21" x14ac:dyDescent="0.25">
      <c r="P957" s="10">
        <v>35902</v>
      </c>
      <c r="Q957">
        <v>3.389122</v>
      </c>
      <c r="S957" s="42">
        <f t="shared" ca="1" si="19"/>
        <v>46801</v>
      </c>
      <c r="T957" s="43">
        <f ca="1">_xll.BInterpol('Base CDI'!$H$4:$H$28,'Base CDI'!$J$4:$J$29,S957,"Cubic","Extrapolate=Linear","MultiX=Average","Skip=True","Sort=True")</f>
        <v>13.558656296845289</v>
      </c>
      <c r="U957" s="43">
        <f ca="1">_xll.BInterpol('Base CDI'!$H$4:$H$28,'Base CDI'!$I$4:$I$29,S957,"Cubic","Extrapolate=Linear","MultiX=Average","Skip=True","Sort=True")</f>
        <v>13.545690048845342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46802</v>
      </c>
      <c r="T958" s="43">
        <f ca="1">_xll.BInterpol('Base CDI'!$H$4:$H$28,'Base CDI'!$J$4:$J$29,S958,"Cubic","Extrapolate=Linear","MultiX=Average","Skip=True","Sort=True")</f>
        <v>13.557899477948951</v>
      </c>
      <c r="U958" s="43">
        <f ca="1">_xll.BInterpol('Base CDI'!$H$4:$H$28,'Base CDI'!$I$4:$I$29,S958,"Cubic","Extrapolate=Linear","MultiX=Average","Skip=True","Sort=True")</f>
        <v>13.544955820278567</v>
      </c>
    </row>
    <row r="959" spans="16:21" x14ac:dyDescent="0.25">
      <c r="P959" s="10">
        <v>35907</v>
      </c>
      <c r="Q959">
        <v>3.394749</v>
      </c>
      <c r="S959" s="42">
        <f t="shared" ca="1" si="19"/>
        <v>46803</v>
      </c>
      <c r="T959" s="43">
        <f ca="1">_xll.BInterpol('Base CDI'!$H$4:$H$28,'Base CDI'!$J$4:$J$29,S959,"Cubic","Extrapolate=Linear","MultiX=Average","Skip=True","Sort=True")</f>
        <v>13.557147562882985</v>
      </c>
      <c r="U959" s="43">
        <f ca="1">_xll.BInterpol('Base CDI'!$H$4:$H$28,'Base CDI'!$I$4:$I$29,S959,"Cubic","Extrapolate=Linear","MultiX=Average","Skip=True","Sort=True")</f>
        <v>13.544226501853469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46804</v>
      </c>
      <c r="T960" s="43">
        <f ca="1">_xll.BInterpol('Base CDI'!$H$4:$H$28,'Base CDI'!$J$4:$J$29,S960,"Cubic","Extrapolate=Linear","MultiX=Average","Skip=True","Sort=True")</f>
        <v>13.556400538407727</v>
      </c>
      <c r="U960" s="43">
        <f ca="1">_xll.BInterpol('Base CDI'!$H$4:$H$28,'Base CDI'!$I$4:$I$29,S960,"Cubic","Extrapolate=Linear","MultiX=Average","Skip=True","Sort=True")</f>
        <v>13.543502080412443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46805</v>
      </c>
      <c r="T961" s="43">
        <f ca="1">_xll.BInterpol('Base CDI'!$H$4:$H$28,'Base CDI'!$J$4:$J$29,S961,"Cubic","Extrapolate=Linear","MultiX=Average","Skip=True","Sort=True")</f>
        <v>13.555658391283508</v>
      </c>
      <c r="U961" s="43">
        <f ca="1">_xll.BInterpol('Base CDI'!$H$4:$H$28,'Base CDI'!$I$4:$I$29,S961,"Cubic","Extrapolate=Linear","MultiX=Average","Skip=True","Sort=True")</f>
        <v>13.542782542797886</v>
      </c>
    </row>
    <row r="962" spans="16:21" x14ac:dyDescent="0.25">
      <c r="P962" s="10">
        <v>35912</v>
      </c>
      <c r="Q962">
        <v>3.403187</v>
      </c>
      <c r="S962" s="42">
        <f t="shared" ca="1" si="19"/>
        <v>46806</v>
      </c>
      <c r="T962" s="43">
        <f ca="1">_xll.BInterpol('Base CDI'!$H$4:$H$28,'Base CDI'!$J$4:$J$29,S962,"Cubic","Extrapolate=Linear","MultiX=Average","Skip=True","Sort=True")</f>
        <v>13.554921108270662</v>
      </c>
      <c r="U962" s="43">
        <f ca="1">_xll.BInterpol('Base CDI'!$H$4:$H$28,'Base CDI'!$I$4:$I$29,S962,"Cubic","Extrapolate=Linear","MultiX=Average","Skip=True","Sort=True")</f>
        <v>13.542067875852192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46807</v>
      </c>
      <c r="T963" s="43">
        <f ca="1">_xll.BInterpol('Base CDI'!$H$4:$H$28,'Base CDI'!$J$4:$J$29,S963,"Cubic","Extrapolate=Linear","MultiX=Average","Skip=True","Sort=True")</f>
        <v>13.554188676129518</v>
      </c>
      <c r="U963" s="43">
        <f ca="1">_xll.BInterpol('Base CDI'!$H$4:$H$28,'Base CDI'!$I$4:$I$29,S963,"Cubic","Extrapolate=Linear","MultiX=Average","Skip=True","Sort=True")</f>
        <v>13.541358066417757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46808</v>
      </c>
      <c r="T964" s="43">
        <f ca="1">_xll.BInterpol('Base CDI'!$H$4:$H$28,'Base CDI'!$J$4:$J$29,S964,"Cubic","Extrapolate=Linear","MultiX=Average","Skip=True","Sort=True")</f>
        <v>13.553461081620414</v>
      </c>
      <c r="U964" s="43">
        <f ca="1">_xll.BInterpol('Base CDI'!$H$4:$H$28,'Base CDI'!$I$4:$I$29,S964,"Cubic","Extrapolate=Linear","MultiX=Average","Skip=True","Sort=True")</f>
        <v>13.540653101336975</v>
      </c>
    </row>
    <row r="965" spans="16:21" x14ac:dyDescent="0.25">
      <c r="P965" s="10">
        <v>35915</v>
      </c>
      <c r="Q965">
        <v>3.411629</v>
      </c>
      <c r="S965" s="42">
        <f t="shared" ca="1" si="19"/>
        <v>46809</v>
      </c>
      <c r="T965" s="43">
        <f ca="1">_xll.BInterpol('Base CDI'!$H$4:$H$28,'Base CDI'!$J$4:$J$29,S965,"Cubic","Extrapolate=Linear","MultiX=Average","Skip=True","Sort=True")</f>
        <v>13.552738311503678</v>
      </c>
      <c r="U965" s="43">
        <f ca="1">_xll.BInterpol('Base CDI'!$H$4:$H$28,'Base CDI'!$I$4:$I$29,S965,"Cubic","Extrapolate=Linear","MultiX=Average","Skip=True","Sort=True")</f>
        <v>13.539952967452244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46810</v>
      </c>
      <c r="T966" s="43">
        <f ca="1">_xll.BInterpol('Base CDI'!$H$4:$H$28,'Base CDI'!$J$4:$J$29,S966,"Cubic","Extrapolate=Linear","MultiX=Average","Skip=True","Sort=True")</f>
        <v>13.552020352539644</v>
      </c>
      <c r="U966" s="43">
        <f ca="1">_xll.BInterpol('Base CDI'!$H$4:$H$28,'Base CDI'!$I$4:$I$29,S966,"Cubic","Extrapolate=Linear","MultiX=Average","Skip=True","Sort=True")</f>
        <v>13.539257651605956</v>
      </c>
    </row>
    <row r="967" spans="16:21" x14ac:dyDescent="0.25">
      <c r="P967" s="10">
        <v>35920</v>
      </c>
      <c r="Q967">
        <v>3.417224</v>
      </c>
      <c r="S967" s="42">
        <f t="shared" ca="1" si="19"/>
        <v>46811</v>
      </c>
      <c r="T967" s="43">
        <f ca="1">_xll.BInterpol('Base CDI'!$H$4:$H$28,'Base CDI'!$J$4:$J$29,S967,"Cubic","Extrapolate=Linear","MultiX=Average","Skip=True","Sort=True")</f>
        <v>13.551307191488645</v>
      </c>
      <c r="U967" s="43">
        <f ca="1">_xll.BInterpol('Base CDI'!$H$4:$H$28,'Base CDI'!$I$4:$I$29,S967,"Cubic","Extrapolate=Linear","MultiX=Average","Skip=True","Sort=True")</f>
        <v>13.538567140640509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46812</v>
      </c>
      <c r="T968" s="43">
        <f ca="1">_xll.BInterpol('Base CDI'!$H$4:$H$28,'Base CDI'!$J$4:$J$29,S968,"Cubic","Extrapolate=Linear","MultiX=Average","Skip=True","Sort=True")</f>
        <v>13.550598815111012</v>
      </c>
      <c r="U968" s="43">
        <f ca="1">_xll.BInterpol('Base CDI'!$H$4:$H$28,'Base CDI'!$I$4:$I$29,S968,"Cubic","Extrapolate=Linear","MultiX=Average","Skip=True","Sort=True")</f>
        <v>13.537881421398298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46813</v>
      </c>
      <c r="T969" s="43">
        <f ca="1">_xll.BInterpol('Base CDI'!$H$4:$H$28,'Base CDI'!$J$4:$J$29,S969,"Cubic","Extrapolate=Linear","MultiX=Average","Skip=True","Sort=True")</f>
        <v>13.54989521016708</v>
      </c>
      <c r="U969" s="43">
        <f ca="1">_xll.BInterpol('Base CDI'!$H$4:$H$28,'Base CDI'!$I$4:$I$29,S969,"Cubic","Extrapolate=Linear","MultiX=Average","Skip=True","Sort=True")</f>
        <v>13.537200480721719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46814</v>
      </c>
      <c r="T970" s="43">
        <f ca="1">_xll.BInterpol('Base CDI'!$H$4:$H$28,'Base CDI'!$J$4:$J$29,S970,"Cubic","Extrapolate=Linear","MultiX=Average","Skip=True","Sort=True")</f>
        <v>13.549196363417179</v>
      </c>
      <c r="U970" s="43">
        <f ca="1">_xll.BInterpol('Base CDI'!$H$4:$H$28,'Base CDI'!$I$4:$I$29,S970,"Cubic","Extrapolate=Linear","MultiX=Average","Skip=True","Sort=True")</f>
        <v>13.536524305453163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46815</v>
      </c>
      <c r="T971" s="43">
        <f ca="1">_xll.BInterpol('Base CDI'!$H$4:$H$28,'Base CDI'!$J$4:$J$29,S971,"Cubic","Extrapolate=Linear","MultiX=Average","Skip=True","Sort=True")</f>
        <v>13.548502261621644</v>
      </c>
      <c r="U971" s="43">
        <f ca="1">_xll.BInterpol('Base CDI'!$H$4:$H$28,'Base CDI'!$I$4:$I$29,S971,"Cubic","Extrapolate=Linear","MultiX=Average","Skip=True","Sort=True")</f>
        <v>13.535852882435032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46816</v>
      </c>
      <c r="T972" s="43">
        <f ca="1">_xll.BInterpol('Base CDI'!$H$4:$H$28,'Base CDI'!$J$4:$J$29,S972,"Cubic","Extrapolate=Linear","MultiX=Average","Skip=True","Sort=True")</f>
        <v>13.547812891540806</v>
      </c>
      <c r="U972" s="43">
        <f ca="1">_xll.BInterpol('Base CDI'!$H$4:$H$28,'Base CDI'!$I$4:$I$29,S972,"Cubic","Extrapolate=Linear","MultiX=Average","Skip=True","Sort=True")</f>
        <v>13.535186198509717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46817</v>
      </c>
      <c r="T973" s="43">
        <f ca="1">_xll.BInterpol('Base CDI'!$H$4:$H$28,'Base CDI'!$J$4:$J$29,S973,"Cubic","Extrapolate=Linear","MultiX=Average","Skip=True","Sort=True")</f>
        <v>13.547128239934999</v>
      </c>
      <c r="U973" s="43">
        <f ca="1">_xll.BInterpol('Base CDI'!$H$4:$H$28,'Base CDI'!$I$4:$I$29,S973,"Cubic","Extrapolate=Linear","MultiX=Average","Skip=True","Sort=True")</f>
        <v>13.534524240519612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46818</v>
      </c>
      <c r="T974" s="43">
        <f ca="1">_xll.BInterpol('Base CDI'!$H$4:$H$28,'Base CDI'!$J$4:$J$29,S974,"Cubic","Extrapolate=Linear","MultiX=Average","Skip=True","Sort=True")</f>
        <v>13.546448293564552</v>
      </c>
      <c r="U974" s="43">
        <f ca="1">_xll.BInterpol('Base CDI'!$H$4:$H$28,'Base CDI'!$I$4:$I$29,S974,"Cubic","Extrapolate=Linear","MultiX=Average","Skip=True","Sort=True")</f>
        <v>13.533866995307116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46819</v>
      </c>
      <c r="T975" s="43">
        <f ca="1">_xll.BInterpol('Base CDI'!$H$4:$H$28,'Base CDI'!$J$4:$J$29,S975,"Cubic","Extrapolate=Linear","MultiX=Average","Skip=True","Sort=True")</f>
        <v>13.5457730391898</v>
      </c>
      <c r="U975" s="43">
        <f ca="1">_xll.BInterpol('Base CDI'!$H$4:$H$28,'Base CDI'!$I$4:$I$29,S975,"Cubic","Extrapolate=Linear","MultiX=Average","Skip=True","Sort=True")</f>
        <v>13.533214449714626</v>
      </c>
    </row>
    <row r="976" spans="16:21" x14ac:dyDescent="0.25">
      <c r="P976" s="10">
        <v>35933</v>
      </c>
      <c r="Q976">
        <v>3.442806</v>
      </c>
      <c r="S976" s="42">
        <f t="shared" ca="1" si="20"/>
        <v>46820</v>
      </c>
      <c r="T976" s="43">
        <f ca="1">_xll.BInterpol('Base CDI'!$H$4:$H$28,'Base CDI'!$J$4:$J$29,S976,"Cubic","Extrapolate=Linear","MultiX=Average","Skip=True","Sort=True")</f>
        <v>13.545102463571077</v>
      </c>
      <c r="U976" s="43">
        <f ca="1">_xll.BInterpol('Base CDI'!$H$4:$H$28,'Base CDI'!$I$4:$I$29,S976,"Cubic","Extrapolate=Linear","MultiX=Average","Skip=True","Sort=True")</f>
        <v>13.532566590584532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46821</v>
      </c>
      <c r="T977" s="43">
        <f ca="1">_xll.BInterpol('Base CDI'!$H$4:$H$28,'Base CDI'!$J$4:$J$29,S977,"Cubic","Extrapolate=Linear","MultiX=Average","Skip=True","Sort=True")</f>
        <v>13.544436553468714</v>
      </c>
      <c r="U977" s="43">
        <f ca="1">_xll.BInterpol('Base CDI'!$H$4:$H$28,'Base CDI'!$I$4:$I$29,S977,"Cubic","Extrapolate=Linear","MultiX=Average","Skip=True","Sort=True")</f>
        <v>13.531923404759231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46822</v>
      </c>
      <c r="T978" s="43">
        <f ca="1">_xll.BInterpol('Base CDI'!$H$4:$H$28,'Base CDI'!$J$4:$J$29,S978,"Cubic","Extrapolate=Linear","MultiX=Average","Skip=True","Sort=True")</f>
        <v>13.543775295643043</v>
      </c>
      <c r="U978" s="43">
        <f ca="1">_xll.BInterpol('Base CDI'!$H$4:$H$28,'Base CDI'!$I$4:$I$29,S978,"Cubic","Extrapolate=Linear","MultiX=Average","Skip=True","Sort=True")</f>
        <v>13.53128487908112</v>
      </c>
    </row>
    <row r="979" spans="16:21" x14ac:dyDescent="0.25">
      <c r="P979" s="10">
        <v>35936</v>
      </c>
      <c r="Q979">
        <v>3.451206</v>
      </c>
      <c r="S979" s="42">
        <f t="shared" ca="1" si="20"/>
        <v>46823</v>
      </c>
      <c r="T979" s="43">
        <f ca="1">_xll.BInterpol('Base CDI'!$H$4:$H$28,'Base CDI'!$J$4:$J$29,S979,"Cubic","Extrapolate=Linear","MultiX=Average","Skip=True","Sort=True")</f>
        <v>13.543118676854396</v>
      </c>
      <c r="U979" s="43">
        <f ca="1">_xll.BInterpol('Base CDI'!$H$4:$H$28,'Base CDI'!$I$4:$I$29,S979,"Cubic","Extrapolate=Linear","MultiX=Average","Skip=True","Sort=True")</f>
        <v>13.530651000392593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46824</v>
      </c>
      <c r="T980" s="43">
        <f ca="1">_xll.BInterpol('Base CDI'!$H$4:$H$28,'Base CDI'!$J$4:$J$29,S980,"Cubic","Extrapolate=Linear","MultiX=Average","Skip=True","Sort=True")</f>
        <v>13.542466683863108</v>
      </c>
      <c r="U980" s="43">
        <f ca="1">_xll.BInterpol('Base CDI'!$H$4:$H$28,'Base CDI'!$I$4:$I$29,S980,"Cubic","Extrapolate=Linear","MultiX=Average","Skip=True","Sort=True")</f>
        <v>13.530021755536046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46825</v>
      </c>
      <c r="T981" s="43">
        <f ca="1">_xll.BInterpol('Base CDI'!$H$4:$H$28,'Base CDI'!$J$4:$J$29,S981,"Cubic","Extrapolate=Linear","MultiX=Average","Skip=True","Sort=True")</f>
        <v>13.541819303429509</v>
      </c>
      <c r="U981" s="43">
        <f ca="1">_xll.BInterpol('Base CDI'!$H$4:$H$28,'Base CDI'!$I$4:$I$29,S981,"Cubic","Extrapolate=Linear","MultiX=Average","Skip=True","Sort=True")</f>
        <v>13.529397131353875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46826</v>
      </c>
      <c r="T982" s="43">
        <f ca="1">_xll.BInterpol('Base CDI'!$H$4:$H$28,'Base CDI'!$J$4:$J$29,S982,"Cubic","Extrapolate=Linear","MultiX=Average","Skip=True","Sort=True")</f>
        <v>13.541176522313933</v>
      </c>
      <c r="U982" s="43">
        <f ca="1">_xll.BInterpol('Base CDI'!$H$4:$H$28,'Base CDI'!$I$4:$I$29,S982,"Cubic","Extrapolate=Linear","MultiX=Average","Skip=True","Sort=True")</f>
        <v>13.528777114688474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46827</v>
      </c>
      <c r="T983" s="43">
        <f ca="1">_xll.BInterpol('Base CDI'!$H$4:$H$28,'Base CDI'!$J$4:$J$29,S983,"Cubic","Extrapolate=Linear","MultiX=Average","Skip=True","Sort=True")</f>
        <v>13.540538327276712</v>
      </c>
      <c r="U983" s="43">
        <f ca="1">_xll.BInterpol('Base CDI'!$H$4:$H$28,'Base CDI'!$I$4:$I$29,S983,"Cubic","Extrapolate=Linear","MultiX=Average","Skip=True","Sort=True")</f>
        <v>13.528161692382239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46828</v>
      </c>
      <c r="T984" s="43">
        <f ca="1">_xll.BInterpol('Base CDI'!$H$4:$H$28,'Base CDI'!$J$4:$J$29,S984,"Cubic","Extrapolate=Linear","MultiX=Average","Skip=True","Sort=True")</f>
        <v>13.539904705078179</v>
      </c>
      <c r="U984" s="43">
        <f ca="1">_xll.BInterpol('Base CDI'!$H$4:$H$28,'Base CDI'!$I$4:$I$29,S984,"Cubic","Extrapolate=Linear","MultiX=Average","Skip=True","Sort=True")</f>
        <v>13.527550851277566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46829</v>
      </c>
      <c r="T985" s="43">
        <f ca="1">_xll.BInterpol('Base CDI'!$H$4:$H$28,'Base CDI'!$J$4:$J$29,S985,"Cubic","Extrapolate=Linear","MultiX=Average","Skip=True","Sort=True")</f>
        <v>13.539275642478668</v>
      </c>
      <c r="U985" s="43">
        <f ca="1">_xll.BInterpol('Base CDI'!$H$4:$H$28,'Base CDI'!$I$4:$I$29,S985,"Cubic","Extrapolate=Linear","MultiX=Average","Skip=True","Sort=True")</f>
        <v>13.526944578216849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46830</v>
      </c>
      <c r="T986" s="43">
        <f ca="1">_xll.BInterpol('Base CDI'!$H$4:$H$28,'Base CDI'!$J$4:$J$29,S986,"Cubic","Extrapolate=Linear","MultiX=Average","Skip=True","Sort=True")</f>
        <v>13.538651126238507</v>
      </c>
      <c r="U986" s="43">
        <f ca="1">_xll.BInterpol('Base CDI'!$H$4:$H$28,'Base CDI'!$I$4:$I$29,S986,"Cubic","Extrapolate=Linear","MultiX=Average","Skip=True","Sort=True")</f>
        <v>13.526342860042483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46831</v>
      </c>
      <c r="T987" s="43">
        <f ca="1">_xll.BInterpol('Base CDI'!$H$4:$H$28,'Base CDI'!$J$4:$J$29,S987,"Cubic","Extrapolate=Linear","MultiX=Average","Skip=True","Sort=True")</f>
        <v>13.538031143118033</v>
      </c>
      <c r="U987" s="43">
        <f ca="1">_xll.BInterpol('Base CDI'!$H$4:$H$28,'Base CDI'!$I$4:$I$29,S987,"Cubic","Extrapolate=Linear","MultiX=Average","Skip=True","Sort=True")</f>
        <v>13.525745683596867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46832</v>
      </c>
      <c r="T988" s="43">
        <f ca="1">_xll.BInterpol('Base CDI'!$H$4:$H$28,'Base CDI'!$J$4:$J$29,S988,"Cubic","Extrapolate=Linear","MultiX=Average","Skip=True","Sort=True")</f>
        <v>13.537415679877576</v>
      </c>
      <c r="U988" s="43">
        <f ca="1">_xll.BInterpol('Base CDI'!$H$4:$H$28,'Base CDI'!$I$4:$I$29,S988,"Cubic","Extrapolate=Linear","MultiX=Average","Skip=True","Sort=True")</f>
        <v>13.525153035722392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46833</v>
      </c>
      <c r="T989" s="43">
        <f ca="1">_xll.BInterpol('Base CDI'!$H$4:$H$28,'Base CDI'!$J$4:$J$29,S989,"Cubic","Extrapolate=Linear","MultiX=Average","Skip=True","Sort=True")</f>
        <v>13.53680472327747</v>
      </c>
      <c r="U989" s="43">
        <f ca="1">_xll.BInterpol('Base CDI'!$H$4:$H$28,'Base CDI'!$I$4:$I$29,S989,"Cubic","Extrapolate=Linear","MultiX=Average","Skip=True","Sort=True")</f>
        <v>13.524564903261455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46834</v>
      </c>
      <c r="T990" s="43">
        <f ca="1">_xll.BInterpol('Base CDI'!$H$4:$H$28,'Base CDI'!$J$4:$J$29,S990,"Cubic","Extrapolate=Linear","MultiX=Average","Skip=True","Sort=True")</f>
        <v>13.536198260078045</v>
      </c>
      <c r="U990" s="43">
        <f ca="1">_xll.BInterpol('Base CDI'!$H$4:$H$28,'Base CDI'!$I$4:$I$29,S990,"Cubic","Extrapolate=Linear","MultiX=Average","Skip=True","Sort=True")</f>
        <v>13.523981273056451</v>
      </c>
    </row>
    <row r="991" spans="16:21" x14ac:dyDescent="0.25">
      <c r="P991" s="10">
        <v>35954</v>
      </c>
      <c r="Q991">
        <v>3.483196</v>
      </c>
      <c r="S991" s="42">
        <f t="shared" ca="1" si="20"/>
        <v>46835</v>
      </c>
      <c r="T991" s="43">
        <f ca="1">_xll.BInterpol('Base CDI'!$H$4:$H$28,'Base CDI'!$J$4:$J$29,S991,"Cubic","Extrapolate=Linear","MultiX=Average","Skip=True","Sort=True")</f>
        <v>13.535596277039637</v>
      </c>
      <c r="U991" s="43">
        <f ca="1">_xll.BInterpol('Base CDI'!$H$4:$H$28,'Base CDI'!$I$4:$I$29,S991,"Cubic","Extrapolate=Linear","MultiX=Average","Skip=True","Sort=True")</f>
        <v>13.523402131949778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46836</v>
      </c>
      <c r="T992" s="43">
        <f ca="1">_xll.BInterpol('Base CDI'!$H$4:$H$28,'Base CDI'!$J$4:$J$29,S992,"Cubic","Extrapolate=Linear","MultiX=Average","Skip=True","Sort=True")</f>
        <v>13.534998760922578</v>
      </c>
      <c r="U992" s="43">
        <f ca="1">_xll.BInterpol('Base CDI'!$H$4:$H$28,'Base CDI'!$I$4:$I$29,S992,"Cubic","Extrapolate=Linear","MultiX=Average","Skip=True","Sort=True")</f>
        <v>13.522827466783827</v>
      </c>
    </row>
    <row r="993" spans="16:21" x14ac:dyDescent="0.25">
      <c r="P993" s="10">
        <v>35956</v>
      </c>
      <c r="Q993">
        <v>3.488483</v>
      </c>
      <c r="S993" s="42">
        <f t="shared" ca="1" si="20"/>
        <v>46837</v>
      </c>
      <c r="T993" s="43">
        <f ca="1">_xll.BInterpol('Base CDI'!$H$4:$H$28,'Base CDI'!$J$4:$J$29,S993,"Cubic","Extrapolate=Linear","MultiX=Average","Skip=True","Sort=True")</f>
        <v>13.534405698487198</v>
      </c>
      <c r="U993" s="43">
        <f ca="1">_xll.BInterpol('Base CDI'!$H$4:$H$28,'Base CDI'!$I$4:$I$29,S993,"Cubic","Extrapolate=Linear","MultiX=Average","Skip=True","Sort=True")</f>
        <v>13.522257264400997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46838</v>
      </c>
      <c r="T994" s="43">
        <f ca="1">_xll.BInterpol('Base CDI'!$H$4:$H$28,'Base CDI'!$J$4:$J$29,S994,"Cubic","Extrapolate=Linear","MultiX=Average","Skip=True","Sort=True")</f>
        <v>13.533817076493831</v>
      </c>
      <c r="U994" s="43">
        <f ca="1">_xll.BInterpol('Base CDI'!$H$4:$H$28,'Base CDI'!$I$4:$I$29,S994,"Cubic","Extrapolate=Linear","MultiX=Average","Skip=True","Sort=True")</f>
        <v>13.521691511643681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46839</v>
      </c>
      <c r="T995" s="43">
        <f ca="1">_xll.BInterpol('Base CDI'!$H$4:$H$28,'Base CDI'!$J$4:$J$29,S995,"Cubic","Extrapolate=Linear","MultiX=Average","Skip=True","Sort=True")</f>
        <v>13.53323288170281</v>
      </c>
      <c r="U995" s="43">
        <f ca="1">_xll.BInterpol('Base CDI'!$H$4:$H$28,'Base CDI'!$I$4:$I$29,S995,"Cubic","Extrapolate=Linear","MultiX=Average","Skip=True","Sort=True")</f>
        <v>13.521130195354276</v>
      </c>
    </row>
    <row r="996" spans="16:21" x14ac:dyDescent="0.25">
      <c r="P996" s="10">
        <v>35962</v>
      </c>
      <c r="Q996">
        <v>3.496429</v>
      </c>
      <c r="S996" s="42">
        <f t="shared" ca="1" si="20"/>
        <v>46840</v>
      </c>
      <c r="T996" s="43">
        <f ca="1">_xll.BInterpol('Base CDI'!$H$4:$H$28,'Base CDI'!$J$4:$J$29,S996,"Cubic","Extrapolate=Linear","MultiX=Average","Skip=True","Sort=True")</f>
        <v>13.532653100874468</v>
      </c>
      <c r="U996" s="43">
        <f ca="1">_xll.BInterpol('Base CDI'!$H$4:$H$28,'Base CDI'!$I$4:$I$29,S996,"Cubic","Extrapolate=Linear","MultiX=Average","Skip=True","Sort=True")</f>
        <v>13.520573302375176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46841</v>
      </c>
      <c r="T997" s="43">
        <f ca="1">_xll.BInterpol('Base CDI'!$H$4:$H$28,'Base CDI'!$J$4:$J$29,S997,"Cubic","Extrapolate=Linear","MultiX=Average","Skip=True","Sort=True")</f>
        <v>13.532077720769136</v>
      </c>
      <c r="U997" s="43">
        <f ca="1">_xll.BInterpol('Base CDI'!$H$4:$H$28,'Base CDI'!$I$4:$I$29,S997,"Cubic","Extrapolate=Linear","MultiX=Average","Skip=True","Sort=True")</f>
        <v>13.520020819548778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46842</v>
      </c>
      <c r="T998" s="43">
        <f ca="1">_xll.BInterpol('Base CDI'!$H$4:$H$28,'Base CDI'!$J$4:$J$29,S998,"Cubic","Extrapolate=Linear","MultiX=Average","Skip=True","Sort=True")</f>
        <v>13.531506728147148</v>
      </c>
      <c r="U998" s="43">
        <f ca="1">_xll.BInterpol('Base CDI'!$H$4:$H$28,'Base CDI'!$I$4:$I$29,S998,"Cubic","Extrapolate=Linear","MultiX=Average","Skip=True","Sort=True")</f>
        <v>13.519472733717475</v>
      </c>
    </row>
    <row r="999" spans="16:21" x14ac:dyDescent="0.25">
      <c r="P999" s="10">
        <v>35965</v>
      </c>
      <c r="Q999">
        <v>3.504407</v>
      </c>
      <c r="S999" s="42">
        <f t="shared" ca="1" si="20"/>
        <v>46843</v>
      </c>
      <c r="T999" s="43">
        <f ca="1">_xll.BInterpol('Base CDI'!$H$4:$H$28,'Base CDI'!$J$4:$J$29,S999,"Cubic","Extrapolate=Linear","MultiX=Average","Skip=True","Sort=True")</f>
        <v>13.530940109768835</v>
      </c>
      <c r="U999" s="43">
        <f ca="1">_xll.BInterpol('Base CDI'!$H$4:$H$28,'Base CDI'!$I$4:$I$29,S999,"Cubic","Extrapolate=Linear","MultiX=Average","Skip=True","Sort=True")</f>
        <v>13.518929031723664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46844</v>
      </c>
      <c r="T1000" s="43">
        <f ca="1">_xll.BInterpol('Base CDI'!$H$4:$H$28,'Base CDI'!$J$4:$J$29,S1000,"Cubic","Extrapolate=Linear","MultiX=Average","Skip=True","Sort=True")</f>
        <v>13.53037785239453</v>
      </c>
      <c r="U1000" s="43">
        <f ca="1">_xll.BInterpol('Base CDI'!$H$4:$H$28,'Base CDI'!$I$4:$I$29,S1000,"Cubic","Extrapolate=Linear","MultiX=Average","Skip=True","Sort=True")</f>
        <v>13.518389700409742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46845</v>
      </c>
      <c r="T1001" s="43">
        <f ca="1">_xll.BInterpol('Base CDI'!$H$4:$H$28,'Base CDI'!$J$4:$J$29,S1001,"Cubic","Extrapolate=Linear","MultiX=Average","Skip=True","Sort=True")</f>
        <v>13.529819942784565</v>
      </c>
      <c r="U1001" s="43">
        <f ca="1">_xll.BInterpol('Base CDI'!$H$4:$H$28,'Base CDI'!$I$4:$I$29,S1001,"Cubic","Extrapolate=Linear","MultiX=Average","Skip=True","Sort=True")</f>
        <v>13.517854726618101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46846</v>
      </c>
      <c r="T1002" s="43">
        <f ca="1">_xll.BInterpol('Base CDI'!$H$4:$H$28,'Base CDI'!$J$4:$J$29,S1002,"Cubic","Extrapolate=Linear","MultiX=Average","Skip=True","Sort=True")</f>
        <v>13.529266367699275</v>
      </c>
      <c r="U1002" s="43">
        <f ca="1">_xll.BInterpol('Base CDI'!$H$4:$H$28,'Base CDI'!$I$4:$I$29,S1002,"Cubic","Extrapolate=Linear","MultiX=Average","Skip=True","Sort=True")</f>
        <v>13.517324097191137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46847</v>
      </c>
      <c r="T1003" s="43">
        <f ca="1">_xll.BInterpol('Base CDI'!$H$4:$H$28,'Base CDI'!$J$4:$J$29,S1003,"Cubic","Extrapolate=Linear","MultiX=Average","Skip=True","Sort=True")</f>
        <v>13.52871711389899</v>
      </c>
      <c r="U1003" s="43">
        <f ca="1">_xll.BInterpol('Base CDI'!$H$4:$H$28,'Base CDI'!$I$4:$I$29,S1003,"Cubic","Extrapolate=Linear","MultiX=Average","Skip=True","Sort=True")</f>
        <v>13.516797798971247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46848</v>
      </c>
      <c r="T1004" s="43">
        <f ca="1">_xll.BInterpol('Base CDI'!$H$4:$H$28,'Base CDI'!$J$4:$J$29,S1004,"Cubic","Extrapolate=Linear","MultiX=Average","Skip=True","Sort=True")</f>
        <v>13.528172168144044</v>
      </c>
      <c r="U1004" s="43">
        <f ca="1">_xll.BInterpol('Base CDI'!$H$4:$H$28,'Base CDI'!$I$4:$I$29,S1004,"Cubic","Extrapolate=Linear","MultiX=Average","Skip=True","Sort=True")</f>
        <v>13.516275818800825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46849</v>
      </c>
      <c r="T1005" s="43">
        <f ca="1">_xll.BInterpol('Base CDI'!$H$4:$H$28,'Base CDI'!$J$4:$J$29,S1005,"Cubic","Extrapolate=Linear","MultiX=Average","Skip=True","Sort=True")</f>
        <v>13.527631517194768</v>
      </c>
      <c r="U1005" s="43">
        <f ca="1">_xll.BInterpol('Base CDI'!$H$4:$H$28,'Base CDI'!$I$4:$I$29,S1005,"Cubic","Extrapolate=Linear","MultiX=Average","Skip=True","Sort=True")</f>
        <v>13.515758143522268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46850</v>
      </c>
      <c r="T1006" s="43">
        <f ca="1">_xll.BInterpol('Base CDI'!$H$4:$H$28,'Base CDI'!$J$4:$J$29,S1006,"Cubic","Extrapolate=Linear","MultiX=Average","Skip=True","Sort=True")</f>
        <v>13.527095147811497</v>
      </c>
      <c r="U1006" s="43">
        <f ca="1">_xll.BInterpol('Base CDI'!$H$4:$H$28,'Base CDI'!$I$4:$I$29,S1006,"Cubic","Extrapolate=Linear","MultiX=Average","Skip=True","Sort=True")</f>
        <v>13.515244759977969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46851</v>
      </c>
      <c r="T1007" s="43">
        <f ca="1">_xll.BInterpol('Base CDI'!$H$4:$H$28,'Base CDI'!$J$4:$J$29,S1007,"Cubic","Extrapolate=Linear","MultiX=Average","Skip=True","Sort=True")</f>
        <v>13.526563046754561</v>
      </c>
      <c r="U1007" s="43">
        <f ca="1">_xll.BInterpol('Base CDI'!$H$4:$H$28,'Base CDI'!$I$4:$I$29,S1007,"Cubic","Extrapolate=Linear","MultiX=Average","Skip=True","Sort=True")</f>
        <v>13.514735655010325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46852</v>
      </c>
      <c r="T1008" s="43">
        <f ca="1">_xll.BInterpol('Base CDI'!$H$4:$H$28,'Base CDI'!$J$4:$J$29,S1008,"Cubic","Extrapolate=Linear","MultiX=Average","Skip=True","Sort=True")</f>
        <v>13.526035200784294</v>
      </c>
      <c r="U1008" s="43">
        <f ca="1">_xll.BInterpol('Base CDI'!$H$4:$H$28,'Base CDI'!$I$4:$I$29,S1008,"Cubic","Extrapolate=Linear","MultiX=Average","Skip=True","Sort=True")</f>
        <v>13.514230815461731</v>
      </c>
    </row>
    <row r="1009" spans="16:21" x14ac:dyDescent="0.25">
      <c r="P1009" s="10">
        <v>35979</v>
      </c>
      <c r="Q1009">
        <v>3.530605</v>
      </c>
      <c r="S1009" s="42">
        <f t="shared" ca="1" si="20"/>
        <v>46853</v>
      </c>
      <c r="T1009" s="43">
        <f ca="1">_xll.BInterpol('Base CDI'!$H$4:$H$28,'Base CDI'!$J$4:$J$29,S1009,"Cubic","Extrapolate=Linear","MultiX=Average","Skip=True","Sort=True")</f>
        <v>13.525511596661028</v>
      </c>
      <c r="U1009" s="43">
        <f ca="1">_xll.BInterpol('Base CDI'!$H$4:$H$28,'Base CDI'!$I$4:$I$29,S1009,"Cubic","Extrapolate=Linear","MultiX=Average","Skip=True","Sort=True")</f>
        <v>13.513730228174582</v>
      </c>
    </row>
    <row r="1010" spans="16:21" x14ac:dyDescent="0.25">
      <c r="P1010" s="10">
        <v>35982</v>
      </c>
      <c r="Q1010">
        <v>3.533201</v>
      </c>
      <c r="S1010" s="42">
        <f t="shared" ca="1" si="20"/>
        <v>46854</v>
      </c>
      <c r="T1010" s="43">
        <f ca="1">_xll.BInterpol('Base CDI'!$H$4:$H$28,'Base CDI'!$J$4:$J$29,S1010,"Cubic","Extrapolate=Linear","MultiX=Average","Skip=True","Sort=True")</f>
        <v>13.524992221145094</v>
      </c>
      <c r="U1010" s="43">
        <f ca="1">_xll.BInterpol('Base CDI'!$H$4:$H$28,'Base CDI'!$I$4:$I$29,S1010,"Cubic","Extrapolate=Linear","MultiX=Average","Skip=True","Sort=True")</f>
        <v>13.513233879991274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46855</v>
      </c>
      <c r="T1011" s="43">
        <f ca="1">_xll.BInterpol('Base CDI'!$H$4:$H$28,'Base CDI'!$J$4:$J$29,S1011,"Cubic","Extrapolate=Linear","MultiX=Average","Skip=True","Sort=True")</f>
        <v>13.524477060996828</v>
      </c>
      <c r="U1011" s="43">
        <f ca="1">_xll.BInterpol('Base CDI'!$H$4:$H$28,'Base CDI'!$I$4:$I$29,S1011,"Cubic","Extrapolate=Linear","MultiX=Average","Skip=True","Sort=True")</f>
        <v>13.512741757754203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46856</v>
      </c>
      <c r="T1012" s="43">
        <f ca="1">_xll.BInterpol('Base CDI'!$H$4:$H$28,'Base CDI'!$J$4:$J$29,S1012,"Cubic","Extrapolate=Linear","MultiX=Average","Skip=True","Sort=True")</f>
        <v>13.52396610297656</v>
      </c>
      <c r="U1012" s="43">
        <f ca="1">_xll.BInterpol('Base CDI'!$H$4:$H$28,'Base CDI'!$I$4:$I$29,S1012,"Cubic","Extrapolate=Linear","MultiX=Average","Skip=True","Sort=True")</f>
        <v>13.512253848305763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46857</v>
      </c>
      <c r="T1013" s="43">
        <f ca="1">_xll.BInterpol('Base CDI'!$H$4:$H$28,'Base CDI'!$J$4:$J$29,S1013,"Cubic","Extrapolate=Linear","MultiX=Average","Skip=True","Sort=True")</f>
        <v>13.523459333844624</v>
      </c>
      <c r="U1013" s="43">
        <f ca="1">_xll.BInterpol('Base CDI'!$H$4:$H$28,'Base CDI'!$I$4:$I$29,S1013,"Cubic","Extrapolate=Linear","MultiX=Average","Skip=True","Sort=True")</f>
        <v>13.51177013848835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46858</v>
      </c>
      <c r="T1014" s="43">
        <f ca="1">_xll.BInterpol('Base CDI'!$H$4:$H$28,'Base CDI'!$J$4:$J$29,S1014,"Cubic","Extrapolate=Linear","MultiX=Average","Skip=True","Sort=True")</f>
        <v>13.522956740361352</v>
      </c>
      <c r="U1014" s="43">
        <f ca="1">_xll.BInterpol('Base CDI'!$H$4:$H$28,'Base CDI'!$I$4:$I$29,S1014,"Cubic","Extrapolate=Linear","MultiX=Average","Skip=True","Sort=True")</f>
        <v>13.511290615144357</v>
      </c>
    </row>
    <row r="1015" spans="16:21" x14ac:dyDescent="0.25">
      <c r="P1015" s="10">
        <v>35989</v>
      </c>
      <c r="Q1015">
        <v>3.546227</v>
      </c>
      <c r="S1015" s="42">
        <f t="shared" ca="1" si="20"/>
        <v>46859</v>
      </c>
      <c r="T1015" s="43">
        <f ca="1">_xll.BInterpol('Base CDI'!$H$4:$H$28,'Base CDI'!$J$4:$J$29,S1015,"Cubic","Extrapolate=Linear","MultiX=Average","Skip=True","Sort=True")</f>
        <v>13.522458309287076</v>
      </c>
      <c r="U1015" s="43">
        <f ca="1">_xll.BInterpol('Base CDI'!$H$4:$H$28,'Base CDI'!$I$4:$I$29,S1015,"Cubic","Extrapolate=Linear","MultiX=Average","Skip=True","Sort=True")</f>
        <v>13.510815265116184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46860</v>
      </c>
      <c r="T1016" s="43">
        <f ca="1">_xll.BInterpol('Base CDI'!$H$4:$H$28,'Base CDI'!$J$4:$J$29,S1016,"Cubic","Extrapolate=Linear","MultiX=Average","Skip=True","Sort=True")</f>
        <v>13.521964027382127</v>
      </c>
      <c r="U1016" s="43">
        <f ca="1">_xll.BInterpol('Base CDI'!$H$4:$H$28,'Base CDI'!$I$4:$I$29,S1016,"Cubic","Extrapolate=Linear","MultiX=Average","Skip=True","Sort=True")</f>
        <v>13.510344075246223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46861</v>
      </c>
      <c r="T1017" s="43">
        <f ca="1">_xll.BInterpol('Base CDI'!$H$4:$H$28,'Base CDI'!$J$4:$J$29,S1017,"Cubic","Extrapolate=Linear","MultiX=Average","Skip=True","Sort=True")</f>
        <v>13.521473881406841</v>
      </c>
      <c r="U1017" s="43">
        <f ca="1">_xll.BInterpol('Base CDI'!$H$4:$H$28,'Base CDI'!$I$4:$I$29,S1017,"Cubic","Extrapolate=Linear","MultiX=Average","Skip=True","Sort=True")</f>
        <v>13.50987703237687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46862</v>
      </c>
      <c r="T1018" s="43">
        <f ca="1">_xll.BInterpol('Base CDI'!$H$4:$H$28,'Base CDI'!$J$4:$J$29,S1018,"Cubic","Extrapolate=Linear","MultiX=Average","Skip=True","Sort=True")</f>
        <v>13.520987858121551</v>
      </c>
      <c r="U1018" s="43">
        <f ca="1">_xll.BInterpol('Base CDI'!$H$4:$H$28,'Base CDI'!$I$4:$I$29,S1018,"Cubic","Extrapolate=Linear","MultiX=Average","Skip=True","Sort=True")</f>
        <v>13.50941412335052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46863</v>
      </c>
      <c r="T1019" s="43">
        <f ca="1">_xll.BInterpol('Base CDI'!$H$4:$H$28,'Base CDI'!$J$4:$J$29,S1019,"Cubic","Extrapolate=Linear","MultiX=Average","Skip=True","Sort=True")</f>
        <v>13.520505944286585</v>
      </c>
      <c r="U1019" s="43">
        <f ca="1">_xll.BInterpol('Base CDI'!$H$4:$H$28,'Base CDI'!$I$4:$I$29,S1019,"Cubic","Extrapolate=Linear","MultiX=Average","Skip=True","Sort=True")</f>
        <v>13.508955335009571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46864</v>
      </c>
      <c r="T1020" s="43">
        <f ca="1">_xll.BInterpol('Base CDI'!$H$4:$H$28,'Base CDI'!$J$4:$J$29,S1020,"Cubic","Extrapolate=Linear","MultiX=Average","Skip=True","Sort=True")</f>
        <v>13.520028126662277</v>
      </c>
      <c r="U1020" s="43">
        <f ca="1">_xll.BInterpol('Base CDI'!$H$4:$H$28,'Base CDI'!$I$4:$I$29,S1020,"Cubic","Extrapolate=Linear","MultiX=Average","Skip=True","Sort=True")</f>
        <v>13.508500654196414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46865</v>
      </c>
      <c r="T1021" s="43">
        <f ca="1">_xll.BInterpol('Base CDI'!$H$4:$H$28,'Base CDI'!$J$4:$J$29,S1021,"Cubic","Extrapolate=Linear","MultiX=Average","Skip=True","Sort=True")</f>
        <v>13.519554392008962</v>
      </c>
      <c r="U1021" s="43">
        <f ca="1">_xll.BInterpol('Base CDI'!$H$4:$H$28,'Base CDI'!$I$4:$I$29,S1021,"Cubic","Extrapolate=Linear","MultiX=Average","Skip=True","Sort=True")</f>
        <v>13.508050067753448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46866</v>
      </c>
      <c r="T1022" s="43">
        <f ca="1">_xll.BInterpol('Base CDI'!$H$4:$H$28,'Base CDI'!$J$4:$J$29,S1022,"Cubic","Extrapolate=Linear","MultiX=Average","Skip=True","Sort=True")</f>
        <v>13.519084727086971</v>
      </c>
      <c r="U1022" s="43">
        <f ca="1">_xll.BInterpol('Base CDI'!$H$4:$H$28,'Base CDI'!$I$4:$I$29,S1022,"Cubic","Extrapolate=Linear","MultiX=Average","Skip=True","Sort=True")</f>
        <v>13.507603562523068</v>
      </c>
    </row>
    <row r="1023" spans="16:21" x14ac:dyDescent="0.25">
      <c r="P1023" s="10">
        <v>35999</v>
      </c>
      <c r="Q1023">
        <v>3.567148</v>
      </c>
      <c r="S1023" s="42">
        <f t="shared" ca="1" si="20"/>
        <v>46867</v>
      </c>
      <c r="T1023" s="43">
        <f ca="1">_xll.BInterpol('Base CDI'!$H$4:$H$28,'Base CDI'!$J$4:$J$29,S1023,"Cubic","Extrapolate=Linear","MultiX=Average","Skip=True","Sort=True")</f>
        <v>13.518619118656636</v>
      </c>
      <c r="U1023" s="43">
        <f ca="1">_xll.BInterpol('Base CDI'!$H$4:$H$28,'Base CDI'!$I$4:$I$29,S1023,"Cubic","Extrapolate=Linear","MultiX=Average","Skip=True","Sort=True")</f>
        <v>13.507161125347666</v>
      </c>
    </row>
    <row r="1024" spans="16:21" x14ac:dyDescent="0.25">
      <c r="P1024" s="10">
        <v>36000</v>
      </c>
      <c r="Q1024">
        <v>3.56975</v>
      </c>
      <c r="S1024" s="42">
        <f t="shared" ca="1" si="20"/>
        <v>46868</v>
      </c>
      <c r="T1024" s="43">
        <f ca="1">_xll.BInterpol('Base CDI'!$H$4:$H$28,'Base CDI'!$J$4:$J$29,S1024,"Cubic","Extrapolate=Linear","MultiX=Average","Skip=True","Sort=True")</f>
        <v>13.518157553478291</v>
      </c>
      <c r="U1024" s="43">
        <f ca="1">_xll.BInterpol('Base CDI'!$H$4:$H$28,'Base CDI'!$I$4:$I$29,S1024,"Cubic","Extrapolate=Linear","MultiX=Average","Skip=True","Sort=True")</f>
        <v>13.506722743069641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46869</v>
      </c>
      <c r="T1025" s="43">
        <f ca="1">_xll.BInterpol('Base CDI'!$H$4:$H$28,'Base CDI'!$J$4:$J$29,S1025,"Cubic","Extrapolate=Linear","MultiX=Average","Skip=True","Sort=True")</f>
        <v>13.517700018312267</v>
      </c>
      <c r="U1025" s="43">
        <f ca="1">_xll.BInterpol('Base CDI'!$H$4:$H$28,'Base CDI'!$I$4:$I$29,S1025,"Cubic","Extrapolate=Linear","MultiX=Average","Skip=True","Sort=True")</f>
        <v>13.506288402531387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46870</v>
      </c>
      <c r="T1026" s="43">
        <f ca="1">_xll.BInterpol('Base CDI'!$H$4:$H$28,'Base CDI'!$J$4:$J$29,S1026,"Cubic","Extrapolate=Linear","MultiX=Average","Skip=True","Sort=True")</f>
        <v>13.517246499918897</v>
      </c>
      <c r="U1026" s="43">
        <f ca="1">_xll.BInterpol('Base CDI'!$H$4:$H$28,'Base CDI'!$I$4:$I$29,S1026,"Cubic","Extrapolate=Linear","MultiX=Average","Skip=True","Sort=True")</f>
        <v>13.5058580905753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46871</v>
      </c>
      <c r="T1027" s="43">
        <f ca="1">_xll.BInterpol('Base CDI'!$H$4:$H$28,'Base CDI'!$J$4:$J$29,S1027,"Cubic","Extrapolate=Linear","MultiX=Average","Skip=True","Sort=True")</f>
        <v>13.516796985058516</v>
      </c>
      <c r="U1027" s="43">
        <f ca="1">_xll.BInterpol('Base CDI'!$H$4:$H$28,'Base CDI'!$I$4:$I$29,S1027,"Cubic","Extrapolate=Linear","MultiX=Average","Skip=True","Sort=True")</f>
        <v>13.505431794043773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46872</v>
      </c>
      <c r="T1028" s="43">
        <f ca="1">_xll.BInterpol('Base CDI'!$H$4:$H$28,'Base CDI'!$J$4:$J$29,S1028,"Cubic","Extrapolate=Linear","MultiX=Average","Skip=True","Sort=True")</f>
        <v>13.516351460491451</v>
      </c>
      <c r="U1028" s="43">
        <f ca="1">_xll.BInterpol('Base CDI'!$H$4:$H$28,'Base CDI'!$I$4:$I$29,S1028,"Cubic","Extrapolate=Linear","MultiX=Average","Skip=True","Sort=True")</f>
        <v>13.505009499779204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46873</v>
      </c>
      <c r="T1029" s="43">
        <f ca="1">_xll.BInterpol('Base CDI'!$H$4:$H$28,'Base CDI'!$J$4:$J$29,S1029,"Cubic","Extrapolate=Linear","MultiX=Average","Skip=True","Sort=True")</f>
        <v>13.51590991297804</v>
      </c>
      <c r="U1029" s="43">
        <f ca="1">_xll.BInterpol('Base CDI'!$H$4:$H$28,'Base CDI'!$I$4:$I$29,S1029,"Cubic","Extrapolate=Linear","MultiX=Average","Skip=True","Sort=True")</f>
        <v>13.504591194623989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46874</v>
      </c>
      <c r="T1030" s="43">
        <f ca="1">_xll.BInterpol('Base CDI'!$H$4:$H$28,'Base CDI'!$J$4:$J$29,S1030,"Cubic","Extrapolate=Linear","MultiX=Average","Skip=True","Sort=True")</f>
        <v>13.515472329278612</v>
      </c>
      <c r="U1030" s="43">
        <f ca="1">_xll.BInterpol('Base CDI'!$H$4:$H$28,'Base CDI'!$I$4:$I$29,S1030,"Cubic","Extrapolate=Linear","MultiX=Average","Skip=True","Sort=True")</f>
        <v>13.50417686542052</v>
      </c>
    </row>
    <row r="1031" spans="16:21" x14ac:dyDescent="0.25">
      <c r="P1031" s="10">
        <v>36011</v>
      </c>
      <c r="Q1031">
        <v>3.587656</v>
      </c>
      <c r="S1031" s="42">
        <f t="shared" ca="1" si="20"/>
        <v>46875</v>
      </c>
      <c r="T1031" s="43">
        <f ca="1">_xll.BInterpol('Base CDI'!$H$4:$H$28,'Base CDI'!$J$4:$J$29,S1031,"Cubic","Extrapolate=Linear","MultiX=Average","Skip=True","Sort=True")</f>
        <v>13.515038696153502</v>
      </c>
      <c r="U1031" s="43">
        <f ca="1">_xll.BInterpol('Base CDI'!$H$4:$H$28,'Base CDI'!$I$4:$I$29,S1031,"Cubic","Extrapolate=Linear","MultiX=Average","Skip=True","Sort=True")</f>
        <v>13.503766499011196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46876</v>
      </c>
      <c r="T1032" s="43">
        <f ca="1">_xll.BInterpol('Base CDI'!$H$4:$H$28,'Base CDI'!$J$4:$J$29,S1032,"Cubic","Extrapolate=Linear","MultiX=Average","Skip=True","Sort=True")</f>
        <v>13.514609000363041</v>
      </c>
      <c r="U1032" s="43">
        <f ca="1">_xll.BInterpol('Base CDI'!$H$4:$H$28,'Base CDI'!$I$4:$I$29,S1032,"Cubic","Extrapolate=Linear","MultiX=Average","Skip=True","Sort=True")</f>
        <v>13.503360082238411</v>
      </c>
    </row>
    <row r="1033" spans="16:21" x14ac:dyDescent="0.25">
      <c r="P1033" s="10">
        <v>36013</v>
      </c>
      <c r="Q1033">
        <v>3.592714</v>
      </c>
      <c r="S1033" s="42">
        <f t="shared" ca="1" si="20"/>
        <v>46877</v>
      </c>
      <c r="T1033" s="43">
        <f ca="1">_xll.BInterpol('Base CDI'!$H$4:$H$28,'Base CDI'!$J$4:$J$29,S1033,"Cubic","Extrapolate=Linear","MultiX=Average","Skip=True","Sort=True")</f>
        <v>13.514183228667562</v>
      </c>
      <c r="U1033" s="43">
        <f ca="1">_xll.BInterpol('Base CDI'!$H$4:$H$28,'Base CDI'!$I$4:$I$29,S1033,"Cubic","Extrapolate=Linear","MultiX=Average","Skip=True","Sort=True")</f>
        <v>13.502957601944557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46878</v>
      </c>
      <c r="T1034" s="43">
        <f ca="1">_xll.BInterpol('Base CDI'!$H$4:$H$28,'Base CDI'!$J$4:$J$29,S1034,"Cubic","Extrapolate=Linear","MultiX=Average","Skip=True","Sort=True")</f>
        <v>13.513761367827398</v>
      </c>
      <c r="U1034" s="43">
        <f ca="1">_xll.BInterpol('Base CDI'!$H$4:$H$28,'Base CDI'!$I$4:$I$29,S1034,"Cubic","Extrapolate=Linear","MultiX=Average","Skip=True","Sort=True")</f>
        <v>13.502559044972035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46879</v>
      </c>
      <c r="T1035" s="43">
        <f ca="1">_xll.BInterpol('Base CDI'!$H$4:$H$28,'Base CDI'!$J$4:$J$29,S1035,"Cubic","Extrapolate=Linear","MultiX=Average","Skip=True","Sort=True")</f>
        <v>13.51334340460288</v>
      </c>
      <c r="U1035" s="43">
        <f ca="1">_xll.BInterpol('Base CDI'!$H$4:$H$28,'Base CDI'!$I$4:$I$29,S1035,"Cubic","Extrapolate=Linear","MultiX=Average","Skip=True","Sort=True")</f>
        <v>13.502164398163236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46880</v>
      </c>
      <c r="T1036" s="43">
        <f ca="1">_xll.BInterpol('Base CDI'!$H$4:$H$28,'Base CDI'!$J$4:$J$29,S1036,"Cubic","Extrapolate=Linear","MultiX=Average","Skip=True","Sort=True")</f>
        <v>13.512929325754342</v>
      </c>
      <c r="U1036" s="43">
        <f ca="1">_xll.BInterpol('Base CDI'!$H$4:$H$28,'Base CDI'!$I$4:$I$29,S1036,"Cubic","Extrapolate=Linear","MultiX=Average","Skip=True","Sort=True")</f>
        <v>13.501773648360558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46881</v>
      </c>
      <c r="T1037" s="43">
        <f ca="1">_xll.BInterpol('Base CDI'!$H$4:$H$28,'Base CDI'!$J$4:$J$29,S1037,"Cubic","Extrapolate=Linear","MultiX=Average","Skip=True","Sort=True")</f>
        <v>13.512519118042116</v>
      </c>
      <c r="U1037" s="43">
        <f ca="1">_xll.BInterpol('Base CDI'!$H$4:$H$28,'Base CDI'!$I$4:$I$29,S1037,"Cubic","Extrapolate=Linear","MultiX=Average","Skip=True","Sort=True")</f>
        <v>13.501386782406396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46882</v>
      </c>
      <c r="T1038" s="43">
        <f ca="1">_xll.BInterpol('Base CDI'!$H$4:$H$28,'Base CDI'!$J$4:$J$29,S1038,"Cubic","Extrapolate=Linear","MultiX=Average","Skip=True","Sort=True")</f>
        <v>13.512112768226535</v>
      </c>
      <c r="U1038" s="43">
        <f ca="1">_xll.BInterpol('Base CDI'!$H$4:$H$28,'Base CDI'!$I$4:$I$29,S1038,"Cubic","Extrapolate=Linear","MultiX=Average","Skip=True","Sort=True")</f>
        <v>13.501003787143144</v>
      </c>
    </row>
    <row r="1039" spans="16:21" x14ac:dyDescent="0.25">
      <c r="P1039" s="10">
        <v>36021</v>
      </c>
      <c r="Q1039">
        <v>3.607802</v>
      </c>
      <c r="S1039" s="42">
        <f t="shared" ca="1" si="21"/>
        <v>46883</v>
      </c>
      <c r="T1039" s="43">
        <f ca="1">_xll.BInterpol('Base CDI'!$H$4:$H$28,'Base CDI'!$J$4:$J$29,S1039,"Cubic","Extrapolate=Linear","MultiX=Average","Skip=True","Sort=True")</f>
        <v>13.511710263067931</v>
      </c>
      <c r="U1039" s="43">
        <f ca="1">_xll.BInterpol('Base CDI'!$H$4:$H$28,'Base CDI'!$I$4:$I$29,S1039,"Cubic","Extrapolate=Linear","MultiX=Average","Skip=True","Sort=True")</f>
        <v>13.500624649413199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46884</v>
      </c>
      <c r="T1040" s="43">
        <f ca="1">_xll.BInterpol('Base CDI'!$H$4:$H$28,'Base CDI'!$J$4:$J$29,S1040,"Cubic","Extrapolate=Linear","MultiX=Average","Skip=True","Sort=True")</f>
        <v>13.511311589326636</v>
      </c>
      <c r="U1040" s="43">
        <f ca="1">_xll.BInterpol('Base CDI'!$H$4:$H$28,'Base CDI'!$I$4:$I$29,S1040,"Cubic","Extrapolate=Linear","MultiX=Average","Skip=True","Sort=True")</f>
        <v>13.500249356058955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46885</v>
      </c>
      <c r="T1041" s="43">
        <f ca="1">_xll.BInterpol('Base CDI'!$H$4:$H$28,'Base CDI'!$J$4:$J$29,S1041,"Cubic","Extrapolate=Linear","MultiX=Average","Skip=True","Sort=True")</f>
        <v>13.510916733762985</v>
      </c>
      <c r="U1041" s="43">
        <f ca="1">_xll.BInterpol('Base CDI'!$H$4:$H$28,'Base CDI'!$I$4:$I$29,S1041,"Cubic","Extrapolate=Linear","MultiX=Average","Skip=True","Sort=True")</f>
        <v>13.499877893922807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46886</v>
      </c>
      <c r="T1042" s="43">
        <f ca="1">_xll.BInterpol('Base CDI'!$H$4:$H$28,'Base CDI'!$J$4:$J$29,S1042,"Cubic","Extrapolate=Linear","MultiX=Average","Skip=True","Sort=True")</f>
        <v>13.510525683137308</v>
      </c>
      <c r="U1042" s="43">
        <f ca="1">_xll.BInterpol('Base CDI'!$H$4:$H$28,'Base CDI'!$I$4:$I$29,S1042,"Cubic","Extrapolate=Linear","MultiX=Average","Skip=True","Sort=True")</f>
        <v>13.499510249847152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46887</v>
      </c>
      <c r="T1043" s="43">
        <f ca="1">_xll.BInterpol('Base CDI'!$H$4:$H$28,'Base CDI'!$J$4:$J$29,S1043,"Cubic","Extrapolate=Linear","MultiX=Average","Skip=True","Sort=True")</f>
        <v>13.510138424209938</v>
      </c>
      <c r="U1043" s="43">
        <f ca="1">_xll.BInterpol('Base CDI'!$H$4:$H$28,'Base CDI'!$I$4:$I$29,S1043,"Cubic","Extrapolate=Linear","MultiX=Average","Skip=True","Sort=True")</f>
        <v>13.499146410674385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46888</v>
      </c>
      <c r="T1044" s="43">
        <f ca="1">_xll.BInterpol('Base CDI'!$H$4:$H$28,'Base CDI'!$J$4:$J$29,S1044,"Cubic","Extrapolate=Linear","MultiX=Average","Skip=True","Sort=True")</f>
        <v>13.509754943741207</v>
      </c>
      <c r="U1044" s="43">
        <f ca="1">_xll.BInterpol('Base CDI'!$H$4:$H$28,'Base CDI'!$I$4:$I$29,S1044,"Cubic","Extrapolate=Linear","MultiX=Average","Skip=True","Sort=True")</f>
        <v>13.4987863632469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46889</v>
      </c>
      <c r="T1045" s="43">
        <f ca="1">_xll.BInterpol('Base CDI'!$H$4:$H$28,'Base CDI'!$J$4:$J$29,S1045,"Cubic","Extrapolate=Linear","MultiX=Average","Skip=True","Sort=True")</f>
        <v>13.50937522849145</v>
      </c>
      <c r="U1045" s="43">
        <f ca="1">_xll.BInterpol('Base CDI'!$H$4:$H$28,'Base CDI'!$I$4:$I$29,S1045,"Cubic","Extrapolate=Linear","MultiX=Average","Skip=True","Sort=True")</f>
        <v>13.498430094407095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46890</v>
      </c>
      <c r="T1046" s="43">
        <f ca="1">_xll.BInterpol('Base CDI'!$H$4:$H$28,'Base CDI'!$J$4:$J$29,S1046,"Cubic","Extrapolate=Linear","MultiX=Average","Skip=True","Sort=True")</f>
        <v>13.508999265220996</v>
      </c>
      <c r="U1046" s="43">
        <f ca="1">_xll.BInterpol('Base CDI'!$H$4:$H$28,'Base CDI'!$I$4:$I$29,S1046,"Cubic","Extrapolate=Linear","MultiX=Average","Skip=True","Sort=True")</f>
        <v>13.498077590997362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46891</v>
      </c>
      <c r="T1047" s="43">
        <f ca="1">_xll.BInterpol('Base CDI'!$H$4:$H$28,'Base CDI'!$J$4:$J$29,S1047,"Cubic","Extrapolate=Linear","MultiX=Average","Skip=True","Sort=True")</f>
        <v>13.508627040690181</v>
      </c>
      <c r="U1047" s="43">
        <f ca="1">_xll.BInterpol('Base CDI'!$H$4:$H$28,'Base CDI'!$I$4:$I$29,S1047,"Cubic","Extrapolate=Linear","MultiX=Average","Skip=True","Sort=True")</f>
        <v>13.497728839860098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46892</v>
      </c>
      <c r="T1048" s="43">
        <f ca="1">_xll.BInterpol('Base CDI'!$H$4:$H$28,'Base CDI'!$J$4:$J$29,S1048,"Cubic","Extrapolate=Linear","MultiX=Average","Skip=True","Sort=True")</f>
        <v>13.508258541659336</v>
      </c>
      <c r="U1048" s="43">
        <f ca="1">_xll.BInterpol('Base CDI'!$H$4:$H$28,'Base CDI'!$I$4:$I$29,S1048,"Cubic","Extrapolate=Linear","MultiX=Average","Skip=True","Sort=True")</f>
        <v>13.4973838278377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46893</v>
      </c>
      <c r="T1049" s="43">
        <f ca="1">_xll.BInterpol('Base CDI'!$H$4:$H$28,'Base CDI'!$J$4:$J$29,S1049,"Cubic","Extrapolate=Linear","MultiX=Average","Skip=True","Sort=True")</f>
        <v>13.507893754888793</v>
      </c>
      <c r="U1049" s="43">
        <f ca="1">_xll.BInterpol('Base CDI'!$H$4:$H$28,'Base CDI'!$I$4:$I$29,S1049,"Cubic","Extrapolate=Linear","MultiX=Average","Skip=True","Sort=True")</f>
        <v>13.49704254177256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46894</v>
      </c>
      <c r="T1050" s="43">
        <f ca="1">_xll.BInterpol('Base CDI'!$H$4:$H$28,'Base CDI'!$J$4:$J$29,S1050,"Cubic","Extrapolate=Linear","MultiX=Average","Skip=True","Sort=True")</f>
        <v>13.507532667138886</v>
      </c>
      <c r="U1050" s="43">
        <f ca="1">_xll.BInterpol('Base CDI'!$H$4:$H$28,'Base CDI'!$I$4:$I$29,S1050,"Cubic","Extrapolate=Linear","MultiX=Average","Skip=True","Sort=True")</f>
        <v>13.496704968507077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46895</v>
      </c>
      <c r="T1051" s="43">
        <f ca="1">_xll.BInterpol('Base CDI'!$H$4:$H$28,'Base CDI'!$J$4:$J$29,S1051,"Cubic","Extrapolate=Linear","MultiX=Average","Skip=True","Sort=True")</f>
        <v>13.507175265169945</v>
      </c>
      <c r="U1051" s="43">
        <f ca="1">_xll.BInterpol('Base CDI'!$H$4:$H$28,'Base CDI'!$I$4:$I$29,S1051,"Cubic","Extrapolate=Linear","MultiX=Average","Skip=True","Sort=True")</f>
        <v>13.496371094883642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46896</v>
      </c>
      <c r="T1052" s="43">
        <f ca="1">_xll.BInterpol('Base CDI'!$H$4:$H$28,'Base CDI'!$J$4:$J$29,S1052,"Cubic","Extrapolate=Linear","MultiX=Average","Skip=True","Sort=True")</f>
        <v>13.506821535742304</v>
      </c>
      <c r="U1052" s="43">
        <f ca="1">_xll.BInterpol('Base CDI'!$H$4:$H$28,'Base CDI'!$I$4:$I$29,S1052,"Cubic","Extrapolate=Linear","MultiX=Average","Skip=True","Sort=True")</f>
        <v>13.496040907744655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46897</v>
      </c>
      <c r="T1053" s="43">
        <f ca="1">_xll.BInterpol('Base CDI'!$H$4:$H$28,'Base CDI'!$J$4:$J$29,S1053,"Cubic","Extrapolate=Linear","MultiX=Average","Skip=True","Sort=True")</f>
        <v>13.506471465616297</v>
      </c>
      <c r="U1053" s="43">
        <f ca="1">_xll.BInterpol('Base CDI'!$H$4:$H$28,'Base CDI'!$I$4:$I$29,S1053,"Cubic","Extrapolate=Linear","MultiX=Average","Skip=True","Sort=True")</f>
        <v>13.495714393932507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46898</v>
      </c>
      <c r="T1054" s="43">
        <f ca="1">_xll.BInterpol('Base CDI'!$H$4:$H$28,'Base CDI'!$J$4:$J$29,S1054,"Cubic","Extrapolate=Linear","MultiX=Average","Skip=True","Sort=True")</f>
        <v>13.506125041552256</v>
      </c>
      <c r="U1054" s="43">
        <f ca="1">_xll.BInterpol('Base CDI'!$H$4:$H$28,'Base CDI'!$I$4:$I$29,S1054,"Cubic","Extrapolate=Linear","MultiX=Average","Skip=True","Sort=True")</f>
        <v>13.495391540289598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46899</v>
      </c>
      <c r="T1055" s="43">
        <f ca="1">_xll.BInterpol('Base CDI'!$H$4:$H$28,'Base CDI'!$J$4:$J$29,S1055,"Cubic","Extrapolate=Linear","MultiX=Average","Skip=True","Sort=True")</f>
        <v>13.50578225031051</v>
      </c>
      <c r="U1055" s="43">
        <f ca="1">_xll.BInterpol('Base CDI'!$H$4:$H$28,'Base CDI'!$I$4:$I$29,S1055,"Cubic","Extrapolate=Linear","MultiX=Average","Skip=True","Sort=True")</f>
        <v>13.495072333658321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46900</v>
      </c>
      <c r="T1056" s="43">
        <f ca="1">_xll.BInterpol('Base CDI'!$H$4:$H$28,'Base CDI'!$J$4:$J$29,S1056,"Cubic","Extrapolate=Linear","MultiX=Average","Skip=True","Sort=True")</f>
        <v>13.505443078651396</v>
      </c>
      <c r="U1056" s="43">
        <f ca="1">_xll.BInterpol('Base CDI'!$H$4:$H$28,'Base CDI'!$I$4:$I$29,S1056,"Cubic","Extrapolate=Linear","MultiX=Average","Skip=True","Sort=True")</f>
        <v>13.494756760881069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46901</v>
      </c>
      <c r="T1057" s="43">
        <f ca="1">_xll.BInterpol('Base CDI'!$H$4:$H$28,'Base CDI'!$J$4:$J$29,S1057,"Cubic","Extrapolate=Linear","MultiX=Average","Skip=True","Sort=True")</f>
        <v>13.505107513335245</v>
      </c>
      <c r="U1057" s="43">
        <f ca="1">_xll.BInterpol('Base CDI'!$H$4:$H$28,'Base CDI'!$I$4:$I$29,S1057,"Cubic","Extrapolate=Linear","MultiX=Average","Skip=True","Sort=True")</f>
        <v>13.494444808800242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46902</v>
      </c>
      <c r="T1058" s="43">
        <f ca="1">_xll.BInterpol('Base CDI'!$H$4:$H$28,'Base CDI'!$J$4:$J$29,S1058,"Cubic","Extrapolate=Linear","MultiX=Average","Skip=True","Sort=True")</f>
        <v>13.504775541122388</v>
      </c>
      <c r="U1058" s="43">
        <f ca="1">_xll.BInterpol('Base CDI'!$H$4:$H$28,'Base CDI'!$I$4:$I$29,S1058,"Cubic","Extrapolate=Linear","MultiX=Average","Skip=True","Sort=True")</f>
        <v>13.494136464258231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46903</v>
      </c>
      <c r="T1059" s="43">
        <f ca="1">_xll.BInterpol('Base CDI'!$H$4:$H$28,'Base CDI'!$J$4:$J$29,S1059,"Cubic","Extrapolate=Linear","MultiX=Average","Skip=True","Sort=True")</f>
        <v>13.504447148773162</v>
      </c>
      <c r="U1059" s="43">
        <f ca="1">_xll.BInterpol('Base CDI'!$H$4:$H$28,'Base CDI'!$I$4:$I$29,S1059,"Cubic","Extrapolate=Linear","MultiX=Average","Skip=True","Sort=True")</f>
        <v>13.493831714097436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46904</v>
      </c>
      <c r="T1060" s="43">
        <f ca="1">_xll.BInterpol('Base CDI'!$H$4:$H$28,'Base CDI'!$J$4:$J$29,S1060,"Cubic","Extrapolate=Linear","MultiX=Average","Skip=True","Sort=True")</f>
        <v>13.504122323047893</v>
      </c>
      <c r="U1060" s="43">
        <f ca="1">_xll.BInterpol('Base CDI'!$H$4:$H$28,'Base CDI'!$I$4:$I$29,S1060,"Cubic","Extrapolate=Linear","MultiX=Average","Skip=True","Sort=True")</f>
        <v>13.493530545160247</v>
      </c>
    </row>
    <row r="1061" spans="16:21" x14ac:dyDescent="0.25">
      <c r="P1061" s="10">
        <v>36054</v>
      </c>
      <c r="Q1061">
        <v>3.674531</v>
      </c>
      <c r="S1061" s="42">
        <f t="shared" ca="1" si="21"/>
        <v>46905</v>
      </c>
      <c r="T1061" s="43">
        <f ca="1">_xll.BInterpol('Base CDI'!$H$4:$H$28,'Base CDI'!$J$4:$J$29,S1061,"Cubic","Extrapolate=Linear","MultiX=Average","Skip=True","Sort=True")</f>
        <v>13.503801050706919</v>
      </c>
      <c r="U1061" s="43">
        <f ca="1">_xll.BInterpol('Base CDI'!$H$4:$H$28,'Base CDI'!$I$4:$I$29,S1061,"Cubic","Extrapolate=Linear","MultiX=Average","Skip=True","Sort=True")</f>
        <v>13.493232944289064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46906</v>
      </c>
      <c r="T1062" s="43">
        <f ca="1">_xll.BInterpol('Base CDI'!$H$4:$H$28,'Base CDI'!$J$4:$J$29,S1062,"Cubic","Extrapolate=Linear","MultiX=Average","Skip=True","Sort=True")</f>
        <v>13.503483318510568</v>
      </c>
      <c r="U1062" s="43">
        <f ca="1">_xll.BInterpol('Base CDI'!$H$4:$H$28,'Base CDI'!$I$4:$I$29,S1062,"Cubic","Extrapolate=Linear","MultiX=Average","Skip=True","Sort=True")</f>
        <v>13.49293889832628</v>
      </c>
    </row>
    <row r="1063" spans="16:21" x14ac:dyDescent="0.25">
      <c r="P1063" s="10">
        <v>36056</v>
      </c>
      <c r="Q1063">
        <v>3.684186</v>
      </c>
      <c r="S1063" s="42">
        <f t="shared" ca="1" si="21"/>
        <v>46907</v>
      </c>
      <c r="T1063" s="43">
        <f ca="1">_xll.BInterpol('Base CDI'!$H$4:$H$28,'Base CDI'!$J$4:$J$29,S1063,"Cubic","Extrapolate=Linear","MultiX=Average","Skip=True","Sort=True")</f>
        <v>13.503169113219178</v>
      </c>
      <c r="U1063" s="43">
        <f ca="1">_xll.BInterpol('Base CDI'!$H$4:$H$28,'Base CDI'!$I$4:$I$29,S1063,"Cubic","Extrapolate=Linear","MultiX=Average","Skip=True","Sort=True")</f>
        <v>13.492648394114289</v>
      </c>
    </row>
    <row r="1064" spans="16:21" x14ac:dyDescent="0.25">
      <c r="P1064" s="10">
        <v>36059</v>
      </c>
      <c r="Q1064">
        <v>3.689038</v>
      </c>
      <c r="S1064" s="42">
        <f t="shared" ca="1" si="21"/>
        <v>46908</v>
      </c>
      <c r="T1064" s="43">
        <f ca="1">_xll.BInterpol('Base CDI'!$H$4:$H$28,'Base CDI'!$J$4:$J$29,S1064,"Cubic","Extrapolate=Linear","MultiX=Average","Skip=True","Sort=True")</f>
        <v>13.502858421593077</v>
      </c>
      <c r="U1064" s="43">
        <f ca="1">_xll.BInterpol('Base CDI'!$H$4:$H$28,'Base CDI'!$I$4:$I$29,S1064,"Cubic","Extrapolate=Linear","MultiX=Average","Skip=True","Sort=True")</f>
        <v>13.49236141849549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46909</v>
      </c>
      <c r="T1065" s="43">
        <f ca="1">_xll.BInterpol('Base CDI'!$H$4:$H$28,'Base CDI'!$J$4:$J$29,S1065,"Cubic","Extrapolate=Linear","MultiX=Average","Skip=True","Sort=True")</f>
        <v>13.5025512303926</v>
      </c>
      <c r="U1065" s="43">
        <f ca="1">_xll.BInterpol('Base CDI'!$H$4:$H$28,'Base CDI'!$I$4:$I$29,S1065,"Cubic","Extrapolate=Linear","MultiX=Average","Skip=True","Sort=True")</f>
        <v>13.492077958312276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46910</v>
      </c>
      <c r="T1066" s="43">
        <f ca="1">_xll.BInterpol('Base CDI'!$H$4:$H$28,'Base CDI'!$J$4:$J$29,S1066,"Cubic","Extrapolate=Linear","MultiX=Average","Skip=True","Sort=True")</f>
        <v>13.502247526378078</v>
      </c>
      <c r="U1066" s="43">
        <f ca="1">_xll.BInterpol('Base CDI'!$H$4:$H$28,'Base CDI'!$I$4:$I$29,S1066,"Cubic","Extrapolate=Linear","MultiX=Average","Skip=True","Sort=True")</f>
        <v>13.491798000407043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46911</v>
      </c>
      <c r="T1067" s="43">
        <f ca="1">_xll.BInterpol('Base CDI'!$H$4:$H$28,'Base CDI'!$J$4:$J$29,S1067,"Cubic","Extrapolate=Linear","MultiX=Average","Skip=True","Sort=True")</f>
        <v>13.501947296309844</v>
      </c>
      <c r="U1067" s="43">
        <f ca="1">_xll.BInterpol('Base CDI'!$H$4:$H$28,'Base CDI'!$I$4:$I$29,S1067,"Cubic","Extrapolate=Linear","MultiX=Average","Skip=True","Sort=True")</f>
        <v>13.491521531622187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46912</v>
      </c>
      <c r="T1068" s="43">
        <f ca="1">_xll.BInterpol('Base CDI'!$H$4:$H$28,'Base CDI'!$J$4:$J$29,S1068,"Cubic","Extrapolate=Linear","MultiX=Average","Skip=True","Sort=True")</f>
        <v>13.501650526948231</v>
      </c>
      <c r="U1068" s="43">
        <f ca="1">_xll.BInterpol('Base CDI'!$H$4:$H$28,'Base CDI'!$I$4:$I$29,S1068,"Cubic","Extrapolate=Linear","MultiX=Average","Skip=True","Sort=True")</f>
        <v>13.491248538800102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46913</v>
      </c>
      <c r="T1069" s="43">
        <f ca="1">_xll.BInterpol('Base CDI'!$H$4:$H$28,'Base CDI'!$J$4:$J$29,S1069,"Cubic","Extrapolate=Linear","MultiX=Average","Skip=True","Sort=True")</f>
        <v>13.501357205053571</v>
      </c>
      <c r="U1069" s="43">
        <f ca="1">_xll.BInterpol('Base CDI'!$H$4:$H$28,'Base CDI'!$I$4:$I$29,S1069,"Cubic","Extrapolate=Linear","MultiX=Average","Skip=True","Sort=True")</f>
        <v>13.490979008783183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46914</v>
      </c>
      <c r="T1070" s="43">
        <f ca="1">_xll.BInterpol('Base CDI'!$H$4:$H$28,'Base CDI'!$J$4:$J$29,S1070,"Cubic","Extrapolate=Linear","MultiX=Average","Skip=True","Sort=True")</f>
        <v>13.501067317386196</v>
      </c>
      <c r="U1070" s="43">
        <f ca="1">_xll.BInterpol('Base CDI'!$H$4:$H$28,'Base CDI'!$I$4:$I$29,S1070,"Cubic","Extrapolate=Linear","MultiX=Average","Skip=True","Sort=True")</f>
        <v>13.490712928413828</v>
      </c>
    </row>
    <row r="1071" spans="16:21" x14ac:dyDescent="0.25">
      <c r="P1071" s="10">
        <v>36068</v>
      </c>
      <c r="Q1071">
        <v>3.723592</v>
      </c>
      <c r="S1071" s="42">
        <f t="shared" ca="1" si="21"/>
        <v>46915</v>
      </c>
      <c r="T1071" s="43">
        <f ca="1">_xll.BInterpol('Base CDI'!$H$4:$H$28,'Base CDI'!$J$4:$J$29,S1071,"Cubic","Extrapolate=Linear","MultiX=Average","Skip=True","Sort=True")</f>
        <v>13.500780850706441</v>
      </c>
      <c r="U1071" s="43">
        <f ca="1">_xll.BInterpol('Base CDI'!$H$4:$H$28,'Base CDI'!$I$4:$I$29,S1071,"Cubic","Extrapolate=Linear","MultiX=Average","Skip=True","Sort=True")</f>
        <v>13.490450284534431</v>
      </c>
    </row>
    <row r="1072" spans="16:21" x14ac:dyDescent="0.25">
      <c r="P1072" s="10">
        <v>36069</v>
      </c>
      <c r="Q1072">
        <v>3.728593</v>
      </c>
      <c r="S1072" s="42">
        <f t="shared" ca="1" si="21"/>
        <v>46916</v>
      </c>
      <c r="T1072" s="43">
        <f ca="1">_xll.BInterpol('Base CDI'!$H$4:$H$28,'Base CDI'!$J$4:$J$29,S1072,"Cubic","Extrapolate=Linear","MultiX=Average","Skip=True","Sort=True")</f>
        <v>13.500497791774636</v>
      </c>
      <c r="U1072" s="43">
        <f ca="1">_xll.BInterpol('Base CDI'!$H$4:$H$28,'Base CDI'!$I$4:$I$29,S1072,"Cubic","Extrapolate=Linear","MultiX=Average","Skip=True","Sort=True")</f>
        <v>13.490191063987385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46917</v>
      </c>
      <c r="T1073" s="43">
        <f ca="1">_xll.BInterpol('Base CDI'!$H$4:$H$28,'Base CDI'!$J$4:$J$29,S1073,"Cubic","Extrapolate=Linear","MultiX=Average","Skip=True","Sort=True")</f>
        <v>13.500218127351115</v>
      </c>
      <c r="U1073" s="43">
        <f ca="1">_xll.BInterpol('Base CDI'!$H$4:$H$28,'Base CDI'!$I$4:$I$29,S1073,"Cubic","Extrapolate=Linear","MultiX=Average","Skip=True","Sort=True")</f>
        <v>13.489935253615089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46918</v>
      </c>
      <c r="T1074" s="43">
        <f ca="1">_xll.BInterpol('Base CDI'!$H$4:$H$28,'Base CDI'!$J$4:$J$29,S1074,"Cubic","Extrapolate=Linear","MultiX=Average","Skip=True","Sort=True")</f>
        <v>13.49994184419621</v>
      </c>
      <c r="U1074" s="43">
        <f ca="1">_xll.BInterpol('Base CDI'!$H$4:$H$28,'Base CDI'!$I$4:$I$29,S1074,"Cubic","Extrapolate=Linear","MultiX=Average","Skip=True","Sort=True")</f>
        <v>13.489682840259936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46919</v>
      </c>
      <c r="T1075" s="43">
        <f ca="1">_xll.BInterpol('Base CDI'!$H$4:$H$28,'Base CDI'!$J$4:$J$29,S1075,"Cubic","Extrapolate=Linear","MultiX=Average","Skip=True","Sort=True")</f>
        <v>13.499668929070252</v>
      </c>
      <c r="U1075" s="43">
        <f ca="1">_xll.BInterpol('Base CDI'!$H$4:$H$28,'Base CDI'!$I$4:$I$29,S1075,"Cubic","Extrapolate=Linear","MultiX=Average","Skip=True","Sort=True")</f>
        <v>13.489433810764323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46920</v>
      </c>
      <c r="T1076" s="43">
        <f ca="1">_xll.BInterpol('Base CDI'!$H$4:$H$28,'Base CDI'!$J$4:$J$29,S1076,"Cubic","Extrapolate=Linear","MultiX=Average","Skip=True","Sort=True")</f>
        <v>13.499399368733576</v>
      </c>
      <c r="U1076" s="43">
        <f ca="1">_xll.BInterpol('Base CDI'!$H$4:$H$28,'Base CDI'!$I$4:$I$29,S1076,"Cubic","Extrapolate=Linear","MultiX=Average","Skip=True","Sort=True")</f>
        <v>13.489188151970644</v>
      </c>
    </row>
    <row r="1077" spans="16:21" x14ac:dyDescent="0.25">
      <c r="P1077" s="10">
        <v>36076</v>
      </c>
      <c r="Q1077">
        <v>3.753889</v>
      </c>
      <c r="S1077" s="42">
        <f t="shared" ca="1" si="21"/>
        <v>46921</v>
      </c>
      <c r="T1077" s="43">
        <f ca="1">_xll.BInterpol('Base CDI'!$H$4:$H$28,'Base CDI'!$J$4:$J$29,S1077,"Cubic","Extrapolate=Linear","MultiX=Average","Skip=True","Sort=True")</f>
        <v>13.499133149946513</v>
      </c>
      <c r="U1077" s="43">
        <f ca="1">_xll.BInterpol('Base CDI'!$H$4:$H$28,'Base CDI'!$I$4:$I$29,S1077,"Cubic","Extrapolate=Linear","MultiX=Average","Skip=True","Sort=True")</f>
        <v>13.488945850721295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46922</v>
      </c>
      <c r="T1078" s="43">
        <f ca="1">_xll.BInterpol('Base CDI'!$H$4:$H$28,'Base CDI'!$J$4:$J$29,S1078,"Cubic","Extrapolate=Linear","MultiX=Average","Skip=True","Sort=True")</f>
        <v>13.498870259469395</v>
      </c>
      <c r="U1078" s="43">
        <f ca="1">_xll.BInterpol('Base CDI'!$H$4:$H$28,'Base CDI'!$I$4:$I$29,S1078,"Cubic","Extrapolate=Linear","MultiX=Average","Skip=True","Sort=True")</f>
        <v>13.488706893858671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46923</v>
      </c>
      <c r="T1079" s="43">
        <f ca="1">_xll.BInterpol('Base CDI'!$H$4:$H$28,'Base CDI'!$J$4:$J$29,S1079,"Cubic","Extrapolate=Linear","MultiX=Average","Skip=True","Sort=True")</f>
        <v>13.498610684062559</v>
      </c>
      <c r="U1079" s="43">
        <f ca="1">_xll.BInterpol('Base CDI'!$H$4:$H$28,'Base CDI'!$I$4:$I$29,S1079,"Cubic","Extrapolate=Linear","MultiX=Average","Skip=True","Sort=True")</f>
        <v>13.488471268225167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46924</v>
      </c>
      <c r="T1080" s="43">
        <f ca="1">_xll.BInterpol('Base CDI'!$H$4:$H$28,'Base CDI'!$J$4:$J$29,S1080,"Cubic","Extrapolate=Linear","MultiX=Average","Skip=True","Sort=True")</f>
        <v>13.498354410486332</v>
      </c>
      <c r="U1080" s="43">
        <f ca="1">_xll.BInterpol('Base CDI'!$H$4:$H$28,'Base CDI'!$I$4:$I$29,S1080,"Cubic","Extrapolate=Linear","MultiX=Average","Skip=True","Sort=True")</f>
        <v>13.48823896066318</v>
      </c>
    </row>
    <row r="1081" spans="16:21" x14ac:dyDescent="0.25">
      <c r="P1081" s="10">
        <v>36083</v>
      </c>
      <c r="Q1081">
        <v>3.774448</v>
      </c>
      <c r="S1081" s="42">
        <f t="shared" ca="1" si="21"/>
        <v>46925</v>
      </c>
      <c r="T1081" s="43">
        <f ca="1">_xll.BInterpol('Base CDI'!$H$4:$H$28,'Base CDI'!$J$4:$J$29,S1081,"Cubic","Extrapolate=Linear","MultiX=Average","Skip=True","Sort=True")</f>
        <v>13.498101425501048</v>
      </c>
      <c r="U1081" s="43">
        <f ca="1">_xll.BInterpol('Base CDI'!$H$4:$H$28,'Base CDI'!$I$4:$I$29,S1081,"Cubic","Extrapolate=Linear","MultiX=Average","Skip=True","Sort=True")</f>
        <v>13.488009958015104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46926</v>
      </c>
      <c r="T1082" s="43">
        <f ca="1">_xll.BInterpol('Base CDI'!$H$4:$H$28,'Base CDI'!$J$4:$J$29,S1082,"Cubic","Extrapolate=Linear","MultiX=Average","Skip=True","Sort=True")</f>
        <v>13.497851715867041</v>
      </c>
      <c r="U1082" s="43">
        <f ca="1">_xll.BInterpol('Base CDI'!$H$4:$H$28,'Base CDI'!$I$4:$I$29,S1082,"Cubic","Extrapolate=Linear","MultiX=Average","Skip=True","Sort=True")</f>
        <v>13.487784247123335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46927</v>
      </c>
      <c r="T1083" s="43">
        <f ca="1">_xll.BInterpol('Base CDI'!$H$4:$H$28,'Base CDI'!$J$4:$J$29,S1083,"Cubic","Extrapolate=Linear","MultiX=Average","Skip=True","Sort=True")</f>
        <v>13.497605268344643</v>
      </c>
      <c r="U1083" s="43">
        <f ca="1">_xll.BInterpol('Base CDI'!$H$4:$H$28,'Base CDI'!$I$4:$I$29,S1083,"Cubic","Extrapolate=Linear","MultiX=Average","Skip=True","Sort=True")</f>
        <v>13.487561814830267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46928</v>
      </c>
      <c r="T1084" s="43">
        <f ca="1">_xll.BInterpol('Base CDI'!$H$4:$H$28,'Base CDI'!$J$4:$J$29,S1084,"Cubic","Extrapolate=Linear","MultiX=Average","Skip=True","Sort=True")</f>
        <v>13.497362069694185</v>
      </c>
      <c r="U1084" s="43">
        <f ca="1">_xll.BInterpol('Base CDI'!$H$4:$H$28,'Base CDI'!$I$4:$I$29,S1084,"Cubic","Extrapolate=Linear","MultiX=Average","Skip=True","Sort=True")</f>
        <v>13.487342647978297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46929</v>
      </c>
      <c r="T1085" s="43">
        <f ca="1">_xll.BInterpol('Base CDI'!$H$4:$H$28,'Base CDI'!$J$4:$J$29,S1085,"Cubic","Extrapolate=Linear","MultiX=Average","Skip=True","Sort=True")</f>
        <v>13.497122106676002</v>
      </c>
      <c r="U1085" s="43">
        <f ca="1">_xll.BInterpol('Base CDI'!$H$4:$H$28,'Base CDI'!$I$4:$I$29,S1085,"Cubic","Extrapolate=Linear","MultiX=Average","Skip=True","Sort=True")</f>
        <v>13.48712673340982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46930</v>
      </c>
      <c r="T1086" s="43">
        <f ca="1">_xll.BInterpol('Base CDI'!$H$4:$H$28,'Base CDI'!$J$4:$J$29,S1086,"Cubic","Extrapolate=Linear","MultiX=Average","Skip=True","Sort=True")</f>
        <v>13.496885366050426</v>
      </c>
      <c r="U1086" s="43">
        <f ca="1">_xll.BInterpol('Base CDI'!$H$4:$H$28,'Base CDI'!$I$4:$I$29,S1086,"Cubic","Extrapolate=Linear","MultiX=Average","Skip=True","Sort=True")</f>
        <v>13.486914057967232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46931</v>
      </c>
      <c r="T1087" s="43">
        <f ca="1">_xll.BInterpol('Base CDI'!$H$4:$H$28,'Base CDI'!$J$4:$J$29,S1087,"Cubic","Extrapolate=Linear","MultiX=Average","Skip=True","Sort=True")</f>
        <v>13.496651834577788</v>
      </c>
      <c r="U1087" s="43">
        <f ca="1">_xll.BInterpol('Base CDI'!$H$4:$H$28,'Base CDI'!$I$4:$I$29,S1087,"Cubic","Extrapolate=Linear","MultiX=Average","Skip=True","Sort=True")</f>
        <v>13.486704608492927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46932</v>
      </c>
      <c r="T1088" s="43">
        <f ca="1">_xll.BInterpol('Base CDI'!$H$4:$H$28,'Base CDI'!$J$4:$J$29,S1088,"Cubic","Extrapolate=Linear","MultiX=Average","Skip=True","Sort=True")</f>
        <v>13.496421499018421</v>
      </c>
      <c r="U1088" s="43">
        <f ca="1">_xll.BInterpol('Base CDI'!$H$4:$H$28,'Base CDI'!$I$4:$I$29,S1088,"Cubic","Extrapolate=Linear","MultiX=Average","Skip=True","Sort=True")</f>
        <v>13.486498371829299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46933</v>
      </c>
      <c r="T1089" s="43">
        <f ca="1">_xll.BInterpol('Base CDI'!$H$4:$H$28,'Base CDI'!$J$4:$J$29,S1089,"Cubic","Extrapolate=Linear","MultiX=Average","Skip=True","Sort=True")</f>
        <v>13.496194346132659</v>
      </c>
      <c r="U1089" s="43">
        <f ca="1">_xll.BInterpol('Base CDI'!$H$4:$H$28,'Base CDI'!$I$4:$I$29,S1089,"Cubic","Extrapolate=Linear","MultiX=Average","Skip=True","Sort=True")</f>
        <v>13.486295334818747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46934</v>
      </c>
      <c r="T1090" s="43">
        <f ca="1">_xll.BInterpol('Base CDI'!$H$4:$H$28,'Base CDI'!$J$4:$J$29,S1090,"Cubic","Extrapolate=Linear","MultiX=Average","Skip=True","Sort=True")</f>
        <v>13.495970362680833</v>
      </c>
      <c r="U1090" s="43">
        <f ca="1">_xll.BInterpol('Base CDI'!$H$4:$H$28,'Base CDI'!$I$4:$I$29,S1090,"Cubic","Extrapolate=Linear","MultiX=Average","Skip=True","Sort=True")</f>
        <v>13.486095484303664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46935</v>
      </c>
      <c r="T1091" s="43">
        <f ca="1">_xll.BInterpol('Base CDI'!$H$4:$H$28,'Base CDI'!$J$4:$J$29,S1091,"Cubic","Extrapolate=Linear","MultiX=Average","Skip=True","Sort=True")</f>
        <v>13.495749535423275</v>
      </c>
      <c r="U1091" s="43">
        <f ca="1">_xll.BInterpol('Base CDI'!$H$4:$H$28,'Base CDI'!$I$4:$I$29,S1091,"Cubic","Extrapolate=Linear","MultiX=Average","Skip=True","Sort=True")</f>
        <v>13.485898807126446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46936</v>
      </c>
      <c r="T1092" s="43">
        <f ca="1">_xll.BInterpol('Base CDI'!$H$4:$H$28,'Base CDI'!$J$4:$J$29,S1092,"Cubic","Extrapolate=Linear","MultiX=Average","Skip=True","Sort=True")</f>
        <v>13.495531851120321</v>
      </c>
      <c r="U1092" s="43">
        <f ca="1">_xll.BInterpol('Base CDI'!$H$4:$H$28,'Base CDI'!$I$4:$I$29,S1092,"Cubic","Extrapolate=Linear","MultiX=Average","Skip=True","Sort=True")</f>
        <v>13.485705290129488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46937</v>
      </c>
      <c r="T1093" s="43">
        <f ca="1">_xll.BInterpol('Base CDI'!$H$4:$H$28,'Base CDI'!$J$4:$J$29,S1093,"Cubic","Extrapolate=Linear","MultiX=Average","Skip=True","Sort=True")</f>
        <v>13.495317296532299</v>
      </c>
      <c r="U1093" s="43">
        <f ca="1">_xll.BInterpol('Base CDI'!$H$4:$H$28,'Base CDI'!$I$4:$I$29,S1093,"Cubic","Extrapolate=Linear","MultiX=Average","Skip=True","Sort=True")</f>
        <v>13.485514920155186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46938</v>
      </c>
      <c r="T1094" s="43">
        <f ca="1">_xll.BInterpol('Base CDI'!$H$4:$H$28,'Base CDI'!$J$4:$J$29,S1094,"Cubic","Extrapolate=Linear","MultiX=Average","Skip=True","Sort=True")</f>
        <v>13.495105858419544</v>
      </c>
      <c r="U1094" s="43">
        <f ca="1">_xll.BInterpol('Base CDI'!$H$4:$H$28,'Base CDI'!$I$4:$I$29,S1094,"Cubic","Extrapolate=Linear","MultiX=Average","Skip=True","Sort=True")</f>
        <v>13.485327684045934</v>
      </c>
    </row>
    <row r="1095" spans="16:21" x14ac:dyDescent="0.25">
      <c r="P1095" s="10">
        <v>36104</v>
      </c>
      <c r="Q1095">
        <v>3.848382</v>
      </c>
      <c r="S1095" s="42">
        <f t="shared" ca="1" si="21"/>
        <v>46939</v>
      </c>
      <c r="T1095" s="43">
        <f ca="1">_xll.BInterpol('Base CDI'!$H$4:$H$28,'Base CDI'!$J$4:$J$29,S1095,"Cubic","Extrapolate=Linear","MultiX=Average","Skip=True","Sort=True")</f>
        <v>13.494897523542388</v>
      </c>
      <c r="U1095" s="43">
        <f ca="1">_xll.BInterpol('Base CDI'!$H$4:$H$28,'Base CDI'!$I$4:$I$29,S1095,"Cubic","Extrapolate=Linear","MultiX=Average","Skip=True","Sort=True")</f>
        <v>13.48514356864413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46940</v>
      </c>
      <c r="T1096" s="43">
        <f ca="1">_xll.BInterpol('Base CDI'!$H$4:$H$28,'Base CDI'!$J$4:$J$29,S1096,"Cubic","Extrapolate=Linear","MultiX=Average","Skip=True","Sort=True")</f>
        <v>13.494692278661164</v>
      </c>
      <c r="U1096" s="43">
        <f ca="1">_xll.BInterpol('Base CDI'!$H$4:$H$28,'Base CDI'!$I$4:$I$29,S1096,"Cubic","Extrapolate=Linear","MultiX=Average","Skip=True","Sort=True")</f>
        <v>13.484962560792168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46941</v>
      </c>
      <c r="T1097" s="43">
        <f ca="1">_xll.BInterpol('Base CDI'!$H$4:$H$28,'Base CDI'!$J$4:$J$29,S1097,"Cubic","Extrapolate=Linear","MultiX=Average","Skip=True","Sort=True")</f>
        <v>13.494490110536205</v>
      </c>
      <c r="U1097" s="43">
        <f ca="1">_xll.BInterpol('Base CDI'!$H$4:$H$28,'Base CDI'!$I$4:$I$29,S1097,"Cubic","Extrapolate=Linear","MultiX=Average","Skip=True","Sort=True")</f>
        <v>13.484784647332441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46942</v>
      </c>
      <c r="T1098" s="43">
        <f ca="1">_xll.BInterpol('Base CDI'!$H$4:$H$28,'Base CDI'!$J$4:$J$29,S1098,"Cubic","Extrapolate=Linear","MultiX=Average","Skip=True","Sort=True")</f>
        <v>13.494291005927842</v>
      </c>
      <c r="U1098" s="43">
        <f ca="1">_xll.BInterpol('Base CDI'!$H$4:$H$28,'Base CDI'!$I$4:$I$29,S1098,"Cubic","Extrapolate=Linear","MultiX=Average","Skip=True","Sort=True")</f>
        <v>13.484609815107348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46943</v>
      </c>
      <c r="T1099" s="43">
        <f ca="1">_xll.BInterpol('Base CDI'!$H$4:$H$28,'Base CDI'!$J$4:$J$29,S1099,"Cubic","Extrapolate=Linear","MultiX=Average","Skip=True","Sort=True")</f>
        <v>13.494094951596409</v>
      </c>
      <c r="U1099" s="43">
        <f ca="1">_xll.BInterpol('Base CDI'!$H$4:$H$28,'Base CDI'!$I$4:$I$29,S1099,"Cubic","Extrapolate=Linear","MultiX=Average","Skip=True","Sort=True")</f>
        <v>13.484438050959282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46944</v>
      </c>
      <c r="T1100" s="43">
        <f ca="1">_xll.BInterpol('Base CDI'!$H$4:$H$28,'Base CDI'!$J$4:$J$29,S1100,"Cubic","Extrapolate=Linear","MultiX=Average","Skip=True","Sort=True")</f>
        <v>13.493901934302237</v>
      </c>
      <c r="U1100" s="43">
        <f ca="1">_xll.BInterpol('Base CDI'!$H$4:$H$28,'Base CDI'!$I$4:$I$29,S1100,"Cubic","Extrapolate=Linear","MultiX=Average","Skip=True","Sort=True")</f>
        <v>13.48426934173064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46945</v>
      </c>
      <c r="T1101" s="43">
        <f ca="1">_xll.BInterpol('Base CDI'!$H$4:$H$28,'Base CDI'!$J$4:$J$29,S1101,"Cubic","Extrapolate=Linear","MultiX=Average","Skip=True","Sort=True")</f>
        <v>13.49371194080566</v>
      </c>
      <c r="U1101" s="43">
        <f ca="1">_xll.BInterpol('Base CDI'!$H$4:$H$28,'Base CDI'!$I$4:$I$29,S1101,"Cubic","Extrapolate=Linear","MultiX=Average","Skip=True","Sort=True")</f>
        <v>13.484103674263817</v>
      </c>
    </row>
    <row r="1102" spans="16:21" x14ac:dyDescent="0.25">
      <c r="P1102" s="10">
        <v>36115</v>
      </c>
      <c r="Q1102">
        <v>3.884541</v>
      </c>
      <c r="S1102" s="42">
        <f t="shared" ca="1" si="22"/>
        <v>46946</v>
      </c>
      <c r="T1102" s="43">
        <f ca="1">_xll.BInterpol('Base CDI'!$H$4:$H$28,'Base CDI'!$J$4:$J$29,S1102,"Cubic","Extrapolate=Linear","MultiX=Average","Skip=True","Sort=True")</f>
        <v>13.49352495786701</v>
      </c>
      <c r="U1102" s="43">
        <f ca="1">_xll.BInterpol('Base CDI'!$H$4:$H$28,'Base CDI'!$I$4:$I$29,S1102,"Cubic","Extrapolate=Linear","MultiX=Average","Skip=True","Sort=True")</f>
        <v>13.483941035401207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46947</v>
      </c>
      <c r="T1103" s="43">
        <f ca="1">_xll.BInterpol('Base CDI'!$H$4:$H$28,'Base CDI'!$J$4:$J$29,S1103,"Cubic","Extrapolate=Linear","MultiX=Average","Skip=True","Sort=True")</f>
        <v>13.493340972246617</v>
      </c>
      <c r="U1103" s="43">
        <f ca="1">_xll.BInterpol('Base CDI'!$H$4:$H$28,'Base CDI'!$I$4:$I$29,S1103,"Cubic","Extrapolate=Linear","MultiX=Average","Skip=True","Sort=True")</f>
        <v>13.483781411985206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46948</v>
      </c>
      <c r="T1104" s="43">
        <f ca="1">_xll.BInterpol('Base CDI'!$H$4:$H$28,'Base CDI'!$J$4:$J$29,S1104,"Cubic","Extrapolate=Linear","MultiX=Average","Skip=True","Sort=True")</f>
        <v>13.49315997070482</v>
      </c>
      <c r="U1104" s="43">
        <f ca="1">_xll.BInterpol('Base CDI'!$H$4:$H$28,'Base CDI'!$I$4:$I$29,S1104,"Cubic","Extrapolate=Linear","MultiX=Average","Skip=True","Sort=True")</f>
        <v>13.48362479085821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46949</v>
      </c>
      <c r="T1105" s="43">
        <f ca="1">_xll.BInterpol('Base CDI'!$H$4:$H$28,'Base CDI'!$J$4:$J$29,S1105,"Cubic","Extrapolate=Linear","MultiX=Average","Skip=True","Sort=True")</f>
        <v>13.492981940001945</v>
      </c>
      <c r="U1105" s="43">
        <f ca="1">_xll.BInterpol('Base CDI'!$H$4:$H$28,'Base CDI'!$I$4:$I$29,S1105,"Cubic","Extrapolate=Linear","MultiX=Average","Skip=True","Sort=True")</f>
        <v>13.483471158862613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46950</v>
      </c>
      <c r="T1106" s="43">
        <f ca="1">_xll.BInterpol('Base CDI'!$H$4:$H$28,'Base CDI'!$J$4:$J$29,S1106,"Cubic","Extrapolate=Linear","MultiX=Average","Skip=True","Sort=True")</f>
        <v>13.492806866898327</v>
      </c>
      <c r="U1106" s="43">
        <f ca="1">_xll.BInterpol('Base CDI'!$H$4:$H$28,'Base CDI'!$I$4:$I$29,S1106,"Cubic","Extrapolate=Linear","MultiX=Average","Skip=True","Sort=True")</f>
        <v>13.483320502840813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46951</v>
      </c>
      <c r="T1107" s="43">
        <f ca="1">_xll.BInterpol('Base CDI'!$H$4:$H$28,'Base CDI'!$J$4:$J$29,S1107,"Cubic","Extrapolate=Linear","MultiX=Average","Skip=True","Sort=True")</f>
        <v>13.492634738154299</v>
      </c>
      <c r="U1107" s="43">
        <f ca="1">_xll.BInterpol('Base CDI'!$H$4:$H$28,'Base CDI'!$I$4:$I$29,S1107,"Cubic","Extrapolate=Linear","MultiX=Average","Skip=True","Sort=True")</f>
        <v>13.483172809635203</v>
      </c>
    </row>
    <row r="1108" spans="16:21" x14ac:dyDescent="0.25">
      <c r="P1108" s="10">
        <v>36123</v>
      </c>
      <c r="Q1108">
        <v>3.913421</v>
      </c>
      <c r="S1108" s="42">
        <f t="shared" ca="1" si="22"/>
        <v>46952</v>
      </c>
      <c r="T1108" s="43">
        <f ca="1">_xll.BInterpol('Base CDI'!$H$4:$H$28,'Base CDI'!$J$4:$J$29,S1108,"Cubic","Extrapolate=Linear","MultiX=Average","Skip=True","Sort=True")</f>
        <v>13.492465540530194</v>
      </c>
      <c r="U1108" s="43">
        <f ca="1">_xll.BInterpol('Base CDI'!$H$4:$H$28,'Base CDI'!$I$4:$I$29,S1108,"Cubic","Extrapolate=Linear","MultiX=Average","Skip=True","Sort=True")</f>
        <v>13.483028066088179</v>
      </c>
    </row>
    <row r="1109" spans="16:21" x14ac:dyDescent="0.25">
      <c r="P1109" s="10">
        <v>36124</v>
      </c>
      <c r="Q1109">
        <v>3.918072</v>
      </c>
      <c r="S1109" s="42">
        <f t="shared" ca="1" si="22"/>
        <v>46953</v>
      </c>
      <c r="T1109" s="43">
        <f ca="1">_xll.BInterpol('Base CDI'!$H$4:$H$28,'Base CDI'!$J$4:$J$29,S1109,"Cubic","Extrapolate=Linear","MultiX=Average","Skip=True","Sort=True")</f>
        <v>13.492299260786343</v>
      </c>
      <c r="U1109" s="43">
        <f ca="1">_xll.BInterpol('Base CDI'!$H$4:$H$28,'Base CDI'!$I$4:$I$29,S1109,"Cubic","Extrapolate=Linear","MultiX=Average","Skip=True","Sort=True")</f>
        <v>13.482886259042136</v>
      </c>
    </row>
    <row r="1110" spans="16:21" x14ac:dyDescent="0.25">
      <c r="P1110" s="10">
        <v>36125</v>
      </c>
      <c r="Q1110">
        <v>3.922682</v>
      </c>
      <c r="S1110" s="42">
        <f t="shared" ca="1" si="22"/>
        <v>46954</v>
      </c>
      <c r="T1110" s="43">
        <f ca="1">_xll.BInterpol('Base CDI'!$H$4:$H$28,'Base CDI'!$J$4:$J$29,S1110,"Cubic","Extrapolate=Linear","MultiX=Average","Skip=True","Sort=True")</f>
        <v>13.49213588568308</v>
      </c>
      <c r="U1110" s="43">
        <f ca="1">_xll.BInterpol('Base CDI'!$H$4:$H$28,'Base CDI'!$I$4:$I$29,S1110,"Cubic","Extrapolate=Linear","MultiX=Average","Skip=True","Sort=True")</f>
        <v>13.482747375339471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46955</v>
      </c>
      <c r="T1111" s="43">
        <f ca="1">_xll.BInterpol('Base CDI'!$H$4:$H$28,'Base CDI'!$J$4:$J$29,S1111,"Cubic","Extrapolate=Linear","MultiX=Average","Skip=True","Sort=True")</f>
        <v>13.491975401980735</v>
      </c>
      <c r="U1111" s="43">
        <f ca="1">_xll.BInterpol('Base CDI'!$H$4:$H$28,'Base CDI'!$I$4:$I$29,S1111,"Cubic","Extrapolate=Linear","MultiX=Average","Skip=True","Sort=True")</f>
        <v>13.482611401822577</v>
      </c>
    </row>
    <row r="1112" spans="16:21" x14ac:dyDescent="0.25">
      <c r="P1112" s="10">
        <v>36129</v>
      </c>
      <c r="Q1112">
        <v>3.931915</v>
      </c>
      <c r="S1112" s="42">
        <f t="shared" ca="1" si="22"/>
        <v>46956</v>
      </c>
      <c r="T1112" s="43">
        <f ca="1">_xll.BInterpol('Base CDI'!$H$4:$H$28,'Base CDI'!$J$4:$J$29,S1112,"Cubic","Extrapolate=Linear","MultiX=Average","Skip=True","Sort=True")</f>
        <v>13.491817796439642</v>
      </c>
      <c r="U1112" s="43">
        <f ca="1">_xll.BInterpol('Base CDI'!$H$4:$H$28,'Base CDI'!$I$4:$I$29,S1112,"Cubic","Extrapolate=Linear","MultiX=Average","Skip=True","Sort=True")</f>
        <v>13.482478325333851</v>
      </c>
    </row>
    <row r="1113" spans="16:21" x14ac:dyDescent="0.25">
      <c r="P1113" s="10">
        <v>36130</v>
      </c>
      <c r="Q1113">
        <v>3.936509</v>
      </c>
      <c r="S1113" s="42">
        <f t="shared" ca="1" si="22"/>
        <v>46957</v>
      </c>
      <c r="T1113" s="43">
        <f ca="1">_xll.BInterpol('Base CDI'!$H$4:$H$28,'Base CDI'!$J$4:$J$29,S1113,"Cubic","Extrapolate=Linear","MultiX=Average","Skip=True","Sort=True")</f>
        <v>13.491663055820137</v>
      </c>
      <c r="U1113" s="43">
        <f ca="1">_xll.BInterpol('Base CDI'!$H$4:$H$28,'Base CDI'!$I$4:$I$29,S1113,"Cubic","Extrapolate=Linear","MultiX=Average","Skip=True","Sort=True")</f>
        <v>13.482348132715687</v>
      </c>
    </row>
    <row r="1114" spans="16:21" x14ac:dyDescent="0.25">
      <c r="P1114" s="10">
        <v>36131</v>
      </c>
      <c r="Q1114">
        <v>3.941074</v>
      </c>
      <c r="S1114" s="42">
        <f t="shared" ca="1" si="22"/>
        <v>46958</v>
      </c>
      <c r="T1114" s="43">
        <f ca="1">_xll.BInterpol('Base CDI'!$H$4:$H$28,'Base CDI'!$J$4:$J$29,S1114,"Cubic","Extrapolate=Linear","MultiX=Average","Skip=True","Sort=True")</f>
        <v>13.491511166882546</v>
      </c>
      <c r="U1114" s="43">
        <f ca="1">_xll.BInterpol('Base CDI'!$H$4:$H$28,'Base CDI'!$I$4:$I$29,S1114,"Cubic","Extrapolate=Linear","MultiX=Average","Skip=True","Sort=True")</f>
        <v>13.482220810810482</v>
      </c>
    </row>
    <row r="1115" spans="16:21" x14ac:dyDescent="0.25">
      <c r="P1115" s="10">
        <v>36132</v>
      </c>
      <c r="Q1115">
        <v>3.945611</v>
      </c>
      <c r="S1115" s="42">
        <f t="shared" ca="1" si="22"/>
        <v>46959</v>
      </c>
      <c r="T1115" s="43">
        <f ca="1">_xll.BInterpol('Base CDI'!$H$4:$H$28,'Base CDI'!$J$4:$J$29,S1115,"Cubic","Extrapolate=Linear","MultiX=Average","Skip=True","Sort=True")</f>
        <v>13.491362116387206</v>
      </c>
      <c r="U1115" s="43">
        <f ca="1">_xll.BInterpol('Base CDI'!$H$4:$H$28,'Base CDI'!$I$4:$I$29,S1115,"Cubic","Extrapolate=Linear","MultiX=Average","Skip=True","Sort=True")</f>
        <v>13.482096346460631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46960</v>
      </c>
      <c r="T1116" s="43">
        <f ca="1">_xll.BInterpol('Base CDI'!$H$4:$H$28,'Base CDI'!$J$4:$J$29,S1116,"Cubic","Extrapolate=Linear","MultiX=Average","Skip=True","Sort=True")</f>
        <v>13.49121589109445</v>
      </c>
      <c r="U1116" s="43">
        <f ca="1">_xll.BInterpol('Base CDI'!$H$4:$H$28,'Base CDI'!$I$4:$I$29,S1116,"Cubic","Extrapolate=Linear","MultiX=Average","Skip=True","Sort=True")</f>
        <v>13.481974726508529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46961</v>
      </c>
      <c r="T1117" s="43">
        <f ca="1">_xll.BInterpol('Base CDI'!$H$4:$H$28,'Base CDI'!$J$4:$J$29,S1117,"Cubic","Extrapolate=Linear","MultiX=Average","Skip=True","Sort=True")</f>
        <v>13.491072477764607</v>
      </c>
      <c r="U1117" s="43">
        <f ca="1">_xll.BInterpol('Base CDI'!$H$4:$H$28,'Base CDI'!$I$4:$I$29,S1117,"Cubic","Extrapolate=Linear","MultiX=Average","Skip=True","Sort=True")</f>
        <v>13.481855937796571</v>
      </c>
    </row>
    <row r="1118" spans="16:21" x14ac:dyDescent="0.25">
      <c r="P1118" s="10">
        <v>36137</v>
      </c>
      <c r="Q1118">
        <v>3.95913</v>
      </c>
      <c r="S1118" s="42">
        <f t="shared" ca="1" si="22"/>
        <v>46962</v>
      </c>
      <c r="T1118" s="43">
        <f ca="1">_xll.BInterpol('Base CDI'!$H$4:$H$28,'Base CDI'!$J$4:$J$29,S1118,"Cubic","Extrapolate=Linear","MultiX=Average","Skip=True","Sort=True")</f>
        <v>13.490931863158012</v>
      </c>
      <c r="U1118" s="43">
        <f ca="1">_xll.BInterpol('Base CDI'!$H$4:$H$28,'Base CDI'!$I$4:$I$29,S1118,"Cubic","Extrapolate=Linear","MultiX=Average","Skip=True","Sort=True")</f>
        <v>13.481739967167151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46963</v>
      </c>
      <c r="T1119" s="43">
        <f ca="1">_xll.BInterpol('Base CDI'!$H$4:$H$28,'Base CDI'!$J$4:$J$29,S1119,"Cubic","Extrapolate=Linear","MultiX=Average","Skip=True","Sort=True")</f>
        <v>13.490794034034998</v>
      </c>
      <c r="U1119" s="43">
        <f ca="1">_xll.BInterpol('Base CDI'!$H$4:$H$28,'Base CDI'!$I$4:$I$29,S1119,"Cubic","Extrapolate=Linear","MultiX=Average","Skip=True","Sort=True")</f>
        <v>13.481626801462669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46964</v>
      </c>
      <c r="T1120" s="43">
        <f ca="1">_xll.BInterpol('Base CDI'!$H$4:$H$28,'Base CDI'!$J$4:$J$29,S1120,"Cubic","Extrapolate=Linear","MultiX=Average","Skip=True","Sort=True")</f>
        <v>13.490658977155896</v>
      </c>
      <c r="U1120" s="43">
        <f ca="1">_xll.BInterpol('Base CDI'!$H$4:$H$28,'Base CDI'!$I$4:$I$29,S1120,"Cubic","Extrapolate=Linear","MultiX=Average","Skip=True","Sort=True")</f>
        <v>13.481516427525515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46965</v>
      </c>
      <c r="T1121" s="43">
        <f ca="1">_xll.BInterpol('Base CDI'!$H$4:$H$28,'Base CDI'!$J$4:$J$29,S1121,"Cubic","Extrapolate=Linear","MultiX=Average","Skip=True","Sort=True")</f>
        <v>13.490526679281038</v>
      </c>
      <c r="U1121" s="43">
        <f ca="1">_xll.BInterpol('Base CDI'!$H$4:$H$28,'Base CDI'!$I$4:$I$29,S1121,"Cubic","Extrapolate=Linear","MultiX=Average","Skip=True","Sort=True")</f>
        <v>13.481408832198088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46966</v>
      </c>
      <c r="T1122" s="43">
        <f ca="1">_xll.BInterpol('Base CDI'!$H$4:$H$28,'Base CDI'!$J$4:$J$29,S1122,"Cubic","Extrapolate=Linear","MultiX=Average","Skip=True","Sort=True")</f>
        <v>13.490397127170759</v>
      </c>
      <c r="U1122" s="43">
        <f ca="1">_xll.BInterpol('Base CDI'!$H$4:$H$28,'Base CDI'!$I$4:$I$29,S1122,"Cubic","Extrapolate=Linear","MultiX=Average","Skip=True","Sort=True")</f>
        <v>13.481304002322782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46967</v>
      </c>
      <c r="T1123" s="43">
        <f ca="1">_xll.BInterpol('Base CDI'!$H$4:$H$28,'Base CDI'!$J$4:$J$29,S1123,"Cubic","Extrapolate=Linear","MultiX=Average","Skip=True","Sort=True")</f>
        <v>13.490270307585389</v>
      </c>
      <c r="U1123" s="43">
        <f ca="1">_xll.BInterpol('Base CDI'!$H$4:$H$28,'Base CDI'!$I$4:$I$29,S1123,"Cubic","Extrapolate=Linear","MultiX=Average","Skip=True","Sort=True")</f>
        <v>13.481201924741992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46968</v>
      </c>
      <c r="T1124" s="43">
        <f ca="1">_xll.BInterpol('Base CDI'!$H$4:$H$28,'Base CDI'!$J$4:$J$29,S1124,"Cubic","Extrapolate=Linear","MultiX=Average","Skip=True","Sort=True")</f>
        <v>13.490146207285262</v>
      </c>
      <c r="U1124" s="43">
        <f ca="1">_xll.BInterpol('Base CDI'!$H$4:$H$28,'Base CDI'!$I$4:$I$29,S1124,"Cubic","Extrapolate=Linear","MultiX=Average","Skip=True","Sort=True")</f>
        <v>13.481102586298114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46969</v>
      </c>
      <c r="T1125" s="43">
        <f ca="1">_xll.BInterpol('Base CDI'!$H$4:$H$28,'Base CDI'!$J$4:$J$29,S1125,"Cubic","Extrapolate=Linear","MultiX=Average","Skip=True","Sort=True")</f>
        <v>13.490024813030711</v>
      </c>
      <c r="U1125" s="43">
        <f ca="1">_xll.BInterpol('Base CDI'!$H$4:$H$28,'Base CDI'!$I$4:$I$29,S1125,"Cubic","Extrapolate=Linear","MultiX=Average","Skip=True","Sort=True")</f>
        <v>13.481005973833543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46970</v>
      </c>
      <c r="T1126" s="43">
        <f ca="1">_xll.BInterpol('Base CDI'!$H$4:$H$28,'Base CDI'!$J$4:$J$29,S1126,"Cubic","Extrapolate=Linear","MultiX=Average","Skip=True","Sort=True")</f>
        <v>13.489906111582068</v>
      </c>
      <c r="U1126" s="43">
        <f ca="1">_xll.BInterpol('Base CDI'!$H$4:$H$28,'Base CDI'!$I$4:$I$29,S1126,"Cubic","Extrapolate=Linear","MultiX=Average","Skip=True","Sort=True")</f>
        <v>13.480912074190675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46971</v>
      </c>
      <c r="T1127" s="43">
        <f ca="1">_xll.BInterpol('Base CDI'!$H$4:$H$28,'Base CDI'!$J$4:$J$29,S1127,"Cubic","Extrapolate=Linear","MultiX=Average","Skip=True","Sort=True")</f>
        <v>13.489790089699664</v>
      </c>
      <c r="U1127" s="43">
        <f ca="1">_xll.BInterpol('Base CDI'!$H$4:$H$28,'Base CDI'!$I$4:$I$29,S1127,"Cubic","Extrapolate=Linear","MultiX=Average","Skip=True","Sort=True")</f>
        <v>13.480820874211904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46972</v>
      </c>
      <c r="T1128" s="43">
        <f ca="1">_xll.BInterpol('Base CDI'!$H$4:$H$28,'Base CDI'!$J$4:$J$29,S1128,"Cubic","Extrapolate=Linear","MultiX=Average","Skip=True","Sort=True")</f>
        <v>13.489676734143833</v>
      </c>
      <c r="U1128" s="43">
        <f ca="1">_xll.BInterpol('Base CDI'!$H$4:$H$28,'Base CDI'!$I$4:$I$29,S1128,"Cubic","Extrapolate=Linear","MultiX=Average","Skip=True","Sort=True")</f>
        <v>13.480732360739628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46973</v>
      </c>
      <c r="T1129" s="43">
        <f ca="1">_xll.BInterpol('Base CDI'!$H$4:$H$28,'Base CDI'!$J$4:$J$29,S1129,"Cubic","Extrapolate=Linear","MultiX=Average","Skip=True","Sort=True")</f>
        <v>13.489566031674908</v>
      </c>
      <c r="U1129" s="43">
        <f ca="1">_xll.BInterpol('Base CDI'!$H$4:$H$28,'Base CDI'!$I$4:$I$29,S1129,"Cubic","Extrapolate=Linear","MultiX=Average","Skip=True","Sort=True")</f>
        <v>13.48064652061624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46974</v>
      </c>
      <c r="T1130" s="43">
        <f ca="1">_xll.BInterpol('Base CDI'!$H$4:$H$28,'Base CDI'!$J$4:$J$29,S1130,"Cubic","Extrapolate=Linear","MultiX=Average","Skip=True","Sort=True")</f>
        <v>13.48945796905322</v>
      </c>
      <c r="U1130" s="43">
        <f ca="1">_xll.BInterpol('Base CDI'!$H$4:$H$28,'Base CDI'!$I$4:$I$29,S1130,"Cubic","Extrapolate=Linear","MultiX=Average","Skip=True","Sort=True")</f>
        <v>13.480563340684135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46975</v>
      </c>
      <c r="T1131" s="43">
        <f ca="1">_xll.BInterpol('Base CDI'!$H$4:$H$28,'Base CDI'!$J$4:$J$29,S1131,"Cubic","Extrapolate=Linear","MultiX=Average","Skip=True","Sort=True")</f>
        <v>13.489352533039103</v>
      </c>
      <c r="U1131" s="43">
        <f ca="1">_xll.BInterpol('Base CDI'!$H$4:$H$28,'Base CDI'!$I$4:$I$29,S1131,"Cubic","Extrapolate=Linear","MultiX=Average","Skip=True","Sort=True")</f>
        <v>13.480482807785711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46976</v>
      </c>
      <c r="T1132" s="43">
        <f ca="1">_xll.BInterpol('Base CDI'!$H$4:$H$28,'Base CDI'!$J$4:$J$29,S1132,"Cubic","Extrapolate=Linear","MultiX=Average","Skip=True","Sort=True")</f>
        <v>13.48924971039289</v>
      </c>
      <c r="U1132" s="43">
        <f ca="1">_xll.BInterpol('Base CDI'!$H$4:$H$28,'Base CDI'!$I$4:$I$29,S1132,"Cubic","Extrapolate=Linear","MultiX=Average","Skip=True","Sort=True")</f>
        <v>13.48040490876336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46977</v>
      </c>
      <c r="T1133" s="43">
        <f ca="1">_xll.BInterpol('Base CDI'!$H$4:$H$28,'Base CDI'!$J$4:$J$29,S1133,"Cubic","Extrapolate=Linear","MultiX=Average","Skip=True","Sort=True")</f>
        <v>13.489149487874911</v>
      </c>
      <c r="U1133" s="43">
        <f ca="1">_xll.BInterpol('Base CDI'!$H$4:$H$28,'Base CDI'!$I$4:$I$29,S1133,"Cubic","Extrapolate=Linear","MultiX=Average","Skip=True","Sort=True")</f>
        <v>13.48032963045948</v>
      </c>
    </row>
    <row r="1134" spans="16:21" x14ac:dyDescent="0.25">
      <c r="P1134" s="10">
        <v>36160</v>
      </c>
      <c r="Q1134">
        <v>4.026046</v>
      </c>
      <c r="S1134" s="42">
        <f t="shared" ca="1" si="22"/>
        <v>46978</v>
      </c>
      <c r="T1134" s="43">
        <f ca="1">_xll.BInterpol('Base CDI'!$H$4:$H$28,'Base CDI'!$J$4:$J$29,S1134,"Cubic","Extrapolate=Linear","MultiX=Average","Skip=True","Sort=True")</f>
        <v>13.489051852245501</v>
      </c>
      <c r="U1134" s="43">
        <f ca="1">_xll.BInterpol('Base CDI'!$H$4:$H$28,'Base CDI'!$I$4:$I$29,S1134,"Cubic","Extrapolate=Linear","MultiX=Average","Skip=True","Sort=True")</f>
        <v>13.480256959716465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46979</v>
      </c>
      <c r="T1135" s="43">
        <f ca="1">_xll.BInterpol('Base CDI'!$H$4:$H$28,'Base CDI'!$J$4:$J$29,S1135,"Cubic","Extrapolate=Linear","MultiX=Average","Skip=True","Sort=True")</f>
        <v>13.488956790264991</v>
      </c>
      <c r="U1135" s="43">
        <f ca="1">_xll.BInterpol('Base CDI'!$H$4:$H$28,'Base CDI'!$I$4:$I$29,S1135,"Cubic","Extrapolate=Linear","MultiX=Average","Skip=True","Sort=True")</f>
        <v>13.480186883376712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46980</v>
      </c>
      <c r="T1136" s="43">
        <f ca="1">_xll.BInterpol('Base CDI'!$H$4:$H$28,'Base CDI'!$J$4:$J$29,S1136,"Cubic","Extrapolate=Linear","MultiX=Average","Skip=True","Sort=True")</f>
        <v>13.488864288693716</v>
      </c>
      <c r="U1136" s="43">
        <f ca="1">_xll.BInterpol('Base CDI'!$H$4:$H$28,'Base CDI'!$I$4:$I$29,S1136,"Cubic","Extrapolate=Linear","MultiX=Average","Skip=True","Sort=True")</f>
        <v>13.480119388282613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46981</v>
      </c>
      <c r="T1137" s="43">
        <f ca="1">_xll.BInterpol('Base CDI'!$H$4:$H$28,'Base CDI'!$J$4:$J$29,S1137,"Cubic","Extrapolate=Linear","MultiX=Average","Skip=True","Sort=True")</f>
        <v>13.488774334292005</v>
      </c>
      <c r="U1137" s="43">
        <f ca="1">_xll.BInterpol('Base CDI'!$H$4:$H$28,'Base CDI'!$I$4:$I$29,S1137,"Cubic","Extrapolate=Linear","MultiX=Average","Skip=True","Sort=True")</f>
        <v>13.480054461276568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46982</v>
      </c>
      <c r="T1138" s="43">
        <f ca="1">_xll.BInterpol('Base CDI'!$H$4:$H$28,'Base CDI'!$J$4:$J$29,S1138,"Cubic","Extrapolate=Linear","MultiX=Average","Skip=True","Sort=True")</f>
        <v>13.488686913820192</v>
      </c>
      <c r="U1138" s="43">
        <f ca="1">_xll.BInterpol('Base CDI'!$H$4:$H$28,'Base CDI'!$I$4:$I$29,S1138,"Cubic","Extrapolate=Linear","MultiX=Average","Skip=True","Sort=True")</f>
        <v>13.479992089200968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46983</v>
      </c>
      <c r="T1139" s="43">
        <f ca="1">_xll.BInterpol('Base CDI'!$H$4:$H$28,'Base CDI'!$J$4:$J$29,S1139,"Cubic","Extrapolate=Linear","MultiX=Average","Skip=True","Sort=True")</f>
        <v>13.48860201403861</v>
      </c>
      <c r="U1139" s="43">
        <f ca="1">_xll.BInterpol('Base CDI'!$H$4:$H$28,'Base CDI'!$I$4:$I$29,S1139,"Cubic","Extrapolate=Linear","MultiX=Average","Skip=True","Sort=True")</f>
        <v>13.479932258898211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46984</v>
      </c>
      <c r="T1140" s="43">
        <f ca="1">_xll.BInterpol('Base CDI'!$H$4:$H$28,'Base CDI'!$J$4:$J$29,S1140,"Cubic","Extrapolate=Linear","MultiX=Average","Skip=True","Sort=True")</f>
        <v>13.48851962170759</v>
      </c>
      <c r="U1140" s="43">
        <f ca="1">_xll.BInterpol('Base CDI'!$H$4:$H$28,'Base CDI'!$I$4:$I$29,S1140,"Cubic","Extrapolate=Linear","MultiX=Average","Skip=True","Sort=True")</f>
        <v>13.479874957210692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46985</v>
      </c>
      <c r="T1141" s="43">
        <f ca="1">_xll.BInterpol('Base CDI'!$H$4:$H$28,'Base CDI'!$J$4:$J$29,S1141,"Cubic","Extrapolate=Linear","MultiX=Average","Skip=True","Sort=True")</f>
        <v>13.488439723587469</v>
      </c>
      <c r="U1141" s="43">
        <f ca="1">_xll.BInterpol('Base CDI'!$H$4:$H$28,'Base CDI'!$I$4:$I$29,S1141,"Cubic","Extrapolate=Linear","MultiX=Average","Skip=True","Sort=True")</f>
        <v>13.479820170980805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46986</v>
      </c>
      <c r="T1142" s="43">
        <f ca="1">_xll.BInterpol('Base CDI'!$H$4:$H$28,'Base CDI'!$J$4:$J$29,S1142,"Cubic","Extrapolate=Linear","MultiX=Average","Skip=True","Sort=True")</f>
        <v>13.488362306438574</v>
      </c>
      <c r="U1142" s="43">
        <f ca="1">_xll.BInterpol('Base CDI'!$H$4:$H$28,'Base CDI'!$I$4:$I$29,S1142,"Cubic","Extrapolate=Linear","MultiX=Average","Skip=True","Sort=True")</f>
        <v>13.479767887050947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46987</v>
      </c>
      <c r="T1143" s="43">
        <f ca="1">_xll.BInterpol('Base CDI'!$H$4:$H$28,'Base CDI'!$J$4:$J$29,S1143,"Cubic","Extrapolate=Linear","MultiX=Average","Skip=True","Sort=True")</f>
        <v>13.488287357021241</v>
      </c>
      <c r="U1143" s="43">
        <f ca="1">_xll.BInterpol('Base CDI'!$H$4:$H$28,'Base CDI'!$I$4:$I$29,S1143,"Cubic","Extrapolate=Linear","MultiX=Average","Skip=True","Sort=True")</f>
        <v>13.479718092263512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46988</v>
      </c>
      <c r="T1144" s="43">
        <f ca="1">_xll.BInterpol('Base CDI'!$H$4:$H$28,'Base CDI'!$J$4:$J$29,S1144,"Cubic","Extrapolate=Linear","MultiX=Average","Skip=True","Sort=True")</f>
        <v>13.4882148620958</v>
      </c>
      <c r="U1144" s="43">
        <f ca="1">_xll.BInterpol('Base CDI'!$H$4:$H$28,'Base CDI'!$I$4:$I$29,S1144,"Cubic","Extrapolate=Linear","MultiX=Average","Skip=True","Sort=True")</f>
        <v>13.479670773460898</v>
      </c>
    </row>
    <row r="1145" spans="16:21" x14ac:dyDescent="0.25">
      <c r="P1145" s="10">
        <v>36178</v>
      </c>
      <c r="Q1145">
        <v>4.071332</v>
      </c>
      <c r="S1145" s="42">
        <f t="shared" ca="1" si="22"/>
        <v>46989</v>
      </c>
      <c r="T1145" s="43">
        <f ca="1">_xll.BInterpol('Base CDI'!$H$4:$H$28,'Base CDI'!$J$4:$J$29,S1145,"Cubic","Extrapolate=Linear","MultiX=Average","Skip=True","Sort=True")</f>
        <v>13.488144808422586</v>
      </c>
      <c r="U1145" s="43">
        <f ca="1">_xll.BInterpol('Base CDI'!$H$4:$H$28,'Base CDI'!$I$4:$I$29,S1145,"Cubic","Extrapolate=Linear","MultiX=Average","Skip=True","Sort=True")</f>
        <v>13.479625917485496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46990</v>
      </c>
      <c r="T1146" s="43">
        <f ca="1">_xll.BInterpol('Base CDI'!$H$4:$H$28,'Base CDI'!$J$4:$J$29,S1146,"Cubic","Extrapolate=Linear","MultiX=Average","Skip=True","Sort=True")</f>
        <v>13.488077182761931</v>
      </c>
      <c r="U1146" s="43">
        <f ca="1">_xll.BInterpol('Base CDI'!$H$4:$H$28,'Base CDI'!$I$4:$I$29,S1146,"Cubic","Extrapolate=Linear","MultiX=Average","Skip=True","Sort=True")</f>
        <v>13.479583511179705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46991</v>
      </c>
      <c r="T1147" s="43">
        <f ca="1">_xll.BInterpol('Base CDI'!$H$4:$H$28,'Base CDI'!$J$4:$J$29,S1147,"Cubic","Extrapolate=Linear","MultiX=Average","Skip=True","Sort=True")</f>
        <v>13.488011971874165</v>
      </c>
      <c r="U1147" s="43">
        <f ca="1">_xll.BInterpol('Base CDI'!$H$4:$H$28,'Base CDI'!$I$4:$I$29,S1147,"Cubic","Extrapolate=Linear","MultiX=Average","Skip=True","Sort=True")</f>
        <v>13.479543541385919</v>
      </c>
    </row>
    <row r="1148" spans="16:21" x14ac:dyDescent="0.25">
      <c r="P1148" s="10">
        <v>36181</v>
      </c>
      <c r="Q1148">
        <v>4.084543</v>
      </c>
      <c r="S1148" s="42">
        <f t="shared" ca="1" si="22"/>
        <v>46992</v>
      </c>
      <c r="T1148" s="43">
        <f ca="1">_xll.BInterpol('Base CDI'!$H$4:$H$28,'Base CDI'!$J$4:$J$29,S1148,"Cubic","Extrapolate=Linear","MultiX=Average","Skip=True","Sort=True")</f>
        <v>13.487949162519625</v>
      </c>
      <c r="U1148" s="43">
        <f ca="1">_xll.BInterpol('Base CDI'!$H$4:$H$28,'Base CDI'!$I$4:$I$29,S1148,"Cubic","Extrapolate=Linear","MultiX=Average","Skip=True","Sort=True")</f>
        <v>13.479505994946534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46993</v>
      </c>
      <c r="T1149" s="43">
        <f ca="1">_xll.BInterpol('Base CDI'!$H$4:$H$28,'Base CDI'!$J$4:$J$29,S1149,"Cubic","Extrapolate=Linear","MultiX=Average","Skip=True","Sort=True")</f>
        <v>13.487888741458638</v>
      </c>
      <c r="U1149" s="43">
        <f ca="1">_xll.BInterpol('Base CDI'!$H$4:$H$28,'Base CDI'!$I$4:$I$29,S1149,"Cubic","Extrapolate=Linear","MultiX=Average","Skip=True","Sort=True")</f>
        <v>13.479470858703943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46994</v>
      </c>
      <c r="T1150" s="43">
        <f ca="1">_xll.BInterpol('Base CDI'!$H$4:$H$28,'Base CDI'!$J$4:$J$29,S1150,"Cubic","Extrapolate=Linear","MultiX=Average","Skip=True","Sort=True")</f>
        <v>13.487830695451542</v>
      </c>
      <c r="U1150" s="43">
        <f ca="1">_xll.BInterpol('Base CDI'!$H$4:$H$28,'Base CDI'!$I$4:$I$29,S1150,"Cubic","Extrapolate=Linear","MultiX=Average","Skip=True","Sort=True")</f>
        <v>13.479438119500545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46995</v>
      </c>
      <c r="T1151" s="43">
        <f ca="1">_xll.BInterpol('Base CDI'!$H$4:$H$28,'Base CDI'!$J$4:$J$29,S1151,"Cubic","Extrapolate=Linear","MultiX=Average","Skip=True","Sort=True")</f>
        <v>13.487775011258668</v>
      </c>
      <c r="U1151" s="43">
        <f ca="1">_xll.BInterpol('Base CDI'!$H$4:$H$28,'Base CDI'!$I$4:$I$29,S1151,"Cubic","Extrapolate=Linear","MultiX=Average","Skip=True","Sort=True")</f>
        <v>13.479407764178733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46996</v>
      </c>
      <c r="T1152" s="43">
        <f ca="1">_xll.BInterpol('Base CDI'!$H$4:$H$28,'Base CDI'!$J$4:$J$29,S1152,"Cubic","Extrapolate=Linear","MultiX=Average","Skip=True","Sort=True")</f>
        <v>13.487721675640346</v>
      </c>
      <c r="U1152" s="43">
        <f ca="1">_xll.BInterpol('Base CDI'!$H$4:$H$28,'Base CDI'!$I$4:$I$29,S1152,"Cubic","Extrapolate=Linear","MultiX=Average","Skip=True","Sort=True")</f>
        <v>13.479379779580903</v>
      </c>
    </row>
    <row r="1153" spans="16:21" x14ac:dyDescent="0.25">
      <c r="P1153" s="10">
        <v>36188</v>
      </c>
      <c r="Q1153">
        <v>4.107634</v>
      </c>
      <c r="S1153" s="42">
        <f t="shared" ca="1" si="22"/>
        <v>46997</v>
      </c>
      <c r="T1153" s="43">
        <f ca="1">_xll.BInterpol('Base CDI'!$H$4:$H$28,'Base CDI'!$J$4:$J$29,S1153,"Cubic","Extrapolate=Linear","MultiX=Average","Skip=True","Sort=True")</f>
        <v>13.48767067535691</v>
      </c>
      <c r="U1153" s="43">
        <f ca="1">_xll.BInterpol('Base CDI'!$H$4:$H$28,'Base CDI'!$I$4:$I$29,S1153,"Cubic","Extrapolate=Linear","MultiX=Average","Skip=True","Sort=True")</f>
        <v>13.479354152549451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46998</v>
      </c>
      <c r="T1154" s="43">
        <f ca="1">_xll.BInterpol('Base CDI'!$H$4:$H$28,'Base CDI'!$J$4:$J$29,S1154,"Cubic","Extrapolate=Linear","MultiX=Average","Skip=True","Sort=True")</f>
        <v>13.487621997168693</v>
      </c>
      <c r="U1154" s="43">
        <f ca="1">_xll.BInterpol('Base CDI'!$H$4:$H$28,'Base CDI'!$I$4:$I$29,S1154,"Cubic","Extrapolate=Linear","MultiX=Average","Skip=True","Sort=True")</f>
        <v>13.47933086992677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46999</v>
      </c>
      <c r="T1155" s="43">
        <f ca="1">_xll.BInterpol('Base CDI'!$H$4:$H$28,'Base CDI'!$J$4:$J$29,S1155,"Cubic","Extrapolate=Linear","MultiX=Average","Skip=True","Sort=True")</f>
        <v>13.487575627836028</v>
      </c>
      <c r="U1155" s="43">
        <f ca="1">_xll.BInterpol('Base CDI'!$H$4:$H$28,'Base CDI'!$I$4:$I$29,S1155,"Cubic","Extrapolate=Linear","MultiX=Average","Skip=True","Sort=True")</f>
        <v>13.479309918555259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47000</v>
      </c>
      <c r="T1156" s="43">
        <f ca="1">_xll.BInterpol('Base CDI'!$H$4:$H$28,'Base CDI'!$J$4:$J$29,S1156,"Cubic","Extrapolate=Linear","MultiX=Average","Skip=True","Sort=True")</f>
        <v>13.487531554119247</v>
      </c>
      <c r="U1156" s="43">
        <f ca="1">_xll.BInterpol('Base CDI'!$H$4:$H$28,'Base CDI'!$I$4:$I$29,S1156,"Cubic","Extrapolate=Linear","MultiX=Average","Skip=True","Sort=True")</f>
        <v>13.479291285277309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47001</v>
      </c>
      <c r="T1157" s="43">
        <f ca="1">_xll.BInterpol('Base CDI'!$H$4:$H$28,'Base CDI'!$J$4:$J$29,S1157,"Cubic","Extrapolate=Linear","MultiX=Average","Skip=True","Sort=True")</f>
        <v>13.487489762778681</v>
      </c>
      <c r="U1157" s="43">
        <f ca="1">_xll.BInterpol('Base CDI'!$H$4:$H$28,'Base CDI'!$I$4:$I$29,S1157,"Cubic","Extrapolate=Linear","MultiX=Average","Skip=True","Sort=True")</f>
        <v>13.479274956935321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47002</v>
      </c>
      <c r="T1158" s="43">
        <f ca="1">_xll.BInterpol('Base CDI'!$H$4:$H$28,'Base CDI'!$J$4:$J$29,S1158,"Cubic","Extrapolate=Linear","MultiX=Average","Skip=True","Sort=True")</f>
        <v>13.487450240574665</v>
      </c>
      <c r="U1158" s="43">
        <f ca="1">_xll.BInterpol('Base CDI'!$H$4:$H$28,'Base CDI'!$I$4:$I$29,S1158,"Cubic","Extrapolate=Linear","MultiX=Average","Skip=True","Sort=True")</f>
        <v>13.479260920371685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47003</v>
      </c>
      <c r="T1159" s="43">
        <f ca="1">_xll.BInterpol('Base CDI'!$H$4:$H$28,'Base CDI'!$J$4:$J$29,S1159,"Cubic","Extrapolate=Linear","MultiX=Average","Skip=True","Sort=True")</f>
        <v>13.487412974267531</v>
      </c>
      <c r="U1159" s="43">
        <f ca="1">_xll.BInterpol('Base CDI'!$H$4:$H$28,'Base CDI'!$I$4:$I$29,S1159,"Cubic","Extrapolate=Linear","MultiX=Average","Skip=True","Sort=True")</f>
        <v>13.479249162428799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47004</v>
      </c>
      <c r="T1160" s="43">
        <f ca="1">_xll.BInterpol('Base CDI'!$H$4:$H$28,'Base CDI'!$J$4:$J$29,S1160,"Cubic","Extrapolate=Linear","MultiX=Average","Skip=True","Sort=True")</f>
        <v>13.48737795061761</v>
      </c>
      <c r="U1160" s="43">
        <f ca="1">_xll.BInterpol('Base CDI'!$H$4:$H$28,'Base CDI'!$I$4:$I$29,S1160,"Cubic","Extrapolate=Linear","MultiX=Average","Skip=True","Sort=True")</f>
        <v>13.479239669949056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47005</v>
      </c>
      <c r="T1161" s="43">
        <f ca="1">_xll.BInterpol('Base CDI'!$H$4:$H$28,'Base CDI'!$J$4:$J$29,S1161,"Cubic","Extrapolate=Linear","MultiX=Average","Skip=True","Sort=True")</f>
        <v>13.487345156385237</v>
      </c>
      <c r="U1161" s="43">
        <f ca="1">_xll.BInterpol('Base CDI'!$H$4:$H$28,'Base CDI'!$I$4:$I$29,S1161,"Cubic","Extrapolate=Linear","MultiX=Average","Skip=True","Sort=True")</f>
        <v>13.479232429774855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47006</v>
      </c>
      <c r="T1162" s="43">
        <f ca="1">_xll.BInterpol('Base CDI'!$H$4:$H$28,'Base CDI'!$J$4:$J$29,S1162,"Cubic","Extrapolate=Linear","MultiX=Average","Skip=True","Sort=True")</f>
        <v>13.487314578330741</v>
      </c>
      <c r="U1162" s="43">
        <f ca="1">_xll.BInterpol('Base CDI'!$H$4:$H$28,'Base CDI'!$I$4:$I$29,S1162,"Cubic","Extrapolate=Linear","MultiX=Average","Skip=True","Sort=True")</f>
        <v>13.47922742874859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47007</v>
      </c>
      <c r="T1163" s="43">
        <f ca="1">_xll.BInterpol('Base CDI'!$H$4:$H$28,'Base CDI'!$J$4:$J$29,S1163,"Cubic","Extrapolate=Linear","MultiX=Average","Skip=True","Sort=True")</f>
        <v>13.487286203214458</v>
      </c>
      <c r="U1163" s="43">
        <f ca="1">_xll.BInterpol('Base CDI'!$H$4:$H$28,'Base CDI'!$I$4:$I$29,S1163,"Cubic","Extrapolate=Linear","MultiX=Average","Skip=True","Sort=True")</f>
        <v>13.479224653712654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47008</v>
      </c>
      <c r="T1164" s="43">
        <f ca="1">_xll.BInterpol('Base CDI'!$H$4:$H$28,'Base CDI'!$J$4:$J$29,S1164,"Cubic","Extrapolate=Linear","MultiX=Average","Skip=True","Sort=True")</f>
        <v>13.487260017796718</v>
      </c>
      <c r="U1164" s="43">
        <f ca="1">_xll.BInterpol('Base CDI'!$H$4:$H$28,'Base CDI'!$I$4:$I$29,S1164,"Cubic","Extrapolate=Linear","MultiX=Average","Skip=True","Sort=True")</f>
        <v>13.479224091509446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47009</v>
      </c>
      <c r="T1165" s="43">
        <f ca="1">_xll.BInterpol('Base CDI'!$H$4:$H$28,'Base CDI'!$J$4:$J$29,S1165,"Cubic","Extrapolate=Linear","MultiX=Average","Skip=True","Sort=True")</f>
        <v>13.487236008837854</v>
      </c>
      <c r="U1165" s="43">
        <f ca="1">_xll.BInterpol('Base CDI'!$H$4:$H$28,'Base CDI'!$I$4:$I$29,S1165,"Cubic","Extrapolate=Linear","MultiX=Average","Skip=True","Sort=True")</f>
        <v>13.479225728981358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47010</v>
      </c>
      <c r="T1166" s="43">
        <f ca="1">_xll.BInterpol('Base CDI'!$H$4:$H$28,'Base CDI'!$J$4:$J$29,S1166,"Cubic","Extrapolate=Linear","MultiX=Average","Skip=True","Sort=True")</f>
        <v>13.487214163098201</v>
      </c>
      <c r="U1166" s="43">
        <f ca="1">_xll.BInterpol('Base CDI'!$H$4:$H$28,'Base CDI'!$I$4:$I$29,S1166,"Cubic","Extrapolate=Linear","MultiX=Average","Skip=True","Sort=True")</f>
        <v>13.479229552970789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47011</v>
      </c>
      <c r="T1167" s="43">
        <f ca="1">_xll.BInterpol('Base CDI'!$H$4:$H$28,'Base CDI'!$J$4:$J$29,S1167,"Cubic","Extrapolate=Linear","MultiX=Average","Skip=True","Sort=True")</f>
        <v>13.487194467338091</v>
      </c>
      <c r="U1167" s="43">
        <f ca="1">_xll.BInterpol('Base CDI'!$H$4:$H$28,'Base CDI'!$I$4:$I$29,S1167,"Cubic","Extrapolate=Linear","MultiX=Average","Skip=True","Sort=True")</f>
        <v>13.479235550320132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47012</v>
      </c>
      <c r="T1168" s="43">
        <f ca="1">_xll.BInterpol('Base CDI'!$H$4:$H$28,'Base CDI'!$J$4:$J$29,S1168,"Cubic","Extrapolate=Linear","MultiX=Average","Skip=True","Sort=True")</f>
        <v>13.487176908317853</v>
      </c>
      <c r="U1168" s="43">
        <f ca="1">_xll.BInterpol('Base CDI'!$H$4:$H$28,'Base CDI'!$I$4:$I$29,S1168,"Cubic","Extrapolate=Linear","MultiX=Average","Skip=True","Sort=True")</f>
        <v>13.479243707871781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47013</v>
      </c>
      <c r="T1169" s="43">
        <f ca="1">_xll.BInterpol('Base CDI'!$H$4:$H$28,'Base CDI'!$J$4:$J$29,S1169,"Cubic","Extrapolate=Linear","MultiX=Average","Skip=True","Sort=True")</f>
        <v>13.487161472797821</v>
      </c>
      <c r="U1169" s="43">
        <f ca="1">_xll.BInterpol('Base CDI'!$H$4:$H$28,'Base CDI'!$I$4:$I$29,S1169,"Cubic","Extrapolate=Linear","MultiX=Average","Skip=True","Sort=True")</f>
        <v>13.479254012468136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47014</v>
      </c>
      <c r="T1170" s="43">
        <f ca="1">_xll.BInterpol('Base CDI'!$H$4:$H$28,'Base CDI'!$J$4:$J$29,S1170,"Cubic","Extrapolate=Linear","MultiX=Average","Skip=True","Sort=True")</f>
        <v>13.487148147538329</v>
      </c>
      <c r="U1170" s="43">
        <f ca="1">_xll.BInterpol('Base CDI'!$H$4:$H$28,'Base CDI'!$I$4:$I$29,S1170,"Cubic","Extrapolate=Linear","MultiX=Average","Skip=True","Sort=True")</f>
        <v>13.479266450951586</v>
      </c>
    </row>
    <row r="1171" spans="16:21" x14ac:dyDescent="0.25">
      <c r="P1171" s="10">
        <v>36216</v>
      </c>
      <c r="Q1171">
        <v>4.203627</v>
      </c>
      <c r="S1171" s="42">
        <f t="shared" ca="1" si="23"/>
        <v>47015</v>
      </c>
      <c r="T1171" s="43">
        <f ca="1">_xll.BInterpol('Base CDI'!$H$4:$H$28,'Base CDI'!$J$4:$J$29,S1171,"Cubic","Extrapolate=Linear","MultiX=Average","Skip=True","Sort=True")</f>
        <v>13.48713691929971</v>
      </c>
      <c r="U1171" s="43">
        <f ca="1">_xll.BInterpol('Base CDI'!$H$4:$H$28,'Base CDI'!$I$4:$I$29,S1171,"Cubic","Extrapolate=Linear","MultiX=Average","Skip=True","Sort=True")</f>
        <v>13.479281010164533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47016</v>
      </c>
      <c r="T1172" s="43">
        <f ca="1">_xll.BInterpol('Base CDI'!$H$4:$H$28,'Base CDI'!$J$4:$J$29,S1172,"Cubic","Extrapolate=Linear","MultiX=Average","Skip=True","Sort=True")</f>
        <v>13.487127774842296</v>
      </c>
      <c r="U1172" s="43">
        <f ca="1">_xll.BInterpol('Base CDI'!$H$4:$H$28,'Base CDI'!$I$4:$I$29,S1172,"Cubic","Extrapolate=Linear","MultiX=Average","Skip=True","Sort=True")</f>
        <v>13.479297676949367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47017</v>
      </c>
      <c r="T1173" s="43">
        <f ca="1">_xll.BInterpol('Base CDI'!$H$4:$H$28,'Base CDI'!$J$4:$J$29,S1173,"Cubic","Extrapolate=Linear","MultiX=Average","Skip=True","Sort=True")</f>
        <v>13.487120700926416</v>
      </c>
      <c r="U1173" s="43">
        <f ca="1">_xll.BInterpol('Base CDI'!$H$4:$H$28,'Base CDI'!$I$4:$I$29,S1173,"Cubic","Extrapolate=Linear","MultiX=Average","Skip=True","Sort=True")</f>
        <v>13.479316438148485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47018</v>
      </c>
      <c r="T1174" s="43">
        <f ca="1">_xll.BInterpol('Base CDI'!$H$4:$H$28,'Base CDI'!$J$4:$J$29,S1174,"Cubic","Extrapolate=Linear","MultiX=Average","Skip=True","Sort=True")</f>
        <v>13.487115684312409</v>
      </c>
      <c r="U1174" s="43">
        <f ca="1">_xll.BInterpol('Base CDI'!$H$4:$H$28,'Base CDI'!$I$4:$I$29,S1174,"Cubic","Extrapolate=Linear","MultiX=Average","Skip=True","Sort=True")</f>
        <v>13.479337280604286</v>
      </c>
    </row>
    <row r="1175" spans="16:21" x14ac:dyDescent="0.25">
      <c r="P1175" s="10">
        <v>36222</v>
      </c>
      <c r="Q1175">
        <v>4.225365</v>
      </c>
      <c r="S1175" s="42">
        <f t="shared" ca="1" si="23"/>
        <v>47019</v>
      </c>
      <c r="T1175" s="43">
        <f ca="1">_xll.BInterpol('Base CDI'!$H$4:$H$28,'Base CDI'!$J$4:$J$29,S1175,"Cubic","Extrapolate=Linear","MultiX=Average","Skip=True","Sort=True")</f>
        <v>13.487112711760602</v>
      </c>
      <c r="U1175" s="43">
        <f ca="1">_xll.BInterpol('Base CDI'!$H$4:$H$28,'Base CDI'!$I$4:$I$29,S1175,"Cubic","Extrapolate=Linear","MultiX=Average","Skip=True","Sort=True")</f>
        <v>13.479360191159159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47020</v>
      </c>
      <c r="T1176" s="43">
        <f ca="1">_xll.BInterpol('Base CDI'!$H$4:$H$28,'Base CDI'!$J$4:$J$29,S1176,"Cubic","Extrapolate=Linear","MultiX=Average","Skip=True","Sort=True")</f>
        <v>13.48711177003133</v>
      </c>
      <c r="U1176" s="43">
        <f ca="1">_xll.BInterpol('Base CDI'!$H$4:$H$28,'Base CDI'!$I$4:$I$29,S1176,"Cubic","Extrapolate=Linear","MultiX=Average","Skip=True","Sort=True")</f>
        <v>13.479385156655505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47021</v>
      </c>
      <c r="T1177" s="43">
        <f ca="1">_xll.BInterpol('Base CDI'!$H$4:$H$28,'Base CDI'!$J$4:$J$29,S1177,"Cubic","Extrapolate=Linear","MultiX=Average","Skip=True","Sort=True")</f>
        <v>13.487112845884925</v>
      </c>
      <c r="U1177" s="43">
        <f ca="1">_xll.BInterpol('Base CDI'!$H$4:$H$28,'Base CDI'!$I$4:$I$29,S1177,"Cubic","Extrapolate=Linear","MultiX=Average","Skip=True","Sort=True")</f>
        <v>13.479412163935715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47022</v>
      </c>
      <c r="T1178" s="43">
        <f ca="1">_xll.BInterpol('Base CDI'!$H$4:$H$28,'Base CDI'!$J$4:$J$29,S1178,"Cubic","Extrapolate=Linear","MultiX=Average","Skip=True","Sort=True")</f>
        <v>13.487115926081719</v>
      </c>
      <c r="U1178" s="43">
        <f ca="1">_xll.BInterpol('Base CDI'!$H$4:$H$28,'Base CDI'!$I$4:$I$29,S1178,"Cubic","Extrapolate=Linear","MultiX=Average","Skip=True","Sort=True")</f>
        <v>13.479441199842187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47023</v>
      </c>
      <c r="T1179" s="43">
        <f ca="1">_xll.BInterpol('Base CDI'!$H$4:$H$28,'Base CDI'!$J$4:$J$29,S1179,"Cubic","Extrapolate=Linear","MultiX=Average","Skip=True","Sort=True")</f>
        <v>13.487120997382046</v>
      </c>
      <c r="U1179" s="43">
        <f ca="1">_xll.BInterpol('Base CDI'!$H$4:$H$28,'Base CDI'!$I$4:$I$29,S1179,"Cubic","Extrapolate=Linear","MultiX=Average","Skip=True","Sort=True")</f>
        <v>13.479472251217317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47024</v>
      </c>
      <c r="T1180" s="43">
        <f ca="1">_xll.BInterpol('Base CDI'!$H$4:$H$28,'Base CDI'!$J$4:$J$29,S1180,"Cubic","Extrapolate=Linear","MultiX=Average","Skip=True","Sort=True")</f>
        <v>13.487128046546237</v>
      </c>
      <c r="U1180" s="43">
        <f ca="1">_xll.BInterpol('Base CDI'!$H$4:$H$28,'Base CDI'!$I$4:$I$29,S1180,"Cubic","Extrapolate=Linear","MultiX=Average","Skip=True","Sort=True")</f>
        <v>13.479505304903498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47025</v>
      </c>
      <c r="T1181" s="43">
        <f ca="1">_xll.BInterpol('Base CDI'!$H$4:$H$28,'Base CDI'!$J$4:$J$29,S1181,"Cubic","Extrapolate=Linear","MultiX=Average","Skip=True","Sort=True")</f>
        <v>13.487137060334627</v>
      </c>
      <c r="U1181" s="43">
        <f ca="1">_xll.BInterpol('Base CDI'!$H$4:$H$28,'Base CDI'!$I$4:$I$29,S1181,"Cubic","Extrapolate=Linear","MultiX=Average","Skip=True","Sort=True")</f>
        <v>13.479540347743125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47026</v>
      </c>
      <c r="T1182" s="43">
        <f ca="1">_xll.BInterpol('Base CDI'!$H$4:$H$28,'Base CDI'!$J$4:$J$29,S1182,"Cubic","Extrapolate=Linear","MultiX=Average","Skip=True","Sort=True")</f>
        <v>13.487148025507544</v>
      </c>
      <c r="U1182" s="43">
        <f ca="1">_xll.BInterpol('Base CDI'!$H$4:$H$28,'Base CDI'!$I$4:$I$29,S1182,"Cubic","Extrapolate=Linear","MultiX=Average","Skip=True","Sort=True")</f>
        <v>13.479577366578596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47027</v>
      </c>
      <c r="T1183" s="43">
        <f ca="1">_xll.BInterpol('Base CDI'!$H$4:$H$28,'Base CDI'!$J$4:$J$29,S1183,"Cubic","Extrapolate=Linear","MultiX=Average","Skip=True","Sort=True")</f>
        <v>13.487160928825325</v>
      </c>
      <c r="U1183" s="43">
        <f ca="1">_xll.BInterpol('Base CDI'!$H$4:$H$28,'Base CDI'!$I$4:$I$29,S1183,"Cubic","Extrapolate=Linear","MultiX=Average","Skip=True","Sort=True")</f>
        <v>13.479616348252305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47028</v>
      </c>
      <c r="T1184" s="43">
        <f ca="1">_xll.BInterpol('Base CDI'!$H$4:$H$28,'Base CDI'!$J$4:$J$29,S1184,"Cubic","Extrapolate=Linear","MultiX=Average","Skip=True","Sort=True")</f>
        <v>13.487175757048302</v>
      </c>
      <c r="U1184" s="43">
        <f ca="1">_xll.BInterpol('Base CDI'!$H$4:$H$28,'Base CDI'!$I$4:$I$29,S1184,"Cubic","Extrapolate=Linear","MultiX=Average","Skip=True","Sort=True")</f>
        <v>13.479657279606649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47029</v>
      </c>
      <c r="T1185" s="43">
        <f ca="1">_xll.BInterpol('Base CDI'!$H$4:$H$28,'Base CDI'!$J$4:$J$29,S1185,"Cubic","Extrapolate=Linear","MultiX=Average","Skip=True","Sort=True")</f>
        <v>13.487192496936805</v>
      </c>
      <c r="U1185" s="43">
        <f ca="1">_xll.BInterpol('Base CDI'!$H$4:$H$28,'Base CDI'!$I$4:$I$29,S1185,"Cubic","Extrapolate=Linear","MultiX=Average","Skip=True","Sort=True")</f>
        <v>13.479700147484019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47030</v>
      </c>
      <c r="T1186" s="43">
        <f ca="1">_xll.BInterpol('Base CDI'!$H$4:$H$28,'Base CDI'!$J$4:$J$29,S1186,"Cubic","Extrapolate=Linear","MultiX=Average","Skip=True","Sort=True")</f>
        <v>13.487211135251167</v>
      </c>
      <c r="U1186" s="43">
        <f ca="1">_xll.BInterpol('Base CDI'!$H$4:$H$28,'Base CDI'!$I$4:$I$29,S1186,"Cubic","Extrapolate=Linear","MultiX=Average","Skip=True","Sort=True")</f>
        <v>13.479744938726816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47031</v>
      </c>
      <c r="T1187" s="43">
        <f ca="1">_xll.BInterpol('Base CDI'!$H$4:$H$28,'Base CDI'!$J$4:$J$29,S1187,"Cubic","Extrapolate=Linear","MultiX=Average","Skip=True","Sort=True")</f>
        <v>13.487231658751723</v>
      </c>
      <c r="U1187" s="43">
        <f ca="1">_xll.BInterpol('Base CDI'!$H$4:$H$28,'Base CDI'!$I$4:$I$29,S1187,"Cubic","Extrapolate=Linear","MultiX=Average","Skip=True","Sort=True")</f>
        <v>13.479791640177432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47032</v>
      </c>
      <c r="T1188" s="43">
        <f ca="1">_xll.BInterpol('Base CDI'!$H$4:$H$28,'Base CDI'!$J$4:$J$29,S1188,"Cubic","Extrapolate=Linear","MultiX=Average","Skip=True","Sort=True")</f>
        <v>13.487254054198804</v>
      </c>
      <c r="U1188" s="43">
        <f ca="1">_xll.BInterpol('Base CDI'!$H$4:$H$28,'Base CDI'!$I$4:$I$29,S1188,"Cubic","Extrapolate=Linear","MultiX=Average","Skip=True","Sort=True")</f>
        <v>13.479840238678261</v>
      </c>
    </row>
    <row r="1189" spans="16:21" x14ac:dyDescent="0.25">
      <c r="P1189" s="10">
        <v>36242</v>
      </c>
      <c r="Q1189">
        <v>4.310873</v>
      </c>
      <c r="S1189" s="42">
        <f t="shared" ca="1" si="23"/>
        <v>47033</v>
      </c>
      <c r="T1189" s="43">
        <f ca="1">_xll.BInterpol('Base CDI'!$H$4:$H$28,'Base CDI'!$J$4:$J$29,S1189,"Cubic","Extrapolate=Linear","MultiX=Average","Skip=True","Sort=True")</f>
        <v>13.487278308352741</v>
      </c>
      <c r="U1189" s="43">
        <f ca="1">_xll.BInterpol('Base CDI'!$H$4:$H$28,'Base CDI'!$I$4:$I$29,S1189,"Cubic","Extrapolate=Linear","MultiX=Average","Skip=True","Sort=True")</f>
        <v>13.479890721071701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47034</v>
      </c>
      <c r="T1190" s="43">
        <f ca="1">_xll.BInterpol('Base CDI'!$H$4:$H$28,'Base CDI'!$J$4:$J$29,S1190,"Cubic","Extrapolate=Linear","MultiX=Average","Skip=True","Sort=True")</f>
        <v>13.487304407973868</v>
      </c>
      <c r="U1190" s="43">
        <f ca="1">_xll.BInterpol('Base CDI'!$H$4:$H$28,'Base CDI'!$I$4:$I$29,S1190,"Cubic","Extrapolate=Linear","MultiX=Average","Skip=True","Sort=True")</f>
        <v>13.479943074200149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47035</v>
      </c>
      <c r="T1191" s="43">
        <f ca="1">_xll.BInterpol('Base CDI'!$H$4:$H$28,'Base CDI'!$J$4:$J$29,S1191,"Cubic","Extrapolate=Linear","MultiX=Average","Skip=True","Sort=True")</f>
        <v>13.487332339822519</v>
      </c>
      <c r="U1191" s="43">
        <f ca="1">_xll.BInterpol('Base CDI'!$H$4:$H$28,'Base CDI'!$I$4:$I$29,S1191,"Cubic","Extrapolate=Linear","MultiX=Average","Skip=True","Sort=True")</f>
        <v>13.479997284905995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47036</v>
      </c>
      <c r="T1192" s="43">
        <f ca="1">_xll.BInterpol('Base CDI'!$H$4:$H$28,'Base CDI'!$J$4:$J$29,S1192,"Cubic","Extrapolate=Linear","MultiX=Average","Skip=True","Sort=True")</f>
        <v>13.487362090659024</v>
      </c>
      <c r="U1192" s="43">
        <f ca="1">_xll.BInterpol('Base CDI'!$H$4:$H$28,'Base CDI'!$I$4:$I$29,S1192,"Cubic","Extrapolate=Linear","MultiX=Average","Skip=True","Sort=True")</f>
        <v>13.480053340031638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47037</v>
      </c>
      <c r="T1193" s="43">
        <f ca="1">_xll.BInterpol('Base CDI'!$H$4:$H$28,'Base CDI'!$J$4:$J$29,S1193,"Cubic","Extrapolate=Linear","MultiX=Average","Skip=True","Sort=True")</f>
        <v>13.487393647243719</v>
      </c>
      <c r="U1193" s="43">
        <f ca="1">_xll.BInterpol('Base CDI'!$H$4:$H$28,'Base CDI'!$I$4:$I$29,S1193,"Cubic","Extrapolate=Linear","MultiX=Average","Skip=True","Sort=True")</f>
        <v>13.480111226419474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47038</v>
      </c>
      <c r="T1194" s="43">
        <f ca="1">_xll.BInterpol('Base CDI'!$H$4:$H$28,'Base CDI'!$J$4:$J$29,S1194,"Cubic","Extrapolate=Linear","MultiX=Average","Skip=True","Sort=True")</f>
        <v>13.487426996336932</v>
      </c>
      <c r="U1194" s="43">
        <f ca="1">_xll.BInterpol('Base CDI'!$H$4:$H$28,'Base CDI'!$I$4:$I$29,S1194,"Cubic","Extrapolate=Linear","MultiX=Average","Skip=True","Sort=True")</f>
        <v>13.480170930911896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47039</v>
      </c>
      <c r="T1195" s="43">
        <f ca="1">_xll.BInterpol('Base CDI'!$H$4:$H$28,'Base CDI'!$J$4:$J$29,S1195,"Cubic","Extrapolate=Linear","MultiX=Average","Skip=True","Sort=True")</f>
        <v>13.487462124698999</v>
      </c>
      <c r="U1195" s="43">
        <f ca="1">_xll.BInterpol('Base CDI'!$H$4:$H$28,'Base CDI'!$I$4:$I$29,S1195,"Cubic","Extrapolate=Linear","MultiX=Average","Skip=True","Sort=True")</f>
        <v>13.480232440351301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47040</v>
      </c>
      <c r="T1196" s="43">
        <f ca="1">_xll.BInterpol('Base CDI'!$H$4:$H$28,'Base CDI'!$J$4:$J$29,S1196,"Cubic","Extrapolate=Linear","MultiX=Average","Skip=True","Sort=True")</f>
        <v>13.487499019090249</v>
      </c>
      <c r="U1196" s="43">
        <f ca="1">_xll.BInterpol('Base CDI'!$H$4:$H$28,'Base CDI'!$I$4:$I$29,S1196,"Cubic","Extrapolate=Linear","MultiX=Average","Skip=True","Sort=True")</f>
        <v>13.480295741580084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47041</v>
      </c>
      <c r="T1197" s="43">
        <f ca="1">_xll.BInterpol('Base CDI'!$H$4:$H$28,'Base CDI'!$J$4:$J$29,S1197,"Cubic","Extrapolate=Linear","MultiX=Average","Skip=True","Sort=True")</f>
        <v>13.487537666271018</v>
      </c>
      <c r="U1197" s="43">
        <f ca="1">_xll.BInterpol('Base CDI'!$H$4:$H$28,'Base CDI'!$I$4:$I$29,S1197,"Cubic","Extrapolate=Linear","MultiX=Average","Skip=True","Sort=True")</f>
        <v>13.480360821440641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47042</v>
      </c>
      <c r="T1198" s="43">
        <f ca="1">_xll.BInterpol('Base CDI'!$H$4:$H$28,'Base CDI'!$J$4:$J$29,S1198,"Cubic","Extrapolate=Linear","MultiX=Average","Skip=True","Sort=True")</f>
        <v>13.487578053001638</v>
      </c>
      <c r="U1198" s="43">
        <f ca="1">_xll.BInterpol('Base CDI'!$H$4:$H$28,'Base CDI'!$I$4:$I$29,S1198,"Cubic","Extrapolate=Linear","MultiX=Average","Skip=True","Sort=True")</f>
        <v>13.480427666775364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47043</v>
      </c>
      <c r="T1199" s="43">
        <f ca="1">_xll.BInterpol('Base CDI'!$H$4:$H$28,'Base CDI'!$J$4:$J$29,S1199,"Cubic","Extrapolate=Linear","MultiX=Average","Skip=True","Sort=True")</f>
        <v>13.487620166042442</v>
      </c>
      <c r="U1199" s="43">
        <f ca="1">_xll.BInterpol('Base CDI'!$H$4:$H$28,'Base CDI'!$I$4:$I$29,S1199,"Cubic","Extrapolate=Linear","MultiX=Average","Skip=True","Sort=True")</f>
        <v>13.480496264426653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47044</v>
      </c>
      <c r="T1200" s="43">
        <f ca="1">_xll.BInterpol('Base CDI'!$H$4:$H$28,'Base CDI'!$J$4:$J$29,S1200,"Cubic","Extrapolate=Linear","MultiX=Average","Skip=True","Sort=True")</f>
        <v>13.48766399215376</v>
      </c>
      <c r="U1200" s="43">
        <f ca="1">_xll.BInterpol('Base CDI'!$H$4:$H$28,'Base CDI'!$I$4:$I$29,S1200,"Cubic","Extrapolate=Linear","MultiX=Average","Skip=True","Sort=True")</f>
        <v>13.4805666012369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47045</v>
      </c>
      <c r="T1201" s="43">
        <f ca="1">_xll.BInterpol('Base CDI'!$H$4:$H$28,'Base CDI'!$J$4:$J$29,S1201,"Cubic","Extrapolate=Linear","MultiX=Average","Skip=True","Sort=True")</f>
        <v>13.487709518095924</v>
      </c>
      <c r="U1201" s="43">
        <f ca="1">_xll.BInterpol('Base CDI'!$H$4:$H$28,'Base CDI'!$I$4:$I$29,S1201,"Cubic","Extrapolate=Linear","MultiX=Average","Skip=True","Sort=True")</f>
        <v>13.480638664048502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47046</v>
      </c>
      <c r="T1202" s="43">
        <f ca="1">_xll.BInterpol('Base CDI'!$H$4:$H$28,'Base CDI'!$J$4:$J$29,S1202,"Cubic","Extrapolate=Linear","MultiX=Average","Skip=True","Sort=True")</f>
        <v>13.487756730629272</v>
      </c>
      <c r="U1202" s="43">
        <f ca="1">_xll.BInterpol('Base CDI'!$H$4:$H$28,'Base CDI'!$I$4:$I$29,S1202,"Cubic","Extrapolate=Linear","MultiX=Average","Skip=True","Sort=True")</f>
        <v>13.480712439703854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47047</v>
      </c>
      <c r="T1203" s="43">
        <f ca="1">_xll.BInterpol('Base CDI'!$H$4:$H$28,'Base CDI'!$J$4:$J$29,S1203,"Cubic","Extrapolate=Linear","MultiX=Average","Skip=True","Sort=True")</f>
        <v>13.48780561651413</v>
      </c>
      <c r="U1203" s="43">
        <f ca="1">_xll.BInterpol('Base CDI'!$H$4:$H$28,'Base CDI'!$I$4:$I$29,S1203,"Cubic","Extrapolate=Linear","MultiX=Average","Skip=True","Sort=True")</f>
        <v>13.480787915045353</v>
      </c>
    </row>
    <row r="1204" spans="16:21" x14ac:dyDescent="0.25">
      <c r="P1204" s="10">
        <v>36265</v>
      </c>
      <c r="Q1204">
        <v>4.3975</v>
      </c>
      <c r="S1204" s="42">
        <f t="shared" ca="1" si="23"/>
        <v>47048</v>
      </c>
      <c r="T1204" s="43">
        <f ca="1">_xll.BInterpol('Base CDI'!$H$4:$H$28,'Base CDI'!$J$4:$J$29,S1204,"Cubic","Extrapolate=Linear","MultiX=Average","Skip=True","Sort=True")</f>
        <v>13.487856162510836</v>
      </c>
      <c r="U1204" s="43">
        <f ca="1">_xll.BInterpol('Base CDI'!$H$4:$H$28,'Base CDI'!$I$4:$I$29,S1204,"Cubic","Extrapolate=Linear","MultiX=Average","Skip=True","Sort=True")</f>
        <v>13.480865076915391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47049</v>
      </c>
      <c r="T1205" s="43">
        <f ca="1">_xll.BInterpol('Base CDI'!$H$4:$H$28,'Base CDI'!$J$4:$J$29,S1205,"Cubic","Extrapolate=Linear","MultiX=Average","Skip=True","Sort=True")</f>
        <v>13.487908355379718</v>
      </c>
      <c r="U1205" s="43">
        <f ca="1">_xll.BInterpol('Base CDI'!$H$4:$H$28,'Base CDI'!$I$4:$I$29,S1205,"Cubic","Extrapolate=Linear","MultiX=Average","Skip=True","Sort=True")</f>
        <v>13.480943912156365</v>
      </c>
    </row>
    <row r="1206" spans="16:21" x14ac:dyDescent="0.25">
      <c r="P1206" s="10">
        <v>36269</v>
      </c>
      <c r="Q1206">
        <v>4.407559</v>
      </c>
      <c r="S1206" s="42">
        <f t="shared" ca="1" si="23"/>
        <v>47050</v>
      </c>
      <c r="T1206" s="43">
        <f ca="1">_xll.BInterpol('Base CDI'!$H$4:$H$28,'Base CDI'!$J$4:$J$29,S1206,"Cubic","Extrapolate=Linear","MultiX=Average","Skip=True","Sort=True")</f>
        <v>13.487962181881112</v>
      </c>
      <c r="U1206" s="43">
        <f ca="1">_xll.BInterpol('Base CDI'!$H$4:$H$28,'Base CDI'!$I$4:$I$29,S1206,"Cubic","Extrapolate=Linear","MultiX=Average","Skip=True","Sort=True")</f>
        <v>13.48102440761067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47051</v>
      </c>
      <c r="T1207" s="43">
        <f ca="1">_xll.BInterpol('Base CDI'!$H$4:$H$28,'Base CDI'!$J$4:$J$29,S1207,"Cubic","Extrapolate=Linear","MultiX=Average","Skip=True","Sort=True")</f>
        <v>13.488017628775349</v>
      </c>
      <c r="U1207" s="43">
        <f ca="1">_xll.BInterpol('Base CDI'!$H$4:$H$28,'Base CDI'!$I$4:$I$29,S1207,"Cubic","Extrapolate=Linear","MultiX=Average","Skip=True","Sort=True")</f>
        <v>13.481106550120703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47052</v>
      </c>
      <c r="T1208" s="43">
        <f ca="1">_xll.BInterpol('Base CDI'!$H$4:$H$28,'Base CDI'!$J$4:$J$29,S1208,"Cubic","Extrapolate=Linear","MultiX=Average","Skip=True","Sort=True")</f>
        <v>13.488074682822761</v>
      </c>
      <c r="U1208" s="43">
        <f ca="1">_xll.BInterpol('Base CDI'!$H$4:$H$28,'Base CDI'!$I$4:$I$29,S1208,"Cubic","Extrapolate=Linear","MultiX=Average","Skip=True","Sort=True")</f>
        <v>13.481190326528859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47053</v>
      </c>
      <c r="T1209" s="43">
        <f ca="1">_xll.BInterpol('Base CDI'!$H$4:$H$28,'Base CDI'!$J$4:$J$29,S1209,"Cubic","Extrapolate=Linear","MultiX=Average","Skip=True","Sort=True")</f>
        <v>13.488133330783683</v>
      </c>
      <c r="U1209" s="43">
        <f ca="1">_xll.BInterpol('Base CDI'!$H$4:$H$28,'Base CDI'!$I$4:$I$29,S1209,"Cubic","Extrapolate=Linear","MultiX=Average","Skip=True","Sort=True")</f>
        <v>13.48127572367753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47054</v>
      </c>
      <c r="T1210" s="43">
        <f ca="1">_xll.BInterpol('Base CDI'!$H$4:$H$28,'Base CDI'!$J$4:$J$29,S1210,"Cubic","Extrapolate=Linear","MultiX=Average","Skip=True","Sort=True")</f>
        <v>13.488193559418443</v>
      </c>
      <c r="U1210" s="43">
        <f ca="1">_xll.BInterpol('Base CDI'!$H$4:$H$28,'Base CDI'!$I$4:$I$29,S1210,"Cubic","Extrapolate=Linear","MultiX=Average","Skip=True","Sort=True")</f>
        <v>13.481362728409115</v>
      </c>
    </row>
    <row r="1211" spans="16:21" x14ac:dyDescent="0.25">
      <c r="P1211" s="10">
        <v>36277</v>
      </c>
      <c r="Q1211">
        <v>4.432512</v>
      </c>
      <c r="S1211" s="42">
        <f t="shared" ca="1" si="23"/>
        <v>47055</v>
      </c>
      <c r="T1211" s="43">
        <f ca="1">_xll.BInterpol('Base CDI'!$H$4:$H$28,'Base CDI'!$J$4:$J$29,S1211,"Cubic","Extrapolate=Linear","MultiX=Average","Skip=True","Sort=True")</f>
        <v>13.488255355487379</v>
      </c>
      <c r="U1211" s="43">
        <f ca="1">_xll.BInterpol('Base CDI'!$H$4:$H$28,'Base CDI'!$I$4:$I$29,S1211,"Cubic","Extrapolate=Linear","MultiX=Average","Skip=True","Sort=True")</f>
        <v>13.48145132756601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47056</v>
      </c>
      <c r="T1212" s="43">
        <f ca="1">_xll.BInterpol('Base CDI'!$H$4:$H$28,'Base CDI'!$J$4:$J$29,S1212,"Cubic","Extrapolate=Linear","MultiX=Average","Skip=True","Sort=True")</f>
        <v>13.488318705750819</v>
      </c>
      <c r="U1212" s="43">
        <f ca="1">_xll.BInterpol('Base CDI'!$H$4:$H$28,'Base CDI'!$I$4:$I$29,S1212,"Cubic","Extrapolate=Linear","MultiX=Average","Skip=True","Sort=True")</f>
        <v>13.481541507990606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47057</v>
      </c>
      <c r="T1213" s="43">
        <f ca="1">_xll.BInterpol('Base CDI'!$H$4:$H$28,'Base CDI'!$J$4:$J$29,S1213,"Cubic","Extrapolate=Linear","MultiX=Average","Skip=True","Sort=True")</f>
        <v>13.488383596969099</v>
      </c>
      <c r="U1213" s="43">
        <f ca="1">_xll.BInterpol('Base CDI'!$H$4:$H$28,'Base CDI'!$I$4:$I$29,S1213,"Cubic","Extrapolate=Linear","MultiX=Average","Skip=True","Sort=True")</f>
        <v>13.481633256525301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47058</v>
      </c>
      <c r="T1214" s="43">
        <f ca="1">_xll.BInterpol('Base CDI'!$H$4:$H$28,'Base CDI'!$J$4:$J$29,S1214,"Cubic","Extrapolate=Linear","MultiX=Average","Skip=True","Sort=True")</f>
        <v>13.488450015902549</v>
      </c>
      <c r="U1214" s="43">
        <f ca="1">_xll.BInterpol('Base CDI'!$H$4:$H$28,'Base CDI'!$I$4:$I$29,S1214,"Cubic","Extrapolate=Linear","MultiX=Average","Skip=True","Sort=True")</f>
        <v>13.481726560012492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47059</v>
      </c>
      <c r="T1215" s="43">
        <f ca="1">_xll.BInterpol('Base CDI'!$H$4:$H$28,'Base CDI'!$J$4:$J$29,S1215,"Cubic","Extrapolate=Linear","MultiX=Average","Skip=True","Sort=True")</f>
        <v>13.488517949311502</v>
      </c>
      <c r="U1215" s="43">
        <f ca="1">_xll.BInterpol('Base CDI'!$H$4:$H$28,'Base CDI'!$I$4:$I$29,S1215,"Cubic","Extrapolate=Linear","MultiX=Average","Skip=True","Sort=True")</f>
        <v>13.481821405294571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47060</v>
      </c>
      <c r="T1216" s="43">
        <f ca="1">_xll.BInterpol('Base CDI'!$H$4:$H$28,'Base CDI'!$J$4:$J$29,S1216,"Cubic","Extrapolate=Linear","MultiX=Average","Skip=True","Sort=True")</f>
        <v>13.488587383956292</v>
      </c>
      <c r="U1216" s="43">
        <f ca="1">_xll.BInterpol('Base CDI'!$H$4:$H$28,'Base CDI'!$I$4:$I$29,S1216,"Cubic","Extrapolate=Linear","MultiX=Average","Skip=True","Sort=True")</f>
        <v>13.481917779213937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47061</v>
      </c>
      <c r="T1217" s="43">
        <f ca="1">_xll.BInterpol('Base CDI'!$H$4:$H$28,'Base CDI'!$J$4:$J$29,S1217,"Cubic","Extrapolate=Linear","MultiX=Average","Skip=True","Sort=True")</f>
        <v>13.488658306597248</v>
      </c>
      <c r="U1217" s="43">
        <f ca="1">_xll.BInterpol('Base CDI'!$H$4:$H$28,'Base CDI'!$I$4:$I$29,S1217,"Cubic","Extrapolate=Linear","MultiX=Average","Skip=True","Sort=True")</f>
        <v>13.482015668612982</v>
      </c>
    </row>
    <row r="1218" spans="16:21" x14ac:dyDescent="0.25">
      <c r="P1218" s="10">
        <v>36286</v>
      </c>
      <c r="Q1218">
        <v>4.466475</v>
      </c>
      <c r="S1218" s="42">
        <f t="shared" ca="1" si="23"/>
        <v>47062</v>
      </c>
      <c r="T1218" s="43">
        <f ca="1">_xll.BInterpol('Base CDI'!$H$4:$H$28,'Base CDI'!$J$4:$J$29,S1218,"Cubic","Extrapolate=Linear","MultiX=Average","Skip=True","Sort=True")</f>
        <v>13.488730703994708</v>
      </c>
      <c r="U1218" s="43">
        <f ca="1">_xll.BInterpol('Base CDI'!$H$4:$H$28,'Base CDI'!$I$4:$I$29,S1218,"Cubic","Extrapolate=Linear","MultiX=Average","Skip=True","Sort=True")</f>
        <v>13.482115060334102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47063</v>
      </c>
      <c r="T1219" s="43">
        <f ca="1">_xll.BInterpol('Base CDI'!$H$4:$H$28,'Base CDI'!$J$4:$J$29,S1219,"Cubic","Extrapolate=Linear","MultiX=Average","Skip=True","Sort=True")</f>
        <v>13.488804562908999</v>
      </c>
      <c r="U1219" s="43">
        <f ca="1">_xll.BInterpol('Base CDI'!$H$4:$H$28,'Base CDI'!$I$4:$I$29,S1219,"Cubic","Extrapolate=Linear","MultiX=Average","Skip=True","Sort=True")</f>
        <v>13.482215941219696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47064</v>
      </c>
      <c r="T1220" s="43">
        <f ca="1">_xll.BInterpol('Base CDI'!$H$4:$H$28,'Base CDI'!$J$4:$J$29,S1220,"Cubic","Extrapolate=Linear","MultiX=Average","Skip=True","Sort=True")</f>
        <v>13.488879870100458</v>
      </c>
      <c r="U1220" s="43">
        <f ca="1">_xll.BInterpol('Base CDI'!$H$4:$H$28,'Base CDI'!$I$4:$I$29,S1220,"Cubic","Extrapolate=Linear","MultiX=Average","Skip=True","Sort=True")</f>
        <v>13.482318298112155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47065</v>
      </c>
      <c r="T1221" s="43">
        <f ca="1">_xll.BInterpol('Base CDI'!$H$4:$H$28,'Base CDI'!$J$4:$J$29,S1221,"Cubic","Extrapolate=Linear","MultiX=Average","Skip=True","Sort=True")</f>
        <v>13.488956612329416</v>
      </c>
      <c r="U1221" s="43">
        <f ca="1">_xll.BInterpol('Base CDI'!$H$4:$H$28,'Base CDI'!$I$4:$I$29,S1221,"Cubic","Extrapolate=Linear","MultiX=Average","Skip=True","Sort=True")</f>
        <v>13.482422117853874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47066</v>
      </c>
      <c r="T1222" s="43">
        <f ca="1">_xll.BInterpol('Base CDI'!$H$4:$H$28,'Base CDI'!$J$4:$J$29,S1222,"Cubic","Extrapolate=Linear","MultiX=Average","Skip=True","Sort=True")</f>
        <v>13.489034776356204</v>
      </c>
      <c r="U1222" s="43">
        <f ca="1">_xll.BInterpol('Base CDI'!$H$4:$H$28,'Base CDI'!$I$4:$I$29,S1222,"Cubic","Extrapolate=Linear","MultiX=Average","Skip=True","Sort=True")</f>
        <v>13.482527387287252</v>
      </c>
    </row>
    <row r="1223" spans="16:21" x14ac:dyDescent="0.25">
      <c r="P1223" s="10">
        <v>36293</v>
      </c>
      <c r="Q1223">
        <v>4.48956</v>
      </c>
      <c r="S1223" s="42">
        <f t="shared" ca="1" si="23"/>
        <v>47067</v>
      </c>
      <c r="T1223" s="43">
        <f ca="1">_xll.BInterpol('Base CDI'!$H$4:$H$28,'Base CDI'!$J$4:$J$29,S1223,"Cubic","Extrapolate=Linear","MultiX=Average","Skip=True","Sort=True")</f>
        <v>13.489114348941158</v>
      </c>
      <c r="U1223" s="43">
        <f ca="1">_xll.BInterpol('Base CDI'!$H$4:$H$28,'Base CDI'!$I$4:$I$29,S1223,"Cubic","Extrapolate=Linear","MultiX=Average","Skip=True","Sort=True")</f>
        <v>13.482634093254683</v>
      </c>
    </row>
    <row r="1224" spans="16:21" x14ac:dyDescent="0.25">
      <c r="P1224" s="10">
        <v>36294</v>
      </c>
      <c r="Q1224">
        <v>4.49376</v>
      </c>
      <c r="S1224" s="42">
        <f t="shared" ca="1" si="23"/>
        <v>47068</v>
      </c>
      <c r="T1224" s="43">
        <f ca="1">_xll.BInterpol('Base CDI'!$H$4:$H$28,'Base CDI'!$J$4:$J$29,S1224,"Cubic","Extrapolate=Linear","MultiX=Average","Skip=True","Sort=True")</f>
        <v>13.489195316844606</v>
      </c>
      <c r="U1224" s="43">
        <f ca="1">_xll.BInterpol('Base CDI'!$H$4:$H$28,'Base CDI'!$I$4:$I$29,S1224,"Cubic","Extrapolate=Linear","MultiX=Average","Skip=True","Sort=True")</f>
        <v>13.48274222259856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47069</v>
      </c>
      <c r="T1225" s="43">
        <f ca="1">_xll.BInterpol('Base CDI'!$H$4:$H$28,'Base CDI'!$J$4:$J$29,S1225,"Cubic","Extrapolate=Linear","MultiX=Average","Skip=True","Sort=True")</f>
        <v>13.489277666826883</v>
      </c>
      <c r="U1225" s="43">
        <f ca="1">_xll.BInterpol('Base CDI'!$H$4:$H$28,'Base CDI'!$I$4:$I$29,S1225,"Cubic","Extrapolate=Linear","MultiX=Average","Skip=True","Sort=True")</f>
        <v>13.482851762161282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47070</v>
      </c>
      <c r="T1226" s="43">
        <f ca="1">_xll.BInterpol('Base CDI'!$H$4:$H$28,'Base CDI'!$J$4:$J$29,S1226,"Cubic","Extrapolate=Linear","MultiX=Average","Skip=True","Sort=True")</f>
        <v>13.489361385648321</v>
      </c>
      <c r="U1226" s="43">
        <f ca="1">_xll.BInterpol('Base CDI'!$H$4:$H$28,'Base CDI'!$I$4:$I$29,S1226,"Cubic","Extrapolate=Linear","MultiX=Average","Skip=True","Sort=True")</f>
        <v>13.482962698785242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47071</v>
      </c>
      <c r="T1227" s="43">
        <f ca="1">_xll.BInterpol('Base CDI'!$H$4:$H$28,'Base CDI'!$J$4:$J$29,S1227,"Cubic","Extrapolate=Linear","MultiX=Average","Skip=True","Sort=True")</f>
        <v>13.489446460069255</v>
      </c>
      <c r="U1227" s="43">
        <f ca="1">_xll.BInterpol('Base CDI'!$H$4:$H$28,'Base CDI'!$I$4:$I$29,S1227,"Cubic","Extrapolate=Linear","MultiX=Average","Skip=True","Sort=True")</f>
        <v>13.483075019312837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47072</v>
      </c>
      <c r="T1228" s="43">
        <f ca="1">_xll.BInterpol('Base CDI'!$H$4:$H$28,'Base CDI'!$J$4:$J$29,S1228,"Cubic","Extrapolate=Linear","MultiX=Average","Skip=True","Sort=True")</f>
        <v>13.489532876850014</v>
      </c>
      <c r="U1228" s="43">
        <f ca="1">_xll.BInterpol('Base CDI'!$H$4:$H$28,'Base CDI'!$I$4:$I$29,S1228,"Cubic","Extrapolate=Linear","MultiX=Average","Skip=True","Sort=True")</f>
        <v>13.483188710586461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47073</v>
      </c>
      <c r="T1229" s="43">
        <f ca="1">_xll.BInterpol('Base CDI'!$H$4:$H$28,'Base CDI'!$J$4:$J$29,S1229,"Cubic","Extrapolate=Linear","MultiX=Average","Skip=True","Sort=True")</f>
        <v>13.48962062275093</v>
      </c>
      <c r="U1229" s="43">
        <f ca="1">_xll.BInterpol('Base CDI'!$H$4:$H$28,'Base CDI'!$I$4:$I$29,S1229,"Cubic","Extrapolate=Linear","MultiX=Average","Skip=True","Sort=True")</f>
        <v>13.483303759448509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47074</v>
      </c>
      <c r="T1230" s="43">
        <f ca="1">_xll.BInterpol('Base CDI'!$H$4:$H$28,'Base CDI'!$J$4:$J$29,S1230,"Cubic","Extrapolate=Linear","MultiX=Average","Skip=True","Sort=True")</f>
        <v>13.48970968453234</v>
      </c>
      <c r="U1230" s="43">
        <f ca="1">_xll.BInterpol('Base CDI'!$H$4:$H$28,'Base CDI'!$I$4:$I$29,S1230,"Cubic","Extrapolate=Linear","MultiX=Average","Skip=True","Sort=True")</f>
        <v>13.483420152741378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47075</v>
      </c>
      <c r="T1231" s="43">
        <f ca="1">_xll.BInterpol('Base CDI'!$H$4:$H$28,'Base CDI'!$J$4:$J$29,S1231,"Cubic","Extrapolate=Linear","MultiX=Average","Skip=True","Sort=True")</f>
        <v>13.489800048954574</v>
      </c>
      <c r="U1231" s="43">
        <f ca="1">_xll.BInterpol('Base CDI'!$H$4:$H$28,'Base CDI'!$I$4:$I$29,S1231,"Cubic","Extrapolate=Linear","MultiX=Average","Skip=True","Sort=True")</f>
        <v>13.483537877307461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47076</v>
      </c>
      <c r="T1232" s="43">
        <f ca="1">_xll.BInterpol('Base CDI'!$H$4:$H$28,'Base CDI'!$J$4:$J$29,S1232,"Cubic","Extrapolate=Linear","MultiX=Average","Skip=True","Sort=True")</f>
        <v>13.489891702777964</v>
      </c>
      <c r="U1232" s="43">
        <f ca="1">_xll.BInterpol('Base CDI'!$H$4:$H$28,'Base CDI'!$I$4:$I$29,S1232,"Cubic","Extrapolate=Linear","MultiX=Average","Skip=True","Sort=True")</f>
        <v>13.483656919989155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47077</v>
      </c>
      <c r="T1233" s="43">
        <f ca="1">_xll.BInterpol('Base CDI'!$H$4:$H$28,'Base CDI'!$J$4:$J$29,S1233,"Cubic","Extrapolate=Linear","MultiX=Average","Skip=True","Sort=True")</f>
        <v>13.489984632762843</v>
      </c>
      <c r="U1233" s="43">
        <f ca="1">_xll.BInterpol('Base CDI'!$H$4:$H$28,'Base CDI'!$I$4:$I$29,S1233,"Cubic","Extrapolate=Linear","MultiX=Average","Skip=True","Sort=True")</f>
        <v>13.483777267628856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47078</v>
      </c>
      <c r="T1234" s="43">
        <f ca="1">_xll.BInterpol('Base CDI'!$H$4:$H$28,'Base CDI'!$J$4:$J$29,S1234,"Cubic","Extrapolate=Linear","MultiX=Average","Skip=True","Sort=True")</f>
        <v>13.490078825669544</v>
      </c>
      <c r="U1234" s="43">
        <f ca="1">_xll.BInterpol('Base CDI'!$H$4:$H$28,'Base CDI'!$I$4:$I$29,S1234,"Cubic","Extrapolate=Linear","MultiX=Average","Skip=True","Sort=True")</f>
        <v>13.483898907068959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47079</v>
      </c>
      <c r="T1235" s="43">
        <f ca="1">_xll.BInterpol('Base CDI'!$H$4:$H$28,'Base CDI'!$J$4:$J$29,S1235,"Cubic","Extrapolate=Linear","MultiX=Average","Skip=True","Sort=True")</f>
        <v>13.490174268258398</v>
      </c>
      <c r="U1235" s="43">
        <f ca="1">_xll.BInterpol('Base CDI'!$H$4:$H$28,'Base CDI'!$I$4:$I$29,S1235,"Cubic","Extrapolate=Linear","MultiX=Average","Skip=True","Sort=True")</f>
        <v>13.484021825151858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47080</v>
      </c>
      <c r="T1236" s="43">
        <f ca="1">_xll.BInterpol('Base CDI'!$H$4:$H$28,'Base CDI'!$J$4:$J$29,S1236,"Cubic","Extrapolate=Linear","MultiX=Average","Skip=True","Sort=True")</f>
        <v>13.490270947289739</v>
      </c>
      <c r="U1236" s="43">
        <f ca="1">_xll.BInterpol('Base CDI'!$H$4:$H$28,'Base CDI'!$I$4:$I$29,S1236,"Cubic","Extrapolate=Linear","MultiX=Average","Skip=True","Sort=True")</f>
        <v>13.484146008719948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47081</v>
      </c>
      <c r="T1237" s="43">
        <f ca="1">_xll.BInterpol('Base CDI'!$H$4:$H$28,'Base CDI'!$J$4:$J$29,S1237,"Cubic","Extrapolate=Linear","MultiX=Average","Skip=True","Sort=True")</f>
        <v>13.4903688495239</v>
      </c>
      <c r="U1237" s="43">
        <f ca="1">_xll.BInterpol('Base CDI'!$H$4:$H$28,'Base CDI'!$I$4:$I$29,S1237,"Cubic","Extrapolate=Linear","MultiX=Average","Skip=True","Sort=True")</f>
        <v>13.484271444615628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47082</v>
      </c>
      <c r="T1238" s="43">
        <f ca="1">_xll.BInterpol('Base CDI'!$H$4:$H$28,'Base CDI'!$J$4:$J$29,S1238,"Cubic","Extrapolate=Linear","MultiX=Average","Skip=True","Sort=True")</f>
        <v>13.490467961721214</v>
      </c>
      <c r="U1238" s="43">
        <f ca="1">_xll.BInterpol('Base CDI'!$H$4:$H$28,'Base CDI'!$I$4:$I$29,S1238,"Cubic","Extrapolate=Linear","MultiX=Average","Skip=True","Sort=True")</f>
        <v>13.484398119681289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47083</v>
      </c>
      <c r="T1239" s="43">
        <f ca="1">_xll.BInterpol('Base CDI'!$H$4:$H$28,'Base CDI'!$J$4:$J$29,S1239,"Cubic","Extrapolate=Linear","MultiX=Average","Skip=True","Sort=True")</f>
        <v>13.49056827064201</v>
      </c>
      <c r="U1239" s="43">
        <f ca="1">_xll.BInterpol('Base CDI'!$H$4:$H$28,'Base CDI'!$I$4:$I$29,S1239,"Cubic","Extrapolate=Linear","MultiX=Average","Skip=True","Sort=True")</f>
        <v>13.484526020759331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47084</v>
      </c>
      <c r="T1240" s="43">
        <f ca="1">_xll.BInterpol('Base CDI'!$H$4:$H$28,'Base CDI'!$J$4:$J$29,S1240,"Cubic","Extrapolate=Linear","MultiX=Average","Skip=True","Sort=True")</f>
        <v>13.490669763046624</v>
      </c>
      <c r="U1240" s="43">
        <f ca="1">_xll.BInterpol('Base CDI'!$H$4:$H$28,'Base CDI'!$I$4:$I$29,S1240,"Cubic","Extrapolate=Linear","MultiX=Average","Skip=True","Sort=True")</f>
        <v>13.484655134692144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47085</v>
      </c>
      <c r="T1241" s="43">
        <f ca="1">_xll.BInterpol('Base CDI'!$H$4:$H$28,'Base CDI'!$J$4:$J$29,S1241,"Cubic","Extrapolate=Linear","MultiX=Average","Skip=True","Sort=True")</f>
        <v>13.490772425695386</v>
      </c>
      <c r="U1241" s="43">
        <f ca="1">_xll.BInterpol('Base CDI'!$H$4:$H$28,'Base CDI'!$I$4:$I$29,S1241,"Cubic","Extrapolate=Linear","MultiX=Average","Skip=True","Sort=True")</f>
        <v>13.484785448322128</v>
      </c>
    </row>
    <row r="1242" spans="16:21" x14ac:dyDescent="0.25">
      <c r="P1242" s="10">
        <v>36321</v>
      </c>
      <c r="Q1242">
        <v>4.561083</v>
      </c>
      <c r="S1242" s="42">
        <f t="shared" ca="1" si="24"/>
        <v>47086</v>
      </c>
      <c r="T1242" s="43">
        <f ca="1">_xll.BInterpol('Base CDI'!$H$4:$H$28,'Base CDI'!$J$4:$J$29,S1242,"Cubic","Extrapolate=Linear","MultiX=Average","Skip=True","Sort=True")</f>
        <v>13.49087624534863</v>
      </c>
      <c r="U1242" s="43">
        <f ca="1">_xll.BInterpol('Base CDI'!$H$4:$H$28,'Base CDI'!$I$4:$I$29,S1242,"Cubic","Extrapolate=Linear","MultiX=Average","Skip=True","Sort=True")</f>
        <v>13.484916948491675</v>
      </c>
    </row>
    <row r="1243" spans="16:21" x14ac:dyDescent="0.25">
      <c r="P1243" s="10">
        <v>36322</v>
      </c>
      <c r="Q1243">
        <v>4.564629</v>
      </c>
      <c r="S1243" s="42">
        <f t="shared" ca="1" si="24"/>
        <v>47087</v>
      </c>
      <c r="T1243" s="43">
        <f ca="1">_xll.BInterpol('Base CDI'!$H$4:$H$28,'Base CDI'!$J$4:$J$29,S1243,"Cubic","Extrapolate=Linear","MultiX=Average","Skip=True","Sort=True")</f>
        <v>13.490981208766691</v>
      </c>
      <c r="U1243" s="43">
        <f ca="1">_xll.BInterpol('Base CDI'!$H$4:$H$28,'Base CDI'!$I$4:$I$29,S1243,"Cubic","Extrapolate=Linear","MultiX=Average","Skip=True","Sort=True")</f>
        <v>13.485049622043183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47088</v>
      </c>
      <c r="T1244" s="43">
        <f ca="1">_xll.BInterpol('Base CDI'!$H$4:$H$28,'Base CDI'!$J$4:$J$29,S1244,"Cubic","Extrapolate=Linear","MultiX=Average","Skip=True","Sort=True")</f>
        <v>13.491087302709897</v>
      </c>
      <c r="U1244" s="43">
        <f ca="1">_xll.BInterpol('Base CDI'!$H$4:$H$28,'Base CDI'!$I$4:$I$29,S1244,"Cubic","Extrapolate=Linear","MultiX=Average","Skip=True","Sort=True")</f>
        <v>13.485183455819046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47089</v>
      </c>
      <c r="T1245" s="43">
        <f ca="1">_xll.BInterpol('Base CDI'!$H$4:$H$28,'Base CDI'!$J$4:$J$29,S1245,"Cubic","Extrapolate=Linear","MultiX=Average","Skip=True","Sort=True")</f>
        <v>13.491194513938582</v>
      </c>
      <c r="U1245" s="43">
        <f ca="1">_xll.BInterpol('Base CDI'!$H$4:$H$28,'Base CDI'!$I$4:$I$29,S1245,"Cubic","Extrapolate=Linear","MultiX=Average","Skip=True","Sort=True")</f>
        <v>13.485318436661657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47090</v>
      </c>
      <c r="T1246" s="43">
        <f ca="1">_xll.BInterpol('Base CDI'!$H$4:$H$28,'Base CDI'!$J$4:$J$29,S1246,"Cubic","Extrapolate=Linear","MultiX=Average","Skip=True","Sort=True")</f>
        <v>13.491302829213081</v>
      </c>
      <c r="U1246" s="43">
        <f ca="1">_xll.BInterpol('Base CDI'!$H$4:$H$28,'Base CDI'!$I$4:$I$29,S1246,"Cubic","Extrapolate=Linear","MultiX=Average","Skip=True","Sort=True")</f>
        <v>13.485454551413417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47091</v>
      </c>
      <c r="T1247" s="43">
        <f ca="1">_xll.BInterpol('Base CDI'!$H$4:$H$28,'Base CDI'!$J$4:$J$29,S1247,"Cubic","Extrapolate=Linear","MultiX=Average","Skip=True","Sort=True")</f>
        <v>13.491412235293723</v>
      </c>
      <c r="U1247" s="43">
        <f ca="1">_xll.BInterpol('Base CDI'!$H$4:$H$28,'Base CDI'!$I$4:$I$29,S1247,"Cubic","Extrapolate=Linear","MultiX=Average","Skip=True","Sort=True")</f>
        <v>13.485591786916718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47092</v>
      </c>
      <c r="T1248" s="43">
        <f ca="1">_xll.BInterpol('Base CDI'!$H$4:$H$28,'Base CDI'!$J$4:$J$29,S1248,"Cubic","Extrapolate=Linear","MultiX=Average","Skip=True","Sort=True")</f>
        <v>13.491522718940843</v>
      </c>
      <c r="U1248" s="43">
        <f ca="1">_xll.BInterpol('Base CDI'!$H$4:$H$28,'Base CDI'!$I$4:$I$29,S1248,"Cubic","Extrapolate=Linear","MultiX=Average","Skip=True","Sort=True")</f>
        <v>13.485730130013954</v>
      </c>
    </row>
    <row r="1249" spans="16:21" x14ac:dyDescent="0.25">
      <c r="P1249" s="10">
        <v>36332</v>
      </c>
      <c r="Q1249">
        <v>4.585934</v>
      </c>
      <c r="S1249" s="42">
        <f t="shared" ca="1" si="24"/>
        <v>47093</v>
      </c>
      <c r="T1249" s="43">
        <f ca="1">_xll.BInterpol('Base CDI'!$H$4:$H$28,'Base CDI'!$J$4:$J$29,S1249,"Cubic","Extrapolate=Linear","MultiX=Average","Skip=True","Sort=True")</f>
        <v>13.491634266914772</v>
      </c>
      <c r="U1249" s="43">
        <f ca="1">_xll.BInterpol('Base CDI'!$H$4:$H$28,'Base CDI'!$I$4:$I$29,S1249,"Cubic","Extrapolate=Linear","MultiX=Average","Skip=True","Sort=True")</f>
        <v>13.485869567547523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47094</v>
      </c>
      <c r="T1250" s="43">
        <f ca="1">_xll.BInterpol('Base CDI'!$H$4:$H$28,'Base CDI'!$J$4:$J$29,S1250,"Cubic","Extrapolate=Linear","MultiX=Average","Skip=True","Sort=True")</f>
        <v>13.491746865975843</v>
      </c>
      <c r="U1250" s="43">
        <f ca="1">_xll.BInterpol('Base CDI'!$H$4:$H$28,'Base CDI'!$I$4:$I$29,S1250,"Cubic","Extrapolate=Linear","MultiX=Average","Skip=True","Sort=True")</f>
        <v>13.486010086359819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47095</v>
      </c>
      <c r="T1251" s="43">
        <f ca="1">_xll.BInterpol('Base CDI'!$H$4:$H$28,'Base CDI'!$J$4:$J$29,S1251,"Cubic","Extrapolate=Linear","MultiX=Average","Skip=True","Sort=True")</f>
        <v>13.491860502884389</v>
      </c>
      <c r="U1251" s="43">
        <f ca="1">_xll.BInterpol('Base CDI'!$H$4:$H$28,'Base CDI'!$I$4:$I$29,S1251,"Cubic","Extrapolate=Linear","MultiX=Average","Skip=True","Sort=True")</f>
        <v>13.486151673293238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47096</v>
      </c>
      <c r="T1252" s="43">
        <f ca="1">_xll.BInterpol('Base CDI'!$H$4:$H$28,'Base CDI'!$J$4:$J$29,S1252,"Cubic","Extrapolate=Linear","MultiX=Average","Skip=True","Sort=True")</f>
        <v>13.491975164400744</v>
      </c>
      <c r="U1252" s="43">
        <f ca="1">_xll.BInterpol('Base CDI'!$H$4:$H$28,'Base CDI'!$I$4:$I$29,S1252,"Cubic","Extrapolate=Linear","MultiX=Average","Skip=True","Sort=True")</f>
        <v>13.486294315190174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47097</v>
      </c>
      <c r="T1253" s="43">
        <f ca="1">_xll.BInterpol('Base CDI'!$H$4:$H$28,'Base CDI'!$J$4:$J$29,S1253,"Cubic","Extrapolate=Linear","MultiX=Average","Skip=True","Sort=True")</f>
        <v>13.492090837285236</v>
      </c>
      <c r="U1253" s="43">
        <f ca="1">_xll.BInterpol('Base CDI'!$H$4:$H$28,'Base CDI'!$I$4:$I$29,S1253,"Cubic","Extrapolate=Linear","MultiX=Average","Skip=True","Sort=True")</f>
        <v>13.486437998893024</v>
      </c>
    </row>
    <row r="1254" spans="16:21" x14ac:dyDescent="0.25">
      <c r="P1254" s="10">
        <v>36339</v>
      </c>
      <c r="Q1254">
        <v>4.603173</v>
      </c>
      <c r="S1254" s="42">
        <f t="shared" ca="1" si="24"/>
        <v>47098</v>
      </c>
      <c r="T1254" s="43">
        <f ca="1">_xll.BInterpol('Base CDI'!$H$4:$H$28,'Base CDI'!$J$4:$J$29,S1254,"Cubic","Extrapolate=Linear","MultiX=Average","Skip=True","Sort=True")</f>
        <v>13.492207508298202</v>
      </c>
      <c r="U1254" s="43">
        <f ca="1">_xll.BInterpol('Base CDI'!$H$4:$H$28,'Base CDI'!$I$4:$I$29,S1254,"Cubic","Extrapolate=Linear","MultiX=Average","Skip=True","Sort=True")</f>
        <v>13.486582711244182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47099</v>
      </c>
      <c r="T1255" s="43">
        <f ca="1">_xll.BInterpol('Base CDI'!$H$4:$H$28,'Base CDI'!$J$4:$J$29,S1255,"Cubic","Extrapolate=Linear","MultiX=Average","Skip=True","Sort=True")</f>
        <v>13.492325164199972</v>
      </c>
      <c r="U1255" s="43">
        <f ca="1">_xll.BInterpol('Base CDI'!$H$4:$H$28,'Base CDI'!$I$4:$I$29,S1255,"Cubic","Extrapolate=Linear","MultiX=Average","Skip=True","Sort=True")</f>
        <v>13.486728439086045</v>
      </c>
    </row>
    <row r="1256" spans="16:21" x14ac:dyDescent="0.25">
      <c r="P1256" s="10">
        <v>36341</v>
      </c>
      <c r="Q1256">
        <v>4.610017</v>
      </c>
      <c r="S1256" s="42">
        <f t="shared" ca="1" si="24"/>
        <v>47100</v>
      </c>
      <c r="T1256" s="43">
        <f ca="1">_xll.BInterpol('Base CDI'!$H$4:$H$28,'Base CDI'!$J$4:$J$29,S1256,"Cubic","Extrapolate=Linear","MultiX=Average","Skip=True","Sort=True")</f>
        <v>13.49244379175088</v>
      </c>
      <c r="U1256" s="43">
        <f ca="1">_xll.BInterpol('Base CDI'!$H$4:$H$28,'Base CDI'!$I$4:$I$29,S1256,"Cubic","Extrapolate=Linear","MultiX=Average","Skip=True","Sort=True")</f>
        <v>13.486875169261008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47101</v>
      </c>
      <c r="T1257" s="43">
        <f ca="1">_xll.BInterpol('Base CDI'!$H$4:$H$28,'Base CDI'!$J$4:$J$29,S1257,"Cubic","Extrapolate=Linear","MultiX=Average","Skip=True","Sort=True")</f>
        <v>13.492563377711258</v>
      </c>
      <c r="U1257" s="43">
        <f ca="1">_xll.BInterpol('Base CDI'!$H$4:$H$28,'Base CDI'!$I$4:$I$29,S1257,"Cubic","Extrapolate=Linear","MultiX=Average","Skip=True","Sort=True")</f>
        <v>13.487022888611465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47102</v>
      </c>
      <c r="T1258" s="43">
        <f ca="1">_xll.BInterpol('Base CDI'!$H$4:$H$28,'Base CDI'!$J$4:$J$29,S1258,"Cubic","Extrapolate=Linear","MultiX=Average","Skip=True","Sort=True")</f>
        <v>13.492683908841439</v>
      </c>
      <c r="U1258" s="43">
        <f ca="1">_xll.BInterpol('Base CDI'!$H$4:$H$28,'Base CDI'!$I$4:$I$29,S1258,"Cubic","Extrapolate=Linear","MultiX=Average","Skip=True","Sort=True")</f>
        <v>13.487171583979812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47103</v>
      </c>
      <c r="T1259" s="43">
        <f ca="1">_xll.BInterpol('Base CDI'!$H$4:$H$28,'Base CDI'!$J$4:$J$29,S1259,"Cubic","Extrapolate=Linear","MultiX=Average","Skip=True","Sort=True")</f>
        <v>13.492805371901754</v>
      </c>
      <c r="U1259" s="43">
        <f ca="1">_xll.BInterpol('Base CDI'!$H$4:$H$28,'Base CDI'!$I$4:$I$29,S1259,"Cubic","Extrapolate=Linear","MultiX=Average","Skip=True","Sort=True")</f>
        <v>13.487321242208445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47104</v>
      </c>
      <c r="T1260" s="43">
        <f ca="1">_xll.BInterpol('Base CDI'!$H$4:$H$28,'Base CDI'!$J$4:$J$29,S1260,"Cubic","Extrapolate=Linear","MultiX=Average","Skip=True","Sort=True")</f>
        <v>13.492927753652538</v>
      </c>
      <c r="U1260" s="43">
        <f ca="1">_xll.BInterpol('Base CDI'!$H$4:$H$28,'Base CDI'!$I$4:$I$29,S1260,"Cubic","Extrapolate=Linear","MultiX=Average","Skip=True","Sort=True")</f>
        <v>13.487471850139759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47105</v>
      </c>
      <c r="T1261" s="43">
        <f ca="1">_xll.BInterpol('Base CDI'!$H$4:$H$28,'Base CDI'!$J$4:$J$29,S1261,"Cubic","Extrapolate=Linear","MultiX=Average","Skip=True","Sort=True")</f>
        <v>13.49305104085412</v>
      </c>
      <c r="U1261" s="43">
        <f ca="1">_xll.BInterpol('Base CDI'!$H$4:$H$28,'Base CDI'!$I$4:$I$29,S1261,"Cubic","Extrapolate=Linear","MultiX=Average","Skip=True","Sort=True")</f>
        <v>13.487623394616149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47106</v>
      </c>
      <c r="T1262" s="43">
        <f ca="1">_xll.BInterpol('Base CDI'!$H$4:$H$28,'Base CDI'!$J$4:$J$29,S1262,"Cubic","Extrapolate=Linear","MultiX=Average","Skip=True","Sort=True")</f>
        <v>13.493175220266835</v>
      </c>
      <c r="U1262" s="43">
        <f ca="1">_xll.BInterpol('Base CDI'!$H$4:$H$28,'Base CDI'!$I$4:$I$29,S1262,"Cubic","Extrapolate=Linear","MultiX=Average","Skip=True","Sort=True")</f>
        <v>13.48777586248001</v>
      </c>
    </row>
    <row r="1263" spans="16:21" x14ac:dyDescent="0.25">
      <c r="P1263" s="10">
        <v>36350</v>
      </c>
      <c r="Q1263">
        <v>4.633813</v>
      </c>
      <c r="S1263" s="42">
        <f t="shared" ca="1" si="24"/>
        <v>47107</v>
      </c>
      <c r="T1263" s="43">
        <f ca="1">_xll.BInterpol('Base CDI'!$H$4:$H$28,'Base CDI'!$J$4:$J$29,S1263,"Cubic","Extrapolate=Linear","MultiX=Average","Skip=True","Sort=True")</f>
        <v>13.493300278651017</v>
      </c>
      <c r="U1263" s="43">
        <f ca="1">_xll.BInterpol('Base CDI'!$H$4:$H$28,'Base CDI'!$I$4:$I$29,S1263,"Cubic","Extrapolate=Linear","MultiX=Average","Skip=True","Sort=True")</f>
        <v>13.48792924057374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47108</v>
      </c>
      <c r="T1264" s="43">
        <f ca="1">_xll.BInterpol('Base CDI'!$H$4:$H$28,'Base CDI'!$J$4:$J$29,S1264,"Cubic","Extrapolate=Linear","MultiX=Average","Skip=True","Sort=True")</f>
        <v>13.493426202766994</v>
      </c>
      <c r="U1264" s="43">
        <f ca="1">_xll.BInterpol('Base CDI'!$H$4:$H$28,'Base CDI'!$I$4:$I$29,S1264,"Cubic","Extrapolate=Linear","MultiX=Average","Skip=True","Sort=True")</f>
        <v>13.488083515739731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47109</v>
      </c>
      <c r="T1265" s="43">
        <f ca="1">_xll.BInterpol('Base CDI'!$H$4:$H$28,'Base CDI'!$J$4:$J$29,S1265,"Cubic","Extrapolate=Linear","MultiX=Average","Skip=True","Sort=True")</f>
        <v>13.493552979375103</v>
      </c>
      <c r="U1265" s="43">
        <f ca="1">_xll.BInterpol('Base CDI'!$H$4:$H$28,'Base CDI'!$I$4:$I$29,S1265,"Cubic","Extrapolate=Linear","MultiX=Average","Skip=True","Sort=True")</f>
        <v>13.48823867482038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47110</v>
      </c>
      <c r="T1266" s="43">
        <f ca="1">_xll.BInterpol('Base CDI'!$H$4:$H$28,'Base CDI'!$J$4:$J$29,S1266,"Cubic","Extrapolate=Linear","MultiX=Average","Skip=True","Sort=True")</f>
        <v>13.493680595235675</v>
      </c>
      <c r="U1266" s="43">
        <f ca="1">_xll.BInterpol('Base CDI'!$H$4:$H$28,'Base CDI'!$I$4:$I$29,S1266,"Cubic","Extrapolate=Linear","MultiX=Average","Skip=True","Sort=True")</f>
        <v>13.488394704658083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47111</v>
      </c>
      <c r="T1267" s="43">
        <f ca="1">_xll.BInterpol('Base CDI'!$H$4:$H$28,'Base CDI'!$J$4:$J$29,S1267,"Cubic","Extrapolate=Linear","MultiX=Average","Skip=True","Sort=True")</f>
        <v>13.493809037109042</v>
      </c>
      <c r="U1267" s="43">
        <f ca="1">_xll.BInterpol('Base CDI'!$H$4:$H$28,'Base CDI'!$I$4:$I$29,S1267,"Cubic","Extrapolate=Linear","MultiX=Average","Skip=True","Sort=True")</f>
        <v>13.488551592095233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47112</v>
      </c>
      <c r="T1268" s="43">
        <f ca="1">_xll.BInterpol('Base CDI'!$H$4:$H$28,'Base CDI'!$J$4:$J$29,S1268,"Cubic","Extrapolate=Linear","MultiX=Average","Skip=True","Sort=True")</f>
        <v>13.493938291755535</v>
      </c>
      <c r="U1268" s="43">
        <f ca="1">_xll.BInterpol('Base CDI'!$H$4:$H$28,'Base CDI'!$I$4:$I$29,S1268,"Cubic","Extrapolate=Linear","MultiX=Average","Skip=True","Sort=True")</f>
        <v>13.488709323974227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47113</v>
      </c>
      <c r="T1269" s="43">
        <f ca="1">_xll.BInterpol('Base CDI'!$H$4:$H$28,'Base CDI'!$J$4:$J$29,S1269,"Cubic","Extrapolate=Linear","MultiX=Average","Skip=True","Sort=True")</f>
        <v>13.49406834593549</v>
      </c>
      <c r="U1269" s="43">
        <f ca="1">_xll.BInterpol('Base CDI'!$H$4:$H$28,'Base CDI'!$I$4:$I$29,S1269,"Cubic","Extrapolate=Linear","MultiX=Average","Skip=True","Sort=True")</f>
        <v>13.488867887137459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47114</v>
      </c>
      <c r="T1270" s="43">
        <f ca="1">_xll.BInterpol('Base CDI'!$H$4:$H$28,'Base CDI'!$J$4:$J$29,S1270,"Cubic","Extrapolate=Linear","MultiX=Average","Skip=True","Sort=True")</f>
        <v>13.494199186409238</v>
      </c>
      <c r="U1270" s="43">
        <f ca="1">_xll.BInterpol('Base CDI'!$H$4:$H$28,'Base CDI'!$I$4:$I$29,S1270,"Cubic","Extrapolate=Linear","MultiX=Average","Skip=True","Sort=True")</f>
        <v>13.489027268427327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47115</v>
      </c>
      <c r="T1271" s="43">
        <f ca="1">_xll.BInterpol('Base CDI'!$H$4:$H$28,'Base CDI'!$J$4:$J$29,S1271,"Cubic","Extrapolate=Linear","MultiX=Average","Skip=True","Sort=True")</f>
        <v>13.494330799937112</v>
      </c>
      <c r="U1271" s="43">
        <f ca="1">_xll.BInterpol('Base CDI'!$H$4:$H$28,'Base CDI'!$I$4:$I$29,S1271,"Cubic","Extrapolate=Linear","MultiX=Average","Skip=True","Sort=True")</f>
        <v>13.489187454686226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47116</v>
      </c>
      <c r="T1272" s="43">
        <f ca="1">_xll.BInterpol('Base CDI'!$H$4:$H$28,'Base CDI'!$J$4:$J$29,S1272,"Cubic","Extrapolate=Linear","MultiX=Average","Skip=True","Sort=True")</f>
        <v>13.494463173279444</v>
      </c>
      <c r="U1272" s="43">
        <f ca="1">_xll.BInterpol('Base CDI'!$H$4:$H$28,'Base CDI'!$I$4:$I$29,S1272,"Cubic","Extrapolate=Linear","MultiX=Average","Skip=True","Sort=True")</f>
        <v>13.489348432756548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47117</v>
      </c>
      <c r="T1273" s="43">
        <f ca="1">_xll.BInterpol('Base CDI'!$H$4:$H$28,'Base CDI'!$J$4:$J$29,S1273,"Cubic","Extrapolate=Linear","MultiX=Average","Skip=True","Sort=True")</f>
        <v>13.494596293196565</v>
      </c>
      <c r="U1273" s="43">
        <f ca="1">_xll.BInterpol('Base CDI'!$H$4:$H$28,'Base CDI'!$I$4:$I$29,S1273,"Cubic","Extrapolate=Linear","MultiX=Average","Skip=True","Sort=True")</f>
        <v>13.489510189480692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47118</v>
      </c>
      <c r="T1274" s="43">
        <f ca="1">_xll.BInterpol('Base CDI'!$H$4:$H$28,'Base CDI'!$J$4:$J$29,S1274,"Cubic","Extrapolate=Linear","MultiX=Average","Skip=True","Sort=True")</f>
        <v>13.494730146448811</v>
      </c>
      <c r="U1274" s="43">
        <f ca="1">_xll.BInterpol('Base CDI'!$H$4:$H$28,'Base CDI'!$I$4:$I$29,S1274,"Cubic","Extrapolate=Linear","MultiX=Average","Skip=True","Sort=True")</f>
        <v>13.489672711701052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47119</v>
      </c>
      <c r="T1275" s="43">
        <f ca="1">_xll.BInterpol('Base CDI'!$H$4:$H$28,'Base CDI'!$J$4:$J$29,S1275,"Cubic","Extrapolate=Linear","MultiX=Average","Skip=True","Sort=True")</f>
        <v>13.49486471979651</v>
      </c>
      <c r="U1275" s="43">
        <f ca="1">_xll.BInterpol('Base CDI'!$H$4:$H$28,'Base CDI'!$I$4:$I$29,S1275,"Cubic","Extrapolate=Linear","MultiX=Average","Skip=True","Sort=True")</f>
        <v>13.489835986260022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47120</v>
      </c>
      <c r="T1276" s="43">
        <f ca="1">_xll.BInterpol('Base CDI'!$H$4:$H$28,'Base CDI'!$J$4:$J$29,S1276,"Cubic","Extrapolate=Linear","MultiX=Average","Skip=True","Sort=True")</f>
        <v>13.494999999999999</v>
      </c>
      <c r="U1276" s="43">
        <f ca="1">_xll.BInterpol('Base CDI'!$H$4:$H$28,'Base CDI'!$I$4:$I$29,S1276,"Cubic","Extrapolate=Linear","MultiX=Average","Skip=True","Sort=True")</f>
        <v>13.49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47121</v>
      </c>
      <c r="T1277" s="43">
        <f ca="1">_xll.BInterpol('Base CDI'!$H$4:$H$28,'Base CDI'!$J$4:$J$29,S1277,"Cubic","Extrapolate=Linear","MultiX=Average","Skip=True","Sort=True")</f>
        <v>13.495135975723752</v>
      </c>
      <c r="U1277" s="43">
        <f ca="1">_xll.BInterpol('Base CDI'!$H$4:$H$28,'Base CDI'!$I$4:$I$29,S1277,"Cubic","Extrapolate=Linear","MultiX=Average","Skip=True","Sort=True")</f>
        <v>13.490164741578736</v>
      </c>
    </row>
    <row r="1278" spans="16:21" x14ac:dyDescent="0.25">
      <c r="P1278" s="10">
        <v>36371</v>
      </c>
      <c r="Q1278">
        <v>4.685009</v>
      </c>
      <c r="S1278" s="42">
        <f t="shared" ca="1" si="24"/>
        <v>47122</v>
      </c>
      <c r="T1278" s="43">
        <f ca="1">_xll.BInterpol('Base CDI'!$H$4:$H$28,'Base CDI'!$J$4:$J$29,S1278,"Cubic","Extrapolate=Linear","MultiX=Average","Skip=True","Sort=True")</f>
        <v>13.495272643248814</v>
      </c>
      <c r="U1278" s="43">
        <f ca="1">_xll.BInterpol('Base CDI'!$H$4:$H$28,'Base CDI'!$I$4:$I$29,S1278,"Cubic","Extrapolate=Linear","MultiX=Average","Skip=True","Sort=True")</f>
        <v>13.490330206915404</v>
      </c>
    </row>
    <row r="1279" spans="16:21" x14ac:dyDescent="0.25">
      <c r="P1279" s="10">
        <v>36374</v>
      </c>
      <c r="Q1279">
        <v>4.688288</v>
      </c>
      <c r="S1279" s="42">
        <f t="shared" ca="1" si="24"/>
        <v>47123</v>
      </c>
      <c r="T1279" s="43">
        <f ca="1">_xll.BInterpol('Base CDI'!$H$4:$H$28,'Base CDI'!$J$4:$J$29,S1279,"Cubic","Extrapolate=Linear","MultiX=Average","Skip=True","Sort=True")</f>
        <v>13.495410000760376</v>
      </c>
      <c r="U1279" s="43">
        <f ca="1">_xll.BInterpol('Base CDI'!$H$4:$H$28,'Base CDI'!$I$4:$I$29,S1279,"Cubic","Extrapolate=Linear","MultiX=Average","Skip=True","Sort=True")</f>
        <v>13.490496393744532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47124</v>
      </c>
      <c r="T1280" s="43">
        <f ca="1">_xll.BInterpol('Base CDI'!$H$4:$H$28,'Base CDI'!$J$4:$J$29,S1280,"Cubic","Extrapolate=Linear","MultiX=Average","Skip=True","Sort=True")</f>
        <v>13.495548046443627</v>
      </c>
      <c r="U1280" s="43">
        <f ca="1">_xll.BInterpol('Base CDI'!$H$4:$H$28,'Base CDI'!$I$4:$I$29,S1280,"Cubic","Extrapolate=Linear","MultiX=Average","Skip=True","Sort=True")</f>
        <v>13.490663299800655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47125</v>
      </c>
      <c r="T1281" s="43">
        <f ca="1">_xll.BInterpol('Base CDI'!$H$4:$H$28,'Base CDI'!$J$4:$J$29,S1281,"Cubic","Extrapolate=Linear","MultiX=Average","Skip=True","Sort=True")</f>
        <v>13.495686778483758</v>
      </c>
      <c r="U1281" s="43">
        <f ca="1">_xll.BInterpol('Base CDI'!$H$4:$H$28,'Base CDI'!$I$4:$I$29,S1281,"Cubic","Extrapolate=Linear","MultiX=Average","Skip=True","Sort=True")</f>
        <v>13.490830922818299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47126</v>
      </c>
      <c r="T1282" s="43">
        <f ca="1">_xll.BInterpol('Base CDI'!$H$4:$H$28,'Base CDI'!$J$4:$J$29,S1282,"Cubic","Extrapolate=Linear","MultiX=Average","Skip=True","Sort=True")</f>
        <v>13.495826195065959</v>
      </c>
      <c r="U1282" s="43">
        <f ca="1">_xll.BInterpol('Base CDI'!$H$4:$H$28,'Base CDI'!$I$4:$I$29,S1282,"Cubic","Extrapolate=Linear","MultiX=Average","Skip=True","Sort=True")</f>
        <v>13.490999260531995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47127</v>
      </c>
      <c r="T1283" s="43">
        <f ca="1">_xll.BInterpol('Base CDI'!$H$4:$H$28,'Base CDI'!$J$4:$J$29,S1283,"Cubic","Extrapolate=Linear","MultiX=Average","Skip=True","Sort=True")</f>
        <v>13.495966294375418</v>
      </c>
      <c r="U1283" s="43">
        <f ca="1">_xll.BInterpol('Base CDI'!$H$4:$H$28,'Base CDI'!$I$4:$I$29,S1283,"Cubic","Extrapolate=Linear","MultiX=Average","Skip=True","Sort=True")</f>
        <v>13.491168310676272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47128</v>
      </c>
      <c r="T1284" s="43">
        <f ca="1">_xll.BInterpol('Base CDI'!$H$4:$H$28,'Base CDI'!$J$4:$J$29,S1284,"Cubic","Extrapolate=Linear","MultiX=Average","Skip=True","Sort=True")</f>
        <v>13.496107074597322</v>
      </c>
      <c r="U1284" s="43">
        <f ca="1">_xll.BInterpol('Base CDI'!$H$4:$H$28,'Base CDI'!$I$4:$I$29,S1284,"Cubic","Extrapolate=Linear","MultiX=Average","Skip=True","Sort=True")</f>
        <v>13.491338070985663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47129</v>
      </c>
      <c r="T1285" s="43">
        <f ca="1">_xll.BInterpol('Base CDI'!$H$4:$H$28,'Base CDI'!$J$4:$J$29,S1285,"Cubic","Extrapolate=Linear","MultiX=Average","Skip=True","Sort=True")</f>
        <v>13.496248533916868</v>
      </c>
      <c r="U1285" s="43">
        <f ca="1">_xll.BInterpol('Base CDI'!$H$4:$H$28,'Base CDI'!$I$4:$I$29,S1285,"Cubic","Extrapolate=Linear","MultiX=Average","Skip=True","Sort=True")</f>
        <v>13.491508539194696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47130</v>
      </c>
      <c r="T1286" s="43">
        <f ca="1">_xll.BInterpol('Base CDI'!$H$4:$H$28,'Base CDI'!$J$4:$J$29,S1286,"Cubic","Extrapolate=Linear","MultiX=Average","Skip=True","Sort=True")</f>
        <v>13.496390670519238</v>
      </c>
      <c r="U1286" s="43">
        <f ca="1">_xll.BInterpol('Base CDI'!$H$4:$H$28,'Base CDI'!$I$4:$I$29,S1286,"Cubic","Extrapolate=Linear","MultiX=Average","Skip=True","Sort=True")</f>
        <v>13.4916797130379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47131</v>
      </c>
      <c r="T1287" s="43">
        <f ca="1">_xll.BInterpol('Base CDI'!$H$4:$H$28,'Base CDI'!$J$4:$J$29,S1287,"Cubic","Extrapolate=Linear","MultiX=Average","Skip=True","Sort=True")</f>
        <v>13.496533482589626</v>
      </c>
      <c r="U1287" s="43">
        <f ca="1">_xll.BInterpol('Base CDI'!$H$4:$H$28,'Base CDI'!$I$4:$I$29,S1287,"Cubic","Extrapolate=Linear","MultiX=Average","Skip=True","Sort=True")</f>
        <v>13.491851590249807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47132</v>
      </c>
      <c r="T1288" s="43">
        <f ca="1">_xll.BInterpol('Base CDI'!$H$4:$H$28,'Base CDI'!$J$4:$J$29,S1288,"Cubic","Extrapolate=Linear","MultiX=Average","Skip=True","Sort=True")</f>
        <v>13.496676968313221</v>
      </c>
      <c r="U1288" s="43">
        <f ca="1">_xll.BInterpol('Base CDI'!$H$4:$H$28,'Base CDI'!$I$4:$I$29,S1288,"Cubic","Extrapolate=Linear","MultiX=Average","Skip=True","Sort=True")</f>
        <v>13.492024168564948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47133</v>
      </c>
      <c r="T1289" s="43">
        <f ca="1">_xll.BInterpol('Base CDI'!$H$4:$H$28,'Base CDI'!$J$4:$J$29,S1289,"Cubic","Extrapolate=Linear","MultiX=Average","Skip=True","Sort=True")</f>
        <v>13.496821125875211</v>
      </c>
      <c r="U1289" s="43">
        <f ca="1">_xll.BInterpol('Base CDI'!$H$4:$H$28,'Base CDI'!$I$4:$I$29,S1289,"Cubic","Extrapolate=Linear","MultiX=Average","Skip=True","Sort=True")</f>
        <v>13.492197445717848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47134</v>
      </c>
      <c r="T1290" s="43">
        <f ca="1">_xll.BInterpol('Base CDI'!$H$4:$H$28,'Base CDI'!$J$4:$J$29,S1290,"Cubic","Extrapolate=Linear","MultiX=Average","Skip=True","Sort=True")</f>
        <v>13.496965953460789</v>
      </c>
      <c r="U1290" s="43">
        <f ca="1">_xll.BInterpol('Base CDI'!$H$4:$H$28,'Base CDI'!$I$4:$I$29,S1290,"Cubic","Extrapolate=Linear","MultiX=Average","Skip=True","Sort=True")</f>
        <v>13.492371419443042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47135</v>
      </c>
      <c r="T1291" s="43">
        <f ca="1">_xll.BInterpol('Base CDI'!$H$4:$H$28,'Base CDI'!$J$4:$J$29,S1291,"Cubic","Extrapolate=Linear","MultiX=Average","Skip=True","Sort=True")</f>
        <v>13.497111449255142</v>
      </c>
      <c r="U1291" s="43">
        <f ca="1">_xll.BInterpol('Base CDI'!$H$4:$H$28,'Base CDI'!$I$4:$I$29,S1291,"Cubic","Extrapolate=Linear","MultiX=Average","Skip=True","Sort=True")</f>
        <v>13.492546087475059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47136</v>
      </c>
      <c r="T1292" s="43">
        <f ca="1">_xll.BInterpol('Base CDI'!$H$4:$H$28,'Base CDI'!$J$4:$J$29,S1292,"Cubic","Extrapolate=Linear","MultiX=Average","Skip=True","Sort=True")</f>
        <v>13.497257611443459</v>
      </c>
      <c r="U1292" s="43">
        <f ca="1">_xll.BInterpol('Base CDI'!$H$4:$H$28,'Base CDI'!$I$4:$I$29,S1292,"Cubic","Extrapolate=Linear","MultiX=Average","Skip=True","Sort=True")</f>
        <v>13.492721447548426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47137</v>
      </c>
      <c r="T1293" s="43">
        <f ca="1">_xll.BInterpol('Base CDI'!$H$4:$H$28,'Base CDI'!$J$4:$J$29,S1293,"Cubic","Extrapolate=Linear","MultiX=Average","Skip=True","Sort=True")</f>
        <v>13.49740443821093</v>
      </c>
      <c r="U1293" s="43">
        <f ca="1">_xll.BInterpol('Base CDI'!$H$4:$H$28,'Base CDI'!$I$4:$I$29,S1293,"Cubic","Extrapolate=Linear","MultiX=Average","Skip=True","Sort=True")</f>
        <v>13.492897497397678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47138</v>
      </c>
      <c r="T1294" s="43">
        <f ca="1">_xll.BInterpol('Base CDI'!$H$4:$H$28,'Base CDI'!$J$4:$J$29,S1294,"Cubic","Extrapolate=Linear","MultiX=Average","Skip=True","Sort=True")</f>
        <v>13.497551927742746</v>
      </c>
      <c r="U1294" s="43">
        <f ca="1">_xll.BInterpol('Base CDI'!$H$4:$H$28,'Base CDI'!$I$4:$I$29,S1294,"Cubic","Extrapolate=Linear","MultiX=Average","Skip=True","Sort=True")</f>
        <v>13.493074234757341</v>
      </c>
    </row>
    <row r="1295" spans="16:21" x14ac:dyDescent="0.25">
      <c r="P1295" s="10">
        <v>36396</v>
      </c>
      <c r="Q1295">
        <v>4.740926</v>
      </c>
      <c r="S1295" s="42">
        <f t="shared" ca="1" si="25"/>
        <v>47139</v>
      </c>
      <c r="T1295" s="43">
        <f ca="1">_xll.BInterpol('Base CDI'!$H$4:$H$28,'Base CDI'!$J$4:$J$29,S1295,"Cubic","Extrapolate=Linear","MultiX=Average","Skip=True","Sort=True")</f>
        <v>13.497700078224097</v>
      </c>
      <c r="U1295" s="43">
        <f ca="1">_xll.BInterpol('Base CDI'!$H$4:$H$28,'Base CDI'!$I$4:$I$29,S1295,"Cubic","Extrapolate=Linear","MultiX=Average","Skip=True","Sort=True")</f>
        <v>13.493251657361947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47140</v>
      </c>
      <c r="T1296" s="43">
        <f ca="1">_xll.BInterpol('Base CDI'!$H$4:$H$28,'Base CDI'!$J$4:$J$29,S1296,"Cubic","Extrapolate=Linear","MultiX=Average","Skip=True","Sort=True")</f>
        <v>13.497848887840171</v>
      </c>
      <c r="U1296" s="43">
        <f ca="1">_xll.BInterpol('Base CDI'!$H$4:$H$28,'Base CDI'!$I$4:$I$29,S1296,"Cubic","Extrapolate=Linear","MultiX=Average","Skip=True","Sort=True")</f>
        <v>13.493429762946025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47141</v>
      </c>
      <c r="T1297" s="43">
        <f ca="1">_xll.BInterpol('Base CDI'!$H$4:$H$28,'Base CDI'!$J$4:$J$29,S1297,"Cubic","Extrapolate=Linear","MultiX=Average","Skip=True","Sort=True")</f>
        <v>13.497998354776158</v>
      </c>
      <c r="U1297" s="43">
        <f ca="1">_xll.BInterpol('Base CDI'!$H$4:$H$28,'Base CDI'!$I$4:$I$29,S1297,"Cubic","Extrapolate=Linear","MultiX=Average","Skip=True","Sort=True")</f>
        <v>13.493608549244106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47142</v>
      </c>
      <c r="T1298" s="43">
        <f ca="1">_xll.BInterpol('Base CDI'!$H$4:$H$28,'Base CDI'!$J$4:$J$29,S1298,"Cubic","Extrapolate=Linear","MultiX=Average","Skip=True","Sort=True")</f>
        <v>13.498148477217248</v>
      </c>
      <c r="U1298" s="43">
        <f ca="1">_xll.BInterpol('Base CDI'!$H$4:$H$28,'Base CDI'!$I$4:$I$29,S1298,"Cubic","Extrapolate=Linear","MultiX=Average","Skip=True","Sort=True")</f>
        <v>13.49378801399072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47143</v>
      </c>
      <c r="T1299" s="43">
        <f ca="1">_xll.BInterpol('Base CDI'!$H$4:$H$28,'Base CDI'!$J$4:$J$29,S1299,"Cubic","Extrapolate=Linear","MultiX=Average","Skip=True","Sort=True")</f>
        <v>13.49829925334863</v>
      </c>
      <c r="U1299" s="43">
        <f ca="1">_xll.BInterpol('Base CDI'!$H$4:$H$28,'Base CDI'!$I$4:$I$29,S1299,"Cubic","Extrapolate=Linear","MultiX=Average","Skip=True","Sort=True")</f>
        <v>13.493968154920395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47144</v>
      </c>
      <c r="T1300" s="43">
        <f ca="1">_xll.BInterpol('Base CDI'!$H$4:$H$28,'Base CDI'!$J$4:$J$29,S1300,"Cubic","Extrapolate=Linear","MultiX=Average","Skip=True","Sort=True")</f>
        <v>13.498450681355495</v>
      </c>
      <c r="U1300" s="43">
        <f ca="1">_xll.BInterpol('Base CDI'!$H$4:$H$28,'Base CDI'!$I$4:$I$29,S1300,"Cubic","Extrapolate=Linear","MultiX=Average","Skip=True","Sort=True")</f>
        <v>13.494148969767663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47145</v>
      </c>
      <c r="T1301" s="43">
        <f ca="1">_xll.BInterpol('Base CDI'!$H$4:$H$28,'Base CDI'!$J$4:$J$29,S1301,"Cubic","Extrapolate=Linear","MultiX=Average","Skip=True","Sort=True")</f>
        <v>13.498602759423031</v>
      </c>
      <c r="U1301" s="43">
        <f ca="1">_xll.BInterpol('Base CDI'!$H$4:$H$28,'Base CDI'!$I$4:$I$29,S1301,"Cubic","Extrapolate=Linear","MultiX=Average","Skip=True","Sort=True")</f>
        <v>13.494330456267054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47146</v>
      </c>
      <c r="T1302" s="43">
        <f ca="1">_xll.BInterpol('Base CDI'!$H$4:$H$28,'Base CDI'!$J$4:$J$29,S1302,"Cubic","Extrapolate=Linear","MultiX=Average","Skip=True","Sort=True")</f>
        <v>13.49875548573643</v>
      </c>
      <c r="U1302" s="43">
        <f ca="1">_xll.BInterpol('Base CDI'!$H$4:$H$28,'Base CDI'!$I$4:$I$29,S1302,"Cubic","Extrapolate=Linear","MultiX=Average","Skip=True","Sort=True")</f>
        <v>13.494512612153096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47147</v>
      </c>
      <c r="T1303" s="43">
        <f ca="1">_xll.BInterpol('Base CDI'!$H$4:$H$28,'Base CDI'!$J$4:$J$29,S1303,"Cubic","Extrapolate=Linear","MultiX=Average","Skip=True","Sort=True")</f>
        <v>13.498908858480878</v>
      </c>
      <c r="U1303" s="43">
        <f ca="1">_xll.BInterpol('Base CDI'!$H$4:$H$28,'Base CDI'!$I$4:$I$29,S1303,"Cubic","Extrapolate=Linear","MultiX=Average","Skip=True","Sort=True")</f>
        <v>13.494695435160322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47148</v>
      </c>
      <c r="T1304" s="43">
        <f ca="1">_xll.BInterpol('Base CDI'!$H$4:$H$28,'Base CDI'!$J$4:$J$29,S1304,"Cubic","Extrapolate=Linear","MultiX=Average","Skip=True","Sort=True")</f>
        <v>13.499062875841567</v>
      </c>
      <c r="U1304" s="43">
        <f ca="1">_xll.BInterpol('Base CDI'!$H$4:$H$28,'Base CDI'!$I$4:$I$29,S1304,"Cubic","Extrapolate=Linear","MultiX=Average","Skip=True","Sort=True")</f>
        <v>13.494878923023261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47149</v>
      </c>
      <c r="T1305" s="43">
        <f ca="1">_xll.BInterpol('Base CDI'!$H$4:$H$28,'Base CDI'!$J$4:$J$29,S1305,"Cubic","Extrapolate=Linear","MultiX=Average","Skip=True","Sort=True")</f>
        <v>13.499217536003687</v>
      </c>
      <c r="U1305" s="43">
        <f ca="1">_xll.BInterpol('Base CDI'!$H$4:$H$28,'Base CDI'!$I$4:$I$29,S1305,"Cubic","Extrapolate=Linear","MultiX=Average","Skip=True","Sort=True")</f>
        <v>13.495063073476441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47150</v>
      </c>
      <c r="T1306" s="43">
        <f ca="1">_xll.BInterpol('Base CDI'!$H$4:$H$28,'Base CDI'!$J$4:$J$29,S1306,"Cubic","Extrapolate=Linear","MultiX=Average","Skip=True","Sort=True")</f>
        <v>13.499372837152427</v>
      </c>
      <c r="U1306" s="43">
        <f ca="1">_xll.BInterpol('Base CDI'!$H$4:$H$28,'Base CDI'!$I$4:$I$29,S1306,"Cubic","Extrapolate=Linear","MultiX=Average","Skip=True","Sort=True")</f>
        <v>13.495247884254395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47151</v>
      </c>
      <c r="T1307" s="43">
        <f ca="1">_xll.BInterpol('Base CDI'!$H$4:$H$28,'Base CDI'!$J$4:$J$29,S1307,"Cubic","Extrapolate=Linear","MultiX=Average","Skip=True","Sort=True")</f>
        <v>13.499528777472975</v>
      </c>
      <c r="U1307" s="43">
        <f ca="1">_xll.BInterpol('Base CDI'!$H$4:$H$28,'Base CDI'!$I$4:$I$29,S1307,"Cubic","Extrapolate=Linear","MultiX=Average","Skip=True","Sort=True")</f>
        <v>13.49543335309165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47152</v>
      </c>
      <c r="T1308" s="43">
        <f ca="1">_xll.BInterpol('Base CDI'!$H$4:$H$28,'Base CDI'!$J$4:$J$29,S1308,"Cubic","Extrapolate=Linear","MultiX=Average","Skip=True","Sort=True")</f>
        <v>13.499685355150524</v>
      </c>
      <c r="U1308" s="43">
        <f ca="1">_xll.BInterpol('Base CDI'!$H$4:$H$28,'Base CDI'!$I$4:$I$29,S1308,"Cubic","Extrapolate=Linear","MultiX=Average","Skip=True","Sort=True")</f>
        <v>13.495619477722739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47153</v>
      </c>
      <c r="T1309" s="43">
        <f ca="1">_xll.BInterpol('Base CDI'!$H$4:$H$28,'Base CDI'!$J$4:$J$29,S1309,"Cubic","Extrapolate=Linear","MultiX=Average","Skip=True","Sort=True")</f>
        <v>13.49984256837026</v>
      </c>
      <c r="U1309" s="43">
        <f ca="1">_xll.BInterpol('Base CDI'!$H$4:$H$28,'Base CDI'!$I$4:$I$29,S1309,"Cubic","Extrapolate=Linear","MultiX=Average","Skip=True","Sort=True")</f>
        <v>13.495806255882192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47154</v>
      </c>
      <c r="T1310" s="43">
        <f ca="1">_xll.BInterpol('Base CDI'!$H$4:$H$28,'Base CDI'!$J$4:$J$29,S1310,"Cubic","Extrapolate=Linear","MultiX=Average","Skip=True","Sort=True")</f>
        <v>13.500000415317375</v>
      </c>
      <c r="U1310" s="43">
        <f ca="1">_xll.BInterpol('Base CDI'!$H$4:$H$28,'Base CDI'!$I$4:$I$29,S1310,"Cubic","Extrapolate=Linear","MultiX=Average","Skip=True","Sort=True")</f>
        <v>13.495993685304535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47155</v>
      </c>
      <c r="T1311" s="43">
        <f ca="1">_xll.BInterpol('Base CDI'!$H$4:$H$28,'Base CDI'!$J$4:$J$29,S1311,"Cubic","Extrapolate=Linear","MultiX=Average","Skip=True","Sort=True")</f>
        <v>13.500158894177058</v>
      </c>
      <c r="U1311" s="43">
        <f ca="1">_xll.BInterpol('Base CDI'!$H$4:$H$28,'Base CDI'!$I$4:$I$29,S1311,"Cubic","Extrapolate=Linear","MultiX=Average","Skip=True","Sort=True")</f>
        <v>13.496181763724303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47156</v>
      </c>
      <c r="T1312" s="43">
        <f ca="1">_xll.BInterpol('Base CDI'!$H$4:$H$28,'Base CDI'!$J$4:$J$29,S1312,"Cubic","Extrapolate=Linear","MultiX=Average","Skip=True","Sort=True")</f>
        <v>13.500318003134499</v>
      </c>
      <c r="U1312" s="43">
        <f ca="1">_xll.BInterpol('Base CDI'!$H$4:$H$28,'Base CDI'!$I$4:$I$29,S1312,"Cubic","Extrapolate=Linear","MultiX=Average","Skip=True","Sort=True")</f>
        <v>13.496370488876023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47157</v>
      </c>
      <c r="T1313" s="43">
        <f ca="1">_xll.BInterpol('Base CDI'!$H$4:$H$28,'Base CDI'!$J$4:$J$29,S1313,"Cubic","Extrapolate=Linear","MultiX=Average","Skip=True","Sort=True")</f>
        <v>13.500477740374889</v>
      </c>
      <c r="U1313" s="43">
        <f ca="1">_xll.BInterpol('Base CDI'!$H$4:$H$28,'Base CDI'!$I$4:$I$29,S1313,"Cubic","Extrapolate=Linear","MultiX=Average","Skip=True","Sort=True")</f>
        <v>13.496559858494225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47158</v>
      </c>
      <c r="T1314" s="43">
        <f ca="1">_xll.BInterpol('Base CDI'!$H$4:$H$28,'Base CDI'!$J$4:$J$29,S1314,"Cubic","Extrapolate=Linear","MultiX=Average","Skip=True","Sort=True")</f>
        <v>13.500638104083412</v>
      </c>
      <c r="U1314" s="43">
        <f ca="1">_xll.BInterpol('Base CDI'!$H$4:$H$28,'Base CDI'!$I$4:$I$29,S1314,"Cubic","Extrapolate=Linear","MultiX=Average","Skip=True","Sort=True")</f>
        <v>13.49674987031344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47159</v>
      </c>
      <c r="T1315" s="43">
        <f ca="1">_xll.BInterpol('Base CDI'!$H$4:$H$28,'Base CDI'!$J$4:$J$29,S1315,"Cubic","Extrapolate=Linear","MultiX=Average","Skip=True","Sort=True")</f>
        <v>13.500799092445265</v>
      </c>
      <c r="U1315" s="43">
        <f ca="1">_xll.BInterpol('Base CDI'!$H$4:$H$28,'Base CDI'!$I$4:$I$29,S1315,"Cubic","Extrapolate=Linear","MultiX=Average","Skip=True","Sort=True")</f>
        <v>13.496940522068199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47160</v>
      </c>
      <c r="T1316" s="43">
        <f ca="1">_xll.BInterpol('Base CDI'!$H$4:$H$28,'Base CDI'!$J$4:$J$29,S1316,"Cubic","Extrapolate=Linear","MultiX=Average","Skip=True","Sort=True")</f>
        <v>13.500960703645633</v>
      </c>
      <c r="U1316" s="43">
        <f ca="1">_xll.BInterpol('Base CDI'!$H$4:$H$28,'Base CDI'!$I$4:$I$29,S1316,"Cubic","Extrapolate=Linear","MultiX=Average","Skip=True","Sort=True")</f>
        <v>13.497131811493029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47161</v>
      </c>
      <c r="T1317" s="43">
        <f ca="1">_xll.BInterpol('Base CDI'!$H$4:$H$28,'Base CDI'!$J$4:$J$29,S1317,"Cubic","Extrapolate=Linear","MultiX=Average","Skip=True","Sort=True")</f>
        <v>13.501122935869706</v>
      </c>
      <c r="U1317" s="43">
        <f ca="1">_xll.BInterpol('Base CDI'!$H$4:$H$28,'Base CDI'!$I$4:$I$29,S1317,"Cubic","Extrapolate=Linear","MultiX=Average","Skip=True","Sort=True")</f>
        <v>13.497323736322462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47162</v>
      </c>
      <c r="T1318" s="43">
        <f ca="1">_xll.BInterpol('Base CDI'!$H$4:$H$28,'Base CDI'!$J$4:$J$29,S1318,"Cubic","Extrapolate=Linear","MultiX=Average","Skip=True","Sort=True")</f>
        <v>13.501285787302676</v>
      </c>
      <c r="U1318" s="43">
        <f ca="1">_xll.BInterpol('Base CDI'!$H$4:$H$28,'Base CDI'!$I$4:$I$29,S1318,"Cubic","Extrapolate=Linear","MultiX=Average","Skip=True","Sort=True")</f>
        <v>13.49751629429103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47163</v>
      </c>
      <c r="T1319" s="43">
        <f ca="1">_xll.BInterpol('Base CDI'!$H$4:$H$28,'Base CDI'!$J$4:$J$29,S1319,"Cubic","Extrapolate=Linear","MultiX=Average","Skip=True","Sort=True")</f>
        <v>13.50144925612973</v>
      </c>
      <c r="U1319" s="43">
        <f ca="1">_xll.BInterpol('Base CDI'!$H$4:$H$28,'Base CDI'!$I$4:$I$29,S1319,"Cubic","Extrapolate=Linear","MultiX=Average","Skip=True","Sort=True")</f>
        <v>13.497709483133258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47164</v>
      </c>
      <c r="T1320" s="43">
        <f ca="1">_xll.BInterpol('Base CDI'!$H$4:$H$28,'Base CDI'!$J$4:$J$29,S1320,"Cubic","Extrapolate=Linear","MultiX=Average","Skip=True","Sort=True")</f>
        <v>13.501613340536059</v>
      </c>
      <c r="U1320" s="43">
        <f ca="1">_xll.BInterpol('Base CDI'!$H$4:$H$28,'Base CDI'!$I$4:$I$29,S1320,"Cubic","Extrapolate=Linear","MultiX=Average","Skip=True","Sort=True")</f>
        <v>13.497903300583681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47165</v>
      </c>
      <c r="T1321" s="43">
        <f ca="1">_xll.BInterpol('Base CDI'!$H$4:$H$28,'Base CDI'!$J$4:$J$29,S1321,"Cubic","Extrapolate=Linear","MultiX=Average","Skip=True","Sort=True")</f>
        <v>13.501778038706851</v>
      </c>
      <c r="U1321" s="43">
        <f ca="1">_xll.BInterpol('Base CDI'!$H$4:$H$28,'Base CDI'!$I$4:$I$29,S1321,"Cubic","Extrapolate=Linear","MultiX=Average","Skip=True","Sort=True")</f>
        <v>13.498097744376826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47166</v>
      </c>
      <c r="T1322" s="43">
        <f ca="1">_xll.BInterpol('Base CDI'!$H$4:$H$28,'Base CDI'!$J$4:$J$29,S1322,"Cubic","Extrapolate=Linear","MultiX=Average","Skip=True","Sort=True")</f>
        <v>13.501943348827298</v>
      </c>
      <c r="U1322" s="43">
        <f ca="1">_xll.BInterpol('Base CDI'!$H$4:$H$28,'Base CDI'!$I$4:$I$29,S1322,"Cubic","Extrapolate=Linear","MultiX=Average","Skip=True","Sort=True")</f>
        <v>13.498292812247223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47167</v>
      </c>
      <c r="T1323" s="43">
        <f ca="1">_xll.BInterpol('Base CDI'!$H$4:$H$28,'Base CDI'!$J$4:$J$29,S1323,"Cubic","Extrapolate=Linear","MultiX=Average","Skip=True","Sort=True")</f>
        <v>13.502109269082588</v>
      </c>
      <c r="U1323" s="43">
        <f ca="1">_xll.BInterpol('Base CDI'!$H$4:$H$28,'Base CDI'!$I$4:$I$29,S1323,"Cubic","Extrapolate=Linear","MultiX=Average","Skip=True","Sort=True")</f>
        <v>13.498488501929405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47168</v>
      </c>
      <c r="T1324" s="43">
        <f ca="1">_xll.BInterpol('Base CDI'!$H$4:$H$28,'Base CDI'!$J$4:$J$29,S1324,"Cubic","Extrapolate=Linear","MultiX=Average","Skip=True","Sort=True")</f>
        <v>13.502275797657912</v>
      </c>
      <c r="U1324" s="43">
        <f ca="1">_xll.BInterpol('Base CDI'!$H$4:$H$28,'Base CDI'!$I$4:$I$29,S1324,"Cubic","Extrapolate=Linear","MultiX=Average","Skip=True","Sort=True")</f>
        <v>13.498684811157899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47169</v>
      </c>
      <c r="T1325" s="43">
        <f ca="1">_xll.BInterpol('Base CDI'!$H$4:$H$28,'Base CDI'!$J$4:$J$29,S1325,"Cubic","Extrapolate=Linear","MultiX=Average","Skip=True","Sort=True")</f>
        <v>13.502442932738459</v>
      </c>
      <c r="U1325" s="43">
        <f ca="1">_xll.BInterpol('Base CDI'!$H$4:$H$28,'Base CDI'!$I$4:$I$29,S1325,"Cubic","Extrapolate=Linear","MultiX=Average","Skip=True","Sort=True")</f>
        <v>13.498881737667237</v>
      </c>
    </row>
    <row r="1326" spans="16:21" x14ac:dyDescent="0.25">
      <c r="P1326" s="10">
        <v>36440</v>
      </c>
      <c r="Q1326">
        <v>4.843915</v>
      </c>
      <c r="S1326" s="42">
        <f t="shared" ca="1" si="25"/>
        <v>47170</v>
      </c>
      <c r="T1326" s="43">
        <f ca="1">_xll.BInterpol('Base CDI'!$H$4:$H$28,'Base CDI'!$J$4:$J$29,S1326,"Cubic","Extrapolate=Linear","MultiX=Average","Skip=True","Sort=True")</f>
        <v>13.502610672509418</v>
      </c>
      <c r="U1326" s="43">
        <f ca="1">_xll.BInterpol('Base CDI'!$H$4:$H$28,'Base CDI'!$I$4:$I$29,S1326,"Cubic","Extrapolate=Linear","MultiX=Average","Skip=True","Sort=True")</f>
        <v>13.499079279191946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47171</v>
      </c>
      <c r="T1327" s="43">
        <f ca="1">_xll.BInterpol('Base CDI'!$H$4:$H$28,'Base CDI'!$J$4:$J$29,S1327,"Cubic","Extrapolate=Linear","MultiX=Average","Skip=True","Sort=True")</f>
        <v>13.502779015155978</v>
      </c>
      <c r="U1327" s="43">
        <f ca="1">_xll.BInterpol('Base CDI'!$H$4:$H$28,'Base CDI'!$I$4:$I$29,S1327,"Cubic","Extrapolate=Linear","MultiX=Average","Skip=True","Sort=True")</f>
        <v>13.49927743346656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47172</v>
      </c>
      <c r="T1328" s="43">
        <f ca="1">_xll.BInterpol('Base CDI'!$H$4:$H$28,'Base CDI'!$J$4:$J$29,S1328,"Cubic","Extrapolate=Linear","MultiX=Average","Skip=True","Sort=True")</f>
        <v>13.502947958863331</v>
      </c>
      <c r="U1328" s="43">
        <f ca="1">_xll.BInterpol('Base CDI'!$H$4:$H$28,'Base CDI'!$I$4:$I$29,S1328,"Cubic","Extrapolate=Linear","MultiX=Average","Skip=True","Sort=True")</f>
        <v>13.499476198225606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47173</v>
      </c>
      <c r="T1329" s="43">
        <f ca="1">_xll.BInterpol('Base CDI'!$H$4:$H$28,'Base CDI'!$J$4:$J$29,S1329,"Cubic","Extrapolate=Linear","MultiX=Average","Skip=True","Sort=True")</f>
        <v>13.503117501816666</v>
      </c>
      <c r="U1329" s="43">
        <f ca="1">_xll.BInterpol('Base CDI'!$H$4:$H$28,'Base CDI'!$I$4:$I$29,S1329,"Cubic","Extrapolate=Linear","MultiX=Average","Skip=True","Sort=True")</f>
        <v>13.499675571203616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47174</v>
      </c>
      <c r="T1330" s="43">
        <f ca="1">_xll.BInterpol('Base CDI'!$H$4:$H$28,'Base CDI'!$J$4:$J$29,S1330,"Cubic","Extrapolate=Linear","MultiX=Average","Skip=True","Sort=True")</f>
        <v>13.503287642201171</v>
      </c>
      <c r="U1330" s="43">
        <f ca="1">_xll.BInterpol('Base CDI'!$H$4:$H$28,'Base CDI'!$I$4:$I$29,S1330,"Cubic","Extrapolate=Linear","MultiX=Average","Skip=True","Sort=True")</f>
        <v>13.499875550135117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47175</v>
      </c>
      <c r="T1331" s="43">
        <f ca="1">_xll.BInterpol('Base CDI'!$H$4:$H$28,'Base CDI'!$J$4:$J$29,S1331,"Cubic","Extrapolate=Linear","MultiX=Average","Skip=True","Sort=True")</f>
        <v>13.503458378202037</v>
      </c>
      <c r="U1331" s="43">
        <f ca="1">_xll.BInterpol('Base CDI'!$H$4:$H$28,'Base CDI'!$I$4:$I$29,S1331,"Cubic","Extrapolate=Linear","MultiX=Average","Skip=True","Sort=True")</f>
        <v>13.500076132754643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47176</v>
      </c>
      <c r="T1332" s="43">
        <f ca="1">_xll.BInterpol('Base CDI'!$H$4:$H$28,'Base CDI'!$J$4:$J$29,S1332,"Cubic","Extrapolate=Linear","MultiX=Average","Skip=True","Sort=True")</f>
        <v>13.503629708004452</v>
      </c>
      <c r="U1332" s="43">
        <f ca="1">_xll.BInterpol('Base CDI'!$H$4:$H$28,'Base CDI'!$I$4:$I$29,S1332,"Cubic","Extrapolate=Linear","MultiX=Average","Skip=True","Sort=True")</f>
        <v>13.500277316796721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47177</v>
      </c>
      <c r="T1333" s="43">
        <f ca="1">_xll.BInterpol('Base CDI'!$H$4:$H$28,'Base CDI'!$J$4:$J$29,S1333,"Cubic","Extrapolate=Linear","MultiX=Average","Skip=True","Sort=True")</f>
        <v>13.503801629793609</v>
      </c>
      <c r="U1333" s="43">
        <f ca="1">_xll.BInterpol('Base CDI'!$H$4:$H$28,'Base CDI'!$I$4:$I$29,S1333,"Cubic","Extrapolate=Linear","MultiX=Average","Skip=True","Sort=True")</f>
        <v>13.500479099995884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47178</v>
      </c>
      <c r="T1334" s="43">
        <f ca="1">_xll.BInterpol('Base CDI'!$H$4:$H$28,'Base CDI'!$J$4:$J$29,S1334,"Cubic","Extrapolate=Linear","MultiX=Average","Skip=True","Sort=True")</f>
        <v>13.503974141754693</v>
      </c>
      <c r="U1334" s="43">
        <f ca="1">_xll.BInterpol('Base CDI'!$H$4:$H$28,'Base CDI'!$I$4:$I$29,S1334,"Cubic","Extrapolate=Linear","MultiX=Average","Skip=True","Sort=True")</f>
        <v>13.500681480086659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47179</v>
      </c>
      <c r="T1335" s="43">
        <f ca="1">_xll.BInterpol('Base CDI'!$H$4:$H$28,'Base CDI'!$J$4:$J$29,S1335,"Cubic","Extrapolate=Linear","MultiX=Average","Skip=True","Sort=True")</f>
        <v>13.504147242072897</v>
      </c>
      <c r="U1335" s="43">
        <f ca="1">_xll.BInterpol('Base CDI'!$H$4:$H$28,'Base CDI'!$I$4:$I$29,S1335,"Cubic","Extrapolate=Linear","MultiX=Average","Skip=True","Sort=True")</f>
        <v>13.500884454803577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47180</v>
      </c>
      <c r="T1336" s="43">
        <f ca="1">_xll.BInterpol('Base CDI'!$H$4:$H$28,'Base CDI'!$J$4:$J$29,S1336,"Cubic","Extrapolate=Linear","MultiX=Average","Skip=True","Sort=True")</f>
        <v>13.50432092893341</v>
      </c>
      <c r="U1336" s="43">
        <f ca="1">_xll.BInterpol('Base CDI'!$H$4:$H$28,'Base CDI'!$I$4:$I$29,S1336,"Cubic","Extrapolate=Linear","MultiX=Average","Skip=True","Sort=True")</f>
        <v>13.501088021881168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47181</v>
      </c>
      <c r="T1337" s="43">
        <f ca="1">_xll.BInterpol('Base CDI'!$H$4:$H$28,'Base CDI'!$J$4:$J$29,S1337,"Cubic","Extrapolate=Linear","MultiX=Average","Skip=True","Sort=True")</f>
        <v>13.504495200521422</v>
      </c>
      <c r="U1337" s="43">
        <f ca="1">_xll.BInterpol('Base CDI'!$H$4:$H$28,'Base CDI'!$I$4:$I$29,S1337,"Cubic","Extrapolate=Linear","MultiX=Average","Skip=True","Sort=True")</f>
        <v>13.501292179053962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47182</v>
      </c>
      <c r="T1338" s="43">
        <f ca="1">_xll.BInterpol('Base CDI'!$H$4:$H$28,'Base CDI'!$J$4:$J$29,S1338,"Cubic","Extrapolate=Linear","MultiX=Average","Skip=True","Sort=True")</f>
        <v>13.504670055022121</v>
      </c>
      <c r="U1338" s="43">
        <f ca="1">_xll.BInterpol('Base CDI'!$H$4:$H$28,'Base CDI'!$I$4:$I$29,S1338,"Cubic","Extrapolate=Linear","MultiX=Average","Skip=True","Sort=True")</f>
        <v>13.501496924056491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47183</v>
      </c>
      <c r="T1339" s="43">
        <f ca="1">_xll.BInterpol('Base CDI'!$H$4:$H$28,'Base CDI'!$J$4:$J$29,S1339,"Cubic","Extrapolate=Linear","MultiX=Average","Skip=True","Sort=True")</f>
        <v>13.504845490620697</v>
      </c>
      <c r="U1339" s="43">
        <f ca="1">_xll.BInterpol('Base CDI'!$H$4:$H$28,'Base CDI'!$I$4:$I$29,S1339,"Cubic","Extrapolate=Linear","MultiX=Average","Skip=True","Sort=True")</f>
        <v>13.501702254623282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47184</v>
      </c>
      <c r="T1340" s="43">
        <f ca="1">_xll.BInterpol('Base CDI'!$H$4:$H$28,'Base CDI'!$J$4:$J$29,S1340,"Cubic","Extrapolate=Linear","MultiX=Average","Skip=True","Sort=True")</f>
        <v>13.505021505502341</v>
      </c>
      <c r="U1340" s="43">
        <f ca="1">_xll.BInterpol('Base CDI'!$H$4:$H$28,'Base CDI'!$I$4:$I$29,S1340,"Cubic","Extrapolate=Linear","MultiX=Average","Skip=True","Sort=True")</f>
        <v>13.501908168488866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47185</v>
      </c>
      <c r="T1341" s="43">
        <f ca="1">_xll.BInterpol('Base CDI'!$H$4:$H$28,'Base CDI'!$J$4:$J$29,S1341,"Cubic","Extrapolate=Linear","MultiX=Average","Skip=True","Sort=True")</f>
        <v>13.505198097852244</v>
      </c>
      <c r="U1341" s="43">
        <f ca="1">_xll.BInterpol('Base CDI'!$H$4:$H$28,'Base CDI'!$I$4:$I$29,S1341,"Cubic","Extrapolate=Linear","MultiX=Average","Skip=True","Sort=True")</f>
        <v>13.502114663387774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47186</v>
      </c>
      <c r="T1342" s="43">
        <f ca="1">_xll.BInterpol('Base CDI'!$H$4:$H$28,'Base CDI'!$J$4:$J$29,S1342,"Cubic","Extrapolate=Linear","MultiX=Average","Skip=True","Sort=True")</f>
        <v>13.505375265855591</v>
      </c>
      <c r="U1342" s="43">
        <f ca="1">_xll.BInterpol('Base CDI'!$H$4:$H$28,'Base CDI'!$I$4:$I$29,S1342,"Cubic","Extrapolate=Linear","MultiX=Average","Skip=True","Sort=True")</f>
        <v>13.502321737054535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47187</v>
      </c>
      <c r="T1343" s="43">
        <f ca="1">_xll.BInterpol('Base CDI'!$H$4:$H$28,'Base CDI'!$J$4:$J$29,S1343,"Cubic","Extrapolate=Linear","MultiX=Average","Skip=True","Sort=True")</f>
        <v>13.505553007697575</v>
      </c>
      <c r="U1343" s="43">
        <f ca="1">_xll.BInterpol('Base CDI'!$H$4:$H$28,'Base CDI'!$I$4:$I$29,S1343,"Cubic","Extrapolate=Linear","MultiX=Average","Skip=True","Sort=True")</f>
        <v>13.50252938722368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47188</v>
      </c>
      <c r="T1344" s="43">
        <f ca="1">_xll.BInterpol('Base CDI'!$H$4:$H$28,'Base CDI'!$J$4:$J$29,S1344,"Cubic","Extrapolate=Linear","MultiX=Average","Skip=True","Sort=True")</f>
        <v>13.505731321563385</v>
      </c>
      <c r="U1344" s="43">
        <f ca="1">_xll.BInterpol('Base CDI'!$H$4:$H$28,'Base CDI'!$I$4:$I$29,S1344,"Cubic","Extrapolate=Linear","MultiX=Average","Skip=True","Sort=True")</f>
        <v>13.502737611629737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47189</v>
      </c>
      <c r="T1345" s="43">
        <f ca="1">_xll.BInterpol('Base CDI'!$H$4:$H$28,'Base CDI'!$J$4:$J$29,S1345,"Cubic","Extrapolate=Linear","MultiX=Average","Skip=True","Sort=True")</f>
        <v>13.505910205638209</v>
      </c>
      <c r="U1345" s="43">
        <f ca="1">_xll.BInterpol('Base CDI'!$H$4:$H$28,'Base CDI'!$I$4:$I$29,S1345,"Cubic","Extrapolate=Linear","MultiX=Average","Skip=True","Sort=True")</f>
        <v>13.502946408007238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47190</v>
      </c>
      <c r="T1346" s="43">
        <f ca="1">_xll.BInterpol('Base CDI'!$H$4:$H$28,'Base CDI'!$J$4:$J$29,S1346,"Cubic","Extrapolate=Linear","MultiX=Average","Skip=True","Sort=True")</f>
        <v>13.506089658107239</v>
      </c>
      <c r="U1346" s="43">
        <f ca="1">_xll.BInterpol('Base CDI'!$H$4:$H$28,'Base CDI'!$I$4:$I$29,S1346,"Cubic","Extrapolate=Linear","MultiX=Average","Skip=True","Sort=True")</f>
        <v>13.503155774090713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47191</v>
      </c>
      <c r="T1347" s="43">
        <f ca="1">_xll.BInterpol('Base CDI'!$H$4:$H$28,'Base CDI'!$J$4:$J$29,S1347,"Cubic","Extrapolate=Linear","MultiX=Average","Skip=True","Sort=True")</f>
        <v>13.506269677155663</v>
      </c>
      <c r="U1347" s="43">
        <f ca="1">_xll.BInterpol('Base CDI'!$H$4:$H$28,'Base CDI'!$I$4:$I$29,S1347,"Cubic","Extrapolate=Linear","MultiX=Average","Skip=True","Sort=True")</f>
        <v>13.503365707614691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47192</v>
      </c>
      <c r="T1348" s="43">
        <f ca="1">_xll.BInterpol('Base CDI'!$H$4:$H$28,'Base CDI'!$J$4:$J$29,S1348,"Cubic","Extrapolate=Linear","MultiX=Average","Skip=True","Sort=True")</f>
        <v>13.506450260968672</v>
      </c>
      <c r="U1348" s="43">
        <f ca="1">_xll.BInterpol('Base CDI'!$H$4:$H$28,'Base CDI'!$I$4:$I$29,S1348,"Cubic","Extrapolate=Linear","MultiX=Average","Skip=True","Sort=True")</f>
        <v>13.503576206313703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47193</v>
      </c>
      <c r="T1349" s="43">
        <f ca="1">_xll.BInterpol('Base CDI'!$H$4:$H$28,'Base CDI'!$J$4:$J$29,S1349,"Cubic","Extrapolate=Linear","MultiX=Average","Skip=True","Sort=True")</f>
        <v>13.506631407731454</v>
      </c>
      <c r="U1349" s="43">
        <f ca="1">_xll.BInterpol('Base CDI'!$H$4:$H$28,'Base CDI'!$I$4:$I$29,S1349,"Cubic","Extrapolate=Linear","MultiX=Average","Skip=True","Sort=True")</f>
        <v>13.503787267922277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47194</v>
      </c>
      <c r="T1350" s="43">
        <f ca="1">_xll.BInterpol('Base CDI'!$H$4:$H$28,'Base CDI'!$J$4:$J$29,S1350,"Cubic","Extrapolate=Linear","MultiX=Average","Skip=True","Sort=True")</f>
        <v>13.5068131156292</v>
      </c>
      <c r="U1350" s="43">
        <f ca="1">_xll.BInterpol('Base CDI'!$H$4:$H$28,'Base CDI'!$I$4:$I$29,S1350,"Cubic","Extrapolate=Linear","MultiX=Average","Skip=True","Sort=True")</f>
        <v>13.503998890174945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47195</v>
      </c>
      <c r="T1351" s="43">
        <f ca="1">_xll.BInterpol('Base CDI'!$H$4:$H$28,'Base CDI'!$J$4:$J$29,S1351,"Cubic","Extrapolate=Linear","MultiX=Average","Skip=True","Sort=True")</f>
        <v>13.5069953828471</v>
      </c>
      <c r="U1351" s="43">
        <f ca="1">_xll.BInterpol('Base CDI'!$H$4:$H$28,'Base CDI'!$I$4:$I$29,S1351,"Cubic","Extrapolate=Linear","MultiX=Average","Skip=True","Sort=True")</f>
        <v>13.504211070806237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47196</v>
      </c>
      <c r="T1352" s="43">
        <f ca="1">_xll.BInterpol('Base CDI'!$H$4:$H$28,'Base CDI'!$J$4:$J$29,S1352,"Cubic","Extrapolate=Linear","MultiX=Average","Skip=True","Sort=True")</f>
        <v>13.507178207570343</v>
      </c>
      <c r="U1352" s="43">
        <f ca="1">_xll.BInterpol('Base CDI'!$H$4:$H$28,'Base CDI'!$I$4:$I$29,S1352,"Cubic","Extrapolate=Linear","MultiX=Average","Skip=True","Sort=True")</f>
        <v>13.504423807550683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47197</v>
      </c>
      <c r="T1353" s="43">
        <f ca="1">_xll.BInterpol('Base CDI'!$H$4:$H$28,'Base CDI'!$J$4:$J$29,S1353,"Cubic","Extrapolate=Linear","MultiX=Average","Skip=True","Sort=True")</f>
        <v>13.507361587984116</v>
      </c>
      <c r="U1353" s="43">
        <f ca="1">_xll.BInterpol('Base CDI'!$H$4:$H$28,'Base CDI'!$I$4:$I$29,S1353,"Cubic","Extrapolate=Linear","MultiX=Average","Skip=True","Sort=True")</f>
        <v>13.504637098142812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47198</v>
      </c>
      <c r="T1354" s="43">
        <f ca="1">_xll.BInterpol('Base CDI'!$H$4:$H$28,'Base CDI'!$J$4:$J$29,S1354,"Cubic","Extrapolate=Linear","MultiX=Average","Skip=True","Sort=True")</f>
        <v>13.507545522273613</v>
      </c>
      <c r="U1354" s="43">
        <f ca="1">_xll.BInterpol('Base CDI'!$H$4:$H$28,'Base CDI'!$I$4:$I$29,S1354,"Cubic","Extrapolate=Linear","MultiX=Average","Skip=True","Sort=True")</f>
        <v>13.504850940317155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47199</v>
      </c>
      <c r="T1355" s="43">
        <f ca="1">_xll.BInterpol('Base CDI'!$H$4:$H$28,'Base CDI'!$J$4:$J$29,S1355,"Cubic","Extrapolate=Linear","MultiX=Average","Skip=True","Sort=True")</f>
        <v>13.507730008624021</v>
      </c>
      <c r="U1355" s="43">
        <f ca="1">_xll.BInterpol('Base CDI'!$H$4:$H$28,'Base CDI'!$I$4:$I$29,S1355,"Cubic","Extrapolate=Linear","MultiX=Average","Skip=True","Sort=True")</f>
        <v>13.50506533180824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47200</v>
      </c>
      <c r="T1356" s="43">
        <f ca="1">_xll.BInterpol('Base CDI'!$H$4:$H$28,'Base CDI'!$J$4:$J$29,S1356,"Cubic","Extrapolate=Linear","MultiX=Average","Skip=True","Sort=True")</f>
        <v>13.50791504522053</v>
      </c>
      <c r="U1356" s="43">
        <f ca="1">_xll.BInterpol('Base CDI'!$H$4:$H$28,'Base CDI'!$I$4:$I$29,S1356,"Cubic","Extrapolate=Linear","MultiX=Average","Skip=True","Sort=True")</f>
        <v>13.5052802703506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47201</v>
      </c>
      <c r="T1357" s="43">
        <f ca="1">_xll.BInterpol('Base CDI'!$H$4:$H$28,'Base CDI'!$J$4:$J$29,S1357,"Cubic","Extrapolate=Linear","MultiX=Average","Skip=True","Sort=True")</f>
        <v>13.508100630248331</v>
      </c>
      <c r="U1357" s="43">
        <f ca="1">_xll.BInterpol('Base CDI'!$H$4:$H$28,'Base CDI'!$I$4:$I$29,S1357,"Cubic","Extrapolate=Linear","MultiX=Average","Skip=True","Sort=True")</f>
        <v>13.505495753678764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47202</v>
      </c>
      <c r="T1358" s="43">
        <f ca="1">_xll.BInterpol('Base CDI'!$H$4:$H$28,'Base CDI'!$J$4:$J$29,S1358,"Cubic","Extrapolate=Linear","MultiX=Average","Skip=True","Sort=True")</f>
        <v>13.508286761892613</v>
      </c>
      <c r="U1358" s="43">
        <f ca="1">_xll.BInterpol('Base CDI'!$H$4:$H$28,'Base CDI'!$I$4:$I$29,S1358,"Cubic","Extrapolate=Linear","MultiX=Average","Skip=True","Sort=True")</f>
        <v>13.50571177952726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47203</v>
      </c>
      <c r="T1359" s="43">
        <f ca="1">_xll.BInterpol('Base CDI'!$H$4:$H$28,'Base CDI'!$J$4:$J$29,S1359,"Cubic","Extrapolate=Linear","MultiX=Average","Skip=True","Sort=True")</f>
        <v>13.508473438338564</v>
      </c>
      <c r="U1359" s="43">
        <f ca="1">_xll.BInterpol('Base CDI'!$H$4:$H$28,'Base CDI'!$I$4:$I$29,S1359,"Cubic","Extrapolate=Linear","MultiX=Average","Skip=True","Sort=True")</f>
        <v>13.505928345630622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47204</v>
      </c>
      <c r="T1360" s="43">
        <f ca="1">_xll.BInterpol('Base CDI'!$H$4:$H$28,'Base CDI'!$J$4:$J$29,S1360,"Cubic","Extrapolate=Linear","MultiX=Average","Skip=True","Sort=True")</f>
        <v>13.508660657771374</v>
      </c>
      <c r="U1360" s="43">
        <f ca="1">_xll.BInterpol('Base CDI'!$H$4:$H$28,'Base CDI'!$I$4:$I$29,S1360,"Cubic","Extrapolate=Linear","MultiX=Average","Skip=True","Sort=True")</f>
        <v>13.506145449723375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47205</v>
      </c>
      <c r="T1361" s="43">
        <f ca="1">_xll.BInterpol('Base CDI'!$H$4:$H$28,'Base CDI'!$J$4:$J$29,S1361,"Cubic","Extrapolate=Linear","MultiX=Average","Skip=True","Sort=True")</f>
        <v>13.508848418376235</v>
      </c>
      <c r="U1361" s="43">
        <f ca="1">_xll.BInterpol('Base CDI'!$H$4:$H$28,'Base CDI'!$I$4:$I$29,S1361,"Cubic","Extrapolate=Linear","MultiX=Average","Skip=True","Sort=True")</f>
        <v>13.506363089540054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47206</v>
      </c>
      <c r="T1362" s="43">
        <f ca="1">_xll.BInterpol('Base CDI'!$H$4:$H$28,'Base CDI'!$J$4:$J$29,S1362,"Cubic","Extrapolate=Linear","MultiX=Average","Skip=True","Sort=True")</f>
        <v>13.509036718338335</v>
      </c>
      <c r="U1362" s="43">
        <f ca="1">_xll.BInterpol('Base CDI'!$H$4:$H$28,'Base CDI'!$I$4:$I$29,S1362,"Cubic","Extrapolate=Linear","MultiX=Average","Skip=True","Sort=True")</f>
        <v>13.506581262815185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47207</v>
      </c>
      <c r="T1363" s="43">
        <f ca="1">_xll.BInterpol('Base CDI'!$H$4:$H$28,'Base CDI'!$J$4:$J$29,S1363,"Cubic","Extrapolate=Linear","MultiX=Average","Skip=True","Sort=True")</f>
        <v>13.509225555842862</v>
      </c>
      <c r="U1363" s="43">
        <f ca="1">_xll.BInterpol('Base CDI'!$H$4:$H$28,'Base CDI'!$I$4:$I$29,S1363,"Cubic","Extrapolate=Linear","MultiX=Average","Skip=True","Sort=True")</f>
        <v>13.506799967283301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47208</v>
      </c>
      <c r="T1364" s="43">
        <f ca="1">_xll.BInterpol('Base CDI'!$H$4:$H$28,'Base CDI'!$J$4:$J$29,S1364,"Cubic","Extrapolate=Linear","MultiX=Average","Skip=True","Sort=True")</f>
        <v>13.509414929075009</v>
      </c>
      <c r="U1364" s="43">
        <f ca="1">_xll.BInterpol('Base CDI'!$H$4:$H$28,'Base CDI'!$I$4:$I$29,S1364,"Cubic","Extrapolate=Linear","MultiX=Average","Skip=True","Sort=True")</f>
        <v>13.507019200678931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47209</v>
      </c>
      <c r="T1365" s="43">
        <f ca="1">_xll.BInterpol('Base CDI'!$H$4:$H$28,'Base CDI'!$J$4:$J$29,S1365,"Cubic","Extrapolate=Linear","MultiX=Average","Skip=True","Sort=True")</f>
        <v>13.509604836219964</v>
      </c>
      <c r="U1365" s="43">
        <f ca="1">_xll.BInterpol('Base CDI'!$H$4:$H$28,'Base CDI'!$I$4:$I$29,S1365,"Cubic","Extrapolate=Linear","MultiX=Average","Skip=True","Sort=True")</f>
        <v>13.507238960736604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47210</v>
      </c>
      <c r="T1366" s="43">
        <f ca="1">_xll.BInterpol('Base CDI'!$H$4:$H$28,'Base CDI'!$J$4:$J$29,S1366,"Cubic","Extrapolate=Linear","MultiX=Average","Skip=True","Sort=True")</f>
        <v>13.509795275462915</v>
      </c>
      <c r="U1366" s="43">
        <f ca="1">_xll.BInterpol('Base CDI'!$H$4:$H$28,'Base CDI'!$I$4:$I$29,S1366,"Cubic","Extrapolate=Linear","MultiX=Average","Skip=True","Sort=True")</f>
        <v>13.50745924519085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47211</v>
      </c>
      <c r="T1367" s="43">
        <f ca="1">_xll.BInterpol('Base CDI'!$H$4:$H$28,'Base CDI'!$J$4:$J$29,S1367,"Cubic","Extrapolate=Linear","MultiX=Average","Skip=True","Sort=True")</f>
        <v>13.509986244989054</v>
      </c>
      <c r="U1367" s="43">
        <f ca="1">_xll.BInterpol('Base CDI'!$H$4:$H$28,'Base CDI'!$I$4:$I$29,S1367,"Cubic","Extrapolate=Linear","MultiX=Average","Skip=True","Sort=True")</f>
        <v>13.507680051776202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47212</v>
      </c>
      <c r="T1368" s="43">
        <f ca="1">_xll.BInterpol('Base CDI'!$H$4:$H$28,'Base CDI'!$J$4:$J$29,S1368,"Cubic","Extrapolate=Linear","MultiX=Average","Skip=True","Sort=True")</f>
        <v>13.51017774298357</v>
      </c>
      <c r="U1368" s="43">
        <f ca="1">_xll.BInterpol('Base CDI'!$H$4:$H$28,'Base CDI'!$I$4:$I$29,S1368,"Cubic","Extrapolate=Linear","MultiX=Average","Skip=True","Sort=True")</f>
        <v>13.507901378227185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47213</v>
      </c>
      <c r="T1369" s="43">
        <f ca="1">_xll.BInterpol('Base CDI'!$H$4:$H$28,'Base CDI'!$J$4:$J$29,S1369,"Cubic","Extrapolate=Linear","MultiX=Average","Skip=True","Sort=True")</f>
        <v>13.510369767631653</v>
      </c>
      <c r="U1369" s="43">
        <f ca="1">_xll.BInterpol('Base CDI'!$H$4:$H$28,'Base CDI'!$I$4:$I$29,S1369,"Cubic","Extrapolate=Linear","MultiX=Average","Skip=True","Sort=True")</f>
        <v>13.508123222278334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47214</v>
      </c>
      <c r="T1370" s="43">
        <f ca="1">_xll.BInterpol('Base CDI'!$H$4:$H$28,'Base CDI'!$J$4:$J$29,S1370,"Cubic","Extrapolate=Linear","MultiX=Average","Skip=True","Sort=True")</f>
        <v>13.510562317118492</v>
      </c>
      <c r="U1370" s="43">
        <f ca="1">_xll.BInterpol('Base CDI'!$H$4:$H$28,'Base CDI'!$I$4:$I$29,S1370,"Cubic","Extrapolate=Linear","MultiX=Average","Skip=True","Sort=True")</f>
        <v>13.508345581664177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47215</v>
      </c>
      <c r="T1371" s="43">
        <f ca="1">_xll.BInterpol('Base CDI'!$H$4:$H$28,'Base CDI'!$J$4:$J$29,S1371,"Cubic","Extrapolate=Linear","MultiX=Average","Skip=True","Sort=True")</f>
        <v>13.510755389629276</v>
      </c>
      <c r="U1371" s="43">
        <f ca="1">_xll.BInterpol('Base CDI'!$H$4:$H$28,'Base CDI'!$I$4:$I$29,S1371,"Cubic","Extrapolate=Linear","MultiX=Average","Skip=True","Sort=True")</f>
        <v>13.508568454119242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47216</v>
      </c>
      <c r="T1372" s="43">
        <f ca="1">_xll.BInterpol('Base CDI'!$H$4:$H$28,'Base CDI'!$J$4:$J$29,S1372,"Cubic","Extrapolate=Linear","MultiX=Average","Skip=True","Sort=True")</f>
        <v>13.510948983349197</v>
      </c>
      <c r="U1372" s="43">
        <f ca="1">_xll.BInterpol('Base CDI'!$H$4:$H$28,'Base CDI'!$I$4:$I$29,S1372,"Cubic","Extrapolate=Linear","MultiX=Average","Skip=True","Sort=True")</f>
        <v>13.508791837378062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47217</v>
      </c>
      <c r="T1373" s="43">
        <f ca="1">_xll.BInterpol('Base CDI'!$H$4:$H$28,'Base CDI'!$J$4:$J$29,S1373,"Cubic","Extrapolate=Linear","MultiX=Average","Skip=True","Sort=True")</f>
        <v>13.51114309646344</v>
      </c>
      <c r="U1373" s="43">
        <f ca="1">_xll.BInterpol('Base CDI'!$H$4:$H$28,'Base CDI'!$I$4:$I$29,S1373,"Cubic","Extrapolate=Linear","MultiX=Average","Skip=True","Sort=True")</f>
        <v>13.509015729175166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47218</v>
      </c>
      <c r="T1374" s="43">
        <f ca="1">_xll.BInterpol('Base CDI'!$H$4:$H$28,'Base CDI'!$J$4:$J$29,S1374,"Cubic","Extrapolate=Linear","MultiX=Average","Skip=True","Sort=True")</f>
        <v>13.511337727157199</v>
      </c>
      <c r="U1374" s="43">
        <f ca="1">_xll.BInterpol('Base CDI'!$H$4:$H$28,'Base CDI'!$I$4:$I$29,S1374,"Cubic","Extrapolate=Linear","MultiX=Average","Skip=True","Sort=True")</f>
        <v>13.509240127245084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47219</v>
      </c>
      <c r="T1375" s="43">
        <f ca="1">_xll.BInterpol('Base CDI'!$H$4:$H$28,'Base CDI'!$J$4:$J$29,S1375,"Cubic","Extrapolate=Linear","MultiX=Average","Skip=True","Sort=True")</f>
        <v>13.511532873615664</v>
      </c>
      <c r="U1375" s="43">
        <f ca="1">_xll.BInterpol('Base CDI'!$H$4:$H$28,'Base CDI'!$I$4:$I$29,S1375,"Cubic","Extrapolate=Linear","MultiX=Average","Skip=True","Sort=True")</f>
        <v>13.509465029322346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47220</v>
      </c>
      <c r="T1376" s="43">
        <f ca="1">_xll.BInterpol('Base CDI'!$H$4:$H$28,'Base CDI'!$J$4:$J$29,S1376,"Cubic","Extrapolate=Linear","MultiX=Average","Skip=True","Sort=True")</f>
        <v>13.511728534024021</v>
      </c>
      <c r="U1376" s="43">
        <f ca="1">_xll.BInterpol('Base CDI'!$H$4:$H$28,'Base CDI'!$I$4:$I$29,S1376,"Cubic","Extrapolate=Linear","MultiX=Average","Skip=True","Sort=True")</f>
        <v>13.509690433141483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47221</v>
      </c>
      <c r="T1377" s="43">
        <f ca="1">_xll.BInterpol('Base CDI'!$H$4:$H$28,'Base CDI'!$J$4:$J$29,S1377,"Cubic","Extrapolate=Linear","MultiX=Average","Skip=True","Sort=True")</f>
        <v>13.511924706567463</v>
      </c>
      <c r="U1377" s="43">
        <f ca="1">_xll.BInterpol('Base CDI'!$H$4:$H$28,'Base CDI'!$I$4:$I$29,S1377,"Cubic","Extrapolate=Linear","MultiX=Average","Skip=True","Sort=True")</f>
        <v>13.509916336437023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47222</v>
      </c>
      <c r="T1378" s="43">
        <f ca="1">_xll.BInterpol('Base CDI'!$H$4:$H$28,'Base CDI'!$J$4:$J$29,S1378,"Cubic","Extrapolate=Linear","MultiX=Average","Skip=True","Sort=True")</f>
        <v>13.512121389431176</v>
      </c>
      <c r="U1378" s="43">
        <f ca="1">_xll.BInterpol('Base CDI'!$H$4:$H$28,'Base CDI'!$I$4:$I$29,S1378,"Cubic","Extrapolate=Linear","MultiX=Average","Skip=True","Sort=True")</f>
        <v>13.510142736943497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47223</v>
      </c>
      <c r="T1379" s="43">
        <f ca="1">_xll.BInterpol('Base CDI'!$H$4:$H$28,'Base CDI'!$J$4:$J$29,S1379,"Cubic","Extrapolate=Linear","MultiX=Average","Skip=True","Sort=True")</f>
        <v>13.512318580800352</v>
      </c>
      <c r="U1379" s="43">
        <f ca="1">_xll.BInterpol('Base CDI'!$H$4:$H$28,'Base CDI'!$I$4:$I$29,S1379,"Cubic","Extrapolate=Linear","MultiX=Average","Skip=True","Sort=True")</f>
        <v>13.510369632395435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47224</v>
      </c>
      <c r="T1380" s="43">
        <f ca="1">_xll.BInterpol('Base CDI'!$H$4:$H$28,'Base CDI'!$J$4:$J$29,S1380,"Cubic","Extrapolate=Linear","MultiX=Average","Skip=True","Sort=True")</f>
        <v>13.512516278860181</v>
      </c>
      <c r="U1380" s="43">
        <f ca="1">_xll.BInterpol('Base CDI'!$H$4:$H$28,'Base CDI'!$I$4:$I$29,S1380,"Cubic","Extrapolate=Linear","MultiX=Average","Skip=True","Sort=True")</f>
        <v>13.510597020527367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47225</v>
      </c>
      <c r="T1381" s="43">
        <f ca="1">_xll.BInterpol('Base CDI'!$H$4:$H$28,'Base CDI'!$J$4:$J$29,S1381,"Cubic","Extrapolate=Linear","MultiX=Average","Skip=True","Sort=True")</f>
        <v>13.512714481795854</v>
      </c>
      <c r="U1381" s="43">
        <f ca="1">_xll.BInterpol('Base CDI'!$H$4:$H$28,'Base CDI'!$I$4:$I$29,S1381,"Cubic","Extrapolate=Linear","MultiX=Average","Skip=True","Sort=True")</f>
        <v>13.510824899073823</v>
      </c>
    </row>
    <row r="1382" spans="16:21" x14ac:dyDescent="0.25">
      <c r="P1382" s="10">
        <v>36523</v>
      </c>
      <c r="Q1382">
        <v>5.032502</v>
      </c>
      <c r="S1382" s="42">
        <f t="shared" ca="1" si="26"/>
        <v>47226</v>
      </c>
      <c r="T1382" s="43">
        <f ca="1">_xll.BInterpol('Base CDI'!$H$4:$H$28,'Base CDI'!$J$4:$J$29,S1382,"Cubic","Extrapolate=Linear","MultiX=Average","Skip=True","Sort=True")</f>
        <v>13.512913187792556</v>
      </c>
      <c r="U1382" s="43">
        <f ca="1">_xll.BInterpol('Base CDI'!$H$4:$H$28,'Base CDI'!$I$4:$I$29,S1382,"Cubic","Extrapolate=Linear","MultiX=Average","Skip=True","Sort=True")</f>
        <v>13.511053265769334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47227</v>
      </c>
      <c r="T1383" s="43">
        <f ca="1">_xll.BInterpol('Base CDI'!$H$4:$H$28,'Base CDI'!$J$4:$J$29,S1383,"Cubic","Extrapolate=Linear","MultiX=Average","Skip=True","Sort=True")</f>
        <v>13.513112395035479</v>
      </c>
      <c r="U1383" s="43">
        <f ca="1">_xll.BInterpol('Base CDI'!$H$4:$H$28,'Base CDI'!$I$4:$I$29,S1383,"Cubic","Extrapolate=Linear","MultiX=Average","Skip=True","Sort=True")</f>
        <v>13.511282118348428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47228</v>
      </c>
      <c r="T1384" s="43">
        <f ca="1">_xll.BInterpol('Base CDI'!$H$4:$H$28,'Base CDI'!$J$4:$J$29,S1384,"Cubic","Extrapolate=Linear","MultiX=Average","Skip=True","Sort=True")</f>
        <v>13.513312101709815</v>
      </c>
      <c r="U1384" s="43">
        <f ca="1">_xll.BInterpol('Base CDI'!$H$4:$H$28,'Base CDI'!$I$4:$I$29,S1384,"Cubic","Extrapolate=Linear","MultiX=Average","Skip=True","Sort=True")</f>
        <v>13.511511454545637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47229</v>
      </c>
      <c r="T1385" s="43">
        <f ca="1">_xll.BInterpol('Base CDI'!$H$4:$H$28,'Base CDI'!$J$4:$J$29,S1385,"Cubic","Extrapolate=Linear","MultiX=Average","Skip=True","Sort=True")</f>
        <v>13.51351230600075</v>
      </c>
      <c r="U1385" s="43">
        <f ca="1">_xll.BInterpol('Base CDI'!$H$4:$H$28,'Base CDI'!$I$4:$I$29,S1385,"Cubic","Extrapolate=Linear","MultiX=Average","Skip=True","Sort=True")</f>
        <v>13.51174127209549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47230</v>
      </c>
      <c r="T1386" s="43">
        <f ca="1">_xll.BInterpol('Base CDI'!$H$4:$H$28,'Base CDI'!$J$4:$J$29,S1386,"Cubic","Extrapolate=Linear","MultiX=Average","Skip=True","Sort=True")</f>
        <v>13.513713006093475</v>
      </c>
      <c r="U1386" s="43">
        <f ca="1">_xll.BInterpol('Base CDI'!$H$4:$H$28,'Base CDI'!$I$4:$I$29,S1386,"Cubic","Extrapolate=Linear","MultiX=Average","Skip=True","Sort=True")</f>
        <v>13.511971568732516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47231</v>
      </c>
      <c r="T1387" s="43">
        <f ca="1">_xll.BInterpol('Base CDI'!$H$4:$H$28,'Base CDI'!$J$4:$J$29,S1387,"Cubic","Extrapolate=Linear","MultiX=Average","Skip=True","Sort=True")</f>
        <v>13.513914200173181</v>
      </c>
      <c r="U1387" s="43">
        <f ca="1">_xll.BInterpol('Base CDI'!$H$4:$H$28,'Base CDI'!$I$4:$I$29,S1387,"Cubic","Extrapolate=Linear","MultiX=Average","Skip=True","Sort=True")</f>
        <v>13.512202342191248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47232</v>
      </c>
      <c r="T1388" s="43">
        <f ca="1">_xll.BInterpol('Base CDI'!$H$4:$H$28,'Base CDI'!$J$4:$J$29,S1388,"Cubic","Extrapolate=Linear","MultiX=Average","Skip=True","Sort=True")</f>
        <v>13.514115886425056</v>
      </c>
      <c r="U1388" s="43">
        <f ca="1">_xll.BInterpol('Base CDI'!$H$4:$H$28,'Base CDI'!$I$4:$I$29,S1388,"Cubic","Extrapolate=Linear","MultiX=Average","Skip=True","Sort=True")</f>
        <v>13.512433590206214</v>
      </c>
    </row>
    <row r="1389" spans="16:21" x14ac:dyDescent="0.25">
      <c r="P1389" s="10">
        <v>36532</v>
      </c>
      <c r="Q1389">
        <v>5.05661</v>
      </c>
      <c r="S1389" s="42">
        <f t="shared" ca="1" si="26"/>
        <v>47233</v>
      </c>
      <c r="T1389" s="43">
        <f ca="1">_xll.BInterpol('Base CDI'!$H$4:$H$28,'Base CDI'!$J$4:$J$29,S1389,"Cubic","Extrapolate=Linear","MultiX=Average","Skip=True","Sort=True")</f>
        <v>13.51431806303429</v>
      </c>
      <c r="U1389" s="43">
        <f ca="1">_xll.BInterpol('Base CDI'!$H$4:$H$28,'Base CDI'!$I$4:$I$29,S1389,"Cubic","Extrapolate=Linear","MultiX=Average","Skip=True","Sort=True")</f>
        <v>13.512665310511943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47234</v>
      </c>
      <c r="T1390" s="43">
        <f ca="1">_xll.BInterpol('Base CDI'!$H$4:$H$28,'Base CDI'!$J$4:$J$29,S1390,"Cubic","Extrapolate=Linear","MultiX=Average","Skip=True","Sort=True")</f>
        <v>13.514520728186072</v>
      </c>
      <c r="U1390" s="43">
        <f ca="1">_xll.BInterpol('Base CDI'!$H$4:$H$28,'Base CDI'!$I$4:$I$29,S1390,"Cubic","Extrapolate=Linear","MultiX=Average","Skip=True","Sort=True")</f>
        <v>13.512897500842968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47235</v>
      </c>
      <c r="T1391" s="43">
        <f ca="1">_xll.BInterpol('Base CDI'!$H$4:$H$28,'Base CDI'!$J$4:$J$29,S1391,"Cubic","Extrapolate=Linear","MultiX=Average","Skip=True","Sort=True")</f>
        <v>13.514723880065592</v>
      </c>
      <c r="U1391" s="43">
        <f ca="1">_xll.BInterpol('Base CDI'!$H$4:$H$28,'Base CDI'!$I$4:$I$29,S1391,"Cubic","Extrapolate=Linear","MultiX=Average","Skip=True","Sort=True")</f>
        <v>13.513130158933816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47236</v>
      </c>
      <c r="T1392" s="43">
        <f ca="1">_xll.BInterpol('Base CDI'!$H$4:$H$28,'Base CDI'!$J$4:$J$29,S1392,"Cubic","Extrapolate=Linear","MultiX=Average","Skip=True","Sort=True")</f>
        <v>13.514927516858041</v>
      </c>
      <c r="U1392" s="43">
        <f ca="1">_xll.BInterpol('Base CDI'!$H$4:$H$28,'Base CDI'!$I$4:$I$29,S1392,"Cubic","Extrapolate=Linear","MultiX=Average","Skip=True","Sort=True")</f>
        <v>13.513363282519018</v>
      </c>
    </row>
    <row r="1393" spans="16:21" x14ac:dyDescent="0.25">
      <c r="P1393" s="10">
        <v>36538</v>
      </c>
      <c r="Q1393">
        <v>5.070424</v>
      </c>
      <c r="S1393" s="42">
        <f t="shared" ca="1" si="26"/>
        <v>47237</v>
      </c>
      <c r="T1393" s="43">
        <f ca="1">_xll.BInterpol('Base CDI'!$H$4:$H$28,'Base CDI'!$J$4:$J$29,S1393,"Cubic","Extrapolate=Linear","MultiX=Average","Skip=True","Sort=True")</f>
        <v>13.515131636748608</v>
      </c>
      <c r="U1393" s="43">
        <f ca="1">_xll.BInterpol('Base CDI'!$H$4:$H$28,'Base CDI'!$I$4:$I$29,S1393,"Cubic","Extrapolate=Linear","MultiX=Average","Skip=True","Sort=True")</f>
        <v>13.513596869333107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47238</v>
      </c>
      <c r="T1394" s="43">
        <f ca="1">_xll.BInterpol('Base CDI'!$H$4:$H$28,'Base CDI'!$J$4:$J$29,S1394,"Cubic","Extrapolate=Linear","MultiX=Average","Skip=True","Sort=True")</f>
        <v>13.515336237922481</v>
      </c>
      <c r="U1394" s="43">
        <f ca="1">_xll.BInterpol('Base CDI'!$H$4:$H$28,'Base CDI'!$I$4:$I$29,S1394,"Cubic","Extrapolate=Linear","MultiX=Average","Skip=True","Sort=True")</f>
        <v>13.513830917110607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47239</v>
      </c>
      <c r="T1395" s="43">
        <f ca="1">_xll.BInterpol('Base CDI'!$H$4:$H$28,'Base CDI'!$J$4:$J$29,S1395,"Cubic","Extrapolate=Linear","MultiX=Average","Skip=True","Sort=True")</f>
        <v>13.515541318564852</v>
      </c>
      <c r="U1395" s="43">
        <f ca="1">_xll.BInterpol('Base CDI'!$H$4:$H$28,'Base CDI'!$I$4:$I$29,S1395,"Cubic","Extrapolate=Linear","MultiX=Average","Skip=True","Sort=True")</f>
        <v>13.514065423586052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47240</v>
      </c>
      <c r="T1396" s="43">
        <f ca="1">_xll.BInterpol('Base CDI'!$H$4:$H$28,'Base CDI'!$J$4:$J$29,S1396,"Cubic","Extrapolate=Linear","MultiX=Average","Skip=True","Sort=True")</f>
        <v>13.515746876860907</v>
      </c>
      <c r="U1396" s="43">
        <f ca="1">_xll.BInterpol('Base CDI'!$H$4:$H$28,'Base CDI'!$I$4:$I$29,S1396,"Cubic","Extrapolate=Linear","MultiX=Average","Skip=True","Sort=True")</f>
        <v>13.514300386493973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47241</v>
      </c>
      <c r="T1397" s="43">
        <f ca="1">_xll.BInterpol('Base CDI'!$H$4:$H$28,'Base CDI'!$J$4:$J$29,S1397,"Cubic","Extrapolate=Linear","MultiX=Average","Skip=True","Sort=True")</f>
        <v>13.515952910995841</v>
      </c>
      <c r="U1397" s="43">
        <f ca="1">_xll.BInterpol('Base CDI'!$H$4:$H$28,'Base CDI'!$I$4:$I$29,S1397,"Cubic","Extrapolate=Linear","MultiX=Average","Skip=True","Sort=True")</f>
        <v>13.514535803568897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47242</v>
      </c>
      <c r="T1398" s="43">
        <f ca="1">_xll.BInterpol('Base CDI'!$H$4:$H$28,'Base CDI'!$J$4:$J$29,S1398,"Cubic","Extrapolate=Linear","MultiX=Average","Skip=True","Sort=True")</f>
        <v>13.516159419154839</v>
      </c>
      <c r="U1398" s="43">
        <f ca="1">_xll.BInterpol('Base CDI'!$H$4:$H$28,'Base CDI'!$I$4:$I$29,S1398,"Cubic","Extrapolate=Linear","MultiX=Average","Skip=True","Sort=True")</f>
        <v>13.514771672545356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47243</v>
      </c>
      <c r="T1399" s="43">
        <f ca="1">_xll.BInterpol('Base CDI'!$H$4:$H$28,'Base CDI'!$J$4:$J$29,S1399,"Cubic","Extrapolate=Linear","MultiX=Average","Skip=True","Sort=True")</f>
        <v>13.516366399523092</v>
      </c>
      <c r="U1399" s="43">
        <f ca="1">_xll.BInterpol('Base CDI'!$H$4:$H$28,'Base CDI'!$I$4:$I$29,S1399,"Cubic","Extrapolate=Linear","MultiX=Average","Skip=True","Sort=True")</f>
        <v>13.51500799115788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47244</v>
      </c>
      <c r="T1400" s="43">
        <f ca="1">_xll.BInterpol('Base CDI'!$H$4:$H$28,'Base CDI'!$J$4:$J$29,S1400,"Cubic","Extrapolate=Linear","MultiX=Average","Skip=True","Sort=True")</f>
        <v>13.516573850285791</v>
      </c>
      <c r="U1400" s="43">
        <f ca="1">_xll.BInterpol('Base CDI'!$H$4:$H$28,'Base CDI'!$I$4:$I$29,S1400,"Cubic","Extrapolate=Linear","MultiX=Average","Skip=True","Sort=True")</f>
        <v>13.515244757140998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47245</v>
      </c>
      <c r="T1401" s="43">
        <f ca="1">_xll.BInterpol('Base CDI'!$H$4:$H$28,'Base CDI'!$J$4:$J$29,S1401,"Cubic","Extrapolate=Linear","MultiX=Average","Skip=True","Sort=True")</f>
        <v>13.516781769628123</v>
      </c>
      <c r="U1401" s="43">
        <f ca="1">_xll.BInterpol('Base CDI'!$H$4:$H$28,'Base CDI'!$I$4:$I$29,S1401,"Cubic","Extrapolate=Linear","MultiX=Average","Skip=True","Sort=True")</f>
        <v>13.51548196822924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47246</v>
      </c>
      <c r="T1402" s="43">
        <f ca="1">_xll.BInterpol('Base CDI'!$H$4:$H$28,'Base CDI'!$J$4:$J$29,S1402,"Cubic","Extrapolate=Linear","MultiX=Average","Skip=True","Sort=True")</f>
        <v>13.516990155735281</v>
      </c>
      <c r="U1402" s="43">
        <f ca="1">_xll.BInterpol('Base CDI'!$H$4:$H$28,'Base CDI'!$I$4:$I$29,S1402,"Cubic","Extrapolate=Linear","MultiX=Average","Skip=True","Sort=True")</f>
        <v>13.515719622157137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47247</v>
      </c>
      <c r="T1403" s="43">
        <f ca="1">_xll.BInterpol('Base CDI'!$H$4:$H$28,'Base CDI'!$J$4:$J$29,S1403,"Cubic","Extrapolate=Linear","MultiX=Average","Skip=True","Sort=True")</f>
        <v>13.517199006792453</v>
      </c>
      <c r="U1403" s="43">
        <f ca="1">_xll.BInterpol('Base CDI'!$H$4:$H$28,'Base CDI'!$I$4:$I$29,S1403,"Cubic","Extrapolate=Linear","MultiX=Average","Skip=True","Sort=True")</f>
        <v>13.515957716659219</v>
      </c>
    </row>
    <row r="1404" spans="16:21" x14ac:dyDescent="0.25">
      <c r="P1404" s="10">
        <v>36553</v>
      </c>
      <c r="Q1404">
        <v>5.108562</v>
      </c>
      <c r="S1404" s="42">
        <f t="shared" ca="1" si="26"/>
        <v>47248</v>
      </c>
      <c r="T1404" s="43">
        <f ca="1">_xll.BInterpol('Base CDI'!$H$4:$H$28,'Base CDI'!$J$4:$J$29,S1404,"Cubic","Extrapolate=Linear","MultiX=Average","Skip=True","Sort=True")</f>
        <v>13.517408320984828</v>
      </c>
      <c r="U1404" s="43">
        <f ca="1">_xll.BInterpol('Base CDI'!$H$4:$H$28,'Base CDI'!$I$4:$I$29,S1404,"Cubic","Extrapolate=Linear","MultiX=Average","Skip=True","Sort=True")</f>
        <v>13.516196249470015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47249</v>
      </c>
      <c r="T1405" s="43">
        <f ca="1">_xll.BInterpol('Base CDI'!$H$4:$H$28,'Base CDI'!$J$4:$J$29,S1405,"Cubic","Extrapolate=Linear","MultiX=Average","Skip=True","Sort=True")</f>
        <v>13.517618096497594</v>
      </c>
      <c r="U1405" s="43">
        <f ca="1">_xll.BInterpol('Base CDI'!$H$4:$H$28,'Base CDI'!$I$4:$I$29,S1405,"Cubic","Extrapolate=Linear","MultiX=Average","Skip=True","Sort=True")</f>
        <v>13.516435218324055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47250</v>
      </c>
      <c r="T1406" s="43">
        <f ca="1">_xll.BInterpol('Base CDI'!$H$4:$H$28,'Base CDI'!$J$4:$J$29,S1406,"Cubic","Extrapolate=Linear","MultiX=Average","Skip=True","Sort=True")</f>
        <v>13.517828331515945</v>
      </c>
      <c r="U1406" s="43">
        <f ca="1">_xll.BInterpol('Base CDI'!$H$4:$H$28,'Base CDI'!$I$4:$I$29,S1406,"Cubic","Extrapolate=Linear","MultiX=Average","Skip=True","Sort=True")</f>
        <v>13.51667462095587</v>
      </c>
    </row>
    <row r="1407" spans="16:21" x14ac:dyDescent="0.25">
      <c r="P1407" s="10">
        <v>36558</v>
      </c>
      <c r="Q1407">
        <v>5.118995</v>
      </c>
      <c r="S1407" s="42">
        <f t="shared" ca="1" si="26"/>
        <v>47251</v>
      </c>
      <c r="T1407" s="43">
        <f ca="1">_xll.BInterpol('Base CDI'!$H$4:$H$28,'Base CDI'!$J$4:$J$29,S1407,"Cubic","Extrapolate=Linear","MultiX=Average","Skip=True","Sort=True")</f>
        <v>13.518039024225068</v>
      </c>
      <c r="U1407" s="43">
        <f ca="1">_xll.BInterpol('Base CDI'!$H$4:$H$28,'Base CDI'!$I$4:$I$29,S1407,"Cubic","Extrapolate=Linear","MultiX=Average","Skip=True","Sort=True")</f>
        <v>13.51691445509999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47252</v>
      </c>
      <c r="T1408" s="43">
        <f ca="1">_xll.BInterpol('Base CDI'!$H$4:$H$28,'Base CDI'!$J$4:$J$29,S1408,"Cubic","Extrapolate=Linear","MultiX=Average","Skip=True","Sort=True")</f>
        <v>13.518250172810152</v>
      </c>
      <c r="U1408" s="43">
        <f ca="1">_xll.BInterpol('Base CDI'!$H$4:$H$28,'Base CDI'!$I$4:$I$29,S1408,"Cubic","Extrapolate=Linear","MultiX=Average","Skip=True","Sort=True")</f>
        <v>13.517154718490945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47253</v>
      </c>
      <c r="T1409" s="43">
        <f ca="1">_xll.BInterpol('Base CDI'!$H$4:$H$28,'Base CDI'!$J$4:$J$29,S1409,"Cubic","Extrapolate=Linear","MultiX=Average","Skip=True","Sort=True")</f>
        <v>13.518461775456389</v>
      </c>
      <c r="U1409" s="43">
        <f ca="1">_xll.BInterpol('Base CDI'!$H$4:$H$28,'Base CDI'!$I$4:$I$29,S1409,"Cubic","Extrapolate=Linear","MultiX=Average","Skip=True","Sort=True")</f>
        <v>13.517395408863264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47254</v>
      </c>
      <c r="T1410" s="43">
        <f ca="1">_xll.BInterpol('Base CDI'!$H$4:$H$28,'Base CDI'!$J$4:$J$29,S1410,"Cubic","Extrapolate=Linear","MultiX=Average","Skip=True","Sort=True")</f>
        <v>13.518673830348966</v>
      </c>
      <c r="U1410" s="43">
        <f ca="1">_xll.BInterpol('Base CDI'!$H$4:$H$28,'Base CDI'!$I$4:$I$29,S1410,"Cubic","Extrapolate=Linear","MultiX=Average","Skip=True","Sort=True")</f>
        <v>13.517636523951477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47255</v>
      </c>
      <c r="T1411" s="43">
        <f ca="1">_xll.BInterpol('Base CDI'!$H$4:$H$28,'Base CDI'!$J$4:$J$29,S1411,"Cubic","Extrapolate=Linear","MultiX=Average","Skip=True","Sort=True")</f>
        <v>13.518886335673075</v>
      </c>
      <c r="U1411" s="43">
        <f ca="1">_xll.BInterpol('Base CDI'!$H$4:$H$28,'Base CDI'!$I$4:$I$29,S1411,"Cubic","Extrapolate=Linear","MultiX=Average","Skip=True","Sort=True")</f>
        <v>13.517878061490116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47256</v>
      </c>
      <c r="T1412" s="43">
        <f ca="1">_xll.BInterpol('Base CDI'!$H$4:$H$28,'Base CDI'!$J$4:$J$29,S1412,"Cubic","Extrapolate=Linear","MultiX=Average","Skip=True","Sort=True")</f>
        <v>13.519099289613903</v>
      </c>
      <c r="U1412" s="43">
        <f ca="1">_xll.BInterpol('Base CDI'!$H$4:$H$28,'Base CDI'!$I$4:$I$29,S1412,"Cubic","Extrapolate=Linear","MultiX=Average","Skip=True","Sort=True")</f>
        <v>13.518120019213709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47257</v>
      </c>
      <c r="T1413" s="43">
        <f ca="1">_xll.BInterpol('Base CDI'!$H$4:$H$28,'Base CDI'!$J$4:$J$29,S1413,"Cubic","Extrapolate=Linear","MultiX=Average","Skip=True","Sort=True")</f>
        <v>13.519312690356642</v>
      </c>
      <c r="U1413" s="43">
        <f ca="1">_xll.BInterpol('Base CDI'!$H$4:$H$28,'Base CDI'!$I$4:$I$29,S1413,"Cubic","Extrapolate=Linear","MultiX=Average","Skip=True","Sort=True")</f>
        <v>13.518362394856787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47258</v>
      </c>
      <c r="T1414" s="43">
        <f ca="1">_xll.BInterpol('Base CDI'!$H$4:$H$28,'Base CDI'!$J$4:$J$29,S1414,"Cubic","Extrapolate=Linear","MultiX=Average","Skip=True","Sort=True")</f>
        <v>13.519526536086481</v>
      </c>
      <c r="U1414" s="43">
        <f ca="1">_xll.BInterpol('Base CDI'!$H$4:$H$28,'Base CDI'!$I$4:$I$29,S1414,"Cubic","Extrapolate=Linear","MultiX=Average","Skip=True","Sort=True")</f>
        <v>13.518605186153879</v>
      </c>
    </row>
    <row r="1415" spans="16:21" x14ac:dyDescent="0.25">
      <c r="P1415" s="10">
        <v>36570</v>
      </c>
      <c r="Q1415">
        <v>5.146935</v>
      </c>
      <c r="S1415" s="42">
        <f t="shared" ca="1" si="26"/>
        <v>47259</v>
      </c>
      <c r="T1415" s="43">
        <f ca="1">_xll.BInterpol('Base CDI'!$H$4:$H$28,'Base CDI'!$J$4:$J$29,S1415,"Cubic","Extrapolate=Linear","MultiX=Average","Skip=True","Sort=True")</f>
        <v>13.51974082498861</v>
      </c>
      <c r="U1415" s="43">
        <f ca="1">_xll.BInterpol('Base CDI'!$H$4:$H$28,'Base CDI'!$I$4:$I$29,S1415,"Cubic","Extrapolate=Linear","MultiX=Average","Skip=True","Sort=True")</f>
        <v>13.518848390839516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47260</v>
      </c>
      <c r="T1416" s="43">
        <f ca="1">_xll.BInterpol('Base CDI'!$H$4:$H$28,'Base CDI'!$J$4:$J$29,S1416,"Cubic","Extrapolate=Linear","MultiX=Average","Skip=True","Sort=True")</f>
        <v>13.519955555248217</v>
      </c>
      <c r="U1416" s="43">
        <f ca="1">_xll.BInterpol('Base CDI'!$H$4:$H$28,'Base CDI'!$I$4:$I$29,S1416,"Cubic","Extrapolate=Linear","MultiX=Average","Skip=True","Sort=True")</f>
        <v>13.519092006648229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47261</v>
      </c>
      <c r="T1417" s="43">
        <f ca="1">_xll.BInterpol('Base CDI'!$H$4:$H$28,'Base CDI'!$J$4:$J$29,S1417,"Cubic","Extrapolate=Linear","MultiX=Average","Skip=True","Sort=True")</f>
        <v>13.520170725050493</v>
      </c>
      <c r="U1417" s="43">
        <f ca="1">_xll.BInterpol('Base CDI'!$H$4:$H$28,'Base CDI'!$I$4:$I$29,S1417,"Cubic","Extrapolate=Linear","MultiX=Average","Skip=True","Sort=True")</f>
        <v>13.519336031314545</v>
      </c>
    </row>
    <row r="1418" spans="16:21" x14ac:dyDescent="0.25">
      <c r="P1418" s="10">
        <v>36573</v>
      </c>
      <c r="Q1418">
        <v>5.157457</v>
      </c>
      <c r="S1418" s="42">
        <f t="shared" ca="1" si="26"/>
        <v>47262</v>
      </c>
      <c r="T1418" s="43">
        <f ca="1">_xll.BInterpol('Base CDI'!$H$4:$H$28,'Base CDI'!$J$4:$J$29,S1418,"Cubic","Extrapolate=Linear","MultiX=Average","Skip=True","Sort=True")</f>
        <v>13.520386332580626</v>
      </c>
      <c r="U1418" s="43">
        <f ca="1">_xll.BInterpol('Base CDI'!$H$4:$H$28,'Base CDI'!$I$4:$I$29,S1418,"Cubic","Extrapolate=Linear","MultiX=Average","Skip=True","Sort=True")</f>
        <v>13.519580462572996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47263</v>
      </c>
      <c r="T1419" s="43">
        <f ca="1">_xll.BInterpol('Base CDI'!$H$4:$H$28,'Base CDI'!$J$4:$J$29,S1419,"Cubic","Extrapolate=Linear","MultiX=Average","Skip=True","Sort=True")</f>
        <v>13.520602376023808</v>
      </c>
      <c r="U1419" s="43">
        <f ca="1">_xll.BInterpol('Base CDI'!$H$4:$H$28,'Base CDI'!$I$4:$I$29,S1419,"Cubic","Extrapolate=Linear","MultiX=Average","Skip=True","Sort=True")</f>
        <v>13.519825298158114</v>
      </c>
    </row>
    <row r="1420" spans="16:21" x14ac:dyDescent="0.25">
      <c r="P1420" s="10">
        <v>36577</v>
      </c>
      <c r="Q1420">
        <v>5.164485</v>
      </c>
      <c r="S1420" s="42">
        <f t="shared" ca="1" si="27"/>
        <v>47264</v>
      </c>
      <c r="T1420" s="43">
        <f ca="1">_xll.BInterpol('Base CDI'!$H$4:$H$28,'Base CDI'!$J$4:$J$29,S1420,"Cubic","Extrapolate=Linear","MultiX=Average","Skip=True","Sort=True")</f>
        <v>13.520818853565228</v>
      </c>
      <c r="U1420" s="43">
        <f ca="1">_xll.BInterpol('Base CDI'!$H$4:$H$28,'Base CDI'!$I$4:$I$29,S1420,"Cubic","Extrapolate=Linear","MultiX=Average","Skip=True","Sort=True")</f>
        <v>13.520070535804425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47265</v>
      </c>
      <c r="T1421" s="43">
        <f ca="1">_xll.BInterpol('Base CDI'!$H$4:$H$28,'Base CDI'!$J$4:$J$29,S1421,"Cubic","Extrapolate=Linear","MultiX=Average","Skip=True","Sort=True")</f>
        <v>13.521035763390074</v>
      </c>
      <c r="U1421" s="43">
        <f ca="1">_xll.BInterpol('Base CDI'!$H$4:$H$28,'Base CDI'!$I$4:$I$29,S1421,"Cubic","Extrapolate=Linear","MultiX=Average","Skip=True","Sort=True")</f>
        <v>13.520316173246462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47266</v>
      </c>
      <c r="T1422" s="43">
        <f ca="1">_xll.BInterpol('Base CDI'!$H$4:$H$28,'Base CDI'!$J$4:$J$29,S1422,"Cubic","Extrapolate=Linear","MultiX=Average","Skip=True","Sort=True")</f>
        <v>13.521253103683538</v>
      </c>
      <c r="U1422" s="43">
        <f ca="1">_xll.BInterpol('Base CDI'!$H$4:$H$28,'Base CDI'!$I$4:$I$29,S1422,"Cubic","Extrapolate=Linear","MultiX=Average","Skip=True","Sort=True")</f>
        <v>13.520562208218752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47267</v>
      </c>
      <c r="T1423" s="43">
        <f ca="1">_xll.BInterpol('Base CDI'!$H$4:$H$28,'Base CDI'!$J$4:$J$29,S1423,"Cubic","Extrapolate=Linear","MultiX=Average","Skip=True","Sort=True")</f>
        <v>13.521470872630807</v>
      </c>
      <c r="U1423" s="43">
        <f ca="1">_xll.BInterpol('Base CDI'!$H$4:$H$28,'Base CDI'!$I$4:$I$29,S1423,"Cubic","Extrapolate=Linear","MultiX=Average","Skip=True","Sort=True")</f>
        <v>13.520808638455829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47268</v>
      </c>
      <c r="T1424" s="43">
        <f ca="1">_xll.BInterpol('Base CDI'!$H$4:$H$28,'Base CDI'!$J$4:$J$29,S1424,"Cubic","Extrapolate=Linear","MultiX=Average","Skip=True","Sort=True")</f>
        <v>13.521689068417073</v>
      </c>
      <c r="U1424" s="43">
        <f ca="1">_xll.BInterpol('Base CDI'!$H$4:$H$28,'Base CDI'!$I$4:$I$29,S1424,"Cubic","Extrapolate=Linear","MultiX=Average","Skip=True","Sort=True")</f>
        <v>13.521055461692221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47269</v>
      </c>
      <c r="T1425" s="43">
        <f ca="1">_xll.BInterpol('Base CDI'!$H$4:$H$28,'Base CDI'!$J$4:$J$29,S1425,"Cubic","Extrapolate=Linear","MultiX=Average","Skip=True","Sort=True")</f>
        <v>13.521907689227524</v>
      </c>
      <c r="U1425" s="43">
        <f ca="1">_xll.BInterpol('Base CDI'!$H$4:$H$28,'Base CDI'!$I$4:$I$29,S1425,"Cubic","Extrapolate=Linear","MultiX=Average","Skip=True","Sort=True")</f>
        <v>13.521302675662456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47270</v>
      </c>
      <c r="T1426" s="43">
        <f ca="1">_xll.BInterpol('Base CDI'!$H$4:$H$28,'Base CDI'!$J$4:$J$29,S1426,"Cubic","Extrapolate=Linear","MultiX=Average","Skip=True","Sort=True")</f>
        <v>13.522126733247351</v>
      </c>
      <c r="U1426" s="43">
        <f ca="1">_xll.BInterpol('Base CDI'!$H$4:$H$28,'Base CDI'!$I$4:$I$29,S1426,"Cubic","Extrapolate=Linear","MultiX=Average","Skip=True","Sort=True")</f>
        <v>13.521550278101067</v>
      </c>
    </row>
    <row r="1427" spans="16:21" x14ac:dyDescent="0.25">
      <c r="P1427" s="10">
        <v>36586</v>
      </c>
      <c r="Q1427">
        <v>5.189203</v>
      </c>
      <c r="S1427" s="42">
        <f t="shared" ca="1" si="27"/>
        <v>47271</v>
      </c>
      <c r="T1427" s="43">
        <f ca="1">_xll.BInterpol('Base CDI'!$H$4:$H$28,'Base CDI'!$J$4:$J$29,S1427,"Cubic","Extrapolate=Linear","MultiX=Average","Skip=True","Sort=True")</f>
        <v>13.522346198661742</v>
      </c>
      <c r="U1427" s="43">
        <f ca="1">_xll.BInterpol('Base CDI'!$H$4:$H$28,'Base CDI'!$I$4:$I$29,S1427,"Cubic","Extrapolate=Linear","MultiX=Average","Skip=True","Sort=True")</f>
        <v>13.521798266742584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47272</v>
      </c>
      <c r="T1428" s="43">
        <f ca="1">_xll.BInterpol('Base CDI'!$H$4:$H$28,'Base CDI'!$J$4:$J$29,S1428,"Cubic","Extrapolate=Linear","MultiX=Average","Skip=True","Sort=True")</f>
        <v>13.522566083655889</v>
      </c>
      <c r="U1428" s="43">
        <f ca="1">_xll.BInterpol('Base CDI'!$H$4:$H$28,'Base CDI'!$I$4:$I$29,S1428,"Cubic","Extrapolate=Linear","MultiX=Average","Skip=True","Sort=True")</f>
        <v>13.522046639321534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47273</v>
      </c>
      <c r="T1429" s="43">
        <f ca="1">_xll.BInterpol('Base CDI'!$H$4:$H$28,'Base CDI'!$J$4:$J$29,S1429,"Cubic","Extrapolate=Linear","MultiX=Average","Skip=True","Sort=True")</f>
        <v>13.522786386414978</v>
      </c>
      <c r="U1429" s="43">
        <f ca="1">_xll.BInterpol('Base CDI'!$H$4:$H$28,'Base CDI'!$I$4:$I$29,S1429,"Cubic","Extrapolate=Linear","MultiX=Average","Skip=True","Sort=True")</f>
        <v>13.522295393572451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47274</v>
      </c>
      <c r="T1430" s="43">
        <f ca="1">_xll.BInterpol('Base CDI'!$H$4:$H$28,'Base CDI'!$J$4:$J$29,S1430,"Cubic","Extrapolate=Linear","MultiX=Average","Skip=True","Sort=True")</f>
        <v>13.523007105124202</v>
      </c>
      <c r="U1430" s="43">
        <f ca="1">_xll.BInterpol('Base CDI'!$H$4:$H$28,'Base CDI'!$I$4:$I$29,S1430,"Cubic","Extrapolate=Linear","MultiX=Average","Skip=True","Sort=True")</f>
        <v>13.522544527229861</v>
      </c>
    </row>
    <row r="1431" spans="16:21" x14ac:dyDescent="0.25">
      <c r="P1431" s="10">
        <v>36594</v>
      </c>
      <c r="Q1431">
        <v>5.203379</v>
      </c>
      <c r="S1431" s="42">
        <f t="shared" ca="1" si="27"/>
        <v>47275</v>
      </c>
      <c r="T1431" s="43">
        <f ca="1">_xll.BInterpol('Base CDI'!$H$4:$H$28,'Base CDI'!$J$4:$J$29,S1431,"Cubic","Extrapolate=Linear","MultiX=Average","Skip=True","Sort=True")</f>
        <v>13.52322823796875</v>
      </c>
      <c r="U1431" s="43">
        <f ca="1">_xll.BInterpol('Base CDI'!$H$4:$H$28,'Base CDI'!$I$4:$I$29,S1431,"Cubic","Extrapolate=Linear","MultiX=Average","Skip=True","Sort=True")</f>
        <v>13.522794038028298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47276</v>
      </c>
      <c r="T1432" s="43">
        <f ca="1">_xll.BInterpol('Base CDI'!$H$4:$H$28,'Base CDI'!$J$4:$J$29,S1432,"Cubic","Extrapolate=Linear","MultiX=Average","Skip=True","Sort=True")</f>
        <v>13.523449783133811</v>
      </c>
      <c r="U1432" s="43">
        <f ca="1">_xll.BInterpol('Base CDI'!$H$4:$H$28,'Base CDI'!$I$4:$I$29,S1432,"Cubic","Extrapolate=Linear","MultiX=Average","Skip=True","Sort=True")</f>
        <v>13.523043923702289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47277</v>
      </c>
      <c r="T1433" s="43">
        <f ca="1">_xll.BInterpol('Base CDI'!$H$4:$H$28,'Base CDI'!$J$4:$J$29,S1433,"Cubic","Extrapolate=Linear","MultiX=Average","Skip=True","Sort=True")</f>
        <v>13.523671738804573</v>
      </c>
      <c r="U1433" s="43">
        <f ca="1">_xll.BInterpol('Base CDI'!$H$4:$H$28,'Base CDI'!$I$4:$I$29,S1433,"Cubic","Extrapolate=Linear","MultiX=Average","Skip=True","Sort=True")</f>
        <v>13.523294181986365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47278</v>
      </c>
      <c r="T1434" s="43">
        <f ca="1">_xll.BInterpol('Base CDI'!$H$4:$H$28,'Base CDI'!$J$4:$J$29,S1434,"Cubic","Extrapolate=Linear","MultiX=Average","Skip=True","Sort=True")</f>
        <v>13.52389410316623</v>
      </c>
      <c r="U1434" s="43">
        <f ca="1">_xll.BInterpol('Base CDI'!$H$4:$H$28,'Base CDI'!$I$4:$I$29,S1434,"Cubic","Extrapolate=Linear","MultiX=Average","Skip=True","Sort=True")</f>
        <v>13.523544810615057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47279</v>
      </c>
      <c r="T1435" s="43">
        <f ca="1">_xll.BInterpol('Base CDI'!$H$4:$H$28,'Base CDI'!$J$4:$J$29,S1435,"Cubic","Extrapolate=Linear","MultiX=Average","Skip=True","Sort=True")</f>
        <v>13.524116874403967</v>
      </c>
      <c r="U1435" s="43">
        <f ca="1">_xll.BInterpol('Base CDI'!$H$4:$H$28,'Base CDI'!$I$4:$I$29,S1435,"Cubic","Extrapolate=Linear","MultiX=Average","Skip=True","Sort=True")</f>
        <v>13.523795807322895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47280</v>
      </c>
      <c r="T1436" s="43">
        <f ca="1">_xll.BInterpol('Base CDI'!$H$4:$H$28,'Base CDI'!$J$4:$J$29,S1436,"Cubic","Extrapolate=Linear","MultiX=Average","Skip=True","Sort=True")</f>
        <v>13.524340050702975</v>
      </c>
      <c r="U1436" s="43">
        <f ca="1">_xll.BInterpol('Base CDI'!$H$4:$H$28,'Base CDI'!$I$4:$I$29,S1436,"Cubic","Extrapolate=Linear","MultiX=Average","Skip=True","Sort=True")</f>
        <v>13.524047169844406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47281</v>
      </c>
      <c r="T1437" s="43">
        <f ca="1">_xll.BInterpol('Base CDI'!$H$4:$H$28,'Base CDI'!$J$4:$J$29,S1437,"Cubic","Extrapolate=Linear","MultiX=Average","Skip=True","Sort=True")</f>
        <v>13.524563630248446</v>
      </c>
      <c r="U1437" s="43">
        <f ca="1">_xll.BInterpol('Base CDI'!$H$4:$H$28,'Base CDI'!$I$4:$I$29,S1437,"Cubic","Extrapolate=Linear","MultiX=Average","Skip=True","Sort=True")</f>
        <v>13.524298895914123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47282</v>
      </c>
      <c r="T1438" s="43">
        <f ca="1">_xll.BInterpol('Base CDI'!$H$4:$H$28,'Base CDI'!$J$4:$J$29,S1438,"Cubic","Extrapolate=Linear","MultiX=Average","Skip=True","Sort=True")</f>
        <v>13.524787611225566</v>
      </c>
      <c r="U1438" s="43">
        <f ca="1">_xll.BInterpol('Base CDI'!$H$4:$H$28,'Base CDI'!$I$4:$I$29,S1438,"Cubic","Extrapolate=Linear","MultiX=Average","Skip=True","Sort=True")</f>
        <v>13.524550983266575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47283</v>
      </c>
      <c r="T1439" s="43">
        <f ca="1">_xll.BInterpol('Base CDI'!$H$4:$H$28,'Base CDI'!$J$4:$J$29,S1439,"Cubic","Extrapolate=Linear","MultiX=Average","Skip=True","Sort=True")</f>
        <v>13.525011991819529</v>
      </c>
      <c r="U1439" s="43">
        <f ca="1">_xll.BInterpol('Base CDI'!$H$4:$H$28,'Base CDI'!$I$4:$I$29,S1439,"Cubic","Extrapolate=Linear","MultiX=Average","Skip=True","Sort=True")</f>
        <v>13.524803429636293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47284</v>
      </c>
      <c r="T1440" s="43">
        <f ca="1">_xll.BInterpol('Base CDI'!$H$4:$H$28,'Base CDI'!$J$4:$J$29,S1440,"Cubic","Extrapolate=Linear","MultiX=Average","Skip=True","Sort=True")</f>
        <v>13.525236770215519</v>
      </c>
      <c r="U1440" s="43">
        <f ca="1">_xll.BInterpol('Base CDI'!$H$4:$H$28,'Base CDI'!$I$4:$I$29,S1440,"Cubic","Extrapolate=Linear","MultiX=Average","Skip=True","Sort=True")</f>
        <v>13.525056232757807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47285</v>
      </c>
      <c r="T1441" s="43">
        <f ca="1">_xll.BInterpol('Base CDI'!$H$4:$H$28,'Base CDI'!$J$4:$J$29,S1441,"Cubic","Extrapolate=Linear","MultiX=Average","Skip=True","Sort=True")</f>
        <v>13.525461944598732</v>
      </c>
      <c r="U1441" s="43">
        <f ca="1">_xll.BInterpol('Base CDI'!$H$4:$H$28,'Base CDI'!$I$4:$I$29,S1441,"Cubic","Extrapolate=Linear","MultiX=Average","Skip=True","Sort=True")</f>
        <v>13.525309390365644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47286</v>
      </c>
      <c r="T1442" s="43">
        <f ca="1">_xll.BInterpol('Base CDI'!$H$4:$H$28,'Base CDI'!$J$4:$J$29,S1442,"Cubic","Extrapolate=Linear","MultiX=Average","Skip=True","Sort=True")</f>
        <v>13.525687513154351</v>
      </c>
      <c r="U1442" s="43">
        <f ca="1">_xll.BInterpol('Base CDI'!$H$4:$H$28,'Base CDI'!$I$4:$I$29,S1442,"Cubic","Extrapolate=Linear","MultiX=Average","Skip=True","Sort=True")</f>
        <v>13.525562900194338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47287</v>
      </c>
      <c r="T1443" s="43">
        <f ca="1">_xll.BInterpol('Base CDI'!$H$4:$H$28,'Base CDI'!$J$4:$J$29,S1443,"Cubic","Extrapolate=Linear","MultiX=Average","Skip=True","Sort=True")</f>
        <v>13.52591347406757</v>
      </c>
      <c r="U1443" s="43">
        <f ca="1">_xll.BInterpol('Base CDI'!$H$4:$H$28,'Base CDI'!$I$4:$I$29,S1443,"Cubic","Extrapolate=Linear","MultiX=Average","Skip=True","Sort=True")</f>
        <v>13.525816759978417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47288</v>
      </c>
      <c r="T1444" s="43">
        <f ca="1">_xll.BInterpol('Base CDI'!$H$4:$H$28,'Base CDI'!$J$4:$J$29,S1444,"Cubic","Extrapolate=Linear","MultiX=Average","Skip=True","Sort=True")</f>
        <v>13.526139825523579</v>
      </c>
      <c r="U1444" s="43">
        <f ca="1">_xll.BInterpol('Base CDI'!$H$4:$H$28,'Base CDI'!$I$4:$I$29,S1444,"Cubic","Extrapolate=Linear","MultiX=Average","Skip=True","Sort=True")</f>
        <v>13.52607096745241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47289</v>
      </c>
      <c r="T1445" s="43">
        <f ca="1">_xll.BInterpol('Base CDI'!$H$4:$H$28,'Base CDI'!$J$4:$J$29,S1445,"Cubic","Extrapolate=Linear","MultiX=Average","Skip=True","Sort=True")</f>
        <v>13.526366565707566</v>
      </c>
      <c r="U1445" s="43">
        <f ca="1">_xll.BInterpol('Base CDI'!$H$4:$H$28,'Base CDI'!$I$4:$I$29,S1445,"Cubic","Extrapolate=Linear","MultiX=Average","Skip=True","Sort=True")</f>
        <v>13.52632552035085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47290</v>
      </c>
      <c r="T1446" s="43">
        <f ca="1">_xll.BInterpol('Base CDI'!$H$4:$H$28,'Base CDI'!$J$4:$J$29,S1446,"Cubic","Extrapolate=Linear","MultiX=Average","Skip=True","Sort=True")</f>
        <v>13.526593692804719</v>
      </c>
      <c r="U1446" s="43">
        <f ca="1">_xll.BInterpol('Base CDI'!$H$4:$H$28,'Base CDI'!$I$4:$I$29,S1446,"Cubic","Extrapolate=Linear","MultiX=Average","Skip=True","Sort=True")</f>
        <v>13.526580416408265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47291</v>
      </c>
      <c r="T1447" s="43">
        <f ca="1">_xll.BInterpol('Base CDI'!$H$4:$H$28,'Base CDI'!$J$4:$J$29,S1447,"Cubic","Extrapolate=Linear","MultiX=Average","Skip=True","Sort=True")</f>
        <v>13.52682120500023</v>
      </c>
      <c r="U1447" s="43">
        <f ca="1">_xll.BInterpol('Base CDI'!$H$4:$H$28,'Base CDI'!$I$4:$I$29,S1447,"Cubic","Extrapolate=Linear","MultiX=Average","Skip=True","Sort=True")</f>
        <v>13.526835653359186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47292</v>
      </c>
      <c r="T1448" s="43">
        <f ca="1">_xll.BInterpol('Base CDI'!$H$4:$H$28,'Base CDI'!$J$4:$J$29,S1448,"Cubic","Extrapolate=Linear","MultiX=Average","Skip=True","Sort=True")</f>
        <v>13.527049100479289</v>
      </c>
      <c r="U1448" s="43">
        <f ca="1">_xll.BInterpol('Base CDI'!$H$4:$H$28,'Base CDI'!$I$4:$I$29,S1448,"Cubic","Extrapolate=Linear","MultiX=Average","Skip=True","Sort=True")</f>
        <v>13.527091228938142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47293</v>
      </c>
      <c r="T1449" s="43">
        <f ca="1">_xll.BInterpol('Base CDI'!$H$4:$H$28,'Base CDI'!$J$4:$J$29,S1449,"Cubic","Extrapolate=Linear","MultiX=Average","Skip=True","Sort=True")</f>
        <v>13.527277377427085</v>
      </c>
      <c r="U1449" s="43">
        <f ca="1">_xll.BInterpol('Base CDI'!$H$4:$H$28,'Base CDI'!$I$4:$I$29,S1449,"Cubic","Extrapolate=Linear","MultiX=Average","Skip=True","Sort=True")</f>
        <v>13.527347140879662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47294</v>
      </c>
      <c r="T1450" s="43">
        <f ca="1">_xll.BInterpol('Base CDI'!$H$4:$H$28,'Base CDI'!$J$4:$J$29,S1450,"Cubic","Extrapolate=Linear","MultiX=Average","Skip=True","Sort=True")</f>
        <v>13.527506034028807</v>
      </c>
      <c r="U1450" s="43">
        <f ca="1">_xll.BInterpol('Base CDI'!$H$4:$H$28,'Base CDI'!$I$4:$I$29,S1450,"Cubic","Extrapolate=Linear","MultiX=Average","Skip=True","Sort=True")</f>
        <v>13.52760338691828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47295</v>
      </c>
      <c r="T1451" s="43">
        <f ca="1">_xll.BInterpol('Base CDI'!$H$4:$H$28,'Base CDI'!$J$4:$J$29,S1451,"Cubic","Extrapolate=Linear","MultiX=Average","Skip=True","Sort=True")</f>
        <v>13.527735068469644</v>
      </c>
      <c r="U1451" s="43">
        <f ca="1">_xll.BInterpol('Base CDI'!$H$4:$H$28,'Base CDI'!$I$4:$I$29,S1451,"Cubic","Extrapolate=Linear","MultiX=Average","Skip=True","Sort=True")</f>
        <v>13.52785996478852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47296</v>
      </c>
      <c r="T1452" s="43">
        <f ca="1">_xll.BInterpol('Base CDI'!$H$4:$H$28,'Base CDI'!$J$4:$J$29,S1452,"Cubic","Extrapolate=Linear","MultiX=Average","Skip=True","Sort=True")</f>
        <v>13.527964478934788</v>
      </c>
      <c r="U1452" s="43">
        <f ca="1">_xll.BInterpol('Base CDI'!$H$4:$H$28,'Base CDI'!$I$4:$I$29,S1452,"Cubic","Extrapolate=Linear","MultiX=Average","Skip=True","Sort=True")</f>
        <v>13.528116872224919</v>
      </c>
    </row>
    <row r="1453" spans="16:21" x14ac:dyDescent="0.25">
      <c r="P1453" s="10">
        <v>36626</v>
      </c>
      <c r="Q1453">
        <v>5.281523</v>
      </c>
      <c r="S1453" s="42">
        <f t="shared" ca="1" si="27"/>
        <v>47297</v>
      </c>
      <c r="T1453" s="43">
        <f ca="1">_xll.BInterpol('Base CDI'!$H$4:$H$28,'Base CDI'!$J$4:$J$29,S1453,"Cubic","Extrapolate=Linear","MultiX=Average","Skip=True","Sort=True")</f>
        <v>13.528194263609427</v>
      </c>
      <c r="U1453" s="43">
        <f ca="1">_xll.BInterpol('Base CDI'!$H$4:$H$28,'Base CDI'!$I$4:$I$29,S1453,"Cubic","Extrapolate=Linear","MultiX=Average","Skip=True","Sort=True")</f>
        <v>13.528374106962001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47298</v>
      </c>
      <c r="T1454" s="43">
        <f ca="1">_xll.BInterpol('Base CDI'!$H$4:$H$28,'Base CDI'!$J$4:$J$29,S1454,"Cubic","Extrapolate=Linear","MultiX=Average","Skip=True","Sort=True")</f>
        <v>13.52842442067875</v>
      </c>
      <c r="U1454" s="43">
        <f ca="1">_xll.BInterpol('Base CDI'!$H$4:$H$28,'Base CDI'!$I$4:$I$29,S1454,"Cubic","Extrapolate=Linear","MultiX=Average","Skip=True","Sort=True")</f>
        <v>13.528631666734301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47299</v>
      </c>
      <c r="T1455" s="43">
        <f ca="1">_xll.BInterpol('Base CDI'!$H$4:$H$28,'Base CDI'!$J$4:$J$29,S1455,"Cubic","Extrapolate=Linear","MultiX=Average","Skip=True","Sort=True")</f>
        <v>13.528654948327949</v>
      </c>
      <c r="U1455" s="43">
        <f ca="1">_xll.BInterpol('Base CDI'!$H$4:$H$28,'Base CDI'!$I$4:$I$29,S1455,"Cubic","Extrapolate=Linear","MultiX=Average","Skip=True","Sort=True")</f>
        <v>13.528889549276345</v>
      </c>
    </row>
    <row r="1456" spans="16:21" x14ac:dyDescent="0.25">
      <c r="P1456" s="10">
        <v>36629</v>
      </c>
      <c r="Q1456">
        <v>5.292154</v>
      </c>
      <c r="S1456" s="42">
        <f t="shared" ca="1" si="27"/>
        <v>47300</v>
      </c>
      <c r="T1456" s="43">
        <f ca="1">_xll.BInterpol('Base CDI'!$H$4:$H$28,'Base CDI'!$J$4:$J$29,S1456,"Cubic","Extrapolate=Linear","MultiX=Average","Skip=True","Sort=True")</f>
        <v>13.528885844742211</v>
      </c>
      <c r="U1456" s="43">
        <f ca="1">_xll.BInterpol('Base CDI'!$H$4:$H$28,'Base CDI'!$I$4:$I$29,S1456,"Cubic","Extrapolate=Linear","MultiX=Average","Skip=True","Sort=True")</f>
        <v>13.529147752322665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47301</v>
      </c>
      <c r="T1457" s="43">
        <f ca="1">_xll.BInterpol('Base CDI'!$H$4:$H$28,'Base CDI'!$J$4:$J$29,S1457,"Cubic","Extrapolate=Linear","MultiX=Average","Skip=True","Sort=True")</f>
        <v>13.529117108106727</v>
      </c>
      <c r="U1457" s="43">
        <f ca="1">_xll.BInterpol('Base CDI'!$H$4:$H$28,'Base CDI'!$I$4:$I$29,S1457,"Cubic","Extrapolate=Linear","MultiX=Average","Skip=True","Sort=True")</f>
        <v>13.529406273607789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47302</v>
      </c>
      <c r="T1458" s="43">
        <f ca="1">_xll.BInterpol('Base CDI'!$H$4:$H$28,'Base CDI'!$J$4:$J$29,S1458,"Cubic","Extrapolate=Linear","MultiX=Average","Skip=True","Sort=True")</f>
        <v>13.529348736606686</v>
      </c>
      <c r="U1458" s="43">
        <f ca="1">_xll.BInterpol('Base CDI'!$H$4:$H$28,'Base CDI'!$I$4:$I$29,S1458,"Cubic","Extrapolate=Linear","MultiX=Average","Skip=True","Sort=True")</f>
        <v>13.529665110866251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47303</v>
      </c>
      <c r="T1459" s="43">
        <f ca="1">_xll.BInterpol('Base CDI'!$H$4:$H$28,'Base CDI'!$J$4:$J$29,S1459,"Cubic","Extrapolate=Linear","MultiX=Average","Skip=True","Sort=True")</f>
        <v>13.529580728427279</v>
      </c>
      <c r="U1459" s="43">
        <f ca="1">_xll.BInterpol('Base CDI'!$H$4:$H$28,'Base CDI'!$I$4:$I$29,S1459,"Cubic","Extrapolate=Linear","MultiX=Average","Skip=True","Sort=True")</f>
        <v>13.529924261832576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47304</v>
      </c>
      <c r="T1460" s="43">
        <f ca="1">_xll.BInterpol('Base CDI'!$H$4:$H$28,'Base CDI'!$J$4:$J$29,S1460,"Cubic","Extrapolate=Linear","MultiX=Average","Skip=True","Sort=True")</f>
        <v>13.529813081753693</v>
      </c>
      <c r="U1460" s="43">
        <f ca="1">_xll.BInterpol('Base CDI'!$H$4:$H$28,'Base CDI'!$I$4:$I$29,S1460,"Cubic","Extrapolate=Linear","MultiX=Average","Skip=True","Sort=True")</f>
        <v>13.530183724241299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47305</v>
      </c>
      <c r="T1461" s="43">
        <f ca="1">_xll.BInterpol('Base CDI'!$H$4:$H$28,'Base CDI'!$J$4:$J$29,S1461,"Cubic","Extrapolate=Linear","MultiX=Average","Skip=True","Sort=True")</f>
        <v>13.530045794771119</v>
      </c>
      <c r="U1461" s="43">
        <f ca="1">_xll.BInterpol('Base CDI'!$H$4:$H$28,'Base CDI'!$I$4:$I$29,S1461,"Cubic","Extrapolate=Linear","MultiX=Average","Skip=True","Sort=True")</f>
        <v>13.530443495826947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47306</v>
      </c>
      <c r="T1462" s="43">
        <f ca="1">_xll.BInterpol('Base CDI'!$H$4:$H$28,'Base CDI'!$J$4:$J$29,S1462,"Cubic","Extrapolate=Linear","MultiX=Average","Skip=True","Sort=True")</f>
        <v>13.53027886566475</v>
      </c>
      <c r="U1462" s="43">
        <f ca="1">_xll.BInterpol('Base CDI'!$H$4:$H$28,'Base CDI'!$I$4:$I$29,S1462,"Cubic","Extrapolate=Linear","MultiX=Average","Skip=True","Sort=True")</f>
        <v>13.53070357432405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47307</v>
      </c>
      <c r="T1463" s="43">
        <f ca="1">_xll.BInterpol('Base CDI'!$H$4:$H$28,'Base CDI'!$J$4:$J$29,S1463,"Cubic","Extrapolate=Linear","MultiX=Average","Skip=True","Sort=True")</f>
        <v>13.53051229261977</v>
      </c>
      <c r="U1463" s="43">
        <f ca="1">_xll.BInterpol('Base CDI'!$H$4:$H$28,'Base CDI'!$I$4:$I$29,S1463,"Cubic","Extrapolate=Linear","MultiX=Average","Skip=True","Sort=True")</f>
        <v>13.53096395746714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47308</v>
      </c>
      <c r="T1464" s="43">
        <f ca="1">_xll.BInterpol('Base CDI'!$H$4:$H$28,'Base CDI'!$J$4:$J$29,S1464,"Cubic","Extrapolate=Linear","MultiX=Average","Skip=True","Sort=True")</f>
        <v>13.530746073821371</v>
      </c>
      <c r="U1464" s="43">
        <f ca="1">_xll.BInterpol('Base CDI'!$H$4:$H$28,'Base CDI'!$I$4:$I$29,S1464,"Cubic","Extrapolate=Linear","MultiX=Average","Skip=True","Sort=True")</f>
        <v>13.531224642990745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47309</v>
      </c>
      <c r="T1465" s="43">
        <f ca="1">_xll.BInterpol('Base CDI'!$H$4:$H$28,'Base CDI'!$J$4:$J$29,S1465,"Cubic","Extrapolate=Linear","MultiX=Average","Skip=True","Sort=True")</f>
        <v>13.530980207454745</v>
      </c>
      <c r="U1465" s="43">
        <f ca="1">_xll.BInterpol('Base CDI'!$H$4:$H$28,'Base CDI'!$I$4:$I$29,S1465,"Cubic","Extrapolate=Linear","MultiX=Average","Skip=True","Sort=True")</f>
        <v>13.531485628629396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47310</v>
      </c>
      <c r="T1466" s="43">
        <f ca="1">_xll.BInterpol('Base CDI'!$H$4:$H$28,'Base CDI'!$J$4:$J$29,S1466,"Cubic","Extrapolate=Linear","MultiX=Average","Skip=True","Sort=True")</f>
        <v>13.531214691705078</v>
      </c>
      <c r="U1466" s="43">
        <f ca="1">_xll.BInterpol('Base CDI'!$H$4:$H$28,'Base CDI'!$I$4:$I$29,S1466,"Cubic","Extrapolate=Linear","MultiX=Average","Skip=True","Sort=True")</f>
        <v>13.531746912117622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47311</v>
      </c>
      <c r="T1467" s="43">
        <f ca="1">_xll.BInterpol('Base CDI'!$H$4:$H$28,'Base CDI'!$J$4:$J$29,S1467,"Cubic","Extrapolate=Linear","MultiX=Average","Skip=True","Sort=True")</f>
        <v>13.53144952475756</v>
      </c>
      <c r="U1467" s="43">
        <f ca="1">_xll.BInterpol('Base CDI'!$H$4:$H$28,'Base CDI'!$I$4:$I$29,S1467,"Cubic","Extrapolate=Linear","MultiX=Average","Skip=True","Sort=True")</f>
        <v>13.532008491189954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47312</v>
      </c>
      <c r="T1468" s="43">
        <f ca="1">_xll.BInterpol('Base CDI'!$H$4:$H$28,'Base CDI'!$J$4:$J$29,S1468,"Cubic","Extrapolate=Linear","MultiX=Average","Skip=True","Sort=True")</f>
        <v>13.531684704797383</v>
      </c>
      <c r="U1468" s="43">
        <f ca="1">_xll.BInterpol('Base CDI'!$H$4:$H$28,'Base CDI'!$I$4:$I$29,S1468,"Cubic","Extrapolate=Linear","MultiX=Average","Skip=True","Sort=True")</f>
        <v>13.532270363580922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47313</v>
      </c>
      <c r="T1469" s="43">
        <f ca="1">_xll.BInterpol('Base CDI'!$H$4:$H$28,'Base CDI'!$J$4:$J$29,S1469,"Cubic","Extrapolate=Linear","MultiX=Average","Skip=True","Sort=True")</f>
        <v>13.531920230009735</v>
      </c>
      <c r="U1469" s="43">
        <f ca="1">_xll.BInterpol('Base CDI'!$H$4:$H$28,'Base CDI'!$I$4:$I$29,S1469,"Cubic","Extrapolate=Linear","MultiX=Average","Skip=True","Sort=True")</f>
        <v>13.532532527025056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47314</v>
      </c>
      <c r="T1470" s="43">
        <f ca="1">_xll.BInterpol('Base CDI'!$H$4:$H$28,'Base CDI'!$J$4:$J$29,S1470,"Cubic","Extrapolate=Linear","MultiX=Average","Skip=True","Sort=True")</f>
        <v>13.532156098579806</v>
      </c>
      <c r="U1470" s="43">
        <f ca="1">_xll.BInterpol('Base CDI'!$H$4:$H$28,'Base CDI'!$I$4:$I$29,S1470,"Cubic","Extrapolate=Linear","MultiX=Average","Skip=True","Sort=True")</f>
        <v>13.532794979256886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47315</v>
      </c>
      <c r="T1471" s="43">
        <f ca="1">_xll.BInterpol('Base CDI'!$H$4:$H$28,'Base CDI'!$J$4:$J$29,S1471,"Cubic","Extrapolate=Linear","MultiX=Average","Skip=True","Sort=True")</f>
        <v>13.532392308692785</v>
      </c>
      <c r="U1471" s="43">
        <f ca="1">_xll.BInterpol('Base CDI'!$H$4:$H$28,'Base CDI'!$I$4:$I$29,S1471,"Cubic","Extrapolate=Linear","MultiX=Average","Skip=True","Sort=True")</f>
        <v>13.533057718010943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47316</v>
      </c>
      <c r="T1472" s="43">
        <f ca="1">_xll.BInterpol('Base CDI'!$H$4:$H$28,'Base CDI'!$J$4:$J$29,S1472,"Cubic","Extrapolate=Linear","MultiX=Average","Skip=True","Sort=True")</f>
        <v>13.532628858533863</v>
      </c>
      <c r="U1472" s="43">
        <f ca="1">_xll.BInterpol('Base CDI'!$H$4:$H$28,'Base CDI'!$I$4:$I$29,S1472,"Cubic","Extrapolate=Linear","MultiX=Average","Skip=True","Sort=True")</f>
        <v>13.533320741021754</v>
      </c>
    </row>
    <row r="1473" spans="16:21" x14ac:dyDescent="0.25">
      <c r="P1473" s="10">
        <v>36656</v>
      </c>
      <c r="Q1473">
        <v>5.353021</v>
      </c>
      <c r="S1473" s="42">
        <f t="shared" ca="1" si="27"/>
        <v>47317</v>
      </c>
      <c r="T1473" s="43">
        <f ca="1">_xll.BInterpol('Base CDI'!$H$4:$H$28,'Base CDI'!$J$4:$J$29,S1473,"Cubic","Extrapolate=Linear","MultiX=Average","Skip=True","Sort=True")</f>
        <v>13.532865746288229</v>
      </c>
      <c r="U1473" s="43">
        <f ca="1">_xll.BInterpol('Base CDI'!$H$4:$H$28,'Base CDI'!$I$4:$I$29,S1473,"Cubic","Extrapolate=Linear","MultiX=Average","Skip=True","Sort=True")</f>
        <v>13.533584046023851</v>
      </c>
    </row>
    <row r="1474" spans="16:21" x14ac:dyDescent="0.25">
      <c r="P1474" s="10">
        <v>36657</v>
      </c>
      <c r="Q1474">
        <v>5.356617</v>
      </c>
      <c r="S1474" s="42">
        <f t="shared" ca="1" si="27"/>
        <v>47318</v>
      </c>
      <c r="T1474" s="43">
        <f ca="1">_xll.BInterpol('Base CDI'!$H$4:$H$28,'Base CDI'!$J$4:$J$29,S1474,"Cubic","Extrapolate=Linear","MultiX=Average","Skip=True","Sort=True")</f>
        <v>13.533102970141071</v>
      </c>
      <c r="U1474" s="43">
        <f ca="1">_xll.BInterpol('Base CDI'!$H$4:$H$28,'Base CDI'!$I$4:$I$29,S1474,"Cubic","Extrapolate=Linear","MultiX=Average","Skip=True","Sort=True")</f>
        <v>13.533847630751765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47319</v>
      </c>
      <c r="T1475" s="43">
        <f ca="1">_xll.BInterpol('Base CDI'!$H$4:$H$28,'Base CDI'!$J$4:$J$29,S1475,"Cubic","Extrapolate=Linear","MultiX=Average","Skip=True","Sort=True")</f>
        <v>13.533340528277581</v>
      </c>
      <c r="U1475" s="43">
        <f ca="1">_xll.BInterpol('Base CDI'!$H$4:$H$28,'Base CDI'!$I$4:$I$29,S1475,"Cubic","Extrapolate=Linear","MultiX=Average","Skip=True","Sort=True")</f>
        <v>13.534111492940024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47320</v>
      </c>
      <c r="T1476" s="43">
        <f ca="1">_xll.BInterpol('Base CDI'!$H$4:$H$28,'Base CDI'!$J$4:$J$29,S1476,"Cubic","Extrapolate=Linear","MultiX=Average","Skip=True","Sort=True")</f>
        <v>13.533578418882948</v>
      </c>
      <c r="U1476" s="43">
        <f ca="1">_xll.BInterpol('Base CDI'!$H$4:$H$28,'Base CDI'!$I$4:$I$29,S1476,"Cubic","Extrapolate=Linear","MultiX=Average","Skip=True","Sort=True")</f>
        <v>13.53437563032316</v>
      </c>
    </row>
    <row r="1477" spans="16:21" x14ac:dyDescent="0.25">
      <c r="P1477" s="10">
        <v>36662</v>
      </c>
      <c r="Q1477">
        <v>5.367413</v>
      </c>
      <c r="S1477" s="42">
        <f t="shared" ca="1" si="27"/>
        <v>47321</v>
      </c>
      <c r="T1477" s="43">
        <f ca="1">_xll.BInterpol('Base CDI'!$H$4:$H$28,'Base CDI'!$J$4:$J$29,S1477,"Cubic","Extrapolate=Linear","MultiX=Average","Skip=True","Sort=True")</f>
        <v>13.533816640142362</v>
      </c>
      <c r="U1477" s="43">
        <f ca="1">_xll.BInterpol('Base CDI'!$H$4:$H$28,'Base CDI'!$I$4:$I$29,S1477,"Cubic","Extrapolate=Linear","MultiX=Average","Skip=True","Sort=True")</f>
        <v>13.534640040635701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47322</v>
      </c>
      <c r="T1478" s="43">
        <f ca="1">_xll.BInterpol('Base CDI'!$H$4:$H$28,'Base CDI'!$J$4:$J$29,S1478,"Cubic","Extrapolate=Linear","MultiX=Average","Skip=True","Sort=True")</f>
        <v>13.534055190241011</v>
      </c>
      <c r="U1478" s="43">
        <f ca="1">_xll.BInterpol('Base CDI'!$H$4:$H$28,'Base CDI'!$I$4:$I$29,S1478,"Cubic","Extrapolate=Linear","MultiX=Average","Skip=True","Sort=True")</f>
        <v>13.534904721612177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47323</v>
      </c>
      <c r="T1479" s="43">
        <f ca="1">_xll.BInterpol('Base CDI'!$H$4:$H$28,'Base CDI'!$J$4:$J$29,S1479,"Cubic","Extrapolate=Linear","MultiX=Average","Skip=True","Sort=True")</f>
        <v>13.534294067364085</v>
      </c>
      <c r="U1479" s="43">
        <f ca="1">_xll.BInterpol('Base CDI'!$H$4:$H$28,'Base CDI'!$I$4:$I$29,S1479,"Cubic","Extrapolate=Linear","MultiX=Average","Skip=True","Sort=True")</f>
        <v>13.535169670987122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47324</v>
      </c>
      <c r="T1480" s="43">
        <f ca="1">_xll.BInterpol('Base CDI'!$H$4:$H$28,'Base CDI'!$J$4:$J$29,S1480,"Cubic","Extrapolate=Linear","MultiX=Average","Skip=True","Sort=True")</f>
        <v>13.534533269696775</v>
      </c>
      <c r="U1480" s="43">
        <f ca="1">_xll.BInterpol('Base CDI'!$H$4:$H$28,'Base CDI'!$I$4:$I$29,S1480,"Cubic","Extrapolate=Linear","MultiX=Average","Skip=True","Sort=True")</f>
        <v>13.535434886495061</v>
      </c>
    </row>
    <row r="1481" spans="16:21" x14ac:dyDescent="0.25">
      <c r="P1481" s="10">
        <v>36668</v>
      </c>
      <c r="Q1481">
        <v>5.381831</v>
      </c>
      <c r="S1481" s="42">
        <f t="shared" ca="1" si="27"/>
        <v>47325</v>
      </c>
      <c r="T1481" s="43">
        <f ca="1">_xll.BInterpol('Base CDI'!$H$4:$H$28,'Base CDI'!$J$4:$J$29,S1481,"Cubic","Extrapolate=Linear","MultiX=Average","Skip=True","Sort=True")</f>
        <v>13.534772795424269</v>
      </c>
      <c r="U1481" s="43">
        <f ca="1">_xll.BInterpol('Base CDI'!$H$4:$H$28,'Base CDI'!$I$4:$I$29,S1481,"Cubic","Extrapolate=Linear","MultiX=Average","Skip=True","Sort=True")</f>
        <v>13.535700365870525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47326</v>
      </c>
      <c r="T1482" s="43">
        <f ca="1">_xll.BInterpol('Base CDI'!$H$4:$H$28,'Base CDI'!$J$4:$J$29,S1482,"Cubic","Extrapolate=Linear","MultiX=Average","Skip=True","Sort=True")</f>
        <v>13.535012642731758</v>
      </c>
      <c r="U1482" s="43">
        <f ca="1">_xll.BInterpol('Base CDI'!$H$4:$H$28,'Base CDI'!$I$4:$I$29,S1482,"Cubic","Extrapolate=Linear","MultiX=Average","Skip=True","Sort=True")</f>
        <v>13.535966106848047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47327</v>
      </c>
      <c r="T1483" s="43">
        <f ca="1">_xll.BInterpol('Base CDI'!$H$4:$H$28,'Base CDI'!$J$4:$J$29,S1483,"Cubic","Extrapolate=Linear","MultiX=Average","Skip=True","Sort=True")</f>
        <v>13.535252809804431</v>
      </c>
      <c r="U1483" s="43">
        <f ca="1">_xll.BInterpol('Base CDI'!$H$4:$H$28,'Base CDI'!$I$4:$I$29,S1483,"Cubic","Extrapolate=Linear","MultiX=Average","Skip=True","Sort=True")</f>
        <v>13.536232107162155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47328</v>
      </c>
      <c r="T1484" s="43">
        <f ca="1">_xll.BInterpol('Base CDI'!$H$4:$H$28,'Base CDI'!$J$4:$J$29,S1484,"Cubic","Extrapolate=Linear","MultiX=Average","Skip=True","Sort=True")</f>
        <v>13.535493294827479</v>
      </c>
      <c r="U1484" s="43">
        <f ca="1">_xll.BInterpol('Base CDI'!$H$4:$H$28,'Base CDI'!$I$4:$I$29,S1484,"Cubic","Extrapolate=Linear","MultiX=Average","Skip=True","Sort=True")</f>
        <v>13.536498364547379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47329</v>
      </c>
      <c r="T1485" s="43">
        <f ca="1">_xll.BInterpol('Base CDI'!$H$4:$H$28,'Base CDI'!$J$4:$J$29,S1485,"Cubic","Extrapolate=Linear","MultiX=Average","Skip=True","Sort=True")</f>
        <v>13.535734095986088</v>
      </c>
      <c r="U1485" s="43">
        <f ca="1">_xll.BInterpol('Base CDI'!$H$4:$H$28,'Base CDI'!$I$4:$I$29,S1485,"Cubic","Extrapolate=Linear","MultiX=Average","Skip=True","Sort=True")</f>
        <v>13.536764876738248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47330</v>
      </c>
      <c r="T1486" s="43">
        <f ca="1">_xll.BInterpol('Base CDI'!$H$4:$H$28,'Base CDI'!$J$4:$J$29,S1486,"Cubic","Extrapolate=Linear","MultiX=Average","Skip=True","Sort=True")</f>
        <v>13.535975211465452</v>
      </c>
      <c r="U1486" s="43">
        <f ca="1">_xll.BInterpol('Base CDI'!$H$4:$H$28,'Base CDI'!$I$4:$I$29,S1486,"Cubic","Extrapolate=Linear","MultiX=Average","Skip=True","Sort=True")</f>
        <v>13.537031641469294</v>
      </c>
    </row>
    <row r="1487" spans="16:21" x14ac:dyDescent="0.25">
      <c r="P1487" s="10">
        <v>36676</v>
      </c>
      <c r="Q1487">
        <v>5.403537</v>
      </c>
      <c r="S1487" s="42">
        <f t="shared" ca="1" si="28"/>
        <v>47331</v>
      </c>
      <c r="T1487" s="43">
        <f ca="1">_xll.BInterpol('Base CDI'!$H$4:$H$28,'Base CDI'!$J$4:$J$29,S1487,"Cubic","Extrapolate=Linear","MultiX=Average","Skip=True","Sort=True")</f>
        <v>13.536216639450757</v>
      </c>
      <c r="U1487" s="43">
        <f ca="1">_xll.BInterpol('Base CDI'!$H$4:$H$28,'Base CDI'!$I$4:$I$29,S1487,"Cubic","Extrapolate=Linear","MultiX=Average","Skip=True","Sort=True")</f>
        <v>13.537298656475047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47332</v>
      </c>
      <c r="T1488" s="43">
        <f ca="1">_xll.BInterpol('Base CDI'!$H$4:$H$28,'Base CDI'!$J$4:$J$29,S1488,"Cubic","Extrapolate=Linear","MultiX=Average","Skip=True","Sort=True")</f>
        <v>13.536458378127195</v>
      </c>
      <c r="U1488" s="43">
        <f ca="1">_xll.BInterpol('Base CDI'!$H$4:$H$28,'Base CDI'!$I$4:$I$29,S1488,"Cubic","Extrapolate=Linear","MultiX=Average","Skip=True","Sort=True")</f>
        <v>13.537565919490035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47333</v>
      </c>
      <c r="T1489" s="43">
        <f ca="1">_xll.BInterpol('Base CDI'!$H$4:$H$28,'Base CDI'!$J$4:$J$29,S1489,"Cubic","Extrapolate=Linear","MultiX=Average","Skip=True","Sort=True")</f>
        <v>13.536700425679955</v>
      </c>
      <c r="U1489" s="43">
        <f ca="1">_xll.BInterpol('Base CDI'!$H$4:$H$28,'Base CDI'!$I$4:$I$29,S1489,"Cubic","Extrapolate=Linear","MultiX=Average","Skip=True","Sort=True")</f>
        <v>13.53783342824879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47334</v>
      </c>
      <c r="T1490" s="43">
        <f ca="1">_xll.BInterpol('Base CDI'!$H$4:$H$28,'Base CDI'!$J$4:$J$29,S1490,"Cubic","Extrapolate=Linear","MultiX=Average","Skip=True","Sort=True")</f>
        <v>13.536942780294227</v>
      </c>
      <c r="U1490" s="43">
        <f ca="1">_xll.BInterpol('Base CDI'!$H$4:$H$28,'Base CDI'!$I$4:$I$29,S1490,"Cubic","Extrapolate=Linear","MultiX=Average","Skip=True","Sort=True")</f>
        <v>13.538101180485841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47335</v>
      </c>
      <c r="T1491" s="43">
        <f ca="1">_xll.BInterpol('Base CDI'!$H$4:$H$28,'Base CDI'!$J$4:$J$29,S1491,"Cubic","Extrapolate=Linear","MultiX=Average","Skip=True","Sort=True")</f>
        <v>13.537185440155199</v>
      </c>
      <c r="U1491" s="43">
        <f ca="1">_xll.BInterpol('Base CDI'!$H$4:$H$28,'Base CDI'!$I$4:$I$29,S1491,"Cubic","Extrapolate=Linear","MultiX=Average","Skip=True","Sort=True")</f>
        <v>13.538369173935719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47336</v>
      </c>
      <c r="T1492" s="43">
        <f ca="1">_xll.BInterpol('Base CDI'!$H$4:$H$28,'Base CDI'!$J$4:$J$29,S1492,"Cubic","Extrapolate=Linear","MultiX=Average","Skip=True","Sort=True")</f>
        <v>13.537428403448063</v>
      </c>
      <c r="U1492" s="43">
        <f ca="1">_xll.BInterpol('Base CDI'!$H$4:$H$28,'Base CDI'!$I$4:$I$29,S1492,"Cubic","Extrapolate=Linear","MultiX=Average","Skip=True","Sort=True")</f>
        <v>13.538637406332953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47337</v>
      </c>
      <c r="T1493" s="43">
        <f ca="1">_xll.BInterpol('Base CDI'!$H$4:$H$28,'Base CDI'!$J$4:$J$29,S1493,"Cubic","Extrapolate=Linear","MultiX=Average","Skip=True","Sort=True")</f>
        <v>13.537671668358007</v>
      </c>
      <c r="U1493" s="43">
        <f ca="1">_xll.BInterpol('Base CDI'!$H$4:$H$28,'Base CDI'!$I$4:$I$29,S1493,"Cubic","Extrapolate=Linear","MultiX=Average","Skip=True","Sort=True")</f>
        <v>13.538905875412071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47338</v>
      </c>
      <c r="T1494" s="43">
        <f ca="1">_xll.BInterpol('Base CDI'!$H$4:$H$28,'Base CDI'!$J$4:$J$29,S1494,"Cubic","Extrapolate=Linear","MultiX=Average","Skip=True","Sort=True")</f>
        <v>13.537915233070219</v>
      </c>
      <c r="U1494" s="43">
        <f ca="1">_xll.BInterpol('Base CDI'!$H$4:$H$28,'Base CDI'!$I$4:$I$29,S1494,"Cubic","Extrapolate=Linear","MultiX=Average","Skip=True","Sort=True")</f>
        <v>13.539174578907607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47339</v>
      </c>
      <c r="T1495" s="43">
        <f ca="1">_xll.BInterpol('Base CDI'!$H$4:$H$28,'Base CDI'!$J$4:$J$29,S1495,"Cubic","Extrapolate=Linear","MultiX=Average","Skip=True","Sort=True")</f>
        <v>13.538159095769894</v>
      </c>
      <c r="U1495" s="43">
        <f ca="1">_xll.BInterpol('Base CDI'!$H$4:$H$28,'Base CDI'!$I$4:$I$29,S1495,"Cubic","Extrapolate=Linear","MultiX=Average","Skip=True","Sort=True")</f>
        <v>13.53944351455409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47340</v>
      </c>
      <c r="T1496" s="43">
        <f ca="1">_xll.BInterpol('Base CDI'!$H$4:$H$28,'Base CDI'!$J$4:$J$29,S1496,"Cubic","Extrapolate=Linear","MultiX=Average","Skip=True","Sort=True")</f>
        <v>13.538403254642216</v>
      </c>
      <c r="U1496" s="43">
        <f ca="1">_xll.BInterpol('Base CDI'!$H$4:$H$28,'Base CDI'!$I$4:$I$29,S1496,"Cubic","Extrapolate=Linear","MultiX=Average","Skip=True","Sort=True")</f>
        <v>13.539712680086049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47341</v>
      </c>
      <c r="T1497" s="43">
        <f ca="1">_xll.BInterpol('Base CDI'!$H$4:$H$28,'Base CDI'!$J$4:$J$29,S1497,"Cubic","Extrapolate=Linear","MultiX=Average","Skip=True","Sort=True")</f>
        <v>13.538647707872377</v>
      </c>
      <c r="U1497" s="43">
        <f ca="1">_xll.BInterpol('Base CDI'!$H$4:$H$28,'Base CDI'!$I$4:$I$29,S1497,"Cubic","Extrapolate=Linear","MultiX=Average","Skip=True","Sort=True")</f>
        <v>13.539982073238015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47342</v>
      </c>
      <c r="T1498" s="43">
        <f ca="1">_xll.BInterpol('Base CDI'!$H$4:$H$28,'Base CDI'!$J$4:$J$29,S1498,"Cubic","Extrapolate=Linear","MultiX=Average","Skip=True","Sort=True")</f>
        <v>13.538892453645566</v>
      </c>
      <c r="U1498" s="43">
        <f ca="1">_xll.BInterpol('Base CDI'!$H$4:$H$28,'Base CDI'!$I$4:$I$29,S1498,"Cubic","Extrapolate=Linear","MultiX=Average","Skip=True","Sort=True")</f>
        <v>13.540251691744515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47343</v>
      </c>
      <c r="T1499" s="43">
        <f ca="1">_xll.BInterpol('Base CDI'!$H$4:$H$28,'Base CDI'!$J$4:$J$29,S1499,"Cubic","Extrapolate=Linear","MultiX=Average","Skip=True","Sort=True")</f>
        <v>13.539137490146976</v>
      </c>
      <c r="U1499" s="43">
        <f ca="1">_xll.BInterpol('Base CDI'!$H$4:$H$28,'Base CDI'!$I$4:$I$29,S1499,"Cubic","Extrapolate=Linear","MultiX=Average","Skip=True","Sort=True")</f>
        <v>13.540521533340083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47344</v>
      </c>
      <c r="T1500" s="43">
        <f ca="1">_xll.BInterpol('Base CDI'!$H$4:$H$28,'Base CDI'!$J$4:$J$29,S1500,"Cubic","Extrapolate=Linear","MultiX=Average","Skip=True","Sort=True")</f>
        <v>13.53938281556179</v>
      </c>
      <c r="U1500" s="43">
        <f ca="1">_xll.BInterpol('Base CDI'!$H$4:$H$28,'Base CDI'!$I$4:$I$29,S1500,"Cubic","Extrapolate=Linear","MultiX=Average","Skip=True","Sort=True")</f>
        <v>13.540791595759249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47345</v>
      </c>
      <c r="T1501" s="43">
        <f ca="1">_xll.BInterpol('Base CDI'!$H$4:$H$28,'Base CDI'!$J$4:$J$29,S1501,"Cubic","Extrapolate=Linear","MultiX=Average","Skip=True","Sort=True")</f>
        <v>13.539628428075204</v>
      </c>
      <c r="U1501" s="43">
        <f ca="1">_xll.BInterpol('Base CDI'!$H$4:$H$28,'Base CDI'!$I$4:$I$29,S1501,"Cubic","Extrapolate=Linear","MultiX=Average","Skip=True","Sort=True")</f>
        <v>13.541061876736538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47346</v>
      </c>
      <c r="T1502" s="43">
        <f ca="1">_xll.BInterpol('Base CDI'!$H$4:$H$28,'Base CDI'!$J$4:$J$29,S1502,"Cubic","Extrapolate=Linear","MultiX=Average","Skip=True","Sort=True")</f>
        <v>13.539874325872404</v>
      </c>
      <c r="U1502" s="43">
        <f ca="1">_xll.BInterpol('Base CDI'!$H$4:$H$28,'Base CDI'!$I$4:$I$29,S1502,"Cubic","Extrapolate=Linear","MultiX=Average","Skip=True","Sort=True")</f>
        <v>13.541332374006487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47347</v>
      </c>
      <c r="T1503" s="43">
        <f ca="1">_xll.BInterpol('Base CDI'!$H$4:$H$28,'Base CDI'!$J$4:$J$29,S1503,"Cubic","Extrapolate=Linear","MultiX=Average","Skip=True","Sort=True")</f>
        <v>13.540120507138582</v>
      </c>
      <c r="U1503" s="43">
        <f ca="1">_xll.BInterpol('Base CDI'!$H$4:$H$28,'Base CDI'!$I$4:$I$29,S1503,"Cubic","Extrapolate=Linear","MultiX=Average","Skip=True","Sort=True")</f>
        <v>13.54160308530362</v>
      </c>
    </row>
    <row r="1504" spans="16:21" x14ac:dyDescent="0.25">
      <c r="P1504" s="10">
        <v>36700</v>
      </c>
      <c r="Q1504">
        <v>5.46495</v>
      </c>
      <c r="S1504" s="42">
        <f t="shared" ca="1" si="28"/>
        <v>47348</v>
      </c>
      <c r="T1504" s="43">
        <f ca="1">_xll.BInterpol('Base CDI'!$H$4:$H$28,'Base CDI'!$J$4:$J$29,S1504,"Cubic","Extrapolate=Linear","MultiX=Average","Skip=True","Sort=True")</f>
        <v>13.540366970058924</v>
      </c>
      <c r="U1504" s="43">
        <f ca="1">_xll.BInterpol('Base CDI'!$H$4:$H$28,'Base CDI'!$I$4:$I$29,S1504,"Cubic","Extrapolate=Linear","MultiX=Average","Skip=True","Sort=True")</f>
        <v>13.54187400836247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47349</v>
      </c>
      <c r="T1505" s="43">
        <f ca="1">_xll.BInterpol('Base CDI'!$H$4:$H$28,'Base CDI'!$J$4:$J$29,S1505,"Cubic","Extrapolate=Linear","MultiX=Average","Skip=True","Sort=True")</f>
        <v>13.540613712818624</v>
      </c>
      <c r="U1505" s="43">
        <f ca="1">_xll.BInterpol('Base CDI'!$H$4:$H$28,'Base CDI'!$I$4:$I$29,S1505,"Cubic","Extrapolate=Linear","MultiX=Average","Skip=True","Sort=True")</f>
        <v>13.542145140917567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47350</v>
      </c>
      <c r="T1506" s="43">
        <f ca="1">_xll.BInterpol('Base CDI'!$H$4:$H$28,'Base CDI'!$J$4:$J$29,S1506,"Cubic","Extrapolate=Linear","MultiX=Average","Skip=True","Sort=True")</f>
        <v>13.540860733602868</v>
      </c>
      <c r="U1506" s="43">
        <f ca="1">_xll.BInterpol('Base CDI'!$H$4:$H$28,'Base CDI'!$I$4:$I$29,S1506,"Cubic","Extrapolate=Linear","MultiX=Average","Skip=True","Sort=True")</f>
        <v>13.542416480703441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47351</v>
      </c>
      <c r="T1507" s="43">
        <f ca="1">_xll.BInterpol('Base CDI'!$H$4:$H$28,'Base CDI'!$J$4:$J$29,S1507,"Cubic","Extrapolate=Linear","MultiX=Average","Skip=True","Sort=True")</f>
        <v>13.541108030596849</v>
      </c>
      <c r="U1507" s="43">
        <f ca="1">_xll.BInterpol('Base CDI'!$H$4:$H$28,'Base CDI'!$I$4:$I$29,S1507,"Cubic","Extrapolate=Linear","MultiX=Average","Skip=True","Sort=True")</f>
        <v>13.542688025454622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47352</v>
      </c>
      <c r="T1508" s="43">
        <f ca="1">_xll.BInterpol('Base CDI'!$H$4:$H$28,'Base CDI'!$J$4:$J$29,S1508,"Cubic","Extrapolate=Linear","MultiX=Average","Skip=True","Sort=True")</f>
        <v>13.541355601985753</v>
      </c>
      <c r="U1508" s="43">
        <f ca="1">_xll.BInterpol('Base CDI'!$H$4:$H$28,'Base CDI'!$I$4:$I$29,S1508,"Cubic","Extrapolate=Linear","MultiX=Average","Skip=True","Sort=True")</f>
        <v>13.542959772905638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47353</v>
      </c>
      <c r="T1509" s="43">
        <f ca="1">_xll.BInterpol('Base CDI'!$H$4:$H$28,'Base CDI'!$J$4:$J$29,S1509,"Cubic","Extrapolate=Linear","MultiX=Average","Skip=True","Sort=True")</f>
        <v>13.541603445954772</v>
      </c>
      <c r="U1509" s="43">
        <f ca="1">_xll.BInterpol('Base CDI'!$H$4:$H$28,'Base CDI'!$I$4:$I$29,S1509,"Cubic","Extrapolate=Linear","MultiX=Average","Skip=True","Sort=True")</f>
        <v>13.54323172079102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47354</v>
      </c>
      <c r="T1510" s="43">
        <f ca="1">_xll.BInterpol('Base CDI'!$H$4:$H$28,'Base CDI'!$J$4:$J$29,S1510,"Cubic","Extrapolate=Linear","MultiX=Average","Skip=True","Sort=True")</f>
        <v>13.541851560689095</v>
      </c>
      <c r="U1510" s="43">
        <f ca="1">_xll.BInterpol('Base CDI'!$H$4:$H$28,'Base CDI'!$I$4:$I$29,S1510,"Cubic","Extrapolate=Linear","MultiX=Average","Skip=True","Sort=True")</f>
        <v>13.543503866845301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47355</v>
      </c>
      <c r="T1511" s="43">
        <f ca="1">_xll.BInterpol('Base CDI'!$H$4:$H$28,'Base CDI'!$J$4:$J$29,S1511,"Cubic","Extrapolate=Linear","MultiX=Average","Skip=True","Sort=True")</f>
        <v>13.542099944373913</v>
      </c>
      <c r="U1511" s="43">
        <f ca="1">_xll.BInterpol('Base CDI'!$H$4:$H$28,'Base CDI'!$I$4:$I$29,S1511,"Cubic","Extrapolate=Linear","MultiX=Average","Skip=True","Sort=True")</f>
        <v>13.543776208803008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47356</v>
      </c>
      <c r="T1512" s="43">
        <f ca="1">_xll.BInterpol('Base CDI'!$H$4:$H$28,'Base CDI'!$J$4:$J$29,S1512,"Cubic","Extrapolate=Linear","MultiX=Average","Skip=True","Sort=True")</f>
        <v>13.542348595194413</v>
      </c>
      <c r="U1512" s="43">
        <f ca="1">_xll.BInterpol('Base CDI'!$H$4:$H$28,'Base CDI'!$I$4:$I$29,S1512,"Cubic","Extrapolate=Linear","MultiX=Average","Skip=True","Sort=True")</f>
        <v>13.544048744398671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47357</v>
      </c>
      <c r="T1513" s="43">
        <f ca="1">_xll.BInterpol('Base CDI'!$H$4:$H$28,'Base CDI'!$J$4:$J$29,S1513,"Cubic","Extrapolate=Linear","MultiX=Average","Skip=True","Sort=True")</f>
        <v>13.542597511335785</v>
      </c>
      <c r="U1513" s="43">
        <f ca="1">_xll.BInterpol('Base CDI'!$H$4:$H$28,'Base CDI'!$I$4:$I$29,S1513,"Cubic","Extrapolate=Linear","MultiX=Average","Skip=True","Sort=True")</f>
        <v>13.544321471366821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47358</v>
      </c>
      <c r="T1514" s="43">
        <f ca="1">_xll.BInterpol('Base CDI'!$H$4:$H$28,'Base CDI'!$J$4:$J$29,S1514,"Cubic","Extrapolate=Linear","MultiX=Average","Skip=True","Sort=True")</f>
        <v>13.542846690983222</v>
      </c>
      <c r="U1514" s="43">
        <f ca="1">_xll.BInterpol('Base CDI'!$H$4:$H$28,'Base CDI'!$I$4:$I$29,S1514,"Cubic","Extrapolate=Linear","MultiX=Average","Skip=True","Sort=True")</f>
        <v>13.544594387441988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47359</v>
      </c>
      <c r="T1515" s="43">
        <f ca="1">_xll.BInterpol('Base CDI'!$H$4:$H$28,'Base CDI'!$J$4:$J$29,S1515,"Cubic","Extrapolate=Linear","MultiX=Average","Skip=True","Sort=True")</f>
        <v>13.543096132321908</v>
      </c>
      <c r="U1515" s="43">
        <f ca="1">_xll.BInterpol('Base CDI'!$H$4:$H$28,'Base CDI'!$I$4:$I$29,S1515,"Cubic","Extrapolate=Linear","MultiX=Average","Skip=True","Sort=True")</f>
        <v>13.544867490358701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47360</v>
      </c>
      <c r="T1516" s="43">
        <f ca="1">_xll.BInterpol('Base CDI'!$H$4:$H$28,'Base CDI'!$J$4:$J$29,S1516,"Cubic","Extrapolate=Linear","MultiX=Average","Skip=True","Sort=True")</f>
        <v>13.543345833537039</v>
      </c>
      <c r="U1516" s="43">
        <f ca="1">_xll.BInterpol('Base CDI'!$H$4:$H$28,'Base CDI'!$I$4:$I$29,S1516,"Cubic","Extrapolate=Linear","MultiX=Average","Skip=True","Sort=True")</f>
        <v>13.54514077785149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47361</v>
      </c>
      <c r="T1517" s="43">
        <f ca="1">_xll.BInterpol('Base CDI'!$H$4:$H$28,'Base CDI'!$J$4:$J$29,S1517,"Cubic","Extrapolate=Linear","MultiX=Average","Skip=True","Sort=True")</f>
        <v>13.5435957928138</v>
      </c>
      <c r="U1517" s="43">
        <f ca="1">_xll.BInterpol('Base CDI'!$H$4:$H$28,'Base CDI'!$I$4:$I$29,S1517,"Cubic","Extrapolate=Linear","MultiX=Average","Skip=True","Sort=True")</f>
        <v>13.545414247654888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47362</v>
      </c>
      <c r="T1518" s="43">
        <f ca="1">_xll.BInterpol('Base CDI'!$H$4:$H$28,'Base CDI'!$J$4:$J$29,S1518,"Cubic","Extrapolate=Linear","MultiX=Average","Skip=True","Sort=True")</f>
        <v>13.543846008337383</v>
      </c>
      <c r="U1518" s="43">
        <f ca="1">_xll.BInterpol('Base CDI'!$H$4:$H$28,'Base CDI'!$I$4:$I$29,S1518,"Cubic","Extrapolate=Linear","MultiX=Average","Skip=True","Sort=True")</f>
        <v>13.545687897503422</v>
      </c>
    </row>
    <row r="1519" spans="16:21" x14ac:dyDescent="0.25">
      <c r="P1519" s="10">
        <v>36721</v>
      </c>
      <c r="Q1519">
        <v>5.516686</v>
      </c>
      <c r="S1519" s="42">
        <f t="shared" ca="1" si="28"/>
        <v>47363</v>
      </c>
      <c r="T1519" s="43">
        <f ca="1">_xll.BInterpol('Base CDI'!$H$4:$H$28,'Base CDI'!$J$4:$J$29,S1519,"Cubic","Extrapolate=Linear","MultiX=Average","Skip=True","Sort=True")</f>
        <v>13.544096478292975</v>
      </c>
      <c r="U1519" s="43">
        <f ca="1">_xll.BInterpol('Base CDI'!$H$4:$H$28,'Base CDI'!$I$4:$I$29,S1519,"Cubic","Extrapolate=Linear","MultiX=Average","Skip=True","Sort=True")</f>
        <v>13.545961725131622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47364</v>
      </c>
      <c r="T1520" s="43">
        <f ca="1">_xll.BInterpol('Base CDI'!$H$4:$H$28,'Base CDI'!$J$4:$J$29,S1520,"Cubic","Extrapolate=Linear","MultiX=Average","Skip=True","Sort=True")</f>
        <v>13.544347200865769</v>
      </c>
      <c r="U1520" s="43">
        <f ca="1">_xll.BInterpol('Base CDI'!$H$4:$H$28,'Base CDI'!$I$4:$I$29,S1520,"Cubic","Extrapolate=Linear","MultiX=Average","Skip=True","Sort=True")</f>
        <v>13.546235728274018</v>
      </c>
    </row>
    <row r="1521" spans="16:21" x14ac:dyDescent="0.25">
      <c r="P1521" s="10">
        <v>36725</v>
      </c>
      <c r="Q1521">
        <v>5.523523</v>
      </c>
      <c r="S1521" s="42">
        <f t="shared" ca="1" si="28"/>
        <v>47365</v>
      </c>
      <c r="T1521" s="43">
        <f ca="1">_xll.BInterpol('Base CDI'!$H$4:$H$28,'Base CDI'!$J$4:$J$29,S1521,"Cubic","Extrapolate=Linear","MultiX=Average","Skip=True","Sort=True")</f>
        <v>13.544598174240951</v>
      </c>
      <c r="U1521" s="43">
        <f ca="1">_xll.BInterpol('Base CDI'!$H$4:$H$28,'Base CDI'!$I$4:$I$29,S1521,"Cubic","Extrapolate=Linear","MultiX=Average","Skip=True","Sort=True")</f>
        <v>13.546509904665143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47366</v>
      </c>
      <c r="T1522" s="43">
        <f ca="1">_xll.BInterpol('Base CDI'!$H$4:$H$28,'Base CDI'!$J$4:$J$29,S1522,"Cubic","Extrapolate=Linear","MultiX=Average","Skip=True","Sort=True")</f>
        <v>13.544849396603714</v>
      </c>
      <c r="U1522" s="43">
        <f ca="1">_xll.BInterpol('Base CDI'!$H$4:$H$28,'Base CDI'!$I$4:$I$29,S1522,"Cubic","Extrapolate=Linear","MultiX=Average","Skip=True","Sort=True")</f>
        <v>13.546784252039524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47367</v>
      </c>
      <c r="T1523" s="43">
        <f ca="1">_xll.BInterpol('Base CDI'!$H$4:$H$28,'Base CDI'!$J$4:$J$29,S1523,"Cubic","Extrapolate=Linear","MultiX=Average","Skip=True","Sort=True")</f>
        <v>13.545100866139247</v>
      </c>
      <c r="U1523" s="43">
        <f ca="1">_xll.BInterpol('Base CDI'!$H$4:$H$28,'Base CDI'!$I$4:$I$29,S1523,"Cubic","Extrapolate=Linear","MultiX=Average","Skip=True","Sort=True")</f>
        <v>13.547058768131691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47368</v>
      </c>
      <c r="T1524" s="43">
        <f ca="1">_xll.BInterpol('Base CDI'!$H$4:$H$28,'Base CDI'!$J$4:$J$29,S1524,"Cubic","Extrapolate=Linear","MultiX=Average","Skip=True","Sort=True")</f>
        <v>13.545352581032738</v>
      </c>
      <c r="U1524" s="43">
        <f ca="1">_xll.BInterpol('Base CDI'!$H$4:$H$28,'Base CDI'!$I$4:$I$29,S1524,"Cubic","Extrapolate=Linear","MultiX=Average","Skip=True","Sort=True")</f>
        <v>13.547333450676177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47369</v>
      </c>
      <c r="T1525" s="43">
        <f ca="1">_xll.BInterpol('Base CDI'!$H$4:$H$28,'Base CDI'!$J$4:$J$29,S1525,"Cubic","Extrapolate=Linear","MultiX=Average","Skip=True","Sort=True")</f>
        <v>13.545604539469377</v>
      </c>
      <c r="U1525" s="43">
        <f ca="1">_xll.BInterpol('Base CDI'!$H$4:$H$28,'Base CDI'!$I$4:$I$29,S1525,"Cubic","Extrapolate=Linear","MultiX=Average","Skip=True","Sort=True")</f>
        <v>13.547608297407509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47370</v>
      </c>
      <c r="T1526" s="43">
        <f ca="1">_xll.BInterpol('Base CDI'!$H$4:$H$28,'Base CDI'!$J$4:$J$29,S1526,"Cubic","Extrapolate=Linear","MultiX=Average","Skip=True","Sort=True")</f>
        <v>13.545856739634354</v>
      </c>
      <c r="U1526" s="43">
        <f ca="1">_xll.BInterpol('Base CDI'!$H$4:$H$28,'Base CDI'!$I$4:$I$29,S1526,"Cubic","Extrapolate=Linear","MultiX=Average","Skip=True","Sort=True")</f>
        <v>13.547883306060218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47371</v>
      </c>
      <c r="T1527" s="43">
        <f ca="1">_xll.BInterpol('Base CDI'!$H$4:$H$28,'Base CDI'!$J$4:$J$29,S1527,"Cubic","Extrapolate=Linear","MultiX=Average","Skip=True","Sort=True")</f>
        <v>13.546109179712861</v>
      </c>
      <c r="U1527" s="43">
        <f ca="1">_xll.BInterpol('Base CDI'!$H$4:$H$28,'Base CDI'!$I$4:$I$29,S1527,"Cubic","Extrapolate=Linear","MultiX=Average","Skip=True","Sort=True")</f>
        <v>13.548158474368833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47372</v>
      </c>
      <c r="T1528" s="43">
        <f ca="1">_xll.BInterpol('Base CDI'!$H$4:$H$28,'Base CDI'!$J$4:$J$29,S1528,"Cubic","Extrapolate=Linear","MultiX=Average","Skip=True","Sort=True")</f>
        <v>13.546361857890084</v>
      </c>
      <c r="U1528" s="43">
        <f ca="1">_xll.BInterpol('Base CDI'!$H$4:$H$28,'Base CDI'!$I$4:$I$29,S1528,"Cubic","Extrapolate=Linear","MultiX=Average","Skip=True","Sort=True")</f>
        <v>13.548433800067887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47373</v>
      </c>
      <c r="T1529" s="43">
        <f ca="1">_xll.BInterpol('Base CDI'!$H$4:$H$28,'Base CDI'!$J$4:$J$29,S1529,"Cubic","Extrapolate=Linear","MultiX=Average","Skip=True","Sort=True")</f>
        <v>13.546614772351212</v>
      </c>
      <c r="U1529" s="43">
        <f ca="1">_xll.BInterpol('Base CDI'!$H$4:$H$28,'Base CDI'!$I$4:$I$29,S1529,"Cubic","Extrapolate=Linear","MultiX=Average","Skip=True","Sort=True")</f>
        <v>13.548709280891906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47374</v>
      </c>
      <c r="T1530" s="43">
        <f ca="1">_xll.BInterpol('Base CDI'!$H$4:$H$28,'Base CDI'!$J$4:$J$29,S1530,"Cubic","Extrapolate=Linear","MultiX=Average","Skip=True","Sort=True")</f>
        <v>13.546867921281439</v>
      </c>
      <c r="U1530" s="43">
        <f ca="1">_xll.BInterpol('Base CDI'!$H$4:$H$28,'Base CDI'!$I$4:$I$29,S1530,"Cubic","Extrapolate=Linear","MultiX=Average","Skip=True","Sort=True")</f>
        <v>13.548984914575422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47375</v>
      </c>
      <c r="T1531" s="43">
        <f ca="1">_xll.BInterpol('Base CDI'!$H$4:$H$28,'Base CDI'!$J$4:$J$29,S1531,"Cubic","Extrapolate=Linear","MultiX=Average","Skip=True","Sort=True")</f>
        <v>13.547121302865952</v>
      </c>
      <c r="U1531" s="43">
        <f ca="1">_xll.BInterpol('Base CDI'!$H$4:$H$28,'Base CDI'!$I$4:$I$29,S1531,"Cubic","Extrapolate=Linear","MultiX=Average","Skip=True","Sort=True")</f>
        <v>13.549260698852967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47376</v>
      </c>
      <c r="T1532" s="43">
        <f ca="1">_xll.BInterpol('Base CDI'!$H$4:$H$28,'Base CDI'!$J$4:$J$29,S1532,"Cubic","Extrapolate=Linear","MultiX=Average","Skip=True","Sort=True")</f>
        <v>13.547374915289939</v>
      </c>
      <c r="U1532" s="43">
        <f ca="1">_xll.BInterpol('Base CDI'!$H$4:$H$28,'Base CDI'!$I$4:$I$29,S1532,"Cubic","Extrapolate=Linear","MultiX=Average","Skip=True","Sort=True")</f>
        <v>13.549536631459068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47377</v>
      </c>
      <c r="T1533" s="43">
        <f ca="1">_xll.BInterpol('Base CDI'!$H$4:$H$28,'Base CDI'!$J$4:$J$29,S1533,"Cubic","Extrapolate=Linear","MultiX=Average","Skip=True","Sort=True")</f>
        <v>13.547628756738593</v>
      </c>
      <c r="U1533" s="43">
        <f ca="1">_xll.BInterpol('Base CDI'!$H$4:$H$28,'Base CDI'!$I$4:$I$29,S1533,"Cubic","Extrapolate=Linear","MultiX=Average","Skip=True","Sort=True")</f>
        <v>13.549812710128256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47378</v>
      </c>
      <c r="T1534" s="43">
        <f ca="1">_xll.BInterpol('Base CDI'!$H$4:$H$28,'Base CDI'!$J$4:$J$29,S1534,"Cubic","Extrapolate=Linear","MultiX=Average","Skip=True","Sort=True")</f>
        <v>13.547882825397103</v>
      </c>
      <c r="U1534" s="43">
        <f ca="1">_xll.BInterpol('Base CDI'!$H$4:$H$28,'Base CDI'!$I$4:$I$29,S1534,"Cubic","Extrapolate=Linear","MultiX=Average","Skip=True","Sort=True")</f>
        <v>13.55008893259506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47379</v>
      </c>
      <c r="T1535" s="43">
        <f ca="1">_xll.BInterpol('Base CDI'!$H$4:$H$28,'Base CDI'!$J$4:$J$29,S1535,"Cubic","Extrapolate=Linear","MultiX=Average","Skip=True","Sort=True")</f>
        <v>13.548137119450656</v>
      </c>
      <c r="U1535" s="43">
        <f ca="1">_xll.BInterpol('Base CDI'!$H$4:$H$28,'Base CDI'!$I$4:$I$29,S1535,"Cubic","Extrapolate=Linear","MultiX=Average","Skip=True","Sort=True")</f>
        <v>13.550365296594013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47380</v>
      </c>
      <c r="T1536" s="43">
        <f ca="1">_xll.BInterpol('Base CDI'!$H$4:$H$28,'Base CDI'!$J$4:$J$29,S1536,"Cubic","Extrapolate=Linear","MultiX=Average","Skip=True","Sort=True")</f>
        <v>13.548391637084444</v>
      </c>
      <c r="U1536" s="43">
        <f ca="1">_xll.BInterpol('Base CDI'!$H$4:$H$28,'Base CDI'!$I$4:$I$29,S1536,"Cubic","Extrapolate=Linear","MultiX=Average","Skip=True","Sort=True")</f>
        <v>13.550641799859642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47381</v>
      </c>
      <c r="T1537" s="43">
        <f ca="1">_xll.BInterpol('Base CDI'!$H$4:$H$28,'Base CDI'!$J$4:$J$29,S1537,"Cubic","Extrapolate=Linear","MultiX=Average","Skip=True","Sort=True")</f>
        <v>13.548646376483658</v>
      </c>
      <c r="U1537" s="43">
        <f ca="1">_xll.BInterpol('Base CDI'!$H$4:$H$28,'Base CDI'!$I$4:$I$29,S1537,"Cubic","Extrapolate=Linear","MultiX=Average","Skip=True","Sort=True")</f>
        <v>13.550918440126479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47382</v>
      </c>
      <c r="T1538" s="43">
        <f ca="1">_xll.BInterpol('Base CDI'!$H$4:$H$28,'Base CDI'!$J$4:$J$29,S1538,"Cubic","Extrapolate=Linear","MultiX=Average","Skip=True","Sort=True")</f>
        <v>13.548901335833483</v>
      </c>
      <c r="U1538" s="43">
        <f ca="1">_xll.BInterpol('Base CDI'!$H$4:$H$28,'Base CDI'!$I$4:$I$29,S1538,"Cubic","Extrapolate=Linear","MultiX=Average","Skip=True","Sort=True")</f>
        <v>13.551195215129052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47383</v>
      </c>
      <c r="T1539" s="43">
        <f ca="1">_xll.BInterpol('Base CDI'!$H$4:$H$28,'Base CDI'!$J$4:$J$29,S1539,"Cubic","Extrapolate=Linear","MultiX=Average","Skip=True","Sort=True")</f>
        <v>13.549156513319113</v>
      </c>
      <c r="U1539" s="43">
        <f ca="1">_xll.BInterpol('Base CDI'!$H$4:$H$28,'Base CDI'!$I$4:$I$29,S1539,"Cubic","Extrapolate=Linear","MultiX=Average","Skip=True","Sort=True")</f>
        <v>13.551472122601893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47384</v>
      </c>
      <c r="T1540" s="43">
        <f ca="1">_xll.BInterpol('Base CDI'!$H$4:$H$28,'Base CDI'!$J$4:$J$29,S1540,"Cubic","Extrapolate=Linear","MultiX=Average","Skip=True","Sort=True")</f>
        <v>13.549411907125736</v>
      </c>
      <c r="U1540" s="43">
        <f ca="1">_xll.BInterpol('Base CDI'!$H$4:$H$28,'Base CDI'!$I$4:$I$29,S1540,"Cubic","Extrapolate=Linear","MultiX=Average","Skip=True","Sort=True")</f>
        <v>13.551749160279531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47385</v>
      </c>
      <c r="T1541" s="43">
        <f ca="1">_xll.BInterpol('Base CDI'!$H$4:$H$28,'Base CDI'!$J$4:$J$29,S1541,"Cubic","Extrapolate=Linear","MultiX=Average","Skip=True","Sort=True")</f>
        <v>13.549667515438539</v>
      </c>
      <c r="U1541" s="43">
        <f ca="1">_xll.BInterpol('Base CDI'!$H$4:$H$28,'Base CDI'!$I$4:$I$29,S1541,"Cubic","Extrapolate=Linear","MultiX=Average","Skip=True","Sort=True")</f>
        <v>13.552026325896497</v>
      </c>
    </row>
    <row r="1542" spans="16:21" x14ac:dyDescent="0.25">
      <c r="P1542" s="10">
        <v>36754</v>
      </c>
      <c r="Q1542">
        <v>5.594074</v>
      </c>
      <c r="S1542" s="42">
        <f t="shared" ca="1" si="28"/>
        <v>47386</v>
      </c>
      <c r="T1542" s="43">
        <f ca="1">_xll.BInterpol('Base CDI'!$H$4:$H$28,'Base CDI'!$J$4:$J$29,S1542,"Cubic","Extrapolate=Linear","MultiX=Average","Skip=True","Sort=True")</f>
        <v>13.549923336442717</v>
      </c>
      <c r="U1542" s="43">
        <f ca="1">_xll.BInterpol('Base CDI'!$H$4:$H$28,'Base CDI'!$I$4:$I$29,S1542,"Cubic","Extrapolate=Linear","MultiX=Average","Skip=True","Sort=True")</f>
        <v>13.552303617187318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47387</v>
      </c>
      <c r="T1543" s="43">
        <f ca="1">_xll.BInterpol('Base CDI'!$H$4:$H$28,'Base CDI'!$J$4:$J$29,S1543,"Cubic","Extrapolate=Linear","MultiX=Average","Skip=True","Sort=True")</f>
        <v>13.550179368323455</v>
      </c>
      <c r="U1543" s="43">
        <f ca="1">_xll.BInterpol('Base CDI'!$H$4:$H$28,'Base CDI'!$I$4:$I$29,S1543,"Cubic","Extrapolate=Linear","MultiX=Average","Skip=True","Sort=True")</f>
        <v>13.552581031886529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47388</v>
      </c>
      <c r="T1544" s="43">
        <f ca="1">_xll.BInterpol('Base CDI'!$H$4:$H$28,'Base CDI'!$J$4:$J$29,S1544,"Cubic","Extrapolate=Linear","MultiX=Average","Skip=True","Sort=True")</f>
        <v>13.550435609265945</v>
      </c>
      <c r="U1544" s="43">
        <f ca="1">_xll.BInterpol('Base CDI'!$H$4:$H$28,'Base CDI'!$I$4:$I$29,S1544,"Cubic","Extrapolate=Linear","MultiX=Average","Skip=True","Sort=True")</f>
        <v>13.552858567728656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47389</v>
      </c>
      <c r="T1545" s="43">
        <f ca="1">_xll.BInterpol('Base CDI'!$H$4:$H$28,'Base CDI'!$J$4:$J$29,S1545,"Cubic","Extrapolate=Linear","MultiX=Average","Skip=True","Sort=True")</f>
        <v>13.550692057455375</v>
      </c>
      <c r="U1545" s="43">
        <f ca="1">_xll.BInterpol('Base CDI'!$H$4:$H$28,'Base CDI'!$I$4:$I$29,S1545,"Cubic","Extrapolate=Linear","MultiX=Average","Skip=True","Sort=True")</f>
        <v>13.553136222448231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47390</v>
      </c>
      <c r="T1546" s="43">
        <f ca="1">_xll.BInterpol('Base CDI'!$H$4:$H$28,'Base CDI'!$J$4:$J$29,S1546,"Cubic","Extrapolate=Linear","MultiX=Average","Skip=True","Sort=True")</f>
        <v>13.550948711076938</v>
      </c>
      <c r="U1546" s="43">
        <f ca="1">_xll.BInterpol('Base CDI'!$H$4:$H$28,'Base CDI'!$I$4:$I$29,S1546,"Cubic","Extrapolate=Linear","MultiX=Average","Skip=True","Sort=True")</f>
        <v>13.553413993779783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47391</v>
      </c>
      <c r="T1547" s="43">
        <f ca="1">_xll.BInterpol('Base CDI'!$H$4:$H$28,'Base CDI'!$J$4:$J$29,S1547,"Cubic","Extrapolate=Linear","MultiX=Average","Skip=True","Sort=True")</f>
        <v>13.551205568315819</v>
      </c>
      <c r="U1547" s="43">
        <f ca="1">_xll.BInterpol('Base CDI'!$H$4:$H$28,'Base CDI'!$I$4:$I$29,S1547,"Cubic","Extrapolate=Linear","MultiX=Average","Skip=True","Sort=True")</f>
        <v>13.553691879457842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47392</v>
      </c>
      <c r="T1548" s="43">
        <f ca="1">_xll.BInterpol('Base CDI'!$H$4:$H$28,'Base CDI'!$J$4:$J$29,S1548,"Cubic","Extrapolate=Linear","MultiX=Average","Skip=True","Sort=True")</f>
        <v>13.551462627357212</v>
      </c>
      <c r="U1548" s="43">
        <f ca="1">_xll.BInterpol('Base CDI'!$H$4:$H$28,'Base CDI'!$I$4:$I$29,S1548,"Cubic","Extrapolate=Linear","MultiX=Average","Skip=True","Sort=True")</f>
        <v>13.553969877216938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47393</v>
      </c>
      <c r="T1549" s="43">
        <f ca="1">_xll.BInterpol('Base CDI'!$H$4:$H$28,'Base CDI'!$J$4:$J$29,S1549,"Cubic","Extrapolate=Linear","MultiX=Average","Skip=True","Sort=True")</f>
        <v>13.551719886386303</v>
      </c>
      <c r="U1549" s="43">
        <f ca="1">_xll.BInterpol('Base CDI'!$H$4:$H$28,'Base CDI'!$I$4:$I$29,S1549,"Cubic","Extrapolate=Linear","MultiX=Average","Skip=True","Sort=True")</f>
        <v>13.554247984791603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47394</v>
      </c>
      <c r="T1550" s="43">
        <f ca="1">_xll.BInterpol('Base CDI'!$H$4:$H$28,'Base CDI'!$J$4:$J$29,S1550,"Cubic","Extrapolate=Linear","MultiX=Average","Skip=True","Sort=True")</f>
        <v>13.551977343588284</v>
      </c>
      <c r="U1550" s="43">
        <f ca="1">_xll.BInterpol('Base CDI'!$H$4:$H$28,'Base CDI'!$I$4:$I$29,S1550,"Cubic","Extrapolate=Linear","MultiX=Average","Skip=True","Sort=True")</f>
        <v>13.554526199916364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47395</v>
      </c>
      <c r="T1551" s="43">
        <f ca="1">_xll.BInterpol('Base CDI'!$H$4:$H$28,'Base CDI'!$J$4:$J$29,S1551,"Cubic","Extrapolate=Linear","MultiX=Average","Skip=True","Sort=True")</f>
        <v>13.552234997148343</v>
      </c>
      <c r="U1551" s="43">
        <f ca="1">_xll.BInterpol('Base CDI'!$H$4:$H$28,'Base CDI'!$I$4:$I$29,S1551,"Cubic","Extrapolate=Linear","MultiX=Average","Skip=True","Sort=True")</f>
        <v>13.554804520325753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47396</v>
      </c>
      <c r="T1552" s="43">
        <f ca="1">_xll.BInterpol('Base CDI'!$H$4:$H$28,'Base CDI'!$J$4:$J$29,S1552,"Cubic","Extrapolate=Linear","MultiX=Average","Skip=True","Sort=True")</f>
        <v>13.552492845251672</v>
      </c>
      <c r="U1552" s="43">
        <f ca="1">_xll.BInterpol('Base CDI'!$H$4:$H$28,'Base CDI'!$I$4:$I$29,S1552,"Cubic","Extrapolate=Linear","MultiX=Average","Skip=True","Sort=True")</f>
        <v>13.555082943754298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47397</v>
      </c>
      <c r="T1553" s="43">
        <f ca="1">_xll.BInterpol('Base CDI'!$H$4:$H$28,'Base CDI'!$J$4:$J$29,S1553,"Cubic","Extrapolate=Linear","MultiX=Average","Skip=True","Sort=True")</f>
        <v>13.552750886083457</v>
      </c>
      <c r="U1553" s="43">
        <f ca="1">_xll.BInterpol('Base CDI'!$H$4:$H$28,'Base CDI'!$I$4:$I$29,S1553,"Cubic","Extrapolate=Linear","MultiX=Average","Skip=True","Sort=True")</f>
        <v>13.555361467936534</v>
      </c>
    </row>
    <row r="1554" spans="16:21" x14ac:dyDescent="0.25">
      <c r="P1554" s="10">
        <v>36770</v>
      </c>
      <c r="Q1554">
        <v>5.634652</v>
      </c>
      <c r="S1554" s="42">
        <f t="shared" ca="1" si="29"/>
        <v>47398</v>
      </c>
      <c r="T1554" s="43">
        <f ca="1">_xll.BInterpol('Base CDI'!$H$4:$H$28,'Base CDI'!$J$4:$J$29,S1554,"Cubic","Extrapolate=Linear","MultiX=Average","Skip=True","Sort=True")</f>
        <v>13.553009117828891</v>
      </c>
      <c r="U1554" s="43">
        <f ca="1">_xll.BInterpol('Base CDI'!$H$4:$H$28,'Base CDI'!$I$4:$I$29,S1554,"Cubic","Extrapolate=Linear","MultiX=Average","Skip=True","Sort=True")</f>
        <v>13.555640090606984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47399</v>
      </c>
      <c r="T1555" s="43">
        <f ca="1">_xll.BInterpol('Base CDI'!$H$4:$H$28,'Base CDI'!$J$4:$J$29,S1555,"Cubic","Extrapolate=Linear","MultiX=Average","Skip=True","Sort=True")</f>
        <v>13.553267538673163</v>
      </c>
      <c r="U1555" s="43">
        <f ca="1">_xll.BInterpol('Base CDI'!$H$4:$H$28,'Base CDI'!$I$4:$I$29,S1555,"Cubic","Extrapolate=Linear","MultiX=Average","Skip=True","Sort=True")</f>
        <v>13.555918809500183</v>
      </c>
    </row>
    <row r="1556" spans="16:21" x14ac:dyDescent="0.25">
      <c r="P1556" s="10">
        <v>36774</v>
      </c>
      <c r="Q1556">
        <v>5.641438</v>
      </c>
      <c r="S1556" s="42">
        <f t="shared" ca="1" si="29"/>
        <v>47400</v>
      </c>
      <c r="T1556" s="43">
        <f ca="1">_xll.BInterpol('Base CDI'!$H$4:$H$28,'Base CDI'!$J$4:$J$29,S1556,"Cubic","Extrapolate=Linear","MultiX=Average","Skip=True","Sort=True")</f>
        <v>13.553526146801461</v>
      </c>
      <c r="U1556" s="43">
        <f ca="1">_xll.BInterpol('Base CDI'!$H$4:$H$28,'Base CDI'!$I$4:$I$29,S1556,"Cubic","Extrapolate=Linear","MultiX=Average","Skip=True","Sort=True")</f>
        <v>13.556197622350659</v>
      </c>
    </row>
    <row r="1557" spans="16:21" x14ac:dyDescent="0.25">
      <c r="P1557" s="10">
        <v>36775</v>
      </c>
      <c r="Q1557">
        <v>5.644838</v>
      </c>
      <c r="S1557" s="42">
        <f t="shared" ca="1" si="29"/>
        <v>47401</v>
      </c>
      <c r="T1557" s="43">
        <f ca="1">_xll.BInterpol('Base CDI'!$H$4:$H$28,'Base CDI'!$J$4:$J$29,S1557,"Cubic","Extrapolate=Linear","MultiX=Average","Skip=True","Sort=True")</f>
        <v>13.553784940398975</v>
      </c>
      <c r="U1557" s="43">
        <f ca="1">_xll.BInterpol('Base CDI'!$H$4:$H$28,'Base CDI'!$I$4:$I$29,S1557,"Cubic","Extrapolate=Linear","MultiX=Average","Skip=True","Sort=True")</f>
        <v>13.556476526892943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47402</v>
      </c>
      <c r="T1558" s="43">
        <f ca="1">_xll.BInterpol('Base CDI'!$H$4:$H$28,'Base CDI'!$J$4:$J$29,S1558,"Cubic","Extrapolate=Linear","MultiX=Average","Skip=True","Sort=True")</f>
        <v>13.554043917650896</v>
      </c>
      <c r="U1558" s="43">
        <f ca="1">_xll.BInterpol('Base CDI'!$H$4:$H$28,'Base CDI'!$I$4:$I$29,S1558,"Cubic","Extrapolate=Linear","MultiX=Average","Skip=True","Sort=True")</f>
        <v>13.556755520861564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47403</v>
      </c>
      <c r="T1559" s="43">
        <f ca="1">_xll.BInterpol('Base CDI'!$H$4:$H$28,'Base CDI'!$J$4:$J$29,S1559,"Cubic","Extrapolate=Linear","MultiX=Average","Skip=True","Sort=True")</f>
        <v>13.554303076742412</v>
      </c>
      <c r="U1559" s="43">
        <f ca="1">_xll.BInterpol('Base CDI'!$H$4:$H$28,'Base CDI'!$I$4:$I$29,S1559,"Cubic","Extrapolate=Linear","MultiX=Average","Skip=True","Sort=True")</f>
        <v>13.557034601991054</v>
      </c>
    </row>
    <row r="1560" spans="16:21" x14ac:dyDescent="0.25">
      <c r="P1560" s="10">
        <v>36781</v>
      </c>
      <c r="Q1560">
        <v>5.655087</v>
      </c>
      <c r="S1560" s="42">
        <f t="shared" ca="1" si="29"/>
        <v>47404</v>
      </c>
      <c r="T1560" s="43">
        <f ca="1">_xll.BInterpol('Base CDI'!$H$4:$H$28,'Base CDI'!$J$4:$J$29,S1560,"Cubic","Extrapolate=Linear","MultiX=Average","Skip=True","Sort=True")</f>
        <v>13.554562415858715</v>
      </c>
      <c r="U1560" s="43">
        <f ca="1">_xll.BInterpol('Base CDI'!$H$4:$H$28,'Base CDI'!$I$4:$I$29,S1560,"Cubic","Extrapolate=Linear","MultiX=Average","Skip=True","Sort=True")</f>
        <v>13.557313768015941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47405</v>
      </c>
      <c r="T1561" s="43">
        <f ca="1">_xll.BInterpol('Base CDI'!$H$4:$H$28,'Base CDI'!$J$4:$J$29,S1561,"Cubic","Extrapolate=Linear","MultiX=Average","Skip=True","Sort=True")</f>
        <v>13.554821933184993</v>
      </c>
      <c r="U1561" s="43">
        <f ca="1">_xll.BInterpol('Base CDI'!$H$4:$H$28,'Base CDI'!$I$4:$I$29,S1561,"Cubic","Extrapolate=Linear","MultiX=Average","Skip=True","Sort=True")</f>
        <v>13.557593016670756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47406</v>
      </c>
      <c r="T1562" s="43">
        <f ca="1">_xll.BInterpol('Base CDI'!$H$4:$H$28,'Base CDI'!$J$4:$J$29,S1562,"Cubic","Extrapolate=Linear","MultiX=Average","Skip=True","Sort=True")</f>
        <v>13.555081626906436</v>
      </c>
      <c r="U1562" s="43">
        <f ca="1">_xll.BInterpol('Base CDI'!$H$4:$H$28,'Base CDI'!$I$4:$I$29,S1562,"Cubic","Extrapolate=Linear","MultiX=Average","Skip=True","Sort=True")</f>
        <v>13.557872345690027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47407</v>
      </c>
      <c r="T1563" s="43">
        <f ca="1">_xll.BInterpol('Base CDI'!$H$4:$H$28,'Base CDI'!$J$4:$J$29,S1563,"Cubic","Extrapolate=Linear","MultiX=Average","Skip=True","Sort=True")</f>
        <v>13.555341495208232</v>
      </c>
      <c r="U1563" s="43">
        <f ca="1">_xll.BInterpol('Base CDI'!$H$4:$H$28,'Base CDI'!$I$4:$I$29,S1563,"Cubic","Extrapolate=Linear","MultiX=Average","Skip=True","Sort=True")</f>
        <v>13.558151752808287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47408</v>
      </c>
      <c r="T1564" s="43">
        <f ca="1">_xll.BInterpol('Base CDI'!$H$4:$H$28,'Base CDI'!$J$4:$J$29,S1564,"Cubic","Extrapolate=Linear","MultiX=Average","Skip=True","Sort=True")</f>
        <v>13.555601536275571</v>
      </c>
      <c r="U1564" s="43">
        <f ca="1">_xll.BInterpol('Base CDI'!$H$4:$H$28,'Base CDI'!$I$4:$I$29,S1564,"Cubic","Extrapolate=Linear","MultiX=Average","Skip=True","Sort=True")</f>
        <v>13.558431235760064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47409</v>
      </c>
      <c r="T1565" s="43">
        <f ca="1">_xll.BInterpol('Base CDI'!$H$4:$H$28,'Base CDI'!$J$4:$J$29,S1565,"Cubic","Extrapolate=Linear","MultiX=Average","Skip=True","Sort=True")</f>
        <v>13.555861748293646</v>
      </c>
      <c r="U1565" s="43">
        <f ca="1">_xll.BInterpol('Base CDI'!$H$4:$H$28,'Base CDI'!$I$4:$I$29,S1565,"Cubic","Extrapolate=Linear","MultiX=Average","Skip=True","Sort=True")</f>
        <v>13.558710792279889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47410</v>
      </c>
      <c r="T1566" s="43">
        <f ca="1">_xll.BInterpol('Base CDI'!$H$4:$H$28,'Base CDI'!$J$4:$J$29,S1566,"Cubic","Extrapolate=Linear","MultiX=Average","Skip=True","Sort=True")</f>
        <v>13.556122129447642</v>
      </c>
      <c r="U1566" s="43">
        <f ca="1">_xll.BInterpol('Base CDI'!$H$4:$H$28,'Base CDI'!$I$4:$I$29,S1566,"Cubic","Extrapolate=Linear","MultiX=Average","Skip=True","Sort=True")</f>
        <v>13.558990420102292</v>
      </c>
    </row>
    <row r="1567" spans="16:21" x14ac:dyDescent="0.25">
      <c r="P1567" s="10">
        <v>36790</v>
      </c>
      <c r="Q1567">
        <v>5.679125</v>
      </c>
      <c r="S1567" s="42">
        <f t="shared" ca="1" si="29"/>
        <v>47411</v>
      </c>
      <c r="T1567" s="43">
        <f ca="1">_xll.BInterpol('Base CDI'!$H$4:$H$28,'Base CDI'!$J$4:$J$29,S1567,"Cubic","Extrapolate=Linear","MultiX=Average","Skip=True","Sort=True")</f>
        <v>13.556382677922754</v>
      </c>
      <c r="U1567" s="43">
        <f ca="1">_xll.BInterpol('Base CDI'!$H$4:$H$28,'Base CDI'!$I$4:$I$29,S1567,"Cubic","Extrapolate=Linear","MultiX=Average","Skip=True","Sort=True")</f>
        <v>13.559270116961804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47412</v>
      </c>
      <c r="T1568" s="43">
        <f ca="1">_xll.BInterpol('Base CDI'!$H$4:$H$28,'Base CDI'!$J$4:$J$29,S1568,"Cubic","Extrapolate=Linear","MultiX=Average","Skip=True","Sort=True")</f>
        <v>13.556643391904165</v>
      </c>
      <c r="U1568" s="43">
        <f ca="1">_xll.BInterpol('Base CDI'!$H$4:$H$28,'Base CDI'!$I$4:$I$29,S1568,"Cubic","Extrapolate=Linear","MultiX=Average","Skip=True","Sort=True")</f>
        <v>13.559549880592952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47413</v>
      </c>
      <c r="T1569" s="43">
        <f ca="1">_xll.BInterpol('Base CDI'!$H$4:$H$28,'Base CDI'!$J$4:$J$29,S1569,"Cubic","Extrapolate=Linear","MultiX=Average","Skip=True","Sort=True")</f>
        <v>13.556904269577071</v>
      </c>
      <c r="U1569" s="43">
        <f ca="1">_xll.BInterpol('Base CDI'!$H$4:$H$28,'Base CDI'!$I$4:$I$29,S1569,"Cubic","Extrapolate=Linear","MultiX=Average","Skip=True","Sort=True")</f>
        <v>13.559829708730268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47414</v>
      </c>
      <c r="T1570" s="43">
        <f ca="1">_xll.BInterpol('Base CDI'!$H$4:$H$28,'Base CDI'!$J$4:$J$29,S1570,"Cubic","Extrapolate=Linear","MultiX=Average","Skip=True","Sort=True")</f>
        <v>13.557165309126658</v>
      </c>
      <c r="U1570" s="43">
        <f ca="1">_xll.BInterpol('Base CDI'!$H$4:$H$28,'Base CDI'!$I$4:$I$29,S1570,"Cubic","Extrapolate=Linear","MultiX=Average","Skip=True","Sort=True")</f>
        <v>13.560109599108282</v>
      </c>
    </row>
    <row r="1571" spans="16:21" x14ac:dyDescent="0.25">
      <c r="P1571" s="10">
        <v>36796</v>
      </c>
      <c r="Q1571">
        <v>5.692895</v>
      </c>
      <c r="S1571" s="42">
        <f t="shared" ca="1" si="29"/>
        <v>47415</v>
      </c>
      <c r="T1571" s="43">
        <f ca="1">_xll.BInterpol('Base CDI'!$H$4:$H$28,'Base CDI'!$J$4:$J$29,S1571,"Cubic","Extrapolate=Linear","MultiX=Average","Skip=True","Sort=True")</f>
        <v>13.557426508738114</v>
      </c>
      <c r="U1571" s="43">
        <f ca="1">_xll.BInterpol('Base CDI'!$H$4:$H$28,'Base CDI'!$I$4:$I$29,S1571,"Cubic","Extrapolate=Linear","MultiX=Average","Skip=True","Sort=True")</f>
        <v>13.560389549461524</v>
      </c>
    </row>
    <row r="1572" spans="16:21" x14ac:dyDescent="0.25">
      <c r="P1572" s="10">
        <v>36797</v>
      </c>
      <c r="Q1572">
        <v>5.696332</v>
      </c>
      <c r="S1572" s="42">
        <f t="shared" ca="1" si="29"/>
        <v>47416</v>
      </c>
      <c r="T1572" s="43">
        <f ca="1">_xll.BInterpol('Base CDI'!$H$4:$H$28,'Base CDI'!$J$4:$J$29,S1572,"Cubic","Extrapolate=Linear","MultiX=Average","Skip=True","Sort=True")</f>
        <v>13.557687866596634</v>
      </c>
      <c r="U1572" s="43">
        <f ca="1">_xll.BInterpol('Base CDI'!$H$4:$H$28,'Base CDI'!$I$4:$I$29,S1572,"Cubic","Extrapolate=Linear","MultiX=Average","Skip=True","Sort=True")</f>
        <v>13.560669557524523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47417</v>
      </c>
      <c r="T1573" s="43">
        <f ca="1">_xll.BInterpol('Base CDI'!$H$4:$H$28,'Base CDI'!$J$4:$J$29,S1573,"Cubic","Extrapolate=Linear","MultiX=Average","Skip=True","Sort=True")</f>
        <v>13.557949380887404</v>
      </c>
      <c r="U1573" s="43">
        <f ca="1">_xll.BInterpol('Base CDI'!$H$4:$H$28,'Base CDI'!$I$4:$I$29,S1573,"Cubic","Extrapolate=Linear","MultiX=Average","Skip=True","Sort=True")</f>
        <v>13.560949621031812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47418</v>
      </c>
      <c r="T1574" s="43">
        <f ca="1">_xll.BInterpol('Base CDI'!$H$4:$H$28,'Base CDI'!$J$4:$J$29,S1574,"Cubic","Extrapolate=Linear","MultiX=Average","Skip=True","Sort=True")</f>
        <v>13.558211049795613</v>
      </c>
      <c r="U1574" s="43">
        <f ca="1">_xll.BInterpol('Base CDI'!$H$4:$H$28,'Base CDI'!$I$4:$I$29,S1574,"Cubic","Extrapolate=Linear","MultiX=Average","Skip=True","Sort=True")</f>
        <v>13.561229737717916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47419</v>
      </c>
      <c r="T1575" s="43">
        <f ca="1">_xll.BInterpol('Base CDI'!$H$4:$H$28,'Base CDI'!$J$4:$J$29,S1575,"Cubic","Extrapolate=Linear","MultiX=Average","Skip=True","Sort=True")</f>
        <v>13.558472871506453</v>
      </c>
      <c r="U1575" s="43">
        <f ca="1">_xll.BInterpol('Base CDI'!$H$4:$H$28,'Base CDI'!$I$4:$I$29,S1575,"Cubic","Extrapolate=Linear","MultiX=Average","Skip=True","Sort=True")</f>
        <v>13.56150990531737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47420</v>
      </c>
      <c r="T1576" s="43">
        <f ca="1">_xll.BInterpol('Base CDI'!$H$4:$H$28,'Base CDI'!$J$4:$J$29,S1576,"Cubic","Extrapolate=Linear","MultiX=Average","Skip=True","Sort=True")</f>
        <v>13.558734844205112</v>
      </c>
      <c r="U1576" s="43">
        <f ca="1">_xll.BInterpol('Base CDI'!$H$4:$H$28,'Base CDI'!$I$4:$I$29,S1576,"Cubic","Extrapolate=Linear","MultiX=Average","Skip=True","Sort=True")</f>
        <v>13.561790121564702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47421</v>
      </c>
      <c r="T1577" s="43">
        <f ca="1">_xll.BInterpol('Base CDI'!$H$4:$H$28,'Base CDI'!$J$4:$J$29,S1577,"Cubic","Extrapolate=Linear","MultiX=Average","Skip=True","Sort=True")</f>
        <v>13.558996966076782</v>
      </c>
      <c r="U1577" s="43">
        <f ca="1">_xll.BInterpol('Base CDI'!$H$4:$H$28,'Base CDI'!$I$4:$I$29,S1577,"Cubic","Extrapolate=Linear","MultiX=Average","Skip=True","Sort=True")</f>
        <v>13.56207038419444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47422</v>
      </c>
      <c r="T1578" s="43">
        <f ca="1">_xll.BInterpol('Base CDI'!$H$4:$H$28,'Base CDI'!$J$4:$J$29,S1578,"Cubic","Extrapolate=Linear","MultiX=Average","Skip=True","Sort=True")</f>
        <v>13.559259235306648</v>
      </c>
      <c r="U1578" s="43">
        <f ca="1">_xll.BInterpol('Base CDI'!$H$4:$H$28,'Base CDI'!$I$4:$I$29,S1578,"Cubic","Extrapolate=Linear","MultiX=Average","Skip=True","Sort=True")</f>
        <v>13.562350690941118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47423</v>
      </c>
      <c r="T1579" s="43">
        <f ca="1">_xll.BInterpol('Base CDI'!$H$4:$H$28,'Base CDI'!$J$4:$J$29,S1579,"Cubic","Extrapolate=Linear","MultiX=Average","Skip=True","Sort=True")</f>
        <v>13.559521650079905</v>
      </c>
      <c r="U1579" s="43">
        <f ca="1">_xll.BInterpol('Base CDI'!$H$4:$H$28,'Base CDI'!$I$4:$I$29,S1579,"Cubic","Extrapolate=Linear","MultiX=Average","Skip=True","Sort=True")</f>
        <v>13.562631039539264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47424</v>
      </c>
      <c r="T1580" s="43">
        <f ca="1">_xll.BInterpol('Base CDI'!$H$4:$H$28,'Base CDI'!$J$4:$J$29,S1580,"Cubic","Extrapolate=Linear","MultiX=Average","Skip=True","Sort=True")</f>
        <v>13.559784208581737</v>
      </c>
      <c r="U1580" s="43">
        <f ca="1">_xll.BInterpol('Base CDI'!$H$4:$H$28,'Base CDI'!$I$4:$I$29,S1580,"Cubic","Extrapolate=Linear","MultiX=Average","Skip=True","Sort=True")</f>
        <v>13.562911427723407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47425</v>
      </c>
      <c r="T1581" s="43">
        <f ca="1">_xll.BInterpol('Base CDI'!$H$4:$H$28,'Base CDI'!$J$4:$J$29,S1581,"Cubic","Extrapolate=Linear","MultiX=Average","Skip=True","Sort=True")</f>
        <v>13.560046908997339</v>
      </c>
      <c r="U1581" s="43">
        <f ca="1">_xll.BInterpol('Base CDI'!$H$4:$H$28,'Base CDI'!$I$4:$I$29,S1581,"Cubic","Extrapolate=Linear","MultiX=Average","Skip=True","Sort=True")</f>
        <v>13.563191853228078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47426</v>
      </c>
      <c r="T1582" s="43">
        <f ca="1">_xll.BInterpol('Base CDI'!$H$4:$H$28,'Base CDI'!$J$4:$J$29,S1582,"Cubic","Extrapolate=Linear","MultiX=Average","Skip=True","Sort=True")</f>
        <v>13.560309749511898</v>
      </c>
      <c r="U1582" s="43">
        <f ca="1">_xll.BInterpol('Base CDI'!$H$4:$H$28,'Base CDI'!$I$4:$I$29,S1582,"Cubic","Extrapolate=Linear","MultiX=Average","Skip=True","Sort=True")</f>
        <v>13.563472313787807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47427</v>
      </c>
      <c r="T1583" s="43">
        <f ca="1">_xll.BInterpol('Base CDI'!$H$4:$H$28,'Base CDI'!$J$4:$J$29,S1583,"Cubic","Extrapolate=Linear","MultiX=Average","Skip=True","Sort=True")</f>
        <v>13.560572728310603</v>
      </c>
      <c r="U1583" s="43">
        <f ca="1">_xll.BInterpol('Base CDI'!$H$4:$H$28,'Base CDI'!$I$4:$I$29,S1583,"Cubic","Extrapolate=Linear","MultiX=Average","Skip=True","Sort=True")</f>
        <v>13.563752807137124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47428</v>
      </c>
      <c r="T1584" s="43">
        <f ca="1">_xll.BInterpol('Base CDI'!$H$4:$H$28,'Base CDI'!$J$4:$J$29,S1584,"Cubic","Extrapolate=Linear","MultiX=Average","Skip=True","Sort=True")</f>
        <v>13.560835843578646</v>
      </c>
      <c r="U1584" s="43">
        <f ca="1">_xll.BInterpol('Base CDI'!$H$4:$H$28,'Base CDI'!$I$4:$I$29,S1584,"Cubic","Extrapolate=Linear","MultiX=Average","Skip=True","Sort=True")</f>
        <v>13.56403333101056</v>
      </c>
    </row>
    <row r="1585" spans="16:21" x14ac:dyDescent="0.25">
      <c r="P1585" s="10">
        <v>36817</v>
      </c>
      <c r="Q1585">
        <v>5.741339</v>
      </c>
      <c r="S1585" s="42">
        <f t="shared" ca="1" si="29"/>
        <v>47429</v>
      </c>
      <c r="T1585" s="43">
        <f ca="1">_xll.BInterpol('Base CDI'!$H$4:$H$28,'Base CDI'!$J$4:$J$29,S1585,"Cubic","Extrapolate=Linear","MultiX=Average","Skip=True","Sort=True")</f>
        <v>13.561099093501214</v>
      </c>
      <c r="U1585" s="43">
        <f ca="1">_xll.BInterpol('Base CDI'!$H$4:$H$28,'Base CDI'!$I$4:$I$29,S1585,"Cubic","Extrapolate=Linear","MultiX=Average","Skip=True","Sort=True")</f>
        <v>13.564313883142644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47430</v>
      </c>
      <c r="T1586" s="43">
        <f ca="1">_xll.BInterpol('Base CDI'!$H$4:$H$28,'Base CDI'!$J$4:$J$29,S1586,"Cubic","Extrapolate=Linear","MultiX=Average","Skip=True","Sort=True")</f>
        <v>13.561362476263497</v>
      </c>
      <c r="U1586" s="43">
        <f ca="1">_xll.BInterpol('Base CDI'!$H$4:$H$28,'Base CDI'!$I$4:$I$29,S1586,"Cubic","Extrapolate=Linear","MultiX=Average","Skip=True","Sort=True")</f>
        <v>13.564594461267905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47431</v>
      </c>
      <c r="T1587" s="43">
        <f ca="1">_xll.BInterpol('Base CDI'!$H$4:$H$28,'Base CDI'!$J$4:$J$29,S1587,"Cubic","Extrapolate=Linear","MultiX=Average","Skip=True","Sort=True")</f>
        <v>13.561625990050688</v>
      </c>
      <c r="U1587" s="43">
        <f ca="1">_xll.BInterpol('Base CDI'!$H$4:$H$28,'Base CDI'!$I$4:$I$29,S1587,"Cubic","Extrapolate=Linear","MultiX=Average","Skip=True","Sort=True")</f>
        <v>13.564875063120876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47432</v>
      </c>
      <c r="T1588" s="43">
        <f ca="1">_xll.BInterpol('Base CDI'!$H$4:$H$28,'Base CDI'!$J$4:$J$29,S1588,"Cubic","Extrapolate=Linear","MultiX=Average","Skip=True","Sort=True")</f>
        <v>13.561889633047972</v>
      </c>
      <c r="U1588" s="43">
        <f ca="1">_xll.BInterpol('Base CDI'!$H$4:$H$28,'Base CDI'!$I$4:$I$29,S1588,"Cubic","Extrapolate=Linear","MultiX=Average","Skip=True","Sort=True")</f>
        <v>13.565155686436084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47433</v>
      </c>
      <c r="T1589" s="43">
        <f ca="1">_xll.BInterpol('Base CDI'!$H$4:$H$28,'Base CDI'!$J$4:$J$29,S1589,"Cubic","Extrapolate=Linear","MultiX=Average","Skip=True","Sort=True")</f>
        <v>13.562153403440542</v>
      </c>
      <c r="U1589" s="43">
        <f ca="1">_xll.BInterpol('Base CDI'!$H$4:$H$28,'Base CDI'!$I$4:$I$29,S1589,"Cubic","Extrapolate=Linear","MultiX=Average","Skip=True","Sort=True")</f>
        <v>13.56543632894806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47434</v>
      </c>
      <c r="T1590" s="43">
        <f ca="1">_xll.BInterpol('Base CDI'!$H$4:$H$28,'Base CDI'!$J$4:$J$29,S1590,"Cubic","Extrapolate=Linear","MultiX=Average","Skip=True","Sort=True")</f>
        <v>13.562417299413585</v>
      </c>
      <c r="U1590" s="43">
        <f ca="1">_xll.BInterpol('Base CDI'!$H$4:$H$28,'Base CDI'!$I$4:$I$29,S1590,"Cubic","Extrapolate=Linear","MultiX=Average","Skip=True","Sort=True")</f>
        <v>13.565716988391335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47435</v>
      </c>
      <c r="T1591" s="43">
        <f ca="1">_xll.BInterpol('Base CDI'!$H$4:$H$28,'Base CDI'!$J$4:$J$29,S1591,"Cubic","Extrapolate=Linear","MultiX=Average","Skip=True","Sort=True")</f>
        <v>13.562681319152293</v>
      </c>
      <c r="U1591" s="43">
        <f ca="1">_xll.BInterpol('Base CDI'!$H$4:$H$28,'Base CDI'!$I$4:$I$29,S1591,"Cubic","Extrapolate=Linear","MultiX=Average","Skip=True","Sort=True")</f>
        <v>13.565997662500438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47436</v>
      </c>
      <c r="T1592" s="43">
        <f ca="1">_xll.BInterpol('Base CDI'!$H$4:$H$28,'Base CDI'!$J$4:$J$29,S1592,"Cubic","Extrapolate=Linear","MultiX=Average","Skip=True","Sort=True")</f>
        <v>13.562945460841854</v>
      </c>
      <c r="U1592" s="43">
        <f ca="1">_xll.BInterpol('Base CDI'!$H$4:$H$28,'Base CDI'!$I$4:$I$29,S1592,"Cubic","Extrapolate=Linear","MultiX=Average","Skip=True","Sort=True")</f>
        <v>13.566278349009899</v>
      </c>
    </row>
    <row r="1593" spans="16:21" x14ac:dyDescent="0.25">
      <c r="P1593" s="10">
        <v>36829</v>
      </c>
      <c r="Q1593">
        <v>5.769209</v>
      </c>
      <c r="S1593" s="42">
        <f t="shared" ca="1" si="29"/>
        <v>47437</v>
      </c>
      <c r="T1593" s="43">
        <f ca="1">_xll.BInterpol('Base CDI'!$H$4:$H$28,'Base CDI'!$J$4:$J$29,S1593,"Cubic","Extrapolate=Linear","MultiX=Average","Skip=True","Sort=True")</f>
        <v>13.563209722667459</v>
      </c>
      <c r="U1593" s="43">
        <f ca="1">_xll.BInterpol('Base CDI'!$H$4:$H$28,'Base CDI'!$I$4:$I$29,S1593,"Cubic","Extrapolate=Linear","MultiX=Average","Skip=True","Sort=True")</f>
        <v>13.566559045654248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47438</v>
      </c>
      <c r="T1594" s="43">
        <f ca="1">_xll.BInterpol('Base CDI'!$H$4:$H$28,'Base CDI'!$J$4:$J$29,S1594,"Cubic","Extrapolate=Linear","MultiX=Average","Skip=True","Sort=True")</f>
        <v>13.563474102814295</v>
      </c>
      <c r="U1594" s="43">
        <f ca="1">_xll.BInterpol('Base CDI'!$H$4:$H$28,'Base CDI'!$I$4:$I$29,S1594,"Cubic","Extrapolate=Linear","MultiX=Average","Skip=True","Sort=True")</f>
        <v>13.566839750168015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47439</v>
      </c>
      <c r="T1595" s="43">
        <f ca="1">_xll.BInterpol('Base CDI'!$H$4:$H$28,'Base CDI'!$J$4:$J$29,S1595,"Cubic","Extrapolate=Linear","MultiX=Average","Skip=True","Sort=True")</f>
        <v>13.563738599467555</v>
      </c>
      <c r="U1595" s="43">
        <f ca="1">_xll.BInterpol('Base CDI'!$H$4:$H$28,'Base CDI'!$I$4:$I$29,S1595,"Cubic","Extrapolate=Linear","MultiX=Average","Skip=True","Sort=True")</f>
        <v>13.56712046028573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47440</v>
      </c>
      <c r="T1596" s="43">
        <f ca="1">_xll.BInterpol('Base CDI'!$H$4:$H$28,'Base CDI'!$J$4:$J$29,S1596,"Cubic","Extrapolate=Linear","MultiX=Average","Skip=True","Sort=True")</f>
        <v>13.564003210812427</v>
      </c>
      <c r="U1596" s="43">
        <f ca="1">_xll.BInterpol('Base CDI'!$H$4:$H$28,'Base CDI'!$I$4:$I$29,S1596,"Cubic","Extrapolate=Linear","MultiX=Average","Skip=True","Sort=True")</f>
        <v>13.567401173741924</v>
      </c>
    </row>
    <row r="1597" spans="16:21" x14ac:dyDescent="0.25">
      <c r="P1597" s="10">
        <v>36836</v>
      </c>
      <c r="Q1597">
        <v>5.783188</v>
      </c>
      <c r="S1597" s="42">
        <f t="shared" ca="1" si="29"/>
        <v>47441</v>
      </c>
      <c r="T1597" s="43">
        <f ca="1">_xll.BInterpol('Base CDI'!$H$4:$H$28,'Base CDI'!$J$4:$J$29,S1597,"Cubic","Extrapolate=Linear","MultiX=Average","Skip=True","Sort=True")</f>
        <v>13.564267935034101</v>
      </c>
      <c r="U1597" s="43">
        <f ca="1">_xll.BInterpol('Base CDI'!$H$4:$H$28,'Base CDI'!$I$4:$I$29,S1597,"Cubic","Extrapolate=Linear","MultiX=Average","Skip=True","Sort=True")</f>
        <v>13.567681888271128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47442</v>
      </c>
      <c r="T1598" s="43">
        <f ca="1">_xll.BInterpol('Base CDI'!$H$4:$H$28,'Base CDI'!$J$4:$J$29,S1598,"Cubic","Extrapolate=Linear","MultiX=Average","Skip=True","Sort=True")</f>
        <v>13.564532770317765</v>
      </c>
      <c r="U1598" s="43">
        <f ca="1">_xll.BInterpol('Base CDI'!$H$4:$H$28,'Base CDI'!$I$4:$I$29,S1598,"Cubic","Extrapolate=Linear","MultiX=Average","Skip=True","Sort=True")</f>
        <v>13.567962601607869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47443</v>
      </c>
      <c r="T1599" s="43">
        <f ca="1">_xll.BInterpol('Base CDI'!$H$4:$H$28,'Base CDI'!$J$4:$J$29,S1599,"Cubic","Extrapolate=Linear","MultiX=Average","Skip=True","Sort=True")</f>
        <v>13.564797714848611</v>
      </c>
      <c r="U1599" s="43">
        <f ca="1">_xll.BInterpol('Base CDI'!$H$4:$H$28,'Base CDI'!$I$4:$I$29,S1599,"Cubic","Extrapolate=Linear","MultiX=Average","Skip=True","Sort=True")</f>
        <v>13.568243311486677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47444</v>
      </c>
      <c r="T1600" s="43">
        <f ca="1">_xll.BInterpol('Base CDI'!$H$4:$H$28,'Base CDI'!$J$4:$J$29,S1600,"Cubic","Extrapolate=Linear","MultiX=Average","Skip=True","Sort=True")</f>
        <v>13.565062766811828</v>
      </c>
      <c r="U1600" s="43">
        <f ca="1">_xll.BInterpol('Base CDI'!$H$4:$H$28,'Base CDI'!$I$4:$I$29,S1600,"Cubic","Extrapolate=Linear","MultiX=Average","Skip=True","Sort=True")</f>
        <v>13.568524015642085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47445</v>
      </c>
      <c r="T1601" s="43">
        <f ca="1">_xll.BInterpol('Base CDI'!$H$4:$H$28,'Base CDI'!$J$4:$J$29,S1601,"Cubic","Extrapolate=Linear","MultiX=Average","Skip=True","Sort=True")</f>
        <v>13.565327924392605</v>
      </c>
      <c r="U1601" s="43">
        <f ca="1">_xll.BInterpol('Base CDI'!$H$4:$H$28,'Base CDI'!$I$4:$I$29,S1601,"Cubic","Extrapolate=Linear","MultiX=Average","Skip=True","Sort=True")</f>
        <v>13.568804711808621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47446</v>
      </c>
      <c r="T1602" s="43">
        <f ca="1">_xll.BInterpol('Base CDI'!$H$4:$H$28,'Base CDI'!$J$4:$J$29,S1602,"Cubic","Extrapolate=Linear","MultiX=Average","Skip=True","Sort=True")</f>
        <v>13.56559318577613</v>
      </c>
      <c r="U1602" s="43">
        <f ca="1">_xll.BInterpol('Base CDI'!$H$4:$H$28,'Base CDI'!$I$4:$I$29,S1602,"Cubic","Extrapolate=Linear","MultiX=Average","Skip=True","Sort=True")</f>
        <v>13.569085397720816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47447</v>
      </c>
      <c r="T1603" s="43">
        <f ca="1">_xll.BInterpol('Base CDI'!$H$4:$H$28,'Base CDI'!$J$4:$J$29,S1603,"Cubic","Extrapolate=Linear","MultiX=Average","Skip=True","Sort=True")</f>
        <v>13.565858549147597</v>
      </c>
      <c r="U1603" s="43">
        <f ca="1">_xll.BInterpol('Base CDI'!$H$4:$H$28,'Base CDI'!$I$4:$I$29,S1603,"Cubic","Extrapolate=Linear","MultiX=Average","Skip=True","Sort=True")</f>
        <v>13.569366071113199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47448</v>
      </c>
      <c r="T1604" s="43">
        <f ca="1">_xll.BInterpol('Base CDI'!$H$4:$H$28,'Base CDI'!$J$4:$J$29,S1604,"Cubic","Extrapolate=Linear","MultiX=Average","Skip=True","Sort=True")</f>
        <v>13.566124012692192</v>
      </c>
      <c r="U1604" s="43">
        <f ca="1">_xll.BInterpol('Base CDI'!$H$4:$H$28,'Base CDI'!$I$4:$I$29,S1604,"Cubic","Extrapolate=Linear","MultiX=Average","Skip=True","Sort=True")</f>
        <v>13.569646729720301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47449</v>
      </c>
      <c r="T1605" s="43">
        <f ca="1">_xll.BInterpol('Base CDI'!$H$4:$H$28,'Base CDI'!$J$4:$J$29,S1605,"Cubic","Extrapolate=Linear","MultiX=Average","Skip=True","Sort=True")</f>
        <v>13.566389574595107</v>
      </c>
      <c r="U1605" s="43">
        <f ca="1">_xll.BInterpol('Base CDI'!$H$4:$H$28,'Base CDI'!$I$4:$I$29,S1605,"Cubic","Extrapolate=Linear","MultiX=Average","Skip=True","Sort=True")</f>
        <v>13.56992737127665</v>
      </c>
    </row>
    <row r="1606" spans="16:21" x14ac:dyDescent="0.25">
      <c r="P1606" s="10">
        <v>36850</v>
      </c>
      <c r="Q1606">
        <v>5.814756</v>
      </c>
      <c r="S1606" s="42">
        <f t="shared" ca="1" si="29"/>
        <v>47450</v>
      </c>
      <c r="T1606" s="43">
        <f ca="1">_xll.BInterpol('Base CDI'!$H$4:$H$28,'Base CDI'!$J$4:$J$29,S1606,"Cubic","Extrapolate=Linear","MultiX=Average","Skip=True","Sort=True")</f>
        <v>13.566655233041528</v>
      </c>
      <c r="U1606" s="43">
        <f ca="1">_xll.BInterpol('Base CDI'!$H$4:$H$28,'Base CDI'!$I$4:$I$29,S1606,"Cubic","Extrapolate=Linear","MultiX=Average","Skip=True","Sort=True")</f>
        <v>13.570207993516778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47451</v>
      </c>
      <c r="T1607" s="43">
        <f ca="1">_xll.BInterpol('Base CDI'!$H$4:$H$28,'Base CDI'!$J$4:$J$29,S1607,"Cubic","Extrapolate=Linear","MultiX=Average","Skip=True","Sort=True")</f>
        <v>13.566920986216649</v>
      </c>
      <c r="U1607" s="43">
        <f ca="1">_xll.BInterpol('Base CDI'!$H$4:$H$28,'Base CDI'!$I$4:$I$29,S1607,"Cubic","Extrapolate=Linear","MultiX=Average","Skip=True","Sort=True")</f>
        <v>13.570488594175217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47452</v>
      </c>
      <c r="T1608" s="43">
        <f ca="1">_xll.BInterpol('Base CDI'!$H$4:$H$28,'Base CDI'!$J$4:$J$29,S1608,"Cubic","Extrapolate=Linear","MultiX=Average","Skip=True","Sort=True")</f>
        <v>13.567186832305657</v>
      </c>
      <c r="U1608" s="43">
        <f ca="1">_xll.BInterpol('Base CDI'!$H$4:$H$28,'Base CDI'!$I$4:$I$29,S1608,"Cubic","Extrapolate=Linear","MultiX=Average","Skip=True","Sort=True")</f>
        <v>13.570769170986491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47453</v>
      </c>
      <c r="T1609" s="43">
        <f ca="1">_xll.BInterpol('Base CDI'!$H$4:$H$28,'Base CDI'!$J$4:$J$29,S1609,"Cubic","Extrapolate=Linear","MultiX=Average","Skip=True","Sort=True")</f>
        <v>13.567452769493743</v>
      </c>
      <c r="U1609" s="43">
        <f ca="1">_xll.BInterpol('Base CDI'!$H$4:$H$28,'Base CDI'!$I$4:$I$29,S1609,"Cubic","Extrapolate=Linear","MultiX=Average","Skip=True","Sort=True")</f>
        <v>13.571049721685135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47454</v>
      </c>
      <c r="T1610" s="43">
        <f ca="1">_xll.BInterpol('Base CDI'!$H$4:$H$28,'Base CDI'!$J$4:$J$29,S1610,"Cubic","Extrapolate=Linear","MultiX=Average","Skip=True","Sort=True")</f>
        <v>13.567718795966094</v>
      </c>
      <c r="U1610" s="43">
        <f ca="1">_xll.BInterpol('Base CDI'!$H$4:$H$28,'Base CDI'!$I$4:$I$29,S1610,"Cubic","Extrapolate=Linear","MultiX=Average","Skip=True","Sort=True")</f>
        <v>13.571330244005679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47455</v>
      </c>
      <c r="T1611" s="43">
        <f ca="1">_xll.BInterpol('Base CDI'!$H$4:$H$28,'Base CDI'!$J$4:$J$29,S1611,"Cubic","Extrapolate=Linear","MultiX=Average","Skip=True","Sort=True")</f>
        <v>13.567984909907903</v>
      </c>
      <c r="U1611" s="43">
        <f ca="1">_xll.BInterpol('Base CDI'!$H$4:$H$28,'Base CDI'!$I$4:$I$29,S1611,"Cubic","Extrapolate=Linear","MultiX=Average","Skip=True","Sort=True")</f>
        <v>13.571610735682651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47456</v>
      </c>
      <c r="T1612" s="43">
        <f ca="1">_xll.BInterpol('Base CDI'!$H$4:$H$28,'Base CDI'!$J$4:$J$29,S1612,"Cubic","Extrapolate=Linear","MultiX=Average","Skip=True","Sort=True")</f>
        <v>13.568251109504358</v>
      </c>
      <c r="U1612" s="43">
        <f ca="1">_xll.BInterpol('Base CDI'!$H$4:$H$28,'Base CDI'!$I$4:$I$29,S1612,"Cubic","Extrapolate=Linear","MultiX=Average","Skip=True","Sort=True")</f>
        <v>13.571891194450581</v>
      </c>
    </row>
    <row r="1613" spans="16:21" x14ac:dyDescent="0.25">
      <c r="P1613" s="10">
        <v>36859</v>
      </c>
      <c r="Q1613">
        <v>5.839385</v>
      </c>
      <c r="S1613" s="42">
        <f t="shared" ca="1" si="30"/>
        <v>47457</v>
      </c>
      <c r="T1613" s="43">
        <f ca="1">_xll.BInterpol('Base CDI'!$H$4:$H$28,'Base CDI'!$J$4:$J$29,S1613,"Cubic","Extrapolate=Linear","MultiX=Average","Skip=True","Sort=True")</f>
        <v>13.568517392940649</v>
      </c>
      <c r="U1613" s="43">
        <f ca="1">_xll.BInterpol('Base CDI'!$H$4:$H$28,'Base CDI'!$I$4:$I$29,S1613,"Cubic","Extrapolate=Linear","MultiX=Average","Skip=True","Sort=True")</f>
        <v>13.572171618043999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47458</v>
      </c>
      <c r="T1614" s="43">
        <f ca="1">_xll.BInterpol('Base CDI'!$H$4:$H$28,'Base CDI'!$J$4:$J$29,S1614,"Cubic","Extrapolate=Linear","MultiX=Average","Skip=True","Sort=True")</f>
        <v>13.568783758401965</v>
      </c>
      <c r="U1614" s="43">
        <f ca="1">_xll.BInterpol('Base CDI'!$H$4:$H$28,'Base CDI'!$I$4:$I$29,S1614,"Cubic","Extrapolate=Linear","MultiX=Average","Skip=True","Sort=True")</f>
        <v>13.572452004197435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47459</v>
      </c>
      <c r="T1615" s="43">
        <f ca="1">_xll.BInterpol('Base CDI'!$H$4:$H$28,'Base CDI'!$J$4:$J$29,S1615,"Cubic","Extrapolate=Linear","MultiX=Average","Skip=True","Sort=True")</f>
        <v>13.569050204073495</v>
      </c>
      <c r="U1615" s="43">
        <f ca="1">_xll.BInterpol('Base CDI'!$H$4:$H$28,'Base CDI'!$I$4:$I$29,S1615,"Cubic","Extrapolate=Linear","MultiX=Average","Skip=True","Sort=True")</f>
        <v>13.572732350645422</v>
      </c>
    </row>
    <row r="1616" spans="16:21" x14ac:dyDescent="0.25">
      <c r="P1616" s="10">
        <v>36864</v>
      </c>
      <c r="Q1616">
        <v>5.849933</v>
      </c>
      <c r="S1616" s="42">
        <f t="shared" ca="1" si="30"/>
        <v>47460</v>
      </c>
      <c r="T1616" s="43">
        <f ca="1">_xll.BInterpol('Base CDI'!$H$4:$H$28,'Base CDI'!$J$4:$J$29,S1616,"Cubic","Extrapolate=Linear","MultiX=Average","Skip=True","Sort=True")</f>
        <v>13.56931672814043</v>
      </c>
      <c r="U1616" s="43">
        <f ca="1">_xll.BInterpol('Base CDI'!$H$4:$H$28,'Base CDI'!$I$4:$I$29,S1616,"Cubic","Extrapolate=Linear","MultiX=Average","Skip=True","Sort=True")</f>
        <v>13.573012655122486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47461</v>
      </c>
      <c r="T1617" s="43">
        <f ca="1">_xll.BInterpol('Base CDI'!$H$4:$H$28,'Base CDI'!$J$4:$J$29,S1617,"Cubic","Extrapolate=Linear","MultiX=Average","Skip=True","Sort=True")</f>
        <v>13.56958332878796</v>
      </c>
      <c r="U1617" s="43">
        <f ca="1">_xll.BInterpol('Base CDI'!$H$4:$H$28,'Base CDI'!$I$4:$I$29,S1617,"Cubic","Extrapolate=Linear","MultiX=Average","Skip=True","Sort=True")</f>
        <v>13.573292915363162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47462</v>
      </c>
      <c r="T1618" s="43">
        <f ca="1">_xll.BInterpol('Base CDI'!$H$4:$H$28,'Base CDI'!$J$4:$J$29,S1618,"Cubic","Extrapolate=Linear","MultiX=Average","Skip=True","Sort=True")</f>
        <v>13.569850004201275</v>
      </c>
      <c r="U1618" s="43">
        <f ca="1">_xll.BInterpol('Base CDI'!$H$4:$H$28,'Base CDI'!$I$4:$I$29,S1618,"Cubic","Extrapolate=Linear","MultiX=Average","Skip=True","Sort=True")</f>
        <v>13.573573129101973</v>
      </c>
    </row>
    <row r="1619" spans="16:21" x14ac:dyDescent="0.25">
      <c r="P1619" s="10">
        <v>36867</v>
      </c>
      <c r="Q1619">
        <v>5.860493</v>
      </c>
      <c r="S1619" s="42">
        <f t="shared" ca="1" si="30"/>
        <v>47463</v>
      </c>
      <c r="T1619" s="43">
        <f ca="1">_xll.BInterpol('Base CDI'!$H$4:$H$28,'Base CDI'!$J$4:$J$29,S1619,"Cubic","Extrapolate=Linear","MultiX=Average","Skip=True","Sort=True")</f>
        <v>13.570116752565562</v>
      </c>
      <c r="U1619" s="43">
        <f ca="1">_xll.BInterpol('Base CDI'!$H$4:$H$28,'Base CDI'!$I$4:$I$29,S1619,"Cubic","Extrapolate=Linear","MultiX=Average","Skip=True","Sort=True")</f>
        <v>13.573853294073455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47464</v>
      </c>
      <c r="T1620" s="43">
        <f ca="1">_xll.BInterpol('Base CDI'!$H$4:$H$28,'Base CDI'!$J$4:$J$29,S1620,"Cubic","Extrapolate=Linear","MultiX=Average","Skip=True","Sort=True")</f>
        <v>13.570383572066012</v>
      </c>
      <c r="U1620" s="43">
        <f ca="1">_xll.BInterpol('Base CDI'!$H$4:$H$28,'Base CDI'!$I$4:$I$29,S1620,"Cubic","Extrapolate=Linear","MultiX=Average","Skip=True","Sort=True")</f>
        <v>13.574133408012134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47465</v>
      </c>
      <c r="T1621" s="43">
        <f ca="1">_xll.BInterpol('Base CDI'!$H$4:$H$28,'Base CDI'!$J$4:$J$29,S1621,"Cubic","Extrapolate=Linear","MultiX=Average","Skip=True","Sort=True")</f>
        <v>13.570650460887816</v>
      </c>
      <c r="U1621" s="43">
        <f ca="1">_xll.BInterpol('Base CDI'!$H$4:$H$28,'Base CDI'!$I$4:$I$29,S1621,"Cubic","Extrapolate=Linear","MultiX=Average","Skip=True","Sort=True")</f>
        <v>13.574413468652542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47466</v>
      </c>
      <c r="T1622" s="43">
        <f ca="1">_xll.BInterpol('Base CDI'!$H$4:$H$28,'Base CDI'!$J$4:$J$29,S1622,"Cubic","Extrapolate=Linear","MultiX=Average","Skip=True","Sort=True")</f>
        <v>13.570917417216162</v>
      </c>
      <c r="U1622" s="43">
        <f ca="1">_xll.BInterpol('Base CDI'!$H$4:$H$28,'Base CDI'!$I$4:$I$29,S1622,"Cubic","Extrapolate=Linear","MultiX=Average","Skip=True","Sort=True")</f>
        <v>13.57469347372921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47467</v>
      </c>
      <c r="T1623" s="43">
        <f ca="1">_xll.BInterpol('Base CDI'!$H$4:$H$28,'Base CDI'!$J$4:$J$29,S1623,"Cubic","Extrapolate=Linear","MultiX=Average","Skip=True","Sort=True")</f>
        <v>13.571184439236239</v>
      </c>
      <c r="U1623" s="43">
        <f ca="1">_xll.BInterpol('Base CDI'!$H$4:$H$28,'Base CDI'!$I$4:$I$29,S1623,"Cubic","Extrapolate=Linear","MultiX=Average","Skip=True","Sort=True")</f>
        <v>13.574973420976667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47468</v>
      </c>
      <c r="T1624" s="43">
        <f ca="1">_xll.BInterpol('Base CDI'!$H$4:$H$28,'Base CDI'!$J$4:$J$29,S1624,"Cubic","Extrapolate=Linear","MultiX=Average","Skip=True","Sort=True")</f>
        <v>13.57145152513324</v>
      </c>
      <c r="U1624" s="43">
        <f ca="1">_xll.BInterpol('Base CDI'!$H$4:$H$28,'Base CDI'!$I$4:$I$29,S1624,"Cubic","Extrapolate=Linear","MultiX=Average","Skip=True","Sort=True")</f>
        <v>13.575253308129442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47469</v>
      </c>
      <c r="T1625" s="43">
        <f ca="1">_xll.BInterpol('Base CDI'!$H$4:$H$28,'Base CDI'!$J$4:$J$29,S1625,"Cubic","Extrapolate=Linear","MultiX=Average","Skip=True","Sort=True")</f>
        <v>13.57171867309235</v>
      </c>
      <c r="U1625" s="43">
        <f ca="1">_xll.BInterpol('Base CDI'!$H$4:$H$28,'Base CDI'!$I$4:$I$29,S1625,"Cubic","Extrapolate=Linear","MultiX=Average","Skip=True","Sort=True")</f>
        <v>13.575533132922066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47470</v>
      </c>
      <c r="T1626" s="43">
        <f ca="1">_xll.BInterpol('Base CDI'!$H$4:$H$28,'Base CDI'!$J$4:$J$29,S1626,"Cubic","Extrapolate=Linear","MultiX=Average","Skip=True","Sort=True")</f>
        <v>13.571985881298762</v>
      </c>
      <c r="U1626" s="43">
        <f ca="1">_xll.BInterpol('Base CDI'!$H$4:$H$28,'Base CDI'!$I$4:$I$29,S1626,"Cubic","Extrapolate=Linear","MultiX=Average","Skip=True","Sort=True")</f>
        <v>13.57581289308907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47471</v>
      </c>
      <c r="T1627" s="43">
        <f ca="1">_xll.BInterpol('Base CDI'!$H$4:$H$28,'Base CDI'!$J$4:$J$29,S1627,"Cubic","Extrapolate=Linear","MultiX=Average","Skip=True","Sort=True")</f>
        <v>13.572253147937664</v>
      </c>
      <c r="U1627" s="43">
        <f ca="1">_xll.BInterpol('Base CDI'!$H$4:$H$28,'Base CDI'!$I$4:$I$29,S1627,"Cubic","Extrapolate=Linear","MultiX=Average","Skip=True","Sort=True")</f>
        <v>13.576092586364982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47472</v>
      </c>
      <c r="T1628" s="43">
        <f ca="1">_xll.BInterpol('Base CDI'!$H$4:$H$28,'Base CDI'!$J$4:$J$29,S1628,"Cubic","Extrapolate=Linear","MultiX=Average","Skip=True","Sort=True")</f>
        <v>13.572520471194247</v>
      </c>
      <c r="U1628" s="43">
        <f ca="1">_xll.BInterpol('Base CDI'!$H$4:$H$28,'Base CDI'!$I$4:$I$29,S1628,"Cubic","Extrapolate=Linear","MultiX=Average","Skip=True","Sort=True")</f>
        <v>13.576372210484333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47473</v>
      </c>
      <c r="T1629" s="43">
        <f ca="1">_xll.BInterpol('Base CDI'!$H$4:$H$28,'Base CDI'!$J$4:$J$29,S1629,"Cubic","Extrapolate=Linear","MultiX=Average","Skip=True","Sort=True")</f>
        <v>13.5727878492537</v>
      </c>
      <c r="U1629" s="43">
        <f ca="1">_xll.BInterpol('Base CDI'!$H$4:$H$28,'Base CDI'!$I$4:$I$29,S1629,"Cubic","Extrapolate=Linear","MultiX=Average","Skip=True","Sort=True")</f>
        <v>13.576651763181653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47474</v>
      </c>
      <c r="T1630" s="43">
        <f ca="1">_xll.BInterpol('Base CDI'!$H$4:$H$28,'Base CDI'!$J$4:$J$29,S1630,"Cubic","Extrapolate=Linear","MultiX=Average","Skip=True","Sort=True")</f>
        <v>13.573055280301212</v>
      </c>
      <c r="U1630" s="43">
        <f ca="1">_xll.BInterpol('Base CDI'!$H$4:$H$28,'Base CDI'!$I$4:$I$29,S1630,"Cubic","Extrapolate=Linear","MultiX=Average","Skip=True","Sort=True")</f>
        <v>13.576931242191472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47475</v>
      </c>
      <c r="T1631" s="43">
        <f ca="1">_xll.BInterpol('Base CDI'!$H$4:$H$28,'Base CDI'!$J$4:$J$29,S1631,"Cubic","Extrapolate=Linear","MultiX=Average","Skip=True","Sort=True")</f>
        <v>13.573322762521972</v>
      </c>
      <c r="U1631" s="43">
        <f ca="1">_xll.BInterpol('Base CDI'!$H$4:$H$28,'Base CDI'!$I$4:$I$29,S1631,"Cubic","Extrapolate=Linear","MultiX=Average","Skip=True","Sort=True")</f>
        <v>13.57721064524832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47476</v>
      </c>
      <c r="T1632" s="43">
        <f ca="1">_xll.BInterpol('Base CDI'!$H$4:$H$28,'Base CDI'!$J$4:$J$29,S1632,"Cubic","Extrapolate=Linear","MultiX=Average","Skip=True","Sort=True")</f>
        <v>13.573590294101173</v>
      </c>
      <c r="U1632" s="43">
        <f ca="1">_xll.BInterpol('Base CDI'!$H$4:$H$28,'Base CDI'!$I$4:$I$29,S1632,"Cubic","Extrapolate=Linear","MultiX=Average","Skip=True","Sort=True")</f>
        <v>13.577489970086727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47477</v>
      </c>
      <c r="T1633" s="43">
        <f ca="1">_xll.BInterpol('Base CDI'!$H$4:$H$28,'Base CDI'!$J$4:$J$29,S1633,"Cubic","Extrapolate=Linear","MultiX=Average","Skip=True","Sort=True")</f>
        <v>13.573857873224</v>
      </c>
      <c r="U1633" s="43">
        <f ca="1">_xll.BInterpol('Base CDI'!$H$4:$H$28,'Base CDI'!$I$4:$I$29,S1633,"Cubic","Extrapolate=Linear","MultiX=Average","Skip=True","Sort=True")</f>
        <v>13.577769214441222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47478</v>
      </c>
      <c r="T1634" s="43">
        <f ca="1">_xll.BInterpol('Base CDI'!$H$4:$H$28,'Base CDI'!$J$4:$J$29,S1634,"Cubic","Extrapolate=Linear","MultiX=Average","Skip=True","Sort=True")</f>
        <v>13.574125498075647</v>
      </c>
      <c r="U1634" s="43">
        <f ca="1">_xll.BInterpol('Base CDI'!$H$4:$H$28,'Base CDI'!$I$4:$I$29,S1634,"Cubic","Extrapolate=Linear","MultiX=Average","Skip=True","Sort=True")</f>
        <v>13.578048376046338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47479</v>
      </c>
      <c r="T1635" s="43">
        <f ca="1">_xll.BInterpol('Base CDI'!$H$4:$H$28,'Base CDI'!$J$4:$J$29,S1635,"Cubic","Extrapolate=Linear","MultiX=Average","Skip=True","Sort=True")</f>
        <v>13.5743931668413</v>
      </c>
      <c r="U1635" s="43">
        <f ca="1">_xll.BInterpol('Base CDI'!$H$4:$H$28,'Base CDI'!$I$4:$I$29,S1635,"Cubic","Extrapolate=Linear","MultiX=Average","Skip=True","Sort=True")</f>
        <v>13.578327452636602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47480</v>
      </c>
      <c r="T1636" s="43">
        <f ca="1">_xll.BInterpol('Base CDI'!$H$4:$H$28,'Base CDI'!$J$4:$J$29,S1636,"Cubic","Extrapolate=Linear","MultiX=Average","Skip=True","Sort=True")</f>
        <v>13.574660877706151</v>
      </c>
      <c r="U1636" s="43">
        <f ca="1">_xll.BInterpol('Base CDI'!$H$4:$H$28,'Base CDI'!$I$4:$I$29,S1636,"Cubic","Extrapolate=Linear","MultiX=Average","Skip=True","Sort=True")</f>
        <v>13.578606441946546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47481</v>
      </c>
      <c r="T1637" s="43">
        <f ca="1">_xll.BInterpol('Base CDI'!$H$4:$H$28,'Base CDI'!$J$4:$J$29,S1637,"Cubic","Extrapolate=Linear","MultiX=Average","Skip=True","Sort=True")</f>
        <v>13.574928628855389</v>
      </c>
      <c r="U1637" s="43">
        <f ca="1">_xll.BInterpol('Base CDI'!$H$4:$H$28,'Base CDI'!$I$4:$I$29,S1637,"Cubic","Extrapolate=Linear","MultiX=Average","Skip=True","Sort=True")</f>
        <v>13.578885341710698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47482</v>
      </c>
      <c r="T1638" s="43">
        <f ca="1">_xll.BInterpol('Base CDI'!$H$4:$H$28,'Base CDI'!$J$4:$J$29,S1638,"Cubic","Extrapolate=Linear","MultiX=Average","Skip=True","Sort=True")</f>
        <v>13.575196418474203</v>
      </c>
      <c r="U1638" s="43">
        <f ca="1">_xll.BInterpol('Base CDI'!$H$4:$H$28,'Base CDI'!$I$4:$I$29,S1638,"Cubic","Extrapolate=Linear","MultiX=Average","Skip=True","Sort=True")</f>
        <v>13.57916414966359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47483</v>
      </c>
      <c r="T1639" s="43">
        <f ca="1">_xll.BInterpol('Base CDI'!$H$4:$H$28,'Base CDI'!$J$4:$J$29,S1639,"Cubic","Extrapolate=Linear","MultiX=Average","Skip=True","Sort=True")</f>
        <v>13.575464244747783</v>
      </c>
      <c r="U1639" s="43">
        <f ca="1">_xll.BInterpol('Base CDI'!$H$4:$H$28,'Base CDI'!$I$4:$I$29,S1639,"Cubic","Extrapolate=Linear","MultiX=Average","Skip=True","Sort=True")</f>
        <v>13.57944286353975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47484</v>
      </c>
      <c r="T1640" s="43">
        <f ca="1">_xll.BInterpol('Base CDI'!$H$4:$H$28,'Base CDI'!$J$4:$J$29,S1640,"Cubic","Extrapolate=Linear","MultiX=Average","Skip=True","Sort=True")</f>
        <v>13.575732105861318</v>
      </c>
      <c r="U1640" s="43">
        <f ca="1">_xll.BInterpol('Base CDI'!$H$4:$H$28,'Base CDI'!$I$4:$I$29,S1640,"Cubic","Extrapolate=Linear","MultiX=Average","Skip=True","Sort=True")</f>
        <v>13.579721481073712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47485</v>
      </c>
      <c r="T1641" s="43">
        <f ca="1">_xll.BInterpol('Base CDI'!$H$4:$H$28,'Base CDI'!$J$4:$J$29,S1641,"Cubic","Extrapolate=Linear","MultiX=Average","Skip=True","Sort=True")</f>
        <v>13.576000000000001</v>
      </c>
      <c r="U1641" s="43">
        <f ca="1">_xll.BInterpol('Base CDI'!$H$4:$H$28,'Base CDI'!$I$4:$I$29,S1641,"Cubic","Extrapolate=Linear","MultiX=Average","Skip=True","Sort=True")</f>
        <v>13.58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47486</v>
      </c>
      <c r="T1642" s="43">
        <f ca="1">_xll.BInterpol('Base CDI'!$H$4:$H$28,'Base CDI'!$J$4:$J$29,S1642,"Cubic","Extrapolate=Linear","MultiX=Average","Skip=True","Sort=True")</f>
        <v>13.57626792548972</v>
      </c>
      <c r="U1642" s="43">
        <f ca="1">_xll.BInterpol('Base CDI'!$H$4:$H$28,'Base CDI'!$I$4:$I$29,S1642,"Cubic","Extrapolate=Linear","MultiX=Average","Skip=True","Sort=True")</f>
        <v>13.580278418329513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47487</v>
      </c>
      <c r="T1643" s="43">
        <f ca="1">_xll.BInterpol('Base CDI'!$H$4:$H$28,'Base CDI'!$J$4:$J$29,S1643,"Cubic","Extrapolate=Linear","MultiX=Average","Skip=True","Sort=True")</f>
        <v>13.576535881219185</v>
      </c>
      <c r="U1643" s="43">
        <f ca="1">_xll.BInterpol('Base CDI'!$H$4:$H$28,'Base CDI'!$I$4:$I$29,S1643,"Cubic","Extrapolate=Linear","MultiX=Average","Skip=True","Sort=True")</f>
        <v>13.580556735178604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47488</v>
      </c>
      <c r="T1644" s="43">
        <f ca="1">_xll.BInterpol('Base CDI'!$H$4:$H$28,'Base CDI'!$J$4:$J$29,S1644,"Cubic","Extrapolate=Linear","MultiX=Average","Skip=True","Sort=True")</f>
        <v>13.576803866217805</v>
      </c>
      <c r="U1644" s="43">
        <f ca="1">_xll.BInterpol('Base CDI'!$H$4:$H$28,'Base CDI'!$I$4:$I$29,S1644,"Cubic","Extrapolate=Linear","MultiX=Average","Skip=True","Sort=True")</f>
        <v>13.580834949939993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47489</v>
      </c>
      <c r="T1645" s="43">
        <f ca="1">_xll.BInterpol('Base CDI'!$H$4:$H$28,'Base CDI'!$J$4:$J$29,S1645,"Cubic","Extrapolate=Linear","MultiX=Average","Skip=True","Sort=True")</f>
        <v>13.577071879514993</v>
      </c>
      <c r="U1645" s="43">
        <f ca="1">_xll.BInterpol('Base CDI'!$H$4:$H$28,'Base CDI'!$I$4:$I$29,S1645,"Cubic","Extrapolate=Linear","MultiX=Average","Skip=True","Sort=True")</f>
        <v>13.581113062006395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47490</v>
      </c>
      <c r="T1646" s="43">
        <f ca="1">_xll.BInterpol('Base CDI'!$H$4:$H$28,'Base CDI'!$J$4:$J$29,S1646,"Cubic","Extrapolate=Linear","MultiX=Average","Skip=True","Sort=True")</f>
        <v>13.577339920140153</v>
      </c>
      <c r="U1646" s="43">
        <f ca="1">_xll.BInterpol('Base CDI'!$H$4:$H$28,'Base CDI'!$I$4:$I$29,S1646,"Cubic","Extrapolate=Linear","MultiX=Average","Skip=True","Sort=True")</f>
        <v>13.581391070770531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47491</v>
      </c>
      <c r="T1647" s="43">
        <f ca="1">_xll.BInterpol('Base CDI'!$H$4:$H$28,'Base CDI'!$J$4:$J$29,S1647,"Cubic","Extrapolate=Linear","MultiX=Average","Skip=True","Sort=True")</f>
        <v>13.5776079871227</v>
      </c>
      <c r="U1647" s="43">
        <f ca="1">_xll.BInterpol('Base CDI'!$H$4:$H$28,'Base CDI'!$I$4:$I$29,S1647,"Cubic","Extrapolate=Linear","MultiX=Average","Skip=True","Sort=True")</f>
        <v>13.581668975625121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47492</v>
      </c>
      <c r="T1648" s="43">
        <f ca="1">_xll.BInterpol('Base CDI'!$H$4:$H$28,'Base CDI'!$J$4:$J$29,S1648,"Cubic","Extrapolate=Linear","MultiX=Average","Skip=True","Sort=True")</f>
        <v>13.577876079492045</v>
      </c>
      <c r="U1648" s="43">
        <f ca="1">_xll.BInterpol('Base CDI'!$H$4:$H$28,'Base CDI'!$I$4:$I$29,S1648,"Cubic","Extrapolate=Linear","MultiX=Average","Skip=True","Sort=True")</f>
        <v>13.58194677596288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47493</v>
      </c>
      <c r="T1649" s="43">
        <f ca="1">_xll.BInterpol('Base CDI'!$H$4:$H$28,'Base CDI'!$J$4:$J$29,S1649,"Cubic","Extrapolate=Linear","MultiX=Average","Skip=True","Sort=True")</f>
        <v>13.578144196277595</v>
      </c>
      <c r="U1649" s="43">
        <f ca="1">_xll.BInterpol('Base CDI'!$H$4:$H$28,'Base CDI'!$I$4:$I$29,S1649,"Cubic","Extrapolate=Linear","MultiX=Average","Skip=True","Sort=True")</f>
        <v>13.582224471176531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47494</v>
      </c>
      <c r="T1650" s="43">
        <f ca="1">_xll.BInterpol('Base CDI'!$H$4:$H$28,'Base CDI'!$J$4:$J$29,S1650,"Cubic","Extrapolate=Linear","MultiX=Average","Skip=True","Sort=True")</f>
        <v>13.578412336508762</v>
      </c>
      <c r="U1650" s="43">
        <f ca="1">_xll.BInterpol('Base CDI'!$H$4:$H$28,'Base CDI'!$I$4:$I$29,S1650,"Cubic","Extrapolate=Linear","MultiX=Average","Skip=True","Sort=True")</f>
        <v>13.582502060658788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47495</v>
      </c>
      <c r="T1651" s="43">
        <f ca="1">_xll.BInterpol('Base CDI'!$H$4:$H$28,'Base CDI'!$J$4:$J$29,S1651,"Cubic","Extrapolate=Linear","MultiX=Average","Skip=True","Sort=True")</f>
        <v>13.578680499214956</v>
      </c>
      <c r="U1651" s="43">
        <f ca="1">_xll.BInterpol('Base CDI'!$H$4:$H$28,'Base CDI'!$I$4:$I$29,S1651,"Cubic","Extrapolate=Linear","MultiX=Average","Skip=True","Sort=True")</f>
        <v>13.582779543802372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47496</v>
      </c>
      <c r="T1652" s="43">
        <f ca="1">_xll.BInterpol('Base CDI'!$H$4:$H$28,'Base CDI'!$J$4:$J$29,S1652,"Cubic","Extrapolate=Linear","MultiX=Average","Skip=True","Sort=True")</f>
        <v>13.578948683425585</v>
      </c>
      <c r="U1652" s="43">
        <f ca="1">_xll.BInterpol('Base CDI'!$H$4:$H$28,'Base CDI'!$I$4:$I$29,S1652,"Cubic","Extrapolate=Linear","MultiX=Average","Skip=True","Sort=True")</f>
        <v>13.583056920000004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47497</v>
      </c>
      <c r="T1653" s="43">
        <f ca="1">_xll.BInterpol('Base CDI'!$H$4:$H$28,'Base CDI'!$J$4:$J$29,S1653,"Cubic","Extrapolate=Linear","MultiX=Average","Skip=True","Sort=True")</f>
        <v>13.579216888170063</v>
      </c>
      <c r="U1653" s="43">
        <f ca="1">_xll.BInterpol('Base CDI'!$H$4:$H$28,'Base CDI'!$I$4:$I$29,S1653,"Cubic","Extrapolate=Linear","MultiX=Average","Skip=True","Sort=True")</f>
        <v>13.583334188644399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47498</v>
      </c>
      <c r="T1654" s="43">
        <f ca="1">_xll.BInterpol('Base CDI'!$H$4:$H$28,'Base CDI'!$J$4:$J$29,S1654,"Cubic","Extrapolate=Linear","MultiX=Average","Skip=True","Sort=True")</f>
        <v>13.579485112477798</v>
      </c>
      <c r="U1654" s="43">
        <f ca="1">_xll.BInterpol('Base CDI'!$H$4:$H$28,'Base CDI'!$I$4:$I$29,S1654,"Cubic","Extrapolate=Linear","MultiX=Average","Skip=True","Sort=True")</f>
        <v>13.583611349128276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47499</v>
      </c>
      <c r="T1655" s="43">
        <f ca="1">_xll.BInterpol('Base CDI'!$H$4:$H$28,'Base CDI'!$J$4:$J$29,S1655,"Cubic","Extrapolate=Linear","MultiX=Average","Skip=True","Sort=True")</f>
        <v>13.5797533553782</v>
      </c>
      <c r="U1655" s="43">
        <f ca="1">_xll.BInterpol('Base CDI'!$H$4:$H$28,'Base CDI'!$I$4:$I$29,S1655,"Cubic","Extrapolate=Linear","MultiX=Average","Skip=True","Sort=True")</f>
        <v>13.583888400844355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47500</v>
      </c>
      <c r="T1656" s="43">
        <f ca="1">_xll.BInterpol('Base CDI'!$H$4:$H$28,'Base CDI'!$J$4:$J$29,S1656,"Cubic","Extrapolate=Linear","MultiX=Average","Skip=True","Sort=True")</f>
        <v>13.580021615900678</v>
      </c>
      <c r="U1656" s="43">
        <f ca="1">_xll.BInterpol('Base CDI'!$H$4:$H$28,'Base CDI'!$I$4:$I$29,S1656,"Cubic","Extrapolate=Linear","MultiX=Average","Skip=True","Sort=True")</f>
        <v>13.584165343185354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47501</v>
      </c>
      <c r="T1657" s="43">
        <f ca="1">_xll.BInterpol('Base CDI'!$H$4:$H$28,'Base CDI'!$J$4:$J$29,S1657,"Cubic","Extrapolate=Linear","MultiX=Average","Skip=True","Sort=True")</f>
        <v>13.580289893074646</v>
      </c>
      <c r="U1657" s="43">
        <f ca="1">_xll.BInterpol('Base CDI'!$H$4:$H$28,'Base CDI'!$I$4:$I$29,S1657,"Cubic","Extrapolate=Linear","MultiX=Average","Skip=True","Sort=True")</f>
        <v>13.584442175543993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47502</v>
      </c>
      <c r="T1658" s="43">
        <f ca="1">_xll.BInterpol('Base CDI'!$H$4:$H$28,'Base CDI'!$J$4:$J$29,S1658,"Cubic","Extrapolate=Linear","MultiX=Average","Skip=True","Sort=True")</f>
        <v>13.580558185929512</v>
      </c>
      <c r="U1658" s="43">
        <f ca="1">_xll.BInterpol('Base CDI'!$H$4:$H$28,'Base CDI'!$I$4:$I$29,S1658,"Cubic","Extrapolate=Linear","MultiX=Average","Skip=True","Sort=True")</f>
        <v>13.584718897312987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47503</v>
      </c>
      <c r="T1659" s="43">
        <f ca="1">_xll.BInterpol('Base CDI'!$H$4:$H$28,'Base CDI'!$J$4:$J$29,S1659,"Cubic","Extrapolate=Linear","MultiX=Average","Skip=True","Sort=True")</f>
        <v>13.580826493494685</v>
      </c>
      <c r="U1659" s="43">
        <f ca="1">_xll.BInterpol('Base CDI'!$H$4:$H$28,'Base CDI'!$I$4:$I$29,S1659,"Cubic","Extrapolate=Linear","MultiX=Average","Skip=True","Sort=True")</f>
        <v>13.584995507885059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47504</v>
      </c>
      <c r="T1660" s="43">
        <f ca="1">_xll.BInterpol('Base CDI'!$H$4:$H$28,'Base CDI'!$J$4:$J$29,S1660,"Cubic","Extrapolate=Linear","MultiX=Average","Skip=True","Sort=True")</f>
        <v>13.581094814799577</v>
      </c>
      <c r="U1660" s="43">
        <f ca="1">_xll.BInterpol('Base CDI'!$H$4:$H$28,'Base CDI'!$I$4:$I$29,S1660,"Cubic","Extrapolate=Linear","MultiX=Average","Skip=True","Sort=True")</f>
        <v>13.585272006652925</v>
      </c>
    </row>
    <row r="1661" spans="16:21" x14ac:dyDescent="0.25">
      <c r="P1661" s="10">
        <v>36929</v>
      </c>
      <c r="Q1661">
        <v>6.004003</v>
      </c>
      <c r="S1661" s="42">
        <f t="shared" ca="1" si="30"/>
        <v>47505</v>
      </c>
      <c r="T1661" s="43">
        <f ca="1">_xll.BInterpol('Base CDI'!$H$4:$H$28,'Base CDI'!$J$4:$J$29,S1661,"Cubic","Extrapolate=Linear","MultiX=Average","Skip=True","Sort=True")</f>
        <v>13.581363148873598</v>
      </c>
      <c r="U1661" s="43">
        <f ca="1">_xll.BInterpol('Base CDI'!$H$4:$H$28,'Base CDI'!$I$4:$I$29,S1661,"Cubic","Extrapolate=Linear","MultiX=Average","Skip=True","Sort=True")</f>
        <v>13.585548393009304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47506</v>
      </c>
      <c r="T1662" s="43">
        <f ca="1">_xll.BInterpol('Base CDI'!$H$4:$H$28,'Base CDI'!$J$4:$J$29,S1662,"Cubic","Extrapolate=Linear","MultiX=Average","Skip=True","Sort=True")</f>
        <v>13.581631494746157</v>
      </c>
      <c r="U1662" s="43">
        <f ca="1">_xll.BInterpol('Base CDI'!$H$4:$H$28,'Base CDI'!$I$4:$I$29,S1662,"Cubic","Extrapolate=Linear","MultiX=Average","Skip=True","Sort=True")</f>
        <v>13.585824666346916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47507</v>
      </c>
      <c r="T1663" s="43">
        <f ca="1">_xll.BInterpol('Base CDI'!$H$4:$H$28,'Base CDI'!$J$4:$J$29,S1663,"Cubic","Extrapolate=Linear","MultiX=Average","Skip=True","Sort=True")</f>
        <v>13.581899851446666</v>
      </c>
      <c r="U1663" s="43">
        <f ca="1">_xll.BInterpol('Base CDI'!$H$4:$H$28,'Base CDI'!$I$4:$I$29,S1663,"Cubic","Extrapolate=Linear","MultiX=Average","Skip=True","Sort=True")</f>
        <v>13.586100826058477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47508</v>
      </c>
      <c r="T1664" s="43">
        <f ca="1">_xll.BInterpol('Base CDI'!$H$4:$H$28,'Base CDI'!$J$4:$J$29,S1664,"Cubic","Extrapolate=Linear","MultiX=Average","Skip=True","Sort=True")</f>
        <v>13.582168218004533</v>
      </c>
      <c r="U1664" s="43">
        <f ca="1">_xll.BInterpol('Base CDI'!$H$4:$H$28,'Base CDI'!$I$4:$I$29,S1664,"Cubic","Extrapolate=Linear","MultiX=Average","Skip=True","Sort=True")</f>
        <v>13.586376871536707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47509</v>
      </c>
      <c r="T1665" s="43">
        <f ca="1">_xll.BInterpol('Base CDI'!$H$4:$H$28,'Base CDI'!$J$4:$J$29,S1665,"Cubic","Extrapolate=Linear","MultiX=Average","Skip=True","Sort=True")</f>
        <v>13.58243659344917</v>
      </c>
      <c r="U1665" s="43">
        <f ca="1">_xll.BInterpol('Base CDI'!$H$4:$H$28,'Base CDI'!$I$4:$I$29,S1665,"Cubic","Extrapolate=Linear","MultiX=Average","Skip=True","Sort=True")</f>
        <v>13.586652802174328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47510</v>
      </c>
      <c r="T1666" s="43">
        <f ca="1">_xll.BInterpol('Base CDI'!$H$4:$H$28,'Base CDI'!$J$4:$J$29,S1666,"Cubic","Extrapolate=Linear","MultiX=Average","Skip=True","Sort=True")</f>
        <v>13.582704976809987</v>
      </c>
      <c r="U1666" s="43">
        <f ca="1">_xll.BInterpol('Base CDI'!$H$4:$H$28,'Base CDI'!$I$4:$I$29,S1666,"Cubic","Extrapolate=Linear","MultiX=Average","Skip=True","Sort=True")</f>
        <v>13.586928617364052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47511</v>
      </c>
      <c r="T1667" s="43">
        <f ca="1">_xll.BInterpol('Base CDI'!$H$4:$H$28,'Base CDI'!$J$4:$J$29,S1667,"Cubic","Extrapolate=Linear","MultiX=Average","Skip=True","Sort=True")</f>
        <v>13.582973367116393</v>
      </c>
      <c r="U1667" s="43">
        <f ca="1">_xll.BInterpol('Base CDI'!$H$4:$H$28,'Base CDI'!$I$4:$I$29,S1667,"Cubic","Extrapolate=Linear","MultiX=Average","Skip=True","Sort=True")</f>
        <v>13.587204316498603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47512</v>
      </c>
      <c r="T1668" s="43">
        <f ca="1">_xll.BInterpol('Base CDI'!$H$4:$H$28,'Base CDI'!$J$4:$J$29,S1668,"Cubic","Extrapolate=Linear","MultiX=Average","Skip=True","Sort=True")</f>
        <v>13.583241763397799</v>
      </c>
      <c r="U1668" s="43">
        <f ca="1">_xll.BInterpol('Base CDI'!$H$4:$H$28,'Base CDI'!$I$4:$I$29,S1668,"Cubic","Extrapolate=Linear","MultiX=Average","Skip=True","Sort=True")</f>
        <v>13.587479898970697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47513</v>
      </c>
      <c r="T1669" s="43">
        <f ca="1">_xll.BInterpol('Base CDI'!$H$4:$H$28,'Base CDI'!$J$4:$J$29,S1669,"Cubic","Extrapolate=Linear","MultiX=Average","Skip=True","Sort=True")</f>
        <v>13.583510164683615</v>
      </c>
      <c r="U1669" s="43">
        <f ca="1">_xll.BInterpol('Base CDI'!$H$4:$H$28,'Base CDI'!$I$4:$I$29,S1669,"Cubic","Extrapolate=Linear","MultiX=Average","Skip=True","Sort=True")</f>
        <v>13.587755364173054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47514</v>
      </c>
      <c r="T1670" s="43">
        <f ca="1">_xll.BInterpol('Base CDI'!$H$4:$H$28,'Base CDI'!$J$4:$J$29,S1670,"Cubic","Extrapolate=Linear","MultiX=Average","Skip=True","Sort=True")</f>
        <v>13.583778570003252</v>
      </c>
      <c r="U1670" s="43">
        <f ca="1">_xll.BInterpol('Base CDI'!$H$4:$H$28,'Base CDI'!$I$4:$I$29,S1670,"Cubic","Extrapolate=Linear","MultiX=Average","Skip=True","Sort=True")</f>
        <v>13.588030711498391</v>
      </c>
    </row>
    <row r="1671" spans="16:21" x14ac:dyDescent="0.25">
      <c r="P1671" s="10">
        <v>36943</v>
      </c>
      <c r="Q1671">
        <v>6.037623</v>
      </c>
      <c r="S1671" s="42">
        <f t="shared" ca="1" si="30"/>
        <v>47515</v>
      </c>
      <c r="T1671" s="43">
        <f ca="1">_xll.BInterpol('Base CDI'!$H$4:$H$28,'Base CDI'!$J$4:$J$29,S1671,"Cubic","Extrapolate=Linear","MultiX=Average","Skip=True","Sort=True")</f>
        <v>13.584046978386118</v>
      </c>
      <c r="U1671" s="43">
        <f ca="1">_xll.BInterpol('Base CDI'!$H$4:$H$28,'Base CDI'!$I$4:$I$29,S1671,"Cubic","Extrapolate=Linear","MultiX=Average","Skip=True","Sort=True")</f>
        <v>13.588305940339428</v>
      </c>
    </row>
    <row r="1672" spans="16:21" x14ac:dyDescent="0.25">
      <c r="P1672" s="10">
        <v>36944</v>
      </c>
      <c r="Q1672">
        <v>6.041004</v>
      </c>
      <c r="S1672" s="42">
        <f t="shared" ca="1" si="30"/>
        <v>47516</v>
      </c>
      <c r="T1672" s="43">
        <f ca="1">_xll.BInterpol('Base CDI'!$H$4:$H$28,'Base CDI'!$J$4:$J$29,S1672,"Cubic","Extrapolate=Linear","MultiX=Average","Skip=True","Sort=True")</f>
        <v>13.584315388861626</v>
      </c>
      <c r="U1672" s="43">
        <f ca="1">_xll.BInterpol('Base CDI'!$H$4:$H$28,'Base CDI'!$I$4:$I$29,S1672,"Cubic","Extrapolate=Linear","MultiX=Average","Skip=True","Sort=True")</f>
        <v>13.588581050088884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47517</v>
      </c>
      <c r="T1673" s="43">
        <f ca="1">_xll.BInterpol('Base CDI'!$H$4:$H$28,'Base CDI'!$J$4:$J$29,S1673,"Cubic","Extrapolate=Linear","MultiX=Average","Skip=True","Sort=True")</f>
        <v>13.584583800459185</v>
      </c>
      <c r="U1673" s="43">
        <f ca="1">_xll.BInterpol('Base CDI'!$H$4:$H$28,'Base CDI'!$I$4:$I$29,S1673,"Cubic","Extrapolate=Linear","MultiX=Average","Skip=True","Sort=True")</f>
        <v>13.588856040139476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47518</v>
      </c>
      <c r="T1674" s="43">
        <f ca="1">_xll.BInterpol('Base CDI'!$H$4:$H$28,'Base CDI'!$J$4:$J$29,S1674,"Cubic","Extrapolate=Linear","MultiX=Average","Skip=True","Sort=True")</f>
        <v>13.584852212208204</v>
      </c>
      <c r="U1674" s="43">
        <f ca="1">_xll.BInterpol('Base CDI'!$H$4:$H$28,'Base CDI'!$I$4:$I$29,S1674,"Cubic","Extrapolate=Linear","MultiX=Average","Skip=True","Sort=True")</f>
        <v>13.589130909883924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47519</v>
      </c>
      <c r="T1675" s="43">
        <f ca="1">_xll.BInterpol('Base CDI'!$H$4:$H$28,'Base CDI'!$J$4:$J$29,S1675,"Cubic","Extrapolate=Linear","MultiX=Average","Skip=True","Sort=True")</f>
        <v>13.585120623138094</v>
      </c>
      <c r="U1675" s="43">
        <f ca="1">_xll.BInterpol('Base CDI'!$H$4:$H$28,'Base CDI'!$I$4:$I$29,S1675,"Cubic","Extrapolate=Linear","MultiX=Average","Skip=True","Sort=True")</f>
        <v>13.589405658714947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47520</v>
      </c>
      <c r="T1676" s="43">
        <f ca="1">_xll.BInterpol('Base CDI'!$H$4:$H$28,'Base CDI'!$J$4:$J$29,S1676,"Cubic","Extrapolate=Linear","MultiX=Average","Skip=True","Sort=True")</f>
        <v>13.585389032278266</v>
      </c>
      <c r="U1676" s="43">
        <f ca="1">_xll.BInterpol('Base CDI'!$H$4:$H$28,'Base CDI'!$I$4:$I$29,S1676,"Cubic","Extrapolate=Linear","MultiX=Average","Skip=True","Sort=True")</f>
        <v>13.589680286025262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47521</v>
      </c>
      <c r="T1677" s="43">
        <f ca="1">_xll.BInterpol('Base CDI'!$H$4:$H$28,'Base CDI'!$J$4:$J$29,S1677,"Cubic","Extrapolate=Linear","MultiX=Average","Skip=True","Sort=True")</f>
        <v>13.58565743865813</v>
      </c>
      <c r="U1677" s="43">
        <f ca="1">_xll.BInterpol('Base CDI'!$H$4:$H$28,'Base CDI'!$I$4:$I$29,S1677,"Cubic","Extrapolate=Linear","MultiX=Average","Skip=True","Sort=True")</f>
        <v>13.589954791207589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47522</v>
      </c>
      <c r="T1678" s="43">
        <f ca="1">_xll.BInterpol('Base CDI'!$H$4:$H$28,'Base CDI'!$J$4:$J$29,S1678,"Cubic","Extrapolate=Linear","MultiX=Average","Skip=True","Sort=True")</f>
        <v>13.585925841307096</v>
      </c>
      <c r="U1678" s="43">
        <f ca="1">_xll.BInterpol('Base CDI'!$H$4:$H$28,'Base CDI'!$I$4:$I$29,S1678,"Cubic","Extrapolate=Linear","MultiX=Average","Skip=True","Sort=True")</f>
        <v>13.590229173654645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47523</v>
      </c>
      <c r="T1679" s="43">
        <f ca="1">_xll.BInterpol('Base CDI'!$H$4:$H$28,'Base CDI'!$J$4:$J$29,S1679,"Cubic","Extrapolate=Linear","MultiX=Average","Skip=True","Sort=True")</f>
        <v>13.586194239254574</v>
      </c>
      <c r="U1679" s="43">
        <f ca="1">_xll.BInterpol('Base CDI'!$H$4:$H$28,'Base CDI'!$I$4:$I$29,S1679,"Cubic","Extrapolate=Linear","MultiX=Average","Skip=True","Sort=True")</f>
        <v>13.590503432759149</v>
      </c>
    </row>
    <row r="1680" spans="16:21" x14ac:dyDescent="0.25">
      <c r="P1680" s="10">
        <v>36958</v>
      </c>
      <c r="Q1680">
        <v>6.068041</v>
      </c>
      <c r="S1680" s="42">
        <f t="shared" ca="1" si="31"/>
        <v>47524</v>
      </c>
      <c r="T1680" s="43">
        <f ca="1">_xll.BInterpol('Base CDI'!$H$4:$H$28,'Base CDI'!$J$4:$J$29,S1680,"Cubic","Extrapolate=Linear","MultiX=Average","Skip=True","Sort=True")</f>
        <v>13.586462631529972</v>
      </c>
      <c r="U1680" s="43">
        <f ca="1">_xll.BInterpol('Base CDI'!$H$4:$H$28,'Base CDI'!$I$4:$I$29,S1680,"Cubic","Extrapolate=Linear","MultiX=Average","Skip=True","Sort=True")</f>
        <v>13.590777567913822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47525</v>
      </c>
      <c r="T1681" s="43">
        <f ca="1">_xll.BInterpol('Base CDI'!$H$4:$H$28,'Base CDI'!$J$4:$J$29,S1681,"Cubic","Extrapolate=Linear","MultiX=Average","Skip=True","Sort=True")</f>
        <v>13.586731017162705</v>
      </c>
      <c r="U1681" s="43">
        <f ca="1">_xll.BInterpol('Base CDI'!$H$4:$H$28,'Base CDI'!$I$4:$I$29,S1681,"Cubic","Extrapolate=Linear","MultiX=Average","Skip=True","Sort=True")</f>
        <v>13.591051578511381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47526</v>
      </c>
      <c r="T1682" s="43">
        <f ca="1">_xll.BInterpol('Base CDI'!$H$4:$H$28,'Base CDI'!$J$4:$J$29,S1682,"Cubic","Extrapolate=Linear","MultiX=Average","Skip=True","Sort=True")</f>
        <v>13.586999395182179</v>
      </c>
      <c r="U1682" s="43">
        <f ca="1">_xll.BInterpol('Base CDI'!$H$4:$H$28,'Base CDI'!$I$4:$I$29,S1682,"Cubic","Extrapolate=Linear","MultiX=Average","Skip=True","Sort=True")</f>
        <v>13.591325463944544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47527</v>
      </c>
      <c r="T1683" s="43">
        <f ca="1">_xll.BInterpol('Base CDI'!$H$4:$H$28,'Base CDI'!$J$4:$J$29,S1683,"Cubic","Extrapolate=Linear","MultiX=Average","Skip=True","Sort=True")</f>
        <v>13.587267764617806</v>
      </c>
      <c r="U1683" s="43">
        <f ca="1">_xll.BInterpol('Base CDI'!$H$4:$H$28,'Base CDI'!$I$4:$I$29,S1683,"Cubic","Extrapolate=Linear","MultiX=Average","Skip=True","Sort=True")</f>
        <v>13.59159922360603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47528</v>
      </c>
      <c r="T1684" s="43">
        <f ca="1">_xll.BInterpol('Base CDI'!$H$4:$H$28,'Base CDI'!$J$4:$J$29,S1684,"Cubic","Extrapolate=Linear","MultiX=Average","Skip=True","Sort=True")</f>
        <v>13.587536124498998</v>
      </c>
      <c r="U1684" s="43">
        <f ca="1">_xll.BInterpol('Base CDI'!$H$4:$H$28,'Base CDI'!$I$4:$I$29,S1684,"Cubic","Extrapolate=Linear","MultiX=Average","Skip=True","Sort=True")</f>
        <v>13.591872856888559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47529</v>
      </c>
      <c r="T1685" s="43">
        <f ca="1">_xll.BInterpol('Base CDI'!$H$4:$H$28,'Base CDI'!$J$4:$J$29,S1685,"Cubic","Extrapolate=Linear","MultiX=Average","Skip=True","Sort=True")</f>
        <v>13.58780447385516</v>
      </c>
      <c r="U1685" s="43">
        <f ca="1">_xll.BInterpol('Base CDI'!$H$4:$H$28,'Base CDI'!$I$4:$I$29,S1685,"Cubic","Extrapolate=Linear","MultiX=Average","Skip=True","Sort=True")</f>
        <v>13.592146363184849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47530</v>
      </c>
      <c r="T1686" s="43">
        <f ca="1">_xll.BInterpol('Base CDI'!$H$4:$H$28,'Base CDI'!$J$4:$J$29,S1686,"Cubic","Extrapolate=Linear","MultiX=Average","Skip=True","Sort=True")</f>
        <v>13.588072811715707</v>
      </c>
      <c r="U1686" s="43">
        <f ca="1">_xll.BInterpol('Base CDI'!$H$4:$H$28,'Base CDI'!$I$4:$I$29,S1686,"Cubic","Extrapolate=Linear","MultiX=Average","Skip=True","Sort=True")</f>
        <v>13.592419741887616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47531</v>
      </c>
      <c r="T1687" s="43">
        <f ca="1">_xll.BInterpol('Base CDI'!$H$4:$H$28,'Base CDI'!$J$4:$J$29,S1687,"Cubic","Extrapolate=Linear","MultiX=Average","Skip=True","Sort=True")</f>
        <v>13.588341137110048</v>
      </c>
      <c r="U1687" s="43">
        <f ca="1">_xll.BInterpol('Base CDI'!$H$4:$H$28,'Base CDI'!$I$4:$I$29,S1687,"Cubic","Extrapolate=Linear","MultiX=Average","Skip=True","Sort=True")</f>
        <v>13.592692992389583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47532</v>
      </c>
      <c r="T1688" s="43">
        <f ca="1">_xll.BInterpol('Base CDI'!$H$4:$H$28,'Base CDI'!$J$4:$J$29,S1688,"Cubic","Extrapolate=Linear","MultiX=Average","Skip=True","Sort=True")</f>
        <v>13.588609449067592</v>
      </c>
      <c r="U1688" s="43">
        <f ca="1">_xll.BInterpol('Base CDI'!$H$4:$H$28,'Base CDI'!$I$4:$I$29,S1688,"Cubic","Extrapolate=Linear","MultiX=Average","Skip=True","Sort=True")</f>
        <v>13.592966114083465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47533</v>
      </c>
      <c r="T1689" s="43">
        <f ca="1">_xll.BInterpol('Base CDI'!$H$4:$H$28,'Base CDI'!$J$4:$J$29,S1689,"Cubic","Extrapolate=Linear","MultiX=Average","Skip=True","Sort=True")</f>
        <v>13.588877746617749</v>
      </c>
      <c r="U1689" s="43">
        <f ca="1">_xll.BInterpol('Base CDI'!$H$4:$H$28,'Base CDI'!$I$4:$I$29,S1689,"Cubic","Extrapolate=Linear","MultiX=Average","Skip=True","Sort=True")</f>
        <v>13.593239106361983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47534</v>
      </c>
      <c r="T1690" s="43">
        <f ca="1">_xll.BInterpol('Base CDI'!$H$4:$H$28,'Base CDI'!$J$4:$J$29,S1690,"Cubic","Extrapolate=Linear","MultiX=Average","Skip=True","Sort=True")</f>
        <v>13.58914602878993</v>
      </c>
      <c r="U1690" s="43">
        <f ca="1">_xll.BInterpol('Base CDI'!$H$4:$H$28,'Base CDI'!$I$4:$I$29,S1690,"Cubic","Extrapolate=Linear","MultiX=Average","Skip=True","Sort=True")</f>
        <v>13.593511968617854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47535</v>
      </c>
      <c r="T1691" s="43">
        <f ca="1">_xll.BInterpol('Base CDI'!$H$4:$H$28,'Base CDI'!$J$4:$J$29,S1691,"Cubic","Extrapolate=Linear","MultiX=Average","Skip=True","Sort=True")</f>
        <v>13.589414294613546</v>
      </c>
      <c r="U1691" s="43">
        <f ca="1">_xll.BInterpol('Base CDI'!$H$4:$H$28,'Base CDI'!$I$4:$I$29,S1691,"Cubic","Extrapolate=Linear","MultiX=Average","Skip=True","Sort=True")</f>
        <v>13.593784700243797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47536</v>
      </c>
      <c r="T1692" s="43">
        <f ca="1">_xll.BInterpol('Base CDI'!$H$4:$H$28,'Base CDI'!$J$4:$J$29,S1692,"Cubic","Extrapolate=Linear","MultiX=Average","Skip=True","Sort=True")</f>
        <v>13.589682543118007</v>
      </c>
      <c r="U1692" s="43">
        <f ca="1">_xll.BInterpol('Base CDI'!$H$4:$H$28,'Base CDI'!$I$4:$I$29,S1692,"Cubic","Extrapolate=Linear","MultiX=Average","Skip=True","Sort=True")</f>
        <v>13.594057300632532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47537</v>
      </c>
      <c r="T1693" s="43">
        <f ca="1">_xll.BInterpol('Base CDI'!$H$4:$H$28,'Base CDI'!$J$4:$J$29,S1693,"Cubic","Extrapolate=Linear","MultiX=Average","Skip=True","Sort=True")</f>
        <v>13.589950773332722</v>
      </c>
      <c r="U1693" s="43">
        <f ca="1">_xll.BInterpol('Base CDI'!$H$4:$H$28,'Base CDI'!$I$4:$I$29,S1693,"Cubic","Extrapolate=Linear","MultiX=Average","Skip=True","Sort=True")</f>
        <v>13.594329769176776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47538</v>
      </c>
      <c r="T1694" s="43">
        <f ca="1">_xll.BInterpol('Base CDI'!$H$4:$H$28,'Base CDI'!$J$4:$J$29,S1694,"Cubic","Extrapolate=Linear","MultiX=Average","Skip=True","Sort=True")</f>
        <v>13.590218984287102</v>
      </c>
      <c r="U1694" s="43">
        <f ca="1">_xll.BInterpol('Base CDI'!$H$4:$H$28,'Base CDI'!$I$4:$I$29,S1694,"Cubic","Extrapolate=Linear","MultiX=Average","Skip=True","Sort=True")</f>
        <v>13.594602105269248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47539</v>
      </c>
      <c r="T1695" s="43">
        <f ca="1">_xll.BInterpol('Base CDI'!$H$4:$H$28,'Base CDI'!$J$4:$J$29,S1695,"Cubic","Extrapolate=Linear","MultiX=Average","Skip=True","Sort=True")</f>
        <v>13.590487175010557</v>
      </c>
      <c r="U1695" s="43">
        <f ca="1">_xll.BInterpol('Base CDI'!$H$4:$H$28,'Base CDI'!$I$4:$I$29,S1695,"Cubic","Extrapolate=Linear","MultiX=Average","Skip=True","Sort=True")</f>
        <v>13.594874308302668</v>
      </c>
    </row>
    <row r="1696" spans="16:21" x14ac:dyDescent="0.25">
      <c r="P1696" s="10">
        <v>36980</v>
      </c>
      <c r="Q1696">
        <v>6.12324</v>
      </c>
      <c r="S1696" s="42">
        <f t="shared" ca="1" si="31"/>
        <v>47540</v>
      </c>
      <c r="T1696" s="43">
        <f ca="1">_xll.BInterpol('Base CDI'!$H$4:$H$28,'Base CDI'!$J$4:$J$29,S1696,"Cubic","Extrapolate=Linear","MultiX=Average","Skip=True","Sort=True")</f>
        <v>13.590755344532496</v>
      </c>
      <c r="U1696" s="43">
        <f ca="1">_xll.BInterpol('Base CDI'!$H$4:$H$28,'Base CDI'!$I$4:$I$29,S1696,"Cubic","Extrapolate=Linear","MultiX=Average","Skip=True","Sort=True")</f>
        <v>13.595146377669753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47541</v>
      </c>
      <c r="T1697" s="43">
        <f ca="1">_xll.BInterpol('Base CDI'!$H$4:$H$28,'Base CDI'!$J$4:$J$29,S1697,"Cubic","Extrapolate=Linear","MultiX=Average","Skip=True","Sort=True")</f>
        <v>13.591023491882332</v>
      </c>
      <c r="U1697" s="43">
        <f ca="1">_xll.BInterpol('Base CDI'!$H$4:$H$28,'Base CDI'!$I$4:$I$29,S1697,"Cubic","Extrapolate=Linear","MultiX=Average","Skip=True","Sort=True")</f>
        <v>13.595418312763222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47542</v>
      </c>
      <c r="T1698" s="43">
        <f ca="1">_xll.BInterpol('Base CDI'!$H$4:$H$28,'Base CDI'!$J$4:$J$29,S1698,"Cubic","Extrapolate=Linear","MultiX=Average","Skip=True","Sort=True")</f>
        <v>13.591291616089473</v>
      </c>
      <c r="U1698" s="43">
        <f ca="1">_xll.BInterpol('Base CDI'!$H$4:$H$28,'Base CDI'!$I$4:$I$29,S1698,"Cubic","Extrapolate=Linear","MultiX=Average","Skip=True","Sort=True")</f>
        <v>13.595690112975793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47543</v>
      </c>
      <c r="T1699" s="43">
        <f ca="1">_xll.BInterpol('Base CDI'!$H$4:$H$28,'Base CDI'!$J$4:$J$29,S1699,"Cubic","Extrapolate=Linear","MultiX=Average","Skip=True","Sort=True")</f>
        <v>13.59155971618333</v>
      </c>
      <c r="U1699" s="43">
        <f ca="1">_xll.BInterpol('Base CDI'!$H$4:$H$28,'Base CDI'!$I$4:$I$29,S1699,"Cubic","Extrapolate=Linear","MultiX=Average","Skip=True","Sort=True")</f>
        <v>13.595961777700186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47544</v>
      </c>
      <c r="T1700" s="43">
        <f ca="1">_xll.BInterpol('Base CDI'!$H$4:$H$28,'Base CDI'!$J$4:$J$29,S1700,"Cubic","Extrapolate=Linear","MultiX=Average","Skip=True","Sort=True")</f>
        <v>13.591827791193312</v>
      </c>
      <c r="U1700" s="43">
        <f ca="1">_xll.BInterpol('Base CDI'!$H$4:$H$28,'Base CDI'!$I$4:$I$29,S1700,"Cubic","Extrapolate=Linear","MultiX=Average","Skip=True","Sort=True")</f>
        <v>13.59623330632912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47545</v>
      </c>
      <c r="T1701" s="43">
        <f ca="1">_xll.BInterpol('Base CDI'!$H$4:$H$28,'Base CDI'!$J$4:$J$29,S1701,"Cubic","Extrapolate=Linear","MultiX=Average","Skip=True","Sort=True")</f>
        <v>13.592095840148831</v>
      </c>
      <c r="U1701" s="43">
        <f ca="1">_xll.BInterpol('Base CDI'!$H$4:$H$28,'Base CDI'!$I$4:$I$29,S1701,"Cubic","Extrapolate=Linear","MultiX=Average","Skip=True","Sort=True")</f>
        <v>13.596504698255311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47546</v>
      </c>
      <c r="T1702" s="43">
        <f ca="1">_xll.BInterpol('Base CDI'!$H$4:$H$28,'Base CDI'!$J$4:$J$29,S1702,"Cubic","Extrapolate=Linear","MultiX=Average","Skip=True","Sort=True")</f>
        <v>13.592363862079297</v>
      </c>
      <c r="U1702" s="43">
        <f ca="1">_xll.BInterpol('Base CDI'!$H$4:$H$28,'Base CDI'!$I$4:$I$29,S1702,"Cubic","Extrapolate=Linear","MultiX=Average","Skip=True","Sort=True")</f>
        <v>13.59677595287148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47547</v>
      </c>
      <c r="T1703" s="43">
        <f ca="1">_xll.BInterpol('Base CDI'!$H$4:$H$28,'Base CDI'!$J$4:$J$29,S1703,"Cubic","Extrapolate=Linear","MultiX=Average","Skip=True","Sort=True")</f>
        <v>13.592631856014119</v>
      </c>
      <c r="U1703" s="43">
        <f ca="1">_xll.BInterpol('Base CDI'!$H$4:$H$28,'Base CDI'!$I$4:$I$29,S1703,"Cubic","Extrapolate=Linear","MultiX=Average","Skip=True","Sort=True")</f>
        <v>13.597047069570346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47548</v>
      </c>
      <c r="T1704" s="43">
        <f ca="1">_xll.BInterpol('Base CDI'!$H$4:$H$28,'Base CDI'!$J$4:$J$29,S1704,"Cubic","Extrapolate=Linear","MultiX=Average","Skip=True","Sort=True")</f>
        <v>13.592899820982707</v>
      </c>
      <c r="U1704" s="43">
        <f ca="1">_xll.BInterpol('Base CDI'!$H$4:$H$28,'Base CDI'!$I$4:$I$29,S1704,"Cubic","Extrapolate=Linear","MultiX=Average","Skip=True","Sort=True")</f>
        <v>13.597318047744626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47549</v>
      </c>
      <c r="T1705" s="43">
        <f ca="1">_xll.BInterpol('Base CDI'!$H$4:$H$28,'Base CDI'!$J$4:$J$29,S1705,"Cubic","Extrapolate=Linear","MultiX=Average","Skip=True","Sort=True")</f>
        <v>13.593167756014472</v>
      </c>
      <c r="U1705" s="43">
        <f ca="1">_xll.BInterpol('Base CDI'!$H$4:$H$28,'Base CDI'!$I$4:$I$29,S1705,"Cubic","Extrapolate=Linear","MultiX=Average","Skip=True","Sort=True")</f>
        <v>13.597588886787038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47550</v>
      </c>
      <c r="T1706" s="43">
        <f ca="1">_xll.BInterpol('Base CDI'!$H$4:$H$28,'Base CDI'!$J$4:$J$29,S1706,"Cubic","Extrapolate=Linear","MultiX=Average","Skip=True","Sort=True")</f>
        <v>13.593435660138825</v>
      </c>
      <c r="U1706" s="43">
        <f ca="1">_xll.BInterpol('Base CDI'!$H$4:$H$28,'Base CDI'!$I$4:$I$29,S1706,"Cubic","Extrapolate=Linear","MultiX=Average","Skip=True","Sort=True")</f>
        <v>13.597859586090305</v>
      </c>
    </row>
    <row r="1707" spans="16:21" x14ac:dyDescent="0.25">
      <c r="P1707" s="10">
        <v>36998</v>
      </c>
      <c r="Q1707">
        <v>6.162401</v>
      </c>
      <c r="S1707" s="42">
        <f t="shared" ca="1" si="31"/>
        <v>47551</v>
      </c>
      <c r="T1707" s="43">
        <f ca="1">_xll.BInterpol('Base CDI'!$H$4:$H$28,'Base CDI'!$J$4:$J$29,S1707,"Cubic","Extrapolate=Linear","MultiX=Average","Skip=True","Sort=True")</f>
        <v>13.593703532385174</v>
      </c>
      <c r="U1707" s="43">
        <f ca="1">_xll.BInterpol('Base CDI'!$H$4:$H$28,'Base CDI'!$I$4:$I$29,S1707,"Cubic","Extrapolate=Linear","MultiX=Average","Skip=True","Sort=True")</f>
        <v>13.59813014504714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47552</v>
      </c>
      <c r="T1708" s="43">
        <f ca="1">_xll.BInterpol('Base CDI'!$H$4:$H$28,'Base CDI'!$J$4:$J$29,S1708,"Cubic","Extrapolate=Linear","MultiX=Average","Skip=True","Sort=True")</f>
        <v>13.593971371782931</v>
      </c>
      <c r="U1708" s="43">
        <f ca="1">_xll.BInterpol('Base CDI'!$H$4:$H$28,'Base CDI'!$I$4:$I$29,S1708,"Cubic","Extrapolate=Linear","MultiX=Average","Skip=True","Sort=True")</f>
        <v>13.598400563050264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47553</v>
      </c>
      <c r="T1709" s="43">
        <f ca="1">_xll.BInterpol('Base CDI'!$H$4:$H$28,'Base CDI'!$J$4:$J$29,S1709,"Cubic","Extrapolate=Linear","MultiX=Average","Skip=True","Sort=True")</f>
        <v>13.594239177361505</v>
      </c>
      <c r="U1709" s="43">
        <f ca="1">_xll.BInterpol('Base CDI'!$H$4:$H$28,'Base CDI'!$I$4:$I$29,S1709,"Cubic","Extrapolate=Linear","MultiX=Average","Skip=True","Sort=True")</f>
        <v>13.598670839492398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47554</v>
      </c>
      <c r="T1710" s="43">
        <f ca="1">_xll.BInterpol('Base CDI'!$H$4:$H$28,'Base CDI'!$J$4:$J$29,S1710,"Cubic","Extrapolate=Linear","MultiX=Average","Skip=True","Sort=True")</f>
        <v>13.594506948150308</v>
      </c>
      <c r="U1710" s="43">
        <f ca="1">_xll.BInterpol('Base CDI'!$H$4:$H$28,'Base CDI'!$I$4:$I$29,S1710,"Cubic","Extrapolate=Linear","MultiX=Average","Skip=True","Sort=True")</f>
        <v>13.598940973766256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47555</v>
      </c>
      <c r="T1711" s="43">
        <f ca="1">_xll.BInterpol('Base CDI'!$H$4:$H$28,'Base CDI'!$J$4:$J$29,S1711,"Cubic","Extrapolate=Linear","MultiX=Average","Skip=True","Sort=True")</f>
        <v>13.594774683178748</v>
      </c>
      <c r="U1711" s="43">
        <f ca="1">_xll.BInterpol('Base CDI'!$H$4:$H$28,'Base CDI'!$I$4:$I$29,S1711,"Cubic","Extrapolate=Linear","MultiX=Average","Skip=True","Sort=True")</f>
        <v>13.599210965264559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47556</v>
      </c>
      <c r="T1712" s="43">
        <f ca="1">_xll.BInterpol('Base CDI'!$H$4:$H$28,'Base CDI'!$J$4:$J$29,S1712,"Cubic","Extrapolate=Linear","MultiX=Average","Skip=True","Sort=True")</f>
        <v>13.595042381476238</v>
      </c>
      <c r="U1712" s="43">
        <f ca="1">_xll.BInterpol('Base CDI'!$H$4:$H$28,'Base CDI'!$I$4:$I$29,S1712,"Cubic","Extrapolate=Linear","MultiX=Average","Skip=True","Sort=True")</f>
        <v>13.599480813380028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47557</v>
      </c>
      <c r="T1713" s="43">
        <f ca="1">_xll.BInterpol('Base CDI'!$H$4:$H$28,'Base CDI'!$J$4:$J$29,S1713,"Cubic","Extrapolate=Linear","MultiX=Average","Skip=True","Sort=True")</f>
        <v>13.595310042072185</v>
      </c>
      <c r="U1713" s="43">
        <f ca="1">_xll.BInterpol('Base CDI'!$H$4:$H$28,'Base CDI'!$I$4:$I$29,S1713,"Cubic","Extrapolate=Linear","MultiX=Average","Skip=True","Sort=True")</f>
        <v>13.599750517505377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47558</v>
      </c>
      <c r="T1714" s="43">
        <f ca="1">_xll.BInterpol('Base CDI'!$H$4:$H$28,'Base CDI'!$J$4:$J$29,S1714,"Cubic","Extrapolate=Linear","MultiX=Average","Skip=True","Sort=True")</f>
        <v>13.595577663996</v>
      </c>
      <c r="U1714" s="43">
        <f ca="1">_xll.BInterpol('Base CDI'!$H$4:$H$28,'Base CDI'!$I$4:$I$29,S1714,"Cubic","Extrapolate=Linear","MultiX=Average","Skip=True","Sort=True")</f>
        <v>13.600020077033328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47559</v>
      </c>
      <c r="T1715" s="43">
        <f ca="1">_xll.BInterpol('Base CDI'!$H$4:$H$28,'Base CDI'!$J$4:$J$29,S1715,"Cubic","Extrapolate=Linear","MultiX=Average","Skip=True","Sort=True")</f>
        <v>13.595845246277095</v>
      </c>
      <c r="U1715" s="43">
        <f ca="1">_xll.BInterpol('Base CDI'!$H$4:$H$28,'Base CDI'!$I$4:$I$29,S1715,"Cubic","Extrapolate=Linear","MultiX=Average","Skip=True","Sort=True")</f>
        <v>13.600289491356598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47560</v>
      </c>
      <c r="T1716" s="43">
        <f ca="1">_xll.BInterpol('Base CDI'!$H$4:$H$28,'Base CDI'!$J$4:$J$29,S1716,"Cubic","Extrapolate=Linear","MultiX=Average","Skip=True","Sort=True")</f>
        <v>13.596112787944879</v>
      </c>
      <c r="U1716" s="43">
        <f ca="1">_xll.BInterpol('Base CDI'!$H$4:$H$28,'Base CDI'!$I$4:$I$29,S1716,"Cubic","Extrapolate=Linear","MultiX=Average","Skip=True","Sort=True")</f>
        <v>13.600558759867907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47561</v>
      </c>
      <c r="T1717" s="43">
        <f ca="1">_xll.BInterpol('Base CDI'!$H$4:$H$28,'Base CDI'!$J$4:$J$29,S1717,"Cubic","Extrapolate=Linear","MultiX=Average","Skip=True","Sort=True")</f>
        <v>13.596380288028762</v>
      </c>
      <c r="U1717" s="43">
        <f ca="1">_xll.BInterpol('Base CDI'!$H$4:$H$28,'Base CDI'!$I$4:$I$29,S1717,"Cubic","Extrapolate=Linear","MultiX=Average","Skip=True","Sort=True")</f>
        <v>13.600827881959972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47562</v>
      </c>
      <c r="T1718" s="43">
        <f ca="1">_xll.BInterpol('Base CDI'!$H$4:$H$28,'Base CDI'!$J$4:$J$29,S1718,"Cubic","Extrapolate=Linear","MultiX=Average","Skip=True","Sort=True")</f>
        <v>13.596647745558153</v>
      </c>
      <c r="U1718" s="43">
        <f ca="1">_xll.BInterpol('Base CDI'!$H$4:$H$28,'Base CDI'!$I$4:$I$29,S1718,"Cubic","Extrapolate=Linear","MultiX=Average","Skip=True","Sort=True")</f>
        <v>13.601096857025514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47563</v>
      </c>
      <c r="T1719" s="43">
        <f ca="1">_xll.BInterpol('Base CDI'!$H$4:$H$28,'Base CDI'!$J$4:$J$29,S1719,"Cubic","Extrapolate=Linear","MultiX=Average","Skip=True","Sort=True")</f>
        <v>13.596915159562466</v>
      </c>
      <c r="U1719" s="43">
        <f ca="1">_xll.BInterpol('Base CDI'!$H$4:$H$28,'Base CDI'!$I$4:$I$29,S1719,"Cubic","Extrapolate=Linear","MultiX=Average","Skip=True","Sort=True")</f>
        <v>13.601365684457249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47564</v>
      </c>
      <c r="T1720" s="43">
        <f ca="1">_xll.BInterpol('Base CDI'!$H$4:$H$28,'Base CDI'!$J$4:$J$29,S1720,"Cubic","Extrapolate=Linear","MultiX=Average","Skip=True","Sort=True")</f>
        <v>13.597182529071105</v>
      </c>
      <c r="U1720" s="43">
        <f ca="1">_xll.BInterpol('Base CDI'!$H$4:$H$28,'Base CDI'!$I$4:$I$29,S1720,"Cubic","Extrapolate=Linear","MultiX=Average","Skip=True","Sort=True")</f>
        <v>13.601634363647896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47565</v>
      </c>
      <c r="T1721" s="43">
        <f ca="1">_xll.BInterpol('Base CDI'!$H$4:$H$28,'Base CDI'!$J$4:$J$29,S1721,"Cubic","Extrapolate=Linear","MultiX=Average","Skip=True","Sort=True")</f>
        <v>13.597449853113487</v>
      </c>
      <c r="U1721" s="43">
        <f ca="1">_xll.BInterpol('Base CDI'!$H$4:$H$28,'Base CDI'!$I$4:$I$29,S1721,"Cubic","Extrapolate=Linear","MultiX=Average","Skip=True","Sort=True")</f>
        <v>13.601902893990175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47566</v>
      </c>
      <c r="T1722" s="43">
        <f ca="1">_xll.BInterpol('Base CDI'!$H$4:$H$28,'Base CDI'!$J$4:$J$29,S1722,"Cubic","Extrapolate=Linear","MultiX=Average","Skip=True","Sort=True")</f>
        <v>13.597717130719019</v>
      </c>
      <c r="U1722" s="43">
        <f ca="1">_xll.BInterpol('Base CDI'!$H$4:$H$28,'Base CDI'!$I$4:$I$29,S1722,"Cubic","Extrapolate=Linear","MultiX=Average","Skip=True","Sort=True")</f>
        <v>13.602171274876806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47567</v>
      </c>
      <c r="T1723" s="43">
        <f ca="1">_xll.BInterpol('Base CDI'!$H$4:$H$28,'Base CDI'!$J$4:$J$29,S1723,"Cubic","Extrapolate=Linear","MultiX=Average","Skip=True","Sort=True")</f>
        <v>13.59798436091711</v>
      </c>
      <c r="U1723" s="43">
        <f ca="1">_xll.BInterpol('Base CDI'!$H$4:$H$28,'Base CDI'!$I$4:$I$29,S1723,"Cubic","Extrapolate=Linear","MultiX=Average","Skip=True","Sort=True")</f>
        <v>13.602439505700504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47568</v>
      </c>
      <c r="T1724" s="43">
        <f ca="1">_xll.BInterpol('Base CDI'!$H$4:$H$28,'Base CDI'!$J$4:$J$29,S1724,"Cubic","Extrapolate=Linear","MultiX=Average","Skip=True","Sort=True")</f>
        <v>13.598251542737172</v>
      </c>
      <c r="U1724" s="43">
        <f ca="1">_xll.BInterpol('Base CDI'!$H$4:$H$28,'Base CDI'!$I$4:$I$29,S1724,"Cubic","Extrapolate=Linear","MultiX=Average","Skip=True","Sort=True")</f>
        <v>13.602707585853988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47569</v>
      </c>
      <c r="T1725" s="43">
        <f ca="1">_xll.BInterpol('Base CDI'!$H$4:$H$28,'Base CDI'!$J$4:$J$29,S1725,"Cubic","Extrapolate=Linear","MultiX=Average","Skip=True","Sort=True")</f>
        <v>13.598518675208615</v>
      </c>
      <c r="U1725" s="43">
        <f ca="1">_xll.BInterpol('Base CDI'!$H$4:$H$28,'Base CDI'!$I$4:$I$29,S1725,"Cubic","Extrapolate=Linear","MultiX=Average","Skip=True","Sort=True")</f>
        <v>13.60297551472998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47570</v>
      </c>
      <c r="T1726" s="43">
        <f ca="1">_xll.BInterpol('Base CDI'!$H$4:$H$28,'Base CDI'!$J$4:$J$29,S1726,"Cubic","Extrapolate=Linear","MultiX=Average","Skip=True","Sort=True")</f>
        <v>13.598785757360849</v>
      </c>
      <c r="U1726" s="43">
        <f ca="1">_xll.BInterpol('Base CDI'!$H$4:$H$28,'Base CDI'!$I$4:$I$29,S1726,"Cubic","Extrapolate=Linear","MultiX=Average","Skip=True","Sort=True")</f>
        <v>13.603243291721196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47571</v>
      </c>
      <c r="T1727" s="43">
        <f ca="1">_xll.BInterpol('Base CDI'!$H$4:$H$28,'Base CDI'!$J$4:$J$29,S1727,"Cubic","Extrapolate=Linear","MultiX=Average","Skip=True","Sort=True")</f>
        <v>13.599052788223283</v>
      </c>
      <c r="U1727" s="43">
        <f ca="1">_xll.BInterpol('Base CDI'!$H$4:$H$28,'Base CDI'!$I$4:$I$29,S1727,"Cubic","Extrapolate=Linear","MultiX=Average","Skip=True","Sort=True")</f>
        <v>13.603510916220355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47572</v>
      </c>
      <c r="T1728" s="43">
        <f ca="1">_xll.BInterpol('Base CDI'!$H$4:$H$28,'Base CDI'!$J$4:$J$29,S1728,"Cubic","Extrapolate=Linear","MultiX=Average","Skip=True","Sort=True")</f>
        <v>13.599319766825328</v>
      </c>
      <c r="U1728" s="43">
        <f ca="1">_xll.BInterpol('Base CDI'!$H$4:$H$28,'Base CDI'!$I$4:$I$29,S1728,"Cubic","Extrapolate=Linear","MultiX=Average","Skip=True","Sort=True")</f>
        <v>13.603778387620176</v>
      </c>
    </row>
    <row r="1729" spans="16:21" x14ac:dyDescent="0.25">
      <c r="P1729" s="10">
        <v>37029</v>
      </c>
      <c r="Q1729">
        <v>6.243684</v>
      </c>
      <c r="S1729" s="42">
        <f t="shared" ca="1" si="31"/>
        <v>47573</v>
      </c>
      <c r="T1729" s="43">
        <f ca="1">_xll.BInterpol('Base CDI'!$H$4:$H$28,'Base CDI'!$J$4:$J$29,S1729,"Cubic","Extrapolate=Linear","MultiX=Average","Skip=True","Sort=True")</f>
        <v>13.599586692196397</v>
      </c>
      <c r="U1729" s="43">
        <f ca="1">_xll.BInterpol('Base CDI'!$H$4:$H$28,'Base CDI'!$I$4:$I$29,S1729,"Cubic","Extrapolate=Linear","MultiX=Average","Skip=True","Sort=True")</f>
        <v>13.604045705313377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47574</v>
      </c>
      <c r="T1730" s="43">
        <f ca="1">_xll.BInterpol('Base CDI'!$H$4:$H$28,'Base CDI'!$J$4:$J$29,S1730,"Cubic","Extrapolate=Linear","MultiX=Average","Skip=True","Sort=True")</f>
        <v>13.599853563365896</v>
      </c>
      <c r="U1730" s="43">
        <f ca="1">_xll.BInterpol('Base CDI'!$H$4:$H$28,'Base CDI'!$I$4:$I$29,S1730,"Cubic","Extrapolate=Linear","MultiX=Average","Skip=True","Sort=True")</f>
        <v>13.604312868692677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47575</v>
      </c>
      <c r="T1731" s="43">
        <f ca="1">_xll.BInterpol('Base CDI'!$H$4:$H$28,'Base CDI'!$J$4:$J$29,S1731,"Cubic","Extrapolate=Linear","MultiX=Average","Skip=True","Sort=True")</f>
        <v>13.600120379363235</v>
      </c>
      <c r="U1731" s="43">
        <f ca="1">_xll.BInterpol('Base CDI'!$H$4:$H$28,'Base CDI'!$I$4:$I$29,S1731,"Cubic","Extrapolate=Linear","MultiX=Average","Skip=True","Sort=True")</f>
        <v>13.604579877150796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47576</v>
      </c>
      <c r="T1732" s="43">
        <f ca="1">_xll.BInterpol('Base CDI'!$H$4:$H$28,'Base CDI'!$J$4:$J$29,S1732,"Cubic","Extrapolate=Linear","MultiX=Average","Skip=True","Sort=True")</f>
        <v>13.600387139217828</v>
      </c>
      <c r="U1732" s="43">
        <f ca="1">_xll.BInterpol('Base CDI'!$H$4:$H$28,'Base CDI'!$I$4:$I$29,S1732,"Cubic","Extrapolate=Linear","MultiX=Average","Skip=True","Sort=True")</f>
        <v>13.60484673008045</v>
      </c>
    </row>
    <row r="1733" spans="16:21" x14ac:dyDescent="0.25">
      <c r="P1733" s="10">
        <v>37035</v>
      </c>
      <c r="Q1733">
        <v>6.258699</v>
      </c>
      <c r="S1733" s="42">
        <f t="shared" ca="1" si="31"/>
        <v>47577</v>
      </c>
      <c r="T1733" s="43">
        <f ca="1">_xll.BInterpol('Base CDI'!$H$4:$H$28,'Base CDI'!$J$4:$J$29,S1733,"Cubic","Extrapolate=Linear","MultiX=Average","Skip=True","Sort=True")</f>
        <v>13.600653841959083</v>
      </c>
      <c r="U1733" s="43">
        <f ca="1">_xll.BInterpol('Base CDI'!$H$4:$H$28,'Base CDI'!$I$4:$I$29,S1733,"Cubic","Extrapolate=Linear","MultiX=Average","Skip=True","Sort=True")</f>
        <v>13.605113426874359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47578</v>
      </c>
      <c r="T1734" s="43">
        <f ca="1">_xll.BInterpol('Base CDI'!$H$4:$H$28,'Base CDI'!$J$4:$J$29,S1734,"Cubic","Extrapolate=Linear","MultiX=Average","Skip=True","Sort=True")</f>
        <v>13.60092048661641</v>
      </c>
      <c r="U1734" s="43">
        <f ca="1">_xll.BInterpol('Base CDI'!$H$4:$H$28,'Base CDI'!$I$4:$I$29,S1734,"Cubic","Extrapolate=Linear","MultiX=Average","Skip=True","Sort=True")</f>
        <v>13.605379966925243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47579</v>
      </c>
      <c r="T1735" s="43">
        <f ca="1">_xll.BInterpol('Base CDI'!$H$4:$H$28,'Base CDI'!$J$4:$J$29,S1735,"Cubic","Extrapolate=Linear","MultiX=Average","Skip=True","Sort=True")</f>
        <v>13.60118707221922</v>
      </c>
      <c r="U1735" s="43">
        <f ca="1">_xll.BInterpol('Base CDI'!$H$4:$H$28,'Base CDI'!$I$4:$I$29,S1735,"Cubic","Extrapolate=Linear","MultiX=Average","Skip=True","Sort=True")</f>
        <v>13.605646349625818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47580</v>
      </c>
      <c r="T1736" s="43">
        <f ca="1">_xll.BInterpol('Base CDI'!$H$4:$H$28,'Base CDI'!$J$4:$J$29,S1736,"Cubic","Extrapolate=Linear","MultiX=Average","Skip=True","Sort=True")</f>
        <v>13.601453597796922</v>
      </c>
      <c r="U1736" s="43">
        <f ca="1">_xll.BInterpol('Base CDI'!$H$4:$H$28,'Base CDI'!$I$4:$I$29,S1736,"Cubic","Extrapolate=Linear","MultiX=Average","Skip=True","Sort=True")</f>
        <v>13.605912574368805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47581</v>
      </c>
      <c r="T1737" s="43">
        <f ca="1">_xll.BInterpol('Base CDI'!$H$4:$H$28,'Base CDI'!$J$4:$J$29,S1737,"Cubic","Extrapolate=Linear","MultiX=Average","Skip=True","Sort=True")</f>
        <v>13.601720062378927</v>
      </c>
      <c r="U1737" s="43">
        <f ca="1">_xll.BInterpol('Base CDI'!$H$4:$H$28,'Base CDI'!$I$4:$I$29,S1737,"Cubic","Extrapolate=Linear","MultiX=Average","Skip=True","Sort=True")</f>
        <v>13.606178640546922</v>
      </c>
    </row>
    <row r="1738" spans="16:21" x14ac:dyDescent="0.25">
      <c r="P1738" s="10">
        <v>37042</v>
      </c>
      <c r="Q1738">
        <v>6.277965</v>
      </c>
      <c r="S1738" s="42">
        <f t="shared" ca="1" si="31"/>
        <v>47582</v>
      </c>
      <c r="T1738" s="43">
        <f ca="1">_xll.BInterpol('Base CDI'!$H$4:$H$28,'Base CDI'!$J$4:$J$29,S1738,"Cubic","Extrapolate=Linear","MultiX=Average","Skip=True","Sort=True")</f>
        <v>13.601986464994646</v>
      </c>
      <c r="U1738" s="43">
        <f ca="1">_xll.BInterpol('Base CDI'!$H$4:$H$28,'Base CDI'!$I$4:$I$29,S1738,"Cubic","Extrapolate=Linear","MultiX=Average","Skip=True","Sort=True")</f>
        <v>13.606444547552886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47583</v>
      </c>
      <c r="T1739" s="43">
        <f ca="1">_xll.BInterpol('Base CDI'!$H$4:$H$28,'Base CDI'!$J$4:$J$29,S1739,"Cubic","Extrapolate=Linear","MultiX=Average","Skip=True","Sort=True")</f>
        <v>13.602252804673489</v>
      </c>
      <c r="U1739" s="43">
        <f ca="1">_xll.BInterpol('Base CDI'!$H$4:$H$28,'Base CDI'!$I$4:$I$29,S1739,"Cubic","Extrapolate=Linear","MultiX=Average","Skip=True","Sort=True")</f>
        <v>13.606710294779417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47584</v>
      </c>
      <c r="T1740" s="43">
        <f ca="1">_xll.BInterpol('Base CDI'!$H$4:$H$28,'Base CDI'!$J$4:$J$29,S1740,"Cubic","Extrapolate=Linear","MultiX=Average","Skip=True","Sort=True")</f>
        <v>13.602519080444864</v>
      </c>
      <c r="U1740" s="43">
        <f ca="1">_xll.BInterpol('Base CDI'!$H$4:$H$28,'Base CDI'!$I$4:$I$29,S1740,"Cubic","Extrapolate=Linear","MultiX=Average","Skip=True","Sort=True")</f>
        <v>13.606975881619233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47585</v>
      </c>
      <c r="T1741" s="43">
        <f ca="1">_xll.BInterpol('Base CDI'!$H$4:$H$28,'Base CDI'!$J$4:$J$29,S1741,"Cubic","Extrapolate=Linear","MultiX=Average","Skip=True","Sort=True")</f>
        <v>13.602785291338183</v>
      </c>
      <c r="U1741" s="43">
        <f ca="1">_xll.BInterpol('Base CDI'!$H$4:$H$28,'Base CDI'!$I$4:$I$29,S1741,"Cubic","Extrapolate=Linear","MultiX=Average","Skip=True","Sort=True")</f>
        <v>13.607241307465054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47586</v>
      </c>
      <c r="T1742" s="43">
        <f ca="1">_xll.BInterpol('Base CDI'!$H$4:$H$28,'Base CDI'!$J$4:$J$29,S1742,"Cubic","Extrapolate=Linear","MultiX=Average","Skip=True","Sort=True")</f>
        <v>13.603051436382856</v>
      </c>
      <c r="U1742" s="43">
        <f ca="1">_xll.BInterpol('Base CDI'!$H$4:$H$28,'Base CDI'!$I$4:$I$29,S1742,"Cubic","Extrapolate=Linear","MultiX=Average","Skip=True","Sort=True")</f>
        <v>13.607506571709598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47587</v>
      </c>
      <c r="T1743" s="43">
        <f ca="1">_xll.BInterpol('Base CDI'!$H$4:$H$28,'Base CDI'!$J$4:$J$29,S1743,"Cubic","Extrapolate=Linear","MultiX=Average","Skip=True","Sort=True")</f>
        <v>13.603317514608293</v>
      </c>
      <c r="U1743" s="43">
        <f ca="1">_xll.BInterpol('Base CDI'!$H$4:$H$28,'Base CDI'!$I$4:$I$29,S1743,"Cubic","Extrapolate=Linear","MultiX=Average","Skip=True","Sort=True")</f>
        <v>13.607771673745582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47588</v>
      </c>
      <c r="T1744" s="43">
        <f ca="1">_xll.BInterpol('Base CDI'!$H$4:$H$28,'Base CDI'!$J$4:$J$29,S1744,"Cubic","Extrapolate=Linear","MultiX=Average","Skip=True","Sort=True")</f>
        <v>13.603583525043904</v>
      </c>
      <c r="U1744" s="43">
        <f ca="1">_xll.BInterpol('Base CDI'!$H$4:$H$28,'Base CDI'!$I$4:$I$29,S1744,"Cubic","Extrapolate=Linear","MultiX=Average","Skip=True","Sort=True")</f>
        <v>13.608036612965726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47589</v>
      </c>
      <c r="T1745" s="43">
        <f ca="1">_xll.BInterpol('Base CDI'!$H$4:$H$28,'Base CDI'!$J$4:$J$29,S1745,"Cubic","Extrapolate=Linear","MultiX=Average","Skip=True","Sort=True")</f>
        <v>13.603849466719099</v>
      </c>
      <c r="U1745" s="43">
        <f ca="1">_xll.BInterpol('Base CDI'!$H$4:$H$28,'Base CDI'!$I$4:$I$29,S1745,"Cubic","Extrapolate=Linear","MultiX=Average","Skip=True","Sort=True")</f>
        <v>13.608301388762751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47590</v>
      </c>
      <c r="T1746" s="43">
        <f ca="1">_xll.BInterpol('Base CDI'!$H$4:$H$28,'Base CDI'!$J$4:$J$29,S1746,"Cubic","Extrapolate=Linear","MultiX=Average","Skip=True","Sort=True")</f>
        <v>13.60411533866329</v>
      </c>
      <c r="U1746" s="43">
        <f ca="1">_xll.BInterpol('Base CDI'!$H$4:$H$28,'Base CDI'!$I$4:$I$29,S1746,"Cubic","Extrapolate=Linear","MultiX=Average","Skip=True","Sort=True")</f>
        <v>13.608566000529372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47591</v>
      </c>
      <c r="T1747" s="43">
        <f ca="1">_xll.BInterpol('Base CDI'!$H$4:$H$28,'Base CDI'!$J$4:$J$29,S1747,"Cubic","Extrapolate=Linear","MultiX=Average","Skip=True","Sort=True")</f>
        <v>13.604381139905884</v>
      </c>
      <c r="U1747" s="43">
        <f ca="1">_xll.BInterpol('Base CDI'!$H$4:$H$28,'Base CDI'!$I$4:$I$29,S1747,"Cubic","Extrapolate=Linear","MultiX=Average","Skip=True","Sort=True")</f>
        <v>13.608830447658308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47592</v>
      </c>
      <c r="T1748" s="43">
        <f ca="1">_xll.BInterpol('Base CDI'!$H$4:$H$28,'Base CDI'!$J$4:$J$29,S1748,"Cubic","Extrapolate=Linear","MultiX=Average","Skip=True","Sort=True")</f>
        <v>13.604646869476294</v>
      </c>
      <c r="U1748" s="43">
        <f ca="1">_xll.BInterpol('Base CDI'!$H$4:$H$28,'Base CDI'!$I$4:$I$29,S1748,"Cubic","Extrapolate=Linear","MultiX=Average","Skip=True","Sort=True")</f>
        <v>13.609094729542278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47593</v>
      </c>
      <c r="T1749" s="43">
        <f ca="1">_xll.BInterpol('Base CDI'!$H$4:$H$28,'Base CDI'!$J$4:$J$29,S1749,"Cubic","Extrapolate=Linear","MultiX=Average","Skip=True","Sort=True")</f>
        <v>13.604912526403929</v>
      </c>
      <c r="U1749" s="43">
        <f ca="1">_xll.BInterpol('Base CDI'!$H$4:$H$28,'Base CDI'!$I$4:$I$29,S1749,"Cubic","Extrapolate=Linear","MultiX=Average","Skip=True","Sort=True")</f>
        <v>13.609358845574004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47594</v>
      </c>
      <c r="T1750" s="43">
        <f ca="1">_xll.BInterpol('Base CDI'!$H$4:$H$28,'Base CDI'!$J$4:$J$29,S1750,"Cubic","Extrapolate=Linear","MultiX=Average","Skip=True","Sort=True")</f>
        <v>13.605178109718199</v>
      </c>
      <c r="U1750" s="43">
        <f ca="1">_xll.BInterpol('Base CDI'!$H$4:$H$28,'Base CDI'!$I$4:$I$29,S1750,"Cubic","Extrapolate=Linear","MultiX=Average","Skip=True","Sort=True")</f>
        <v>13.609622795146199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47595</v>
      </c>
      <c r="T1751" s="43">
        <f ca="1">_xll.BInterpol('Base CDI'!$H$4:$H$28,'Base CDI'!$J$4:$J$29,S1751,"Cubic","Extrapolate=Linear","MultiX=Average","Skip=True","Sort=True")</f>
        <v>13.605443618448517</v>
      </c>
      <c r="U1751" s="43">
        <f ca="1">_xll.BInterpol('Base CDI'!$H$4:$H$28,'Base CDI'!$I$4:$I$29,S1751,"Cubic","Extrapolate=Linear","MultiX=Average","Skip=True","Sort=True")</f>
        <v>13.609886577651586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47596</v>
      </c>
      <c r="T1752" s="43">
        <f ca="1">_xll.BInterpol('Base CDI'!$H$4:$H$28,'Base CDI'!$J$4:$J$29,S1752,"Cubic","Extrapolate=Linear","MultiX=Average","Skip=True","Sort=True")</f>
        <v>13.605709051624288</v>
      </c>
      <c r="U1752" s="43">
        <f ca="1">_xll.BInterpol('Base CDI'!$H$4:$H$28,'Base CDI'!$I$4:$I$29,S1752,"Cubic","Extrapolate=Linear","MultiX=Average","Skip=True","Sort=True")</f>
        <v>13.610150192482882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47597</v>
      </c>
      <c r="T1753" s="43">
        <f ca="1">_xll.BInterpol('Base CDI'!$H$4:$H$28,'Base CDI'!$J$4:$J$29,S1753,"Cubic","Extrapolate=Linear","MultiX=Average","Skip=True","Sort=True")</f>
        <v>13.605974408274927</v>
      </c>
      <c r="U1753" s="43">
        <f ca="1">_xll.BInterpol('Base CDI'!$H$4:$H$28,'Base CDI'!$I$4:$I$29,S1753,"Cubic","Extrapolate=Linear","MultiX=Average","Skip=True","Sort=True")</f>
        <v>13.610413639032805</v>
      </c>
    </row>
    <row r="1754" spans="16:21" x14ac:dyDescent="0.25">
      <c r="P1754" s="10">
        <v>37067</v>
      </c>
      <c r="Q1754">
        <v>6.340649</v>
      </c>
      <c r="S1754" s="42">
        <f t="shared" ca="1" si="32"/>
        <v>47598</v>
      </c>
      <c r="T1754" s="43">
        <f ca="1">_xll.BInterpol('Base CDI'!$H$4:$H$28,'Base CDI'!$J$4:$J$29,S1754,"Cubic","Extrapolate=Linear","MultiX=Average","Skip=True","Sort=True")</f>
        <v>13.60623968742984</v>
      </c>
      <c r="U1754" s="43">
        <f ca="1">_xll.BInterpol('Base CDI'!$H$4:$H$28,'Base CDI'!$I$4:$I$29,S1754,"Cubic","Extrapolate=Linear","MultiX=Average","Skip=True","Sort=True")</f>
        <v>13.610676916694075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47599</v>
      </c>
      <c r="T1755" s="43">
        <f ca="1">_xll.BInterpol('Base CDI'!$H$4:$H$28,'Base CDI'!$J$4:$J$29,S1755,"Cubic","Extrapolate=Linear","MultiX=Average","Skip=True","Sort=True")</f>
        <v>13.60650488811844</v>
      </c>
      <c r="U1755" s="43">
        <f ca="1">_xll.BInterpol('Base CDI'!$H$4:$H$28,'Base CDI'!$I$4:$I$29,S1755,"Cubic","Extrapolate=Linear","MultiX=Average","Skip=True","Sort=True")</f>
        <v>13.61094002485941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47600</v>
      </c>
      <c r="T1756" s="43">
        <f ca="1">_xll.BInterpol('Base CDI'!$H$4:$H$28,'Base CDI'!$J$4:$J$29,S1756,"Cubic","Extrapolate=Linear","MultiX=Average","Skip=True","Sort=True")</f>
        <v>13.606770009370138</v>
      </c>
      <c r="U1756" s="43">
        <f ca="1">_xll.BInterpol('Base CDI'!$H$4:$H$28,'Base CDI'!$I$4:$I$29,S1756,"Cubic","Extrapolate=Linear","MultiX=Average","Skip=True","Sort=True")</f>
        <v>13.611202962921528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47601</v>
      </c>
      <c r="T1757" s="43">
        <f ca="1">_xll.BInterpol('Base CDI'!$H$4:$H$28,'Base CDI'!$J$4:$J$29,S1757,"Cubic","Extrapolate=Linear","MultiX=Average","Skip=True","Sort=True")</f>
        <v>13.607035050214341</v>
      </c>
      <c r="U1757" s="43">
        <f ca="1">_xll.BInterpol('Base CDI'!$H$4:$H$28,'Base CDI'!$I$4:$I$29,S1757,"Cubic","Extrapolate=Linear","MultiX=Average","Skip=True","Sort=True")</f>
        <v>13.611465730273148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47602</v>
      </c>
      <c r="T1758" s="43">
        <f ca="1">_xll.BInterpol('Base CDI'!$H$4:$H$28,'Base CDI'!$J$4:$J$29,S1758,"Cubic","Extrapolate=Linear","MultiX=Average","Skip=True","Sort=True")</f>
        <v>13.607300009680461</v>
      </c>
      <c r="U1758" s="43">
        <f ca="1">_xll.BInterpol('Base CDI'!$H$4:$H$28,'Base CDI'!$I$4:$I$29,S1758,"Cubic","Extrapolate=Linear","MultiX=Average","Skip=True","Sort=True")</f>
        <v>13.61172832630699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47603</v>
      </c>
      <c r="T1759" s="43">
        <f ca="1">_xll.BInterpol('Base CDI'!$H$4:$H$28,'Base CDI'!$J$4:$J$29,S1759,"Cubic","Extrapolate=Linear","MultiX=Average","Skip=True","Sort=True")</f>
        <v>13.60756488679791</v>
      </c>
      <c r="U1759" s="43">
        <f ca="1">_xll.BInterpol('Base CDI'!$H$4:$H$28,'Base CDI'!$I$4:$I$29,S1759,"Cubic","Extrapolate=Linear","MultiX=Average","Skip=True","Sort=True")</f>
        <v>13.611990750415771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47604</v>
      </c>
      <c r="T1760" s="43">
        <f ca="1">_xll.BInterpol('Base CDI'!$H$4:$H$28,'Base CDI'!$J$4:$J$29,S1760,"Cubic","Extrapolate=Linear","MultiX=Average","Skip=True","Sort=True")</f>
        <v>13.607829680596094</v>
      </c>
      <c r="U1760" s="43">
        <f ca="1">_xll.BInterpol('Base CDI'!$H$4:$H$28,'Base CDI'!$I$4:$I$29,S1760,"Cubic","Extrapolate=Linear","MultiX=Average","Skip=True","Sort=True")</f>
        <v>13.61225300199221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47605</v>
      </c>
      <c r="T1761" s="43">
        <f ca="1">_xll.BInterpol('Base CDI'!$H$4:$H$28,'Base CDI'!$J$4:$J$29,S1761,"Cubic","Extrapolate=Linear","MultiX=Average","Skip=True","Sort=True")</f>
        <v>13.608094390104426</v>
      </c>
      <c r="U1761" s="43">
        <f ca="1">_xll.BInterpol('Base CDI'!$H$4:$H$28,'Base CDI'!$I$4:$I$29,S1761,"Cubic","Extrapolate=Linear","MultiX=Average","Skip=True","Sort=True")</f>
        <v>13.612515080429027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47606</v>
      </c>
      <c r="T1762" s="43">
        <f ca="1">_xll.BInterpol('Base CDI'!$H$4:$H$28,'Base CDI'!$J$4:$J$29,S1762,"Cubic","Extrapolate=Linear","MultiX=Average","Skip=True","Sort=True")</f>
        <v>13.608359014352317</v>
      </c>
      <c r="U1762" s="43">
        <f ca="1">_xll.BInterpol('Base CDI'!$H$4:$H$28,'Base CDI'!$I$4:$I$29,S1762,"Cubic","Extrapolate=Linear","MultiX=Average","Skip=True","Sort=True")</f>
        <v>13.612776985118938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47607</v>
      </c>
      <c r="T1763" s="43">
        <f ca="1">_xll.BInterpol('Base CDI'!$H$4:$H$28,'Base CDI'!$J$4:$J$29,S1763,"Cubic","Extrapolate=Linear","MultiX=Average","Skip=True","Sort=True")</f>
        <v>13.608623552369174</v>
      </c>
      <c r="U1763" s="43">
        <f ca="1">_xll.BInterpol('Base CDI'!$H$4:$H$28,'Base CDI'!$I$4:$I$29,S1763,"Cubic","Extrapolate=Linear","MultiX=Average","Skip=True","Sort=True")</f>
        <v>13.613038715454664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47608</v>
      </c>
      <c r="T1764" s="43">
        <f ca="1">_xll.BInterpol('Base CDI'!$H$4:$H$28,'Base CDI'!$J$4:$J$29,S1764,"Cubic","Extrapolate=Linear","MultiX=Average","Skip=True","Sort=True")</f>
        <v>13.608888003184409</v>
      </c>
      <c r="U1764" s="43">
        <f ca="1">_xll.BInterpol('Base CDI'!$H$4:$H$28,'Base CDI'!$I$4:$I$29,S1764,"Cubic","Extrapolate=Linear","MultiX=Average","Skip=True","Sort=True")</f>
        <v>13.613300270828921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47609</v>
      </c>
      <c r="T1765" s="43">
        <f ca="1">_xll.BInterpol('Base CDI'!$H$4:$H$28,'Base CDI'!$J$4:$J$29,S1765,"Cubic","Extrapolate=Linear","MultiX=Average","Skip=True","Sort=True")</f>
        <v>13.609152365827434</v>
      </c>
      <c r="U1765" s="43">
        <f ca="1">_xll.BInterpol('Base CDI'!$H$4:$H$28,'Base CDI'!$I$4:$I$29,S1765,"Cubic","Extrapolate=Linear","MultiX=Average","Skip=True","Sort=True")</f>
        <v>13.613561650634431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47610</v>
      </c>
      <c r="T1766" s="43">
        <f ca="1">_xll.BInterpol('Base CDI'!$H$4:$H$28,'Base CDI'!$J$4:$J$29,S1766,"Cubic","Extrapolate=Linear","MultiX=Average","Skip=True","Sort=True")</f>
        <v>13.609416639327657</v>
      </c>
      <c r="U1766" s="43">
        <f ca="1">_xll.BInterpol('Base CDI'!$H$4:$H$28,'Base CDI'!$I$4:$I$29,S1766,"Cubic","Extrapolate=Linear","MultiX=Average","Skip=True","Sort=True")</f>
        <v>13.61382285426391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47611</v>
      </c>
      <c r="T1767" s="43">
        <f ca="1">_xll.BInterpol('Base CDI'!$H$4:$H$28,'Base CDI'!$J$4:$J$29,S1767,"Cubic","Extrapolate=Linear","MultiX=Average","Skip=True","Sort=True")</f>
        <v>13.609680822714488</v>
      </c>
      <c r="U1767" s="43">
        <f ca="1">_xll.BInterpol('Base CDI'!$H$4:$H$28,'Base CDI'!$I$4:$I$29,S1767,"Cubic","Extrapolate=Linear","MultiX=Average","Skip=True","Sort=True")</f>
        <v>13.614083881110078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47612</v>
      </c>
      <c r="T1768" s="43">
        <f ca="1">_xll.BInterpol('Base CDI'!$H$4:$H$28,'Base CDI'!$J$4:$J$29,S1768,"Cubic","Extrapolate=Linear","MultiX=Average","Skip=True","Sort=True")</f>
        <v>13.609944915017337</v>
      </c>
      <c r="U1768" s="43">
        <f ca="1">_xll.BInterpol('Base CDI'!$H$4:$H$28,'Base CDI'!$I$4:$I$29,S1768,"Cubic","Extrapolate=Linear","MultiX=Average","Skip=True","Sort=True")</f>
        <v>13.614344730565655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47613</v>
      </c>
      <c r="T1769" s="43">
        <f ca="1">_xll.BInterpol('Base CDI'!$H$4:$H$28,'Base CDI'!$J$4:$J$29,S1769,"Cubic","Extrapolate=Linear","MultiX=Average","Skip=True","Sort=True")</f>
        <v>13.610208915265616</v>
      </c>
      <c r="U1769" s="43">
        <f ca="1">_xll.BInterpol('Base CDI'!$H$4:$H$28,'Base CDI'!$I$4:$I$29,S1769,"Cubic","Extrapolate=Linear","MultiX=Average","Skip=True","Sort=True")</f>
        <v>13.614605402023356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47614</v>
      </c>
      <c r="T1770" s="43">
        <f ca="1">_xll.BInterpol('Base CDI'!$H$4:$H$28,'Base CDI'!$J$4:$J$29,S1770,"Cubic","Extrapolate=Linear","MultiX=Average","Skip=True","Sort=True")</f>
        <v>13.610472822488735</v>
      </c>
      <c r="U1770" s="43">
        <f ca="1">_xll.BInterpol('Base CDI'!$H$4:$H$28,'Base CDI'!$I$4:$I$29,S1770,"Cubic","Extrapolate=Linear","MultiX=Average","Skip=True","Sort=True")</f>
        <v>13.614865894875901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47615</v>
      </c>
      <c r="T1771" s="43">
        <f ca="1">_xll.BInterpol('Base CDI'!$H$4:$H$28,'Base CDI'!$J$4:$J$29,S1771,"Cubic","Extrapolate=Linear","MultiX=Average","Skip=True","Sort=True")</f>
        <v>13.610736635716101</v>
      </c>
      <c r="U1771" s="43">
        <f ca="1">_xll.BInterpol('Base CDI'!$H$4:$H$28,'Base CDI'!$I$4:$I$29,S1771,"Cubic","Extrapolate=Linear","MultiX=Average","Skip=True","Sort=True")</f>
        <v>13.61512620851601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47616</v>
      </c>
      <c r="T1772" s="43">
        <f ca="1">_xll.BInterpol('Base CDI'!$H$4:$H$28,'Base CDI'!$J$4:$J$29,S1772,"Cubic","Extrapolate=Linear","MultiX=Average","Skip=True","Sort=True")</f>
        <v>13.611000353977129</v>
      </c>
      <c r="U1772" s="43">
        <f ca="1">_xll.BInterpol('Base CDI'!$H$4:$H$28,'Base CDI'!$I$4:$I$29,S1772,"Cubic","Extrapolate=Linear","MultiX=Average","Skip=True","Sort=True")</f>
        <v>13.615386342336402</v>
      </c>
    </row>
    <row r="1773" spans="16:21" x14ac:dyDescent="0.25">
      <c r="P1773" s="10">
        <v>37092</v>
      </c>
      <c r="Q1773">
        <v>6.421843</v>
      </c>
      <c r="S1773" s="42">
        <f t="shared" ca="1" si="32"/>
        <v>47617</v>
      </c>
      <c r="T1773" s="43">
        <f ca="1">_xll.BInterpol('Base CDI'!$H$4:$H$28,'Base CDI'!$J$4:$J$29,S1773,"Cubic","Extrapolate=Linear","MultiX=Average","Skip=True","Sort=True")</f>
        <v>13.611263976301226</v>
      </c>
      <c r="U1773" s="43">
        <f ca="1">_xll.BInterpol('Base CDI'!$H$4:$H$28,'Base CDI'!$I$4:$I$29,S1773,"Cubic","Extrapolate=Linear","MultiX=Average","Skip=True","Sort=True")</f>
        <v>13.615646295729793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47618</v>
      </c>
      <c r="T1774" s="43">
        <f ca="1">_xll.BInterpol('Base CDI'!$H$4:$H$28,'Base CDI'!$J$4:$J$29,S1774,"Cubic","Extrapolate=Linear","MultiX=Average","Skip=True","Sort=True")</f>
        <v>13.611527501717802</v>
      </c>
      <c r="U1774" s="43">
        <f ca="1">_xll.BInterpol('Base CDI'!$H$4:$H$28,'Base CDI'!$I$4:$I$29,S1774,"Cubic","Extrapolate=Linear","MultiX=Average","Skip=True","Sort=True")</f>
        <v>13.615906068088902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47619</v>
      </c>
      <c r="T1775" s="43">
        <f ca="1">_xll.BInterpol('Base CDI'!$H$4:$H$28,'Base CDI'!$J$4:$J$29,S1775,"Cubic","Extrapolate=Linear","MultiX=Average","Skip=True","Sort=True")</f>
        <v>13.611790929256268</v>
      </c>
      <c r="U1775" s="43">
        <f ca="1">_xll.BInterpol('Base CDI'!$H$4:$H$28,'Base CDI'!$I$4:$I$29,S1775,"Cubic","Extrapolate=Linear","MultiX=Average","Skip=True","Sort=True")</f>
        <v>13.61616565880645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47620</v>
      </c>
      <c r="T1776" s="43">
        <f ca="1">_xll.BInterpol('Base CDI'!$H$4:$H$28,'Base CDI'!$J$4:$J$29,S1776,"Cubic","Extrapolate=Linear","MultiX=Average","Skip=True","Sort=True")</f>
        <v>13.612054257946035</v>
      </c>
      <c r="U1776" s="43">
        <f ca="1">_xll.BInterpol('Base CDI'!$H$4:$H$28,'Base CDI'!$I$4:$I$29,S1776,"Cubic","Extrapolate=Linear","MultiX=Average","Skip=True","Sort=True")</f>
        <v>13.616425067275154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47621</v>
      </c>
      <c r="T1777" s="43">
        <f ca="1">_xll.BInterpol('Base CDI'!$H$4:$H$28,'Base CDI'!$J$4:$J$29,S1777,"Cubic","Extrapolate=Linear","MultiX=Average","Skip=True","Sort=True")</f>
        <v>13.612317486816512</v>
      </c>
      <c r="U1777" s="43">
        <f ca="1">_xll.BInterpol('Base CDI'!$H$4:$H$28,'Base CDI'!$I$4:$I$29,S1777,"Cubic","Extrapolate=Linear","MultiX=Average","Skip=True","Sort=True")</f>
        <v>13.616684292887733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47622</v>
      </c>
      <c r="T1778" s="43">
        <f ca="1">_xll.BInterpol('Base CDI'!$H$4:$H$28,'Base CDI'!$J$4:$J$29,S1778,"Cubic","Extrapolate=Linear","MultiX=Average","Skip=True","Sort=True")</f>
        <v>13.61258061489711</v>
      </c>
      <c r="U1778" s="43">
        <f ca="1">_xll.BInterpol('Base CDI'!$H$4:$H$28,'Base CDI'!$I$4:$I$29,S1778,"Cubic","Extrapolate=Linear","MultiX=Average","Skip=True","Sort=True")</f>
        <v>13.616943335036906</v>
      </c>
    </row>
    <row r="1779" spans="16:21" x14ac:dyDescent="0.25">
      <c r="P1779" s="10">
        <v>37102</v>
      </c>
      <c r="Q1779">
        <v>6.448429</v>
      </c>
      <c r="S1779" s="42">
        <f t="shared" ca="1" si="32"/>
        <v>47623</v>
      </c>
      <c r="T1779" s="43">
        <f ca="1">_xll.BInterpol('Base CDI'!$H$4:$H$28,'Base CDI'!$J$4:$J$29,S1779,"Cubic","Extrapolate=Linear","MultiX=Average","Skip=True","Sort=True")</f>
        <v>13.612843641217239</v>
      </c>
      <c r="U1779" s="43">
        <f ca="1">_xll.BInterpol('Base CDI'!$H$4:$H$28,'Base CDI'!$I$4:$I$29,S1779,"Cubic","Extrapolate=Linear","MultiX=Average","Skip=True","Sort=True")</f>
        <v>13.617202193115391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47624</v>
      </c>
      <c r="T1780" s="43">
        <f ca="1">_xll.BInterpol('Base CDI'!$H$4:$H$28,'Base CDI'!$J$4:$J$29,S1780,"Cubic","Extrapolate=Linear","MultiX=Average","Skip=True","Sort=True")</f>
        <v>13.613106564806309</v>
      </c>
      <c r="U1780" s="43">
        <f ca="1">_xll.BInterpol('Base CDI'!$H$4:$H$28,'Base CDI'!$I$4:$I$29,S1780,"Cubic","Extrapolate=Linear","MultiX=Average","Skip=True","Sort=True")</f>
        <v>13.617460866515907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47625</v>
      </c>
      <c r="T1781" s="43">
        <f ca="1">_xll.BInterpol('Base CDI'!$H$4:$H$28,'Base CDI'!$J$4:$J$29,S1781,"Cubic","Extrapolate=Linear","MultiX=Average","Skip=True","Sort=True")</f>
        <v>13.61336938469373</v>
      </c>
      <c r="U1781" s="43">
        <f ca="1">_xll.BInterpol('Base CDI'!$H$4:$H$28,'Base CDI'!$I$4:$I$29,S1781,"Cubic","Extrapolate=Linear","MultiX=Average","Skip=True","Sort=True")</f>
        <v>13.617719354631173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47626</v>
      </c>
      <c r="T1782" s="43">
        <f ca="1">_xll.BInterpol('Base CDI'!$H$4:$H$28,'Base CDI'!$J$4:$J$29,S1782,"Cubic","Extrapolate=Linear","MultiX=Average","Skip=True","Sort=True")</f>
        <v>13.613632099908912</v>
      </c>
      <c r="U1782" s="43">
        <f ca="1">_xll.BInterpol('Base CDI'!$H$4:$H$28,'Base CDI'!$I$4:$I$29,S1782,"Cubic","Extrapolate=Linear","MultiX=Average","Skip=True","Sort=True")</f>
        <v>13.617977656853906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47627</v>
      </c>
      <c r="T1783" s="43">
        <f ca="1">_xll.BInterpol('Base CDI'!$H$4:$H$28,'Base CDI'!$J$4:$J$29,S1783,"Cubic","Extrapolate=Linear","MultiX=Average","Skip=True","Sort=True")</f>
        <v>13.613894709481267</v>
      </c>
      <c r="U1783" s="43">
        <f ca="1">_xll.BInterpol('Base CDI'!$H$4:$H$28,'Base CDI'!$I$4:$I$29,S1783,"Cubic","Extrapolate=Linear","MultiX=Average","Skip=True","Sort=True")</f>
        <v>13.618235772576826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47628</v>
      </c>
      <c r="T1784" s="43">
        <f ca="1">_xll.BInterpol('Base CDI'!$H$4:$H$28,'Base CDI'!$J$4:$J$29,S1784,"Cubic","Extrapolate=Linear","MultiX=Average","Skip=True","Sort=True")</f>
        <v>13.614157212440203</v>
      </c>
      <c r="U1784" s="43">
        <f ca="1">_xll.BInterpol('Base CDI'!$H$4:$H$28,'Base CDI'!$I$4:$I$29,S1784,"Cubic","Extrapolate=Linear","MultiX=Average","Skip=True","Sort=True")</f>
        <v>13.618493701192653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47629</v>
      </c>
      <c r="T1785" s="43">
        <f ca="1">_xll.BInterpol('Base CDI'!$H$4:$H$28,'Base CDI'!$J$4:$J$29,S1785,"Cubic","Extrapolate=Linear","MultiX=Average","Skip=True","Sort=True")</f>
        <v>13.614419607815131</v>
      </c>
      <c r="U1785" s="43">
        <f ca="1">_xll.BInterpol('Base CDI'!$H$4:$H$28,'Base CDI'!$I$4:$I$29,S1785,"Cubic","Extrapolate=Linear","MultiX=Average","Skip=True","Sort=True")</f>
        <v>13.618751442094101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47630</v>
      </c>
      <c r="T1786" s="43">
        <f ca="1">_xll.BInterpol('Base CDI'!$H$4:$H$28,'Base CDI'!$J$4:$J$29,S1786,"Cubic","Extrapolate=Linear","MultiX=Average","Skip=True","Sort=True")</f>
        <v>13.614681894635462</v>
      </c>
      <c r="U1786" s="43">
        <f ca="1">_xll.BInterpol('Base CDI'!$H$4:$H$28,'Base CDI'!$I$4:$I$29,S1786,"Cubic","Extrapolate=Linear","MultiX=Average","Skip=True","Sort=True")</f>
        <v>13.619008994673894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47631</v>
      </c>
      <c r="T1787" s="43">
        <f ca="1">_xll.BInterpol('Base CDI'!$H$4:$H$28,'Base CDI'!$J$4:$J$29,S1787,"Cubic","Extrapolate=Linear","MultiX=Average","Skip=True","Sort=True")</f>
        <v>13.614944071930603</v>
      </c>
      <c r="U1787" s="43">
        <f ca="1">_xll.BInterpol('Base CDI'!$H$4:$H$28,'Base CDI'!$I$4:$I$29,S1787,"Cubic","Extrapolate=Linear","MultiX=Average","Skip=True","Sort=True")</f>
        <v>13.619266358324749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47632</v>
      </c>
      <c r="T1788" s="43">
        <f ca="1">_xll.BInterpol('Base CDI'!$H$4:$H$28,'Base CDI'!$J$4:$J$29,S1788,"Cubic","Extrapolate=Linear","MultiX=Average","Skip=True","Sort=True")</f>
        <v>13.615206138729969</v>
      </c>
      <c r="U1788" s="43">
        <f ca="1">_xll.BInterpol('Base CDI'!$H$4:$H$28,'Base CDI'!$I$4:$I$29,S1788,"Cubic","Extrapolate=Linear","MultiX=Average","Skip=True","Sort=True")</f>
        <v>13.619523532439382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47633</v>
      </c>
      <c r="T1789" s="43">
        <f ca="1">_xll.BInterpol('Base CDI'!$H$4:$H$28,'Base CDI'!$J$4:$J$29,S1789,"Cubic","Extrapolate=Linear","MultiX=Average","Skip=True","Sort=True")</f>
        <v>13.615468094062967</v>
      </c>
      <c r="U1789" s="43">
        <f ca="1">_xll.BInterpol('Base CDI'!$H$4:$H$28,'Base CDI'!$I$4:$I$29,S1789,"Cubic","Extrapolate=Linear","MultiX=Average","Skip=True","Sort=True")</f>
        <v>13.619780516410515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47634</v>
      </c>
      <c r="T1790" s="43">
        <f ca="1">_xll.BInterpol('Base CDI'!$H$4:$H$28,'Base CDI'!$J$4:$J$29,S1790,"Cubic","Extrapolate=Linear","MultiX=Average","Skip=True","Sort=True")</f>
        <v>13.615729936959008</v>
      </c>
      <c r="U1790" s="43">
        <f ca="1">_xll.BInterpol('Base CDI'!$H$4:$H$28,'Base CDI'!$I$4:$I$29,S1790,"Cubic","Extrapolate=Linear","MultiX=Average","Skip=True","Sort=True")</f>
        <v>13.620037309630863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47635</v>
      </c>
      <c r="T1791" s="43">
        <f ca="1">_xll.BInterpol('Base CDI'!$H$4:$H$28,'Base CDI'!$J$4:$J$29,S1791,"Cubic","Extrapolate=Linear","MultiX=Average","Skip=True","Sort=True")</f>
        <v>13.615991666447501</v>
      </c>
      <c r="U1791" s="43">
        <f ca="1">_xll.BInterpol('Base CDI'!$H$4:$H$28,'Base CDI'!$I$4:$I$29,S1791,"Cubic","Extrapolate=Linear","MultiX=Average","Skip=True","Sort=True")</f>
        <v>13.62029391149315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47636</v>
      </c>
      <c r="T1792" s="43">
        <f ca="1">_xll.BInterpol('Base CDI'!$H$4:$H$28,'Base CDI'!$J$4:$J$29,S1792,"Cubic","Extrapolate=Linear","MultiX=Average","Skip=True","Sort=True")</f>
        <v>13.616253281557858</v>
      </c>
      <c r="U1792" s="43">
        <f ca="1">_xll.BInterpol('Base CDI'!$H$4:$H$28,'Base CDI'!$I$4:$I$29,S1792,"Cubic","Extrapolate=Linear","MultiX=Average","Skip=True","Sort=True")</f>
        <v>13.620550321390089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47637</v>
      </c>
      <c r="T1793" s="43">
        <f ca="1">_xll.BInterpol('Base CDI'!$H$4:$H$28,'Base CDI'!$J$4:$J$29,S1793,"Cubic","Extrapolate=Linear","MultiX=Average","Skip=True","Sort=True")</f>
        <v>13.61651478131949</v>
      </c>
      <c r="U1793" s="43">
        <f ca="1">_xll.BInterpol('Base CDI'!$H$4:$H$28,'Base CDI'!$I$4:$I$29,S1793,"Cubic","Extrapolate=Linear","MultiX=Average","Skip=True","Sort=True")</f>
        <v>13.620806538714403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47638</v>
      </c>
      <c r="T1794" s="43">
        <f ca="1">_xll.BInterpol('Base CDI'!$H$4:$H$28,'Base CDI'!$J$4:$J$29,S1794,"Cubic","Extrapolate=Linear","MultiX=Average","Skip=True","Sort=True")</f>
        <v>13.616776164761804</v>
      </c>
      <c r="U1794" s="43">
        <f ca="1">_xll.BInterpol('Base CDI'!$H$4:$H$28,'Base CDI'!$I$4:$I$29,S1794,"Cubic","Extrapolate=Linear","MultiX=Average","Skip=True","Sort=True")</f>
        <v>13.621062562858807</v>
      </c>
    </row>
    <row r="1795" spans="16:21" x14ac:dyDescent="0.25">
      <c r="P1795" s="10">
        <v>37124</v>
      </c>
      <c r="Q1795">
        <v>6.520022</v>
      </c>
      <c r="S1795" s="42">
        <f t="shared" ca="1" si="32"/>
        <v>47639</v>
      </c>
      <c r="T1795" s="43">
        <f ca="1">_xll.BInterpol('Base CDI'!$H$4:$H$28,'Base CDI'!$J$4:$J$29,S1795,"Cubic","Extrapolate=Linear","MultiX=Average","Skip=True","Sort=True")</f>
        <v>13.617037430914213</v>
      </c>
      <c r="U1795" s="43">
        <f ca="1">_xll.BInterpol('Base CDI'!$H$4:$H$28,'Base CDI'!$I$4:$I$29,S1795,"Cubic","Extrapolate=Linear","MultiX=Average","Skip=True","Sort=True")</f>
        <v>13.621318393216022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47640</v>
      </c>
      <c r="T1796" s="43">
        <f ca="1">_xll.BInterpol('Base CDI'!$H$4:$H$28,'Base CDI'!$J$4:$J$29,S1796,"Cubic","Extrapolate=Linear","MultiX=Average","Skip=True","Sort=True")</f>
        <v>13.617298578806125</v>
      </c>
      <c r="U1796" s="43">
        <f ca="1">_xll.BInterpol('Base CDI'!$H$4:$H$28,'Base CDI'!$I$4:$I$29,S1796,"Cubic","Extrapolate=Linear","MultiX=Average","Skip=True","Sort=True")</f>
        <v>13.621574029178765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47641</v>
      </c>
      <c r="T1797" s="43">
        <f ca="1">_xll.BInterpol('Base CDI'!$H$4:$H$28,'Base CDI'!$J$4:$J$29,S1797,"Cubic","Extrapolate=Linear","MultiX=Average","Skip=True","Sort=True")</f>
        <v>13.617559607466951</v>
      </c>
      <c r="U1797" s="43">
        <f ca="1">_xll.BInterpol('Base CDI'!$H$4:$H$28,'Base CDI'!$I$4:$I$29,S1797,"Cubic","Extrapolate=Linear","MultiX=Average","Skip=True","Sort=True")</f>
        <v>13.621829470139758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47642</v>
      </c>
      <c r="T1798" s="43">
        <f ca="1">_xll.BInterpol('Base CDI'!$H$4:$H$28,'Base CDI'!$J$4:$J$29,S1798,"Cubic","Extrapolate=Linear","MultiX=Average","Skip=True","Sort=True")</f>
        <v>13.617820515926102</v>
      </c>
      <c r="U1798" s="43">
        <f ca="1">_xll.BInterpol('Base CDI'!$H$4:$H$28,'Base CDI'!$I$4:$I$29,S1798,"Cubic","Extrapolate=Linear","MultiX=Average","Skip=True","Sort=True")</f>
        <v>13.622084715491717</v>
      </c>
    </row>
    <row r="1799" spans="16:21" x14ac:dyDescent="0.25">
      <c r="P1799" s="10">
        <v>37130</v>
      </c>
      <c r="Q1799">
        <v>6.538087</v>
      </c>
      <c r="S1799" s="42">
        <f t="shared" ca="1" si="32"/>
        <v>47643</v>
      </c>
      <c r="T1799" s="43">
        <f ca="1">_xll.BInterpol('Base CDI'!$H$4:$H$28,'Base CDI'!$J$4:$J$29,S1799,"Cubic","Extrapolate=Linear","MultiX=Average","Skip=True","Sort=True")</f>
        <v>13.618081303212987</v>
      </c>
      <c r="U1799" s="43">
        <f ca="1">_xll.BInterpol('Base CDI'!$H$4:$H$28,'Base CDI'!$I$4:$I$29,S1799,"Cubic","Extrapolate=Linear","MultiX=Average","Skip=True","Sort=True")</f>
        <v>13.622339764627359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47644</v>
      </c>
      <c r="T1800" s="43">
        <f ca="1">_xll.BInterpol('Base CDI'!$H$4:$H$28,'Base CDI'!$J$4:$J$29,S1800,"Cubic","Extrapolate=Linear","MultiX=Average","Skip=True","Sort=True")</f>
        <v>13.618341968357019</v>
      </c>
      <c r="U1800" s="43">
        <f ca="1">_xll.BInterpol('Base CDI'!$H$4:$H$28,'Base CDI'!$I$4:$I$29,S1800,"Cubic","Extrapolate=Linear","MultiX=Average","Skip=True","Sort=True")</f>
        <v>13.622594616939406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47645</v>
      </c>
      <c r="T1801" s="43">
        <f ca="1">_xll.BInterpol('Base CDI'!$H$4:$H$28,'Base CDI'!$J$4:$J$29,S1801,"Cubic","Extrapolate=Linear","MultiX=Average","Skip=True","Sort=True")</f>
        <v>13.618602510387603</v>
      </c>
      <c r="U1801" s="43">
        <f ca="1">_xll.BInterpol('Base CDI'!$H$4:$H$28,'Base CDI'!$I$4:$I$29,S1801,"Cubic","Extrapolate=Linear","MultiX=Average","Skip=True","Sort=True")</f>
        <v>13.622849271820574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47646</v>
      </c>
      <c r="T1802" s="43">
        <f ca="1">_xll.BInterpol('Base CDI'!$H$4:$H$28,'Base CDI'!$J$4:$J$29,S1802,"Cubic","Extrapolate=Linear","MultiX=Average","Skip=True","Sort=True")</f>
        <v>13.618862928334154</v>
      </c>
      <c r="U1802" s="43">
        <f ca="1">_xll.BInterpol('Base CDI'!$H$4:$H$28,'Base CDI'!$I$4:$I$29,S1802,"Cubic","Extrapolate=Linear","MultiX=Average","Skip=True","Sort=True")</f>
        <v>13.623103728663583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47647</v>
      </c>
      <c r="T1803" s="43">
        <f ca="1">_xll.BInterpol('Base CDI'!$H$4:$H$28,'Base CDI'!$J$4:$J$29,S1803,"Cubic","Extrapolate=Linear","MultiX=Average","Skip=True","Sort=True")</f>
        <v>13.619123221226079</v>
      </c>
      <c r="U1803" s="43">
        <f ca="1">_xll.BInterpol('Base CDI'!$H$4:$H$28,'Base CDI'!$I$4:$I$29,S1803,"Cubic","Extrapolate=Linear","MultiX=Average","Skip=True","Sort=True")</f>
        <v>13.623357986861153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47648</v>
      </c>
      <c r="T1804" s="43">
        <f ca="1">_xll.BInterpol('Base CDI'!$H$4:$H$28,'Base CDI'!$J$4:$J$29,S1804,"Cubic","Extrapolate=Linear","MultiX=Average","Skip=True","Sort=True")</f>
        <v>13.619383388092793</v>
      </c>
      <c r="U1804" s="43">
        <f ca="1">_xll.BInterpol('Base CDI'!$H$4:$H$28,'Base CDI'!$I$4:$I$29,S1804,"Cubic","Extrapolate=Linear","MultiX=Average","Skip=True","Sort=True")</f>
        <v>13.623612045806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47649</v>
      </c>
      <c r="T1805" s="43">
        <f ca="1">_xll.BInterpol('Base CDI'!$H$4:$H$28,'Base CDI'!$J$4:$J$29,S1805,"Cubic","Extrapolate=Linear","MultiX=Average","Skip=True","Sort=True")</f>
        <v>13.6196434279637</v>
      </c>
      <c r="U1805" s="43">
        <f ca="1">_xll.BInterpol('Base CDI'!$H$4:$H$28,'Base CDI'!$I$4:$I$29,S1805,"Cubic","Extrapolate=Linear","MultiX=Average","Skip=True","Sort=True")</f>
        <v>13.623865904890843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47650</v>
      </c>
      <c r="T1806" s="43">
        <f ca="1">_xll.BInterpol('Base CDI'!$H$4:$H$28,'Base CDI'!$J$4:$J$29,S1806,"Cubic","Extrapolate=Linear","MultiX=Average","Skip=True","Sort=True")</f>
        <v>13.619903339868213</v>
      </c>
      <c r="U1806" s="43">
        <f ca="1">_xll.BInterpol('Base CDI'!$H$4:$H$28,'Base CDI'!$I$4:$I$29,S1806,"Cubic","Extrapolate=Linear","MultiX=Average","Skip=True","Sort=True")</f>
        <v>13.624119563508403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47651</v>
      </c>
      <c r="T1807" s="43">
        <f ca="1">_xll.BInterpol('Base CDI'!$H$4:$H$28,'Base CDI'!$J$4:$J$29,S1807,"Cubic","Extrapolate=Linear","MultiX=Average","Skip=True","Sort=True")</f>
        <v>13.620163122835741</v>
      </c>
      <c r="U1807" s="43">
        <f ca="1">_xll.BInterpol('Base CDI'!$H$4:$H$28,'Base CDI'!$I$4:$I$29,S1807,"Cubic","Extrapolate=Linear","MultiX=Average","Skip=True","Sort=True")</f>
        <v>13.624373021051397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47652</v>
      </c>
      <c r="T1808" s="43">
        <f ca="1">_xll.BInterpol('Base CDI'!$H$4:$H$28,'Base CDI'!$J$4:$J$29,S1808,"Cubic","Extrapolate=Linear","MultiX=Average","Skip=True","Sort=True")</f>
        <v>13.620422775895697</v>
      </c>
      <c r="U1808" s="43">
        <f ca="1">_xll.BInterpol('Base CDI'!$H$4:$H$28,'Base CDI'!$I$4:$I$29,S1808,"Cubic","Extrapolate=Linear","MultiX=Average","Skip=True","Sort=True")</f>
        <v>13.624626276912542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47653</v>
      </c>
      <c r="T1809" s="43">
        <f ca="1">_xll.BInterpol('Base CDI'!$H$4:$H$28,'Base CDI'!$J$4:$J$29,S1809,"Cubic","Extrapolate=Linear","MultiX=Average","Skip=True","Sort=True")</f>
        <v>13.62068229807749</v>
      </c>
      <c r="U1809" s="43">
        <f ca="1">_xll.BInterpol('Base CDI'!$H$4:$H$28,'Base CDI'!$I$4:$I$29,S1809,"Cubic","Extrapolate=Linear","MultiX=Average","Skip=True","Sort=True")</f>
        <v>13.624879330484561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47654</v>
      </c>
      <c r="T1810" s="43">
        <f ca="1">_xll.BInterpol('Base CDI'!$H$4:$H$28,'Base CDI'!$J$4:$J$29,S1810,"Cubic","Extrapolate=Linear","MultiX=Average","Skip=True","Sort=True")</f>
        <v>13.620941688410529</v>
      </c>
      <c r="U1810" s="43">
        <f ca="1">_xll.BInterpol('Base CDI'!$H$4:$H$28,'Base CDI'!$I$4:$I$29,S1810,"Cubic","Extrapolate=Linear","MultiX=Average","Skip=True","Sort=True")</f>
        <v>13.625132181160167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47655</v>
      </c>
      <c r="T1811" s="43">
        <f ca="1">_xll.BInterpol('Base CDI'!$H$4:$H$28,'Base CDI'!$J$4:$J$29,S1811,"Cubic","Extrapolate=Linear","MultiX=Average","Skip=True","Sort=True")</f>
        <v>13.621200945924226</v>
      </c>
      <c r="U1811" s="43">
        <f ca="1">_xll.BInterpol('Base CDI'!$H$4:$H$28,'Base CDI'!$I$4:$I$29,S1811,"Cubic","Extrapolate=Linear","MultiX=Average","Skip=True","Sort=True")</f>
        <v>13.625384828332082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47656</v>
      </c>
      <c r="T1812" s="43">
        <f ca="1">_xll.BInterpol('Base CDI'!$H$4:$H$28,'Base CDI'!$J$4:$J$29,S1812,"Cubic","Extrapolate=Linear","MultiX=Average","Skip=True","Sort=True")</f>
        <v>13.621460069647988</v>
      </c>
      <c r="U1812" s="43">
        <f ca="1">_xll.BInterpol('Base CDI'!$H$4:$H$28,'Base CDI'!$I$4:$I$29,S1812,"Cubic","Extrapolate=Linear","MultiX=Average","Skip=True","Sort=True")</f>
        <v>13.625637271393026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47657</v>
      </c>
      <c r="T1813" s="43">
        <f ca="1">_xll.BInterpol('Base CDI'!$H$4:$H$28,'Base CDI'!$J$4:$J$29,S1813,"Cubic","Extrapolate=Linear","MultiX=Average","Skip=True","Sort=True")</f>
        <v>13.621719058611228</v>
      </c>
      <c r="U1813" s="43">
        <f ca="1">_xll.BInterpol('Base CDI'!$H$4:$H$28,'Base CDI'!$I$4:$I$29,S1813,"Cubic","Extrapolate=Linear","MultiX=Average","Skip=True","Sort=True")</f>
        <v>13.625889509735714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47658</v>
      </c>
      <c r="T1814" s="43">
        <f ca="1">_xll.BInterpol('Base CDI'!$H$4:$H$28,'Base CDI'!$J$4:$J$29,S1814,"Cubic","Extrapolate=Linear","MultiX=Average","Skip=True","Sort=True")</f>
        <v>13.621977911843356</v>
      </c>
      <c r="U1814" s="43">
        <f ca="1">_xll.BInterpol('Base CDI'!$H$4:$H$28,'Base CDI'!$I$4:$I$29,S1814,"Cubic","Extrapolate=Linear","MultiX=Average","Skip=True","Sort=True")</f>
        <v>13.626141542752867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47659</v>
      </c>
      <c r="T1815" s="43">
        <f ca="1">_xll.BInterpol('Base CDI'!$H$4:$H$28,'Base CDI'!$J$4:$J$29,S1815,"Cubic","Extrapolate=Linear","MultiX=Average","Skip=True","Sort=True")</f>
        <v>13.622236628373782</v>
      </c>
      <c r="U1815" s="43">
        <f ca="1">_xll.BInterpol('Base CDI'!$H$4:$H$28,'Base CDI'!$I$4:$I$29,S1815,"Cubic","Extrapolate=Linear","MultiX=Average","Skip=True","Sort=True")</f>
        <v>13.626393369837205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47660</v>
      </c>
      <c r="T1816" s="43">
        <f ca="1">_xll.BInterpol('Base CDI'!$H$4:$H$28,'Base CDI'!$J$4:$J$29,S1816,"Cubic","Extrapolate=Linear","MultiX=Average","Skip=True","Sort=True")</f>
        <v>13.622495207231916</v>
      </c>
      <c r="U1816" s="43">
        <f ca="1">_xll.BInterpol('Base CDI'!$H$4:$H$28,'Base CDI'!$I$4:$I$29,S1816,"Cubic","Extrapolate=Linear","MultiX=Average","Skip=True","Sort=True")</f>
        <v>13.626644990381442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47661</v>
      </c>
      <c r="T1817" s="43">
        <f ca="1">_xll.BInterpol('Base CDI'!$H$4:$H$28,'Base CDI'!$J$4:$J$29,S1817,"Cubic","Extrapolate=Linear","MultiX=Average","Skip=True","Sort=True")</f>
        <v>13.622753647447167</v>
      </c>
      <c r="U1817" s="43">
        <f ca="1">_xll.BInterpol('Base CDI'!$H$4:$H$28,'Base CDI'!$I$4:$I$29,S1817,"Cubic","Extrapolate=Linear","MultiX=Average","Skip=True","Sort=True")</f>
        <v>13.6268964037783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47662</v>
      </c>
      <c r="T1818" s="43">
        <f ca="1">_xll.BInterpol('Base CDI'!$H$4:$H$28,'Base CDI'!$J$4:$J$29,S1818,"Cubic","Extrapolate=Linear","MultiX=Average","Skip=True","Sort=True")</f>
        <v>13.623011948048946</v>
      </c>
      <c r="U1818" s="43">
        <f ca="1">_xll.BInterpol('Base CDI'!$H$4:$H$28,'Base CDI'!$I$4:$I$29,S1818,"Cubic","Extrapolate=Linear","MultiX=Average","Skip=True","Sort=True")</f>
        <v>13.627147609420497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47663</v>
      </c>
      <c r="T1819" s="43">
        <f ca="1">_xll.BInterpol('Base CDI'!$H$4:$H$28,'Base CDI'!$J$4:$J$29,S1819,"Cubic","Extrapolate=Linear","MultiX=Average","Skip=True","Sort=True")</f>
        <v>13.623270108066665</v>
      </c>
      <c r="U1819" s="43">
        <f ca="1">_xll.BInterpol('Base CDI'!$H$4:$H$28,'Base CDI'!$I$4:$I$29,S1819,"Cubic","Extrapolate=Linear","MultiX=Average","Skip=True","Sort=True")</f>
        <v>13.627398606700753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47664</v>
      </c>
      <c r="T1820" s="43">
        <f ca="1">_xll.BInterpol('Base CDI'!$H$4:$H$28,'Base CDI'!$J$4:$J$29,S1820,"Cubic","Extrapolate=Linear","MultiX=Average","Skip=True","Sort=True")</f>
        <v>13.623528126529731</v>
      </c>
      <c r="U1820" s="43">
        <f ca="1">_xll.BInterpol('Base CDI'!$H$4:$H$28,'Base CDI'!$I$4:$I$29,S1820,"Cubic","Extrapolate=Linear","MultiX=Average","Skip=True","Sort=True")</f>
        <v>13.627649395011785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47665</v>
      </c>
      <c r="T1821" s="43">
        <f ca="1">_xll.BInterpol('Base CDI'!$H$4:$H$28,'Base CDI'!$J$4:$J$29,S1821,"Cubic","Extrapolate=Linear","MultiX=Average","Skip=True","Sort=True")</f>
        <v>13.623786002467556</v>
      </c>
      <c r="U1821" s="43">
        <f ca="1">_xll.BInterpol('Base CDI'!$H$4:$H$28,'Base CDI'!$I$4:$I$29,S1821,"Cubic","Extrapolate=Linear","MultiX=Average","Skip=True","Sort=True")</f>
        <v>13.62789997374631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47666</v>
      </c>
      <c r="T1822" s="43">
        <f ca="1">_xll.BInterpol('Base CDI'!$H$4:$H$28,'Base CDI'!$J$4:$J$29,S1822,"Cubic","Extrapolate=Linear","MultiX=Average","Skip=True","Sort=True")</f>
        <v>13.62404373490955</v>
      </c>
      <c r="U1822" s="43">
        <f ca="1">_xll.BInterpol('Base CDI'!$H$4:$H$28,'Base CDI'!$I$4:$I$29,S1822,"Cubic","Extrapolate=Linear","MultiX=Average","Skip=True","Sort=True")</f>
        <v>13.628150342297049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47667</v>
      </c>
      <c r="T1823" s="43">
        <f ca="1">_xll.BInterpol('Base CDI'!$H$4:$H$28,'Base CDI'!$J$4:$J$29,S1823,"Cubic","Extrapolate=Linear","MultiX=Average","Skip=True","Sort=True")</f>
        <v>13.624301322885124</v>
      </c>
      <c r="U1823" s="43">
        <f ca="1">_xll.BInterpol('Base CDI'!$H$4:$H$28,'Base CDI'!$I$4:$I$29,S1823,"Cubic","Extrapolate=Linear","MultiX=Average","Skip=True","Sort=True")</f>
        <v>13.628400500056722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47668</v>
      </c>
      <c r="T1824" s="43">
        <f ca="1">_xll.BInterpol('Base CDI'!$H$4:$H$28,'Base CDI'!$J$4:$J$29,S1824,"Cubic","Extrapolate=Linear","MultiX=Average","Skip=True","Sort=True")</f>
        <v>13.624558765423686</v>
      </c>
      <c r="U1824" s="43">
        <f ca="1">_xll.BInterpol('Base CDI'!$H$4:$H$28,'Base CDI'!$I$4:$I$29,S1824,"Cubic","Extrapolate=Linear","MultiX=Average","Skip=True","Sort=True")</f>
        <v>13.628650446418044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47669</v>
      </c>
      <c r="T1825" s="43">
        <f ca="1">_xll.BInterpol('Base CDI'!$H$4:$H$28,'Base CDI'!$J$4:$J$29,S1825,"Cubic","Extrapolate=Linear","MultiX=Average","Skip=True","Sort=True")</f>
        <v>13.624816061554649</v>
      </c>
      <c r="U1825" s="43">
        <f ca="1">_xll.BInterpol('Base CDI'!$H$4:$H$28,'Base CDI'!$I$4:$I$29,S1825,"Cubic","Extrapolate=Linear","MultiX=Average","Skip=True","Sort=True")</f>
        <v>13.628900180773737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47670</v>
      </c>
      <c r="T1826" s="43">
        <f ca="1">_xll.BInterpol('Base CDI'!$H$4:$H$28,'Base CDI'!$J$4:$J$29,S1826,"Cubic","Extrapolate=Linear","MultiX=Average","Skip=True","Sort=True")</f>
        <v>13.62507321030742</v>
      </c>
      <c r="U1826" s="43">
        <f ca="1">_xll.BInterpol('Base CDI'!$H$4:$H$28,'Base CDI'!$I$4:$I$29,S1826,"Cubic","Extrapolate=Linear","MultiX=Average","Skip=True","Sort=True")</f>
        <v>13.629149702516518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47671</v>
      </c>
      <c r="T1827" s="43">
        <f ca="1">_xll.BInterpol('Base CDI'!$H$4:$H$28,'Base CDI'!$J$4:$J$29,S1827,"Cubic","Extrapolate=Linear","MultiX=Average","Skip=True","Sort=True")</f>
        <v>13.625330210711413</v>
      </c>
      <c r="U1827" s="43">
        <f ca="1">_xll.BInterpol('Base CDI'!$H$4:$H$28,'Base CDI'!$I$4:$I$29,S1827,"Cubic","Extrapolate=Linear","MultiX=Average","Skip=True","Sort=True")</f>
        <v>13.629399011039103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47672</v>
      </c>
      <c r="T1828" s="43">
        <f ca="1">_xll.BInterpol('Base CDI'!$H$4:$H$28,'Base CDI'!$J$4:$J$29,S1828,"Cubic","Extrapolate=Linear","MultiX=Average","Skip=True","Sort=True")</f>
        <v>13.625587061796034</v>
      </c>
      <c r="U1828" s="43">
        <f ca="1">_xll.BInterpol('Base CDI'!$H$4:$H$28,'Base CDI'!$I$4:$I$29,S1828,"Cubic","Extrapolate=Linear","MultiX=Average","Skip=True","Sort=True")</f>
        <v>13.629648105734216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47673</v>
      </c>
      <c r="T1829" s="43">
        <f ca="1">_xll.BInterpol('Base CDI'!$H$4:$H$28,'Base CDI'!$J$4:$J$29,S1829,"Cubic","Extrapolate=Linear","MultiX=Average","Skip=True","Sort=True")</f>
        <v>13.625843762590698</v>
      </c>
      <c r="U1829" s="43">
        <f ca="1">_xll.BInterpol('Base CDI'!$H$4:$H$28,'Base CDI'!$I$4:$I$29,S1829,"Cubic","Extrapolate=Linear","MultiX=Average","Skip=True","Sort=True")</f>
        <v>13.629896985994572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47674</v>
      </c>
      <c r="T1830" s="43">
        <f ca="1">_xll.BInterpol('Base CDI'!$H$4:$H$28,'Base CDI'!$J$4:$J$29,S1830,"Cubic","Extrapolate=Linear","MultiX=Average","Skip=True","Sort=True")</f>
        <v>13.626100312124811</v>
      </c>
      <c r="U1830" s="43">
        <f ca="1">_xll.BInterpol('Base CDI'!$H$4:$H$28,'Base CDI'!$I$4:$I$29,S1830,"Cubic","Extrapolate=Linear","MultiX=Average","Skip=True","Sort=True")</f>
        <v>13.630145651212892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47675</v>
      </c>
      <c r="T1831" s="43">
        <f ca="1">_xll.BInterpol('Base CDI'!$H$4:$H$28,'Base CDI'!$J$4:$J$29,S1831,"Cubic","Extrapolate=Linear","MultiX=Average","Skip=True","Sort=True")</f>
        <v>13.626356709427784</v>
      </c>
      <c r="U1831" s="43">
        <f ca="1">_xll.BInterpol('Base CDI'!$H$4:$H$28,'Base CDI'!$I$4:$I$29,S1831,"Cubic","Extrapolate=Linear","MultiX=Average","Skip=True","Sort=True")</f>
        <v>13.630394100781892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47676</v>
      </c>
      <c r="T1832" s="43">
        <f ca="1">_xll.BInterpol('Base CDI'!$H$4:$H$28,'Base CDI'!$J$4:$J$29,S1832,"Cubic","Extrapolate=Linear","MultiX=Average","Skip=True","Sort=True")</f>
        <v>13.626612953529028</v>
      </c>
      <c r="U1832" s="43">
        <f ca="1">_xll.BInterpol('Base CDI'!$H$4:$H$28,'Base CDI'!$I$4:$I$29,S1832,"Cubic","Extrapolate=Linear","MultiX=Average","Skip=True","Sort=True")</f>
        <v>13.630642334094292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47677</v>
      </c>
      <c r="T1833" s="43">
        <f ca="1">_xll.BInterpol('Base CDI'!$H$4:$H$28,'Base CDI'!$J$4:$J$29,S1833,"Cubic","Extrapolate=Linear","MultiX=Average","Skip=True","Sort=True")</f>
        <v>13.626869043457953</v>
      </c>
      <c r="U1833" s="43">
        <f ca="1">_xll.BInterpol('Base CDI'!$H$4:$H$28,'Base CDI'!$I$4:$I$29,S1833,"Cubic","Extrapolate=Linear","MultiX=Average","Skip=True","Sort=True")</f>
        <v>13.63089035054281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47678</v>
      </c>
      <c r="T1834" s="43">
        <f ca="1">_xll.BInterpol('Base CDI'!$H$4:$H$28,'Base CDI'!$J$4:$J$29,S1834,"Cubic","Extrapolate=Linear","MultiX=Average","Skip=True","Sort=True")</f>
        <v>13.62712497824397</v>
      </c>
      <c r="U1834" s="43">
        <f ca="1">_xll.BInterpol('Base CDI'!$H$4:$H$28,'Base CDI'!$I$4:$I$29,S1834,"Cubic","Extrapolate=Linear","MultiX=Average","Skip=True","Sort=True")</f>
        <v>13.631138149520165</v>
      </c>
    </row>
    <row r="1835" spans="16:21" x14ac:dyDescent="0.25">
      <c r="P1835" s="10">
        <v>37182</v>
      </c>
      <c r="Q1835">
        <v>6.702979</v>
      </c>
      <c r="S1835" s="42">
        <f t="shared" ca="1" si="33"/>
        <v>47679</v>
      </c>
      <c r="T1835" s="43">
        <f ca="1">_xll.BInterpol('Base CDI'!$H$4:$H$28,'Base CDI'!$J$4:$J$29,S1835,"Cubic","Extrapolate=Linear","MultiX=Average","Skip=True","Sort=True")</f>
        <v>13.627380756916489</v>
      </c>
      <c r="U1835" s="43">
        <f ca="1">_xll.BInterpol('Base CDI'!$H$4:$H$28,'Base CDI'!$I$4:$I$29,S1835,"Cubic","Extrapolate=Linear","MultiX=Average","Skip=True","Sort=True")</f>
        <v>13.631385730419078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47680</v>
      </c>
      <c r="T1836" s="43">
        <f ca="1">_xll.BInterpol('Base CDI'!$H$4:$H$28,'Base CDI'!$J$4:$J$29,S1836,"Cubic","Extrapolate=Linear","MultiX=Average","Skip=True","Sort=True")</f>
        <v>13.627636378504919</v>
      </c>
      <c r="U1836" s="43">
        <f ca="1">_xll.BInterpol('Base CDI'!$H$4:$H$28,'Base CDI'!$I$4:$I$29,S1836,"Cubic","Extrapolate=Linear","MultiX=Average","Skip=True","Sort=True")</f>
        <v>13.631633092632264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47681</v>
      </c>
      <c r="T1837" s="43">
        <f ca="1">_xll.BInterpol('Base CDI'!$H$4:$H$28,'Base CDI'!$J$4:$J$29,S1837,"Cubic","Extrapolate=Linear","MultiX=Average","Skip=True","Sort=True")</f>
        <v>13.62789184203867</v>
      </c>
      <c r="U1837" s="43">
        <f ca="1">_xll.BInterpol('Base CDI'!$H$4:$H$28,'Base CDI'!$I$4:$I$29,S1837,"Cubic","Extrapolate=Linear","MultiX=Average","Skip=True","Sort=True")</f>
        <v>13.631880235552442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47682</v>
      </c>
      <c r="T1838" s="43">
        <f ca="1">_xll.BInterpol('Base CDI'!$H$4:$H$28,'Base CDI'!$J$4:$J$29,S1838,"Cubic","Extrapolate=Linear","MultiX=Average","Skip=True","Sort=True")</f>
        <v>13.628147146547153</v>
      </c>
      <c r="U1838" s="43">
        <f ca="1">_xll.BInterpol('Base CDI'!$H$4:$H$28,'Base CDI'!$I$4:$I$29,S1838,"Cubic","Extrapolate=Linear","MultiX=Average","Skip=True","Sort=True")</f>
        <v>13.632127158572333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47683</v>
      </c>
      <c r="T1839" s="43">
        <f ca="1">_xll.BInterpol('Base CDI'!$H$4:$H$28,'Base CDI'!$J$4:$J$29,S1839,"Cubic","Extrapolate=Linear","MultiX=Average","Skip=True","Sort=True")</f>
        <v>13.628402291059778</v>
      </c>
      <c r="U1839" s="43">
        <f ca="1">_xll.BInterpol('Base CDI'!$H$4:$H$28,'Base CDI'!$I$4:$I$29,S1839,"Cubic","Extrapolate=Linear","MultiX=Average","Skip=True","Sort=True")</f>
        <v>13.632373861084654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47684</v>
      </c>
      <c r="T1840" s="43">
        <f ca="1">_xll.BInterpol('Base CDI'!$H$4:$H$28,'Base CDI'!$J$4:$J$29,S1840,"Cubic","Extrapolate=Linear","MultiX=Average","Skip=True","Sort=True")</f>
        <v>13.628657274605956</v>
      </c>
      <c r="U1840" s="43">
        <f ca="1">_xll.BInterpol('Base CDI'!$H$4:$H$28,'Base CDI'!$I$4:$I$29,S1840,"Cubic","Extrapolate=Linear","MultiX=Average","Skip=True","Sort=True")</f>
        <v>13.632620342482124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47685</v>
      </c>
      <c r="T1841" s="43">
        <f ca="1">_xll.BInterpol('Base CDI'!$H$4:$H$28,'Base CDI'!$J$4:$J$29,S1841,"Cubic","Extrapolate=Linear","MultiX=Average","Skip=True","Sort=True")</f>
        <v>13.628912096215098</v>
      </c>
      <c r="U1841" s="43">
        <f ca="1">_xll.BInterpol('Base CDI'!$H$4:$H$28,'Base CDI'!$I$4:$I$29,S1841,"Cubic","Extrapolate=Linear","MultiX=Average","Skip=True","Sort=True")</f>
        <v>13.632866602157462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47686</v>
      </c>
      <c r="T1842" s="43">
        <f ca="1">_xll.BInterpol('Base CDI'!$H$4:$H$28,'Base CDI'!$J$4:$J$29,S1842,"Cubic","Extrapolate=Linear","MultiX=Average","Skip=True","Sort=True")</f>
        <v>13.629166754916611</v>
      </c>
      <c r="U1842" s="43">
        <f ca="1">_xll.BInterpol('Base CDI'!$H$4:$H$28,'Base CDI'!$I$4:$I$29,S1842,"Cubic","Extrapolate=Linear","MultiX=Average","Skip=True","Sort=True")</f>
        <v>13.633112639503386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47687</v>
      </c>
      <c r="T1843" s="43">
        <f ca="1">_xll.BInterpol('Base CDI'!$H$4:$H$28,'Base CDI'!$J$4:$J$29,S1843,"Cubic","Extrapolate=Linear","MultiX=Average","Skip=True","Sort=True")</f>
        <v>13.629421249739908</v>
      </c>
      <c r="U1843" s="43">
        <f ca="1">_xll.BInterpol('Base CDI'!$H$4:$H$28,'Base CDI'!$I$4:$I$29,S1843,"Cubic","Extrapolate=Linear","MultiX=Average","Skip=True","Sort=True")</f>
        <v>13.633358453912614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47688</v>
      </c>
      <c r="T1844" s="43">
        <f ca="1">_xll.BInterpol('Base CDI'!$H$4:$H$28,'Base CDI'!$J$4:$J$29,S1844,"Cubic","Extrapolate=Linear","MultiX=Average","Skip=True","Sort=True")</f>
        <v>13.629675579714396</v>
      </c>
      <c r="U1844" s="43">
        <f ca="1">_xll.BInterpol('Base CDI'!$H$4:$H$28,'Base CDI'!$I$4:$I$29,S1844,"Cubic","Extrapolate=Linear","MultiX=Average","Skip=True","Sort=True")</f>
        <v>13.633604044777867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47689</v>
      </c>
      <c r="T1845" s="43">
        <f ca="1">_xll.BInterpol('Base CDI'!$H$4:$H$28,'Base CDI'!$J$4:$J$29,S1845,"Cubic","Extrapolate=Linear","MultiX=Average","Skip=True","Sort=True")</f>
        <v>13.629929743869489</v>
      </c>
      <c r="U1845" s="43">
        <f ca="1">_xll.BInterpol('Base CDI'!$H$4:$H$28,'Base CDI'!$I$4:$I$29,S1845,"Cubic","Extrapolate=Linear","MultiX=Average","Skip=True","Sort=True")</f>
        <v>13.633849411491861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47690</v>
      </c>
      <c r="T1846" s="43">
        <f ca="1">_xll.BInterpol('Base CDI'!$H$4:$H$28,'Base CDI'!$J$4:$J$29,S1846,"Cubic","Extrapolate=Linear","MultiX=Average","Skip=True","Sort=True")</f>
        <v>13.630183741234596</v>
      </c>
      <c r="U1846" s="43">
        <f ca="1">_xll.BInterpol('Base CDI'!$H$4:$H$28,'Base CDI'!$I$4:$I$29,S1846,"Cubic","Extrapolate=Linear","MultiX=Average","Skip=True","Sort=True")</f>
        <v>13.634094553447316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47691</v>
      </c>
      <c r="T1847" s="43">
        <f ca="1">_xll.BInterpol('Base CDI'!$H$4:$H$28,'Base CDI'!$J$4:$J$29,S1847,"Cubic","Extrapolate=Linear","MultiX=Average","Skip=True","Sort=True")</f>
        <v>13.630437570839126</v>
      </c>
      <c r="U1847" s="43">
        <f ca="1">_xll.BInterpol('Base CDI'!$H$4:$H$28,'Base CDI'!$I$4:$I$29,S1847,"Cubic","Extrapolate=Linear","MultiX=Average","Skip=True","Sort=True")</f>
        <v>13.63433947003695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47692</v>
      </c>
      <c r="T1848" s="43">
        <f ca="1">_xll.BInterpol('Base CDI'!$H$4:$H$28,'Base CDI'!$J$4:$J$29,S1848,"Cubic","Extrapolate=Linear","MultiX=Average","Skip=True","Sort=True")</f>
        <v>13.63069123171249</v>
      </c>
      <c r="U1848" s="43">
        <f ca="1">_xll.BInterpol('Base CDI'!$H$4:$H$28,'Base CDI'!$I$4:$I$29,S1848,"Cubic","Extrapolate=Linear","MultiX=Average","Skip=True","Sort=True")</f>
        <v>13.634584160653484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47693</v>
      </c>
      <c r="T1849" s="43">
        <f ca="1">_xll.BInterpol('Base CDI'!$H$4:$H$28,'Base CDI'!$J$4:$J$29,S1849,"Cubic","Extrapolate=Linear","MultiX=Average","Skip=True","Sort=True")</f>
        <v>13.630944722884097</v>
      </c>
      <c r="U1849" s="43">
        <f ca="1">_xll.BInterpol('Base CDI'!$H$4:$H$28,'Base CDI'!$I$4:$I$29,S1849,"Cubic","Extrapolate=Linear","MultiX=Average","Skip=True","Sort=True")</f>
        <v>13.634828624689632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47694</v>
      </c>
      <c r="T1850" s="43">
        <f ca="1">_xll.BInterpol('Base CDI'!$H$4:$H$28,'Base CDI'!$J$4:$J$29,S1850,"Cubic","Extrapolate=Linear","MultiX=Average","Skip=True","Sort=True")</f>
        <v>13.63119804338336</v>
      </c>
      <c r="U1850" s="43">
        <f ca="1">_xll.BInterpol('Base CDI'!$H$4:$H$28,'Base CDI'!$I$4:$I$29,S1850,"Cubic","Extrapolate=Linear","MultiX=Average","Skip=True","Sort=True")</f>
        <v>13.635072861538116</v>
      </c>
    </row>
    <row r="1851" spans="16:21" x14ac:dyDescent="0.25">
      <c r="P1851" s="10">
        <v>37207</v>
      </c>
      <c r="Q1851">
        <v>6.777552</v>
      </c>
      <c r="S1851" s="42">
        <f t="shared" ca="1" si="33"/>
        <v>47695</v>
      </c>
      <c r="T1851" s="43">
        <f ca="1">_xll.BInterpol('Base CDI'!$H$4:$H$28,'Base CDI'!$J$4:$J$29,S1851,"Cubic","Extrapolate=Linear","MultiX=Average","Skip=True","Sort=True")</f>
        <v>13.631451192239686</v>
      </c>
      <c r="U1851" s="43">
        <f ca="1">_xll.BInterpol('Base CDI'!$H$4:$H$28,'Base CDI'!$I$4:$I$29,S1851,"Cubic","Extrapolate=Linear","MultiX=Average","Skip=True","Sort=True")</f>
        <v>13.635316870591655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47696</v>
      </c>
      <c r="T1852" s="43">
        <f ca="1">_xll.BInterpol('Base CDI'!$H$4:$H$28,'Base CDI'!$J$4:$J$29,S1852,"Cubic","Extrapolate=Linear","MultiX=Average","Skip=True","Sort=True")</f>
        <v>13.631704168482488</v>
      </c>
      <c r="U1852" s="43">
        <f ca="1">_xll.BInterpol('Base CDI'!$H$4:$H$28,'Base CDI'!$I$4:$I$29,S1852,"Cubic","Extrapolate=Linear","MultiX=Average","Skip=True","Sort=True")</f>
        <v>13.635560651242967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47697</v>
      </c>
      <c r="T1853" s="43">
        <f ca="1">_xll.BInterpol('Base CDI'!$H$4:$H$28,'Base CDI'!$J$4:$J$29,S1853,"Cubic","Extrapolate=Linear","MultiX=Average","Skip=True","Sort=True")</f>
        <v>13.631956971141173</v>
      </c>
      <c r="U1853" s="43">
        <f ca="1">_xll.BInterpol('Base CDI'!$H$4:$H$28,'Base CDI'!$I$4:$I$29,S1853,"Cubic","Extrapolate=Linear","MultiX=Average","Skip=True","Sort=True")</f>
        <v>13.635804202884769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47698</v>
      </c>
      <c r="T1854" s="43">
        <f ca="1">_xll.BInterpol('Base CDI'!$H$4:$H$28,'Base CDI'!$J$4:$J$29,S1854,"Cubic","Extrapolate=Linear","MultiX=Average","Skip=True","Sort=True")</f>
        <v>13.632209599245154</v>
      </c>
      <c r="U1854" s="43">
        <f ca="1">_xll.BInterpol('Base CDI'!$H$4:$H$28,'Base CDI'!$I$4:$I$29,S1854,"Cubic","Extrapolate=Linear","MultiX=Average","Skip=True","Sort=True")</f>
        <v>13.636047524909781</v>
      </c>
    </row>
    <row r="1855" spans="16:21" x14ac:dyDescent="0.25">
      <c r="P1855" s="10">
        <v>37214</v>
      </c>
      <c r="Q1855">
        <v>6.796335</v>
      </c>
      <c r="S1855" s="42">
        <f t="shared" ca="1" si="33"/>
        <v>47699</v>
      </c>
      <c r="T1855" s="43">
        <f ca="1">_xll.BInterpol('Base CDI'!$H$4:$H$28,'Base CDI'!$J$4:$J$29,S1855,"Cubic","Extrapolate=Linear","MultiX=Average","Skip=True","Sort=True")</f>
        <v>13.632462051823842</v>
      </c>
      <c r="U1855" s="43">
        <f ca="1">_xll.BInterpol('Base CDI'!$H$4:$H$28,'Base CDI'!$I$4:$I$29,S1855,"Cubic","Extrapolate=Linear","MultiX=Average","Skip=True","Sort=True")</f>
        <v>13.636290616710722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47700</v>
      </c>
      <c r="T1856" s="43">
        <f ca="1">_xll.BInterpol('Base CDI'!$H$4:$H$28,'Base CDI'!$J$4:$J$29,S1856,"Cubic","Extrapolate=Linear","MultiX=Average","Skip=True","Sort=True")</f>
        <v>13.632714327906642</v>
      </c>
      <c r="U1856" s="43">
        <f ca="1">_xll.BInterpol('Base CDI'!$H$4:$H$28,'Base CDI'!$I$4:$I$29,S1856,"Cubic","Extrapolate=Linear","MultiX=Average","Skip=True","Sort=True")</f>
        <v>13.63653347768031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47701</v>
      </c>
      <c r="T1857" s="43">
        <f ca="1">_xll.BInterpol('Base CDI'!$H$4:$H$28,'Base CDI'!$J$4:$J$29,S1857,"Cubic","Extrapolate=Linear","MultiX=Average","Skip=True","Sort=True")</f>
        <v>13.63296642652297</v>
      </c>
      <c r="U1857" s="43">
        <f ca="1">_xll.BInterpol('Base CDI'!$H$4:$H$28,'Base CDI'!$I$4:$I$29,S1857,"Cubic","Extrapolate=Linear","MultiX=Average","Skip=True","Sort=True")</f>
        <v>13.636776107211263</v>
      </c>
    </row>
    <row r="1858" spans="16:21" x14ac:dyDescent="0.25">
      <c r="P1858" s="10">
        <v>37217</v>
      </c>
      <c r="Q1858">
        <v>6.810454</v>
      </c>
      <c r="S1858" s="42">
        <f t="shared" ca="1" si="33"/>
        <v>47702</v>
      </c>
      <c r="T1858" s="43">
        <f ca="1">_xll.BInterpol('Base CDI'!$H$4:$H$28,'Base CDI'!$J$4:$J$29,S1858,"Cubic","Extrapolate=Linear","MultiX=Average","Skip=True","Sort=True")</f>
        <v>13.633218346702233</v>
      </c>
      <c r="U1858" s="43">
        <f ca="1">_xll.BInterpol('Base CDI'!$H$4:$H$28,'Base CDI'!$I$4:$I$29,S1858,"Cubic","Extrapolate=Linear","MultiX=Average","Skip=True","Sort=True")</f>
        <v>13.637018504696302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47703</v>
      </c>
      <c r="T1859" s="43">
        <f ca="1">_xll.BInterpol('Base CDI'!$H$4:$H$28,'Base CDI'!$J$4:$J$29,S1859,"Cubic","Extrapolate=Linear","MultiX=Average","Skip=True","Sort=True")</f>
        <v>13.633470087473842</v>
      </c>
      <c r="U1859" s="43">
        <f ca="1">_xll.BInterpol('Base CDI'!$H$4:$H$28,'Base CDI'!$I$4:$I$29,S1859,"Cubic","Extrapolate=Linear","MultiX=Average","Skip=True","Sort=True")</f>
        <v>13.637260669528143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47704</v>
      </c>
      <c r="T1860" s="43">
        <f ca="1">_xll.BInterpol('Base CDI'!$H$4:$H$28,'Base CDI'!$J$4:$J$29,S1860,"Cubic","Extrapolate=Linear","MultiX=Average","Skip=True","Sort=True")</f>
        <v>13.633721647867207</v>
      </c>
      <c r="U1860" s="43">
        <f ca="1">_xll.BInterpol('Base CDI'!$H$4:$H$28,'Base CDI'!$I$4:$I$29,S1860,"Cubic","Extrapolate=Linear","MultiX=Average","Skip=True","Sort=True")</f>
        <v>13.637502601099506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47705</v>
      </c>
      <c r="T1861" s="43">
        <f ca="1">_xll.BInterpol('Base CDI'!$H$4:$H$28,'Base CDI'!$J$4:$J$29,S1861,"Cubic","Extrapolate=Linear","MultiX=Average","Skip=True","Sort=True")</f>
        <v>13.633973026911738</v>
      </c>
      <c r="U1861" s="43">
        <f ca="1">_xll.BInterpol('Base CDI'!$H$4:$H$28,'Base CDI'!$I$4:$I$29,S1861,"Cubic","Extrapolate=Linear","MultiX=Average","Skip=True","Sort=True")</f>
        <v>13.637744298803108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47706</v>
      </c>
      <c r="T1862" s="43">
        <f ca="1">_xll.BInterpol('Base CDI'!$H$4:$H$28,'Base CDI'!$J$4:$J$29,S1862,"Cubic","Extrapolate=Linear","MultiX=Average","Skip=True","Sort=True")</f>
        <v>13.634224223636846</v>
      </c>
      <c r="U1862" s="43">
        <f ca="1">_xll.BInterpol('Base CDI'!$H$4:$H$28,'Base CDI'!$I$4:$I$29,S1862,"Cubic","Extrapolate=Linear","MultiX=Average","Skip=True","Sort=True")</f>
        <v>13.63798576203167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47707</v>
      </c>
      <c r="T1863" s="43">
        <f ca="1">_xll.BInterpol('Base CDI'!$H$4:$H$28,'Base CDI'!$J$4:$J$29,S1863,"Cubic","Extrapolate=Linear","MultiX=Average","Skip=True","Sort=True")</f>
        <v>13.634475237071941</v>
      </c>
      <c r="U1863" s="43">
        <f ca="1">_xll.BInterpol('Base CDI'!$H$4:$H$28,'Base CDI'!$I$4:$I$29,S1863,"Cubic","Extrapolate=Linear","MultiX=Average","Skip=True","Sort=True")</f>
        <v>13.638226990177909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47708</v>
      </c>
      <c r="T1864" s="43">
        <f ca="1">_xll.BInterpol('Base CDI'!$H$4:$H$28,'Base CDI'!$J$4:$J$29,S1864,"Cubic","Extrapolate=Linear","MultiX=Average","Skip=True","Sort=True")</f>
        <v>13.634726066246433</v>
      </c>
      <c r="U1864" s="43">
        <f ca="1">_xll.BInterpol('Base CDI'!$H$4:$H$28,'Base CDI'!$I$4:$I$29,S1864,"Cubic","Extrapolate=Linear","MultiX=Average","Skip=True","Sort=True")</f>
        <v>13.638467982634545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47709</v>
      </c>
      <c r="T1865" s="43">
        <f ca="1">_xll.BInterpol('Base CDI'!$H$4:$H$28,'Base CDI'!$J$4:$J$29,S1865,"Cubic","Extrapolate=Linear","MultiX=Average","Skip=True","Sort=True")</f>
        <v>13.634976710189731</v>
      </c>
      <c r="U1865" s="43">
        <f ca="1">_xll.BInterpol('Base CDI'!$H$4:$H$28,'Base CDI'!$I$4:$I$29,S1865,"Cubic","Extrapolate=Linear","MultiX=Average","Skip=True","Sort=True")</f>
        <v>13.638708738794296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47710</v>
      </c>
      <c r="T1866" s="43">
        <f ca="1">_xll.BInterpol('Base CDI'!$H$4:$H$28,'Base CDI'!$J$4:$J$29,S1866,"Cubic","Extrapolate=Linear","MultiX=Average","Skip=True","Sort=True")</f>
        <v>13.635227167931248</v>
      </c>
      <c r="U1866" s="43">
        <f ca="1">_xll.BInterpol('Base CDI'!$H$4:$H$28,'Base CDI'!$I$4:$I$29,S1866,"Cubic","Extrapolate=Linear","MultiX=Average","Skip=True","Sort=True")</f>
        <v>13.63894925804988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47711</v>
      </c>
      <c r="T1867" s="43">
        <f ca="1">_xll.BInterpol('Base CDI'!$H$4:$H$28,'Base CDI'!$J$4:$J$29,S1867,"Cubic","Extrapolate=Linear","MultiX=Average","Skip=True","Sort=True")</f>
        <v>13.635477438500391</v>
      </c>
      <c r="U1867" s="43">
        <f ca="1">_xll.BInterpol('Base CDI'!$H$4:$H$28,'Base CDI'!$I$4:$I$29,S1867,"Cubic","Extrapolate=Linear","MultiX=Average","Skip=True","Sort=True")</f>
        <v>13.639189539794016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47712</v>
      </c>
      <c r="T1868" s="43">
        <f ca="1">_xll.BInterpol('Base CDI'!$H$4:$H$28,'Base CDI'!$J$4:$J$29,S1868,"Cubic","Extrapolate=Linear","MultiX=Average","Skip=True","Sort=True")</f>
        <v>13.635727520926572</v>
      </c>
      <c r="U1868" s="43">
        <f ca="1">_xll.BInterpol('Base CDI'!$H$4:$H$28,'Base CDI'!$I$4:$I$29,S1868,"Cubic","Extrapolate=Linear","MultiX=Average","Skip=True","Sort=True")</f>
        <v>13.639429583419423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47713</v>
      </c>
      <c r="T1869" s="43">
        <f ca="1">_xll.BInterpol('Base CDI'!$H$4:$H$28,'Base CDI'!$J$4:$J$29,S1869,"Cubic","Extrapolate=Linear","MultiX=Average","Skip=True","Sort=True")</f>
        <v>13.635977414239202</v>
      </c>
      <c r="U1869" s="43">
        <f ca="1">_xll.BInterpol('Base CDI'!$H$4:$H$28,'Base CDI'!$I$4:$I$29,S1869,"Cubic","Extrapolate=Linear","MultiX=Average","Skip=True","Sort=True")</f>
        <v>13.639669388318818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47714</v>
      </c>
      <c r="T1870" s="43">
        <f ca="1">_xll.BInterpol('Base CDI'!$H$4:$H$28,'Base CDI'!$J$4:$J$29,S1870,"Cubic","Extrapolate=Linear","MultiX=Average","Skip=True","Sort=True")</f>
        <v>13.636227117467687</v>
      </c>
      <c r="U1870" s="43">
        <f ca="1">_xll.BInterpol('Base CDI'!$H$4:$H$28,'Base CDI'!$I$4:$I$29,S1870,"Cubic","Extrapolate=Linear","MultiX=Average","Skip=True","Sort=True")</f>
        <v>13.639908953884923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47715</v>
      </c>
      <c r="T1871" s="43">
        <f ca="1">_xll.BInterpol('Base CDI'!$H$4:$H$28,'Base CDI'!$J$4:$J$29,S1871,"Cubic","Extrapolate=Linear","MultiX=Average","Skip=True","Sort=True")</f>
        <v>13.636476629641443</v>
      </c>
      <c r="U1871" s="43">
        <f ca="1">_xll.BInterpol('Base CDI'!$H$4:$H$28,'Base CDI'!$I$4:$I$29,S1871,"Cubic","Extrapolate=Linear","MultiX=Average","Skip=True","Sort=True")</f>
        <v>13.640148279510454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47716</v>
      </c>
      <c r="T1872" s="43">
        <f ca="1">_xll.BInterpol('Base CDI'!$H$4:$H$28,'Base CDI'!$J$4:$J$29,S1872,"Cubic","Extrapolate=Linear","MultiX=Average","Skip=True","Sort=True")</f>
        <v>13.636725949789877</v>
      </c>
      <c r="U1872" s="43">
        <f ca="1">_xll.BInterpol('Base CDI'!$H$4:$H$28,'Base CDI'!$I$4:$I$29,S1872,"Cubic","Extrapolate=Linear","MultiX=Average","Skip=True","Sort=True")</f>
        <v>13.640387364588131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47717</v>
      </c>
      <c r="T1873" s="43">
        <f ca="1">_xll.BInterpol('Base CDI'!$H$4:$H$28,'Base CDI'!$J$4:$J$29,S1873,"Cubic","Extrapolate=Linear","MultiX=Average","Skip=True","Sort=True")</f>
        <v>13.636975076942399</v>
      </c>
      <c r="U1873" s="43">
        <f ca="1">_xll.BInterpol('Base CDI'!$H$4:$H$28,'Base CDI'!$I$4:$I$29,S1873,"Cubic","Extrapolate=Linear","MultiX=Average","Skip=True","Sort=True")</f>
        <v>13.640626208510671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47718</v>
      </c>
      <c r="T1874" s="43">
        <f ca="1">_xll.BInterpol('Base CDI'!$H$4:$H$28,'Base CDI'!$J$4:$J$29,S1874,"Cubic","Extrapolate=Linear","MultiX=Average","Skip=True","Sort=True")</f>
        <v>13.637224010128421</v>
      </c>
      <c r="U1874" s="43">
        <f ca="1">_xll.BInterpol('Base CDI'!$H$4:$H$28,'Base CDI'!$I$4:$I$29,S1874,"Cubic","Extrapolate=Linear","MultiX=Average","Skip=True","Sort=True")</f>
        <v>13.640864810670793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47719</v>
      </c>
      <c r="T1875" s="43">
        <f ca="1">_xll.BInterpol('Base CDI'!$H$4:$H$28,'Base CDI'!$J$4:$J$29,S1875,"Cubic","Extrapolate=Linear","MultiX=Average","Skip=True","Sort=True")</f>
        <v>13.63747274837735</v>
      </c>
      <c r="U1875" s="43">
        <f ca="1">_xll.BInterpol('Base CDI'!$H$4:$H$28,'Base CDI'!$I$4:$I$29,S1875,"Cubic","Extrapolate=Linear","MultiX=Average","Skip=True","Sort=True")</f>
        <v>13.641103170461218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47720</v>
      </c>
      <c r="T1876" s="43">
        <f ca="1">_xll.BInterpol('Base CDI'!$H$4:$H$28,'Base CDI'!$J$4:$J$29,S1876,"Cubic","Extrapolate=Linear","MultiX=Average","Skip=True","Sort=True")</f>
        <v>13.637721290718599</v>
      </c>
      <c r="U1876" s="43">
        <f ca="1">_xll.BInterpol('Base CDI'!$H$4:$H$28,'Base CDI'!$I$4:$I$29,S1876,"Cubic","Extrapolate=Linear","MultiX=Average","Skip=True","Sort=True")</f>
        <v>13.641341287274662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47721</v>
      </c>
      <c r="T1877" s="43">
        <f ca="1">_xll.BInterpol('Base CDI'!$H$4:$H$28,'Base CDI'!$J$4:$J$29,S1877,"Cubic","Extrapolate=Linear","MultiX=Average","Skip=True","Sort=True")</f>
        <v>13.637969636181577</v>
      </c>
      <c r="U1877" s="43">
        <f ca="1">_xll.BInterpol('Base CDI'!$H$4:$H$28,'Base CDI'!$I$4:$I$29,S1877,"Cubic","Extrapolate=Linear","MultiX=Average","Skip=True","Sort=True")</f>
        <v>13.641579160503843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47722</v>
      </c>
      <c r="T1878" s="43">
        <f ca="1">_xll.BInterpol('Base CDI'!$H$4:$H$28,'Base CDI'!$J$4:$J$29,S1878,"Cubic","Extrapolate=Linear","MultiX=Average","Skip=True","Sort=True")</f>
        <v>13.638217783795696</v>
      </c>
      <c r="U1878" s="43">
        <f ca="1">_xll.BInterpol('Base CDI'!$H$4:$H$28,'Base CDI'!$I$4:$I$29,S1878,"Cubic","Extrapolate=Linear","MultiX=Average","Skip=True","Sort=True")</f>
        <v>13.641816789541483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47723</v>
      </c>
      <c r="T1879" s="43">
        <f ca="1">_xll.BInterpol('Base CDI'!$H$4:$H$28,'Base CDI'!$J$4:$J$29,S1879,"Cubic","Extrapolate=Linear","MultiX=Average","Skip=True","Sort=True")</f>
        <v>13.638465732590364</v>
      </c>
      <c r="U1879" s="43">
        <f ca="1">_xll.BInterpol('Base CDI'!$H$4:$H$28,'Base CDI'!$I$4:$I$29,S1879,"Cubic","Extrapolate=Linear","MultiX=Average","Skip=True","Sort=True")</f>
        <v>13.642054173780298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47724</v>
      </c>
      <c r="T1880" s="43">
        <f ca="1">_xll.BInterpol('Base CDI'!$H$4:$H$28,'Base CDI'!$J$4:$J$29,S1880,"Cubic","Extrapolate=Linear","MultiX=Average","Skip=True","Sort=True")</f>
        <v>13.638713481594991</v>
      </c>
      <c r="U1880" s="43">
        <f ca="1">_xll.BInterpol('Base CDI'!$H$4:$H$28,'Base CDI'!$I$4:$I$29,S1880,"Cubic","Extrapolate=Linear","MultiX=Average","Skip=True","Sort=True")</f>
        <v>13.642291312613008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47725</v>
      </c>
      <c r="T1881" s="43">
        <f ca="1">_xll.BInterpol('Base CDI'!$H$4:$H$28,'Base CDI'!$J$4:$J$29,S1881,"Cubic","Extrapolate=Linear","MultiX=Average","Skip=True","Sort=True")</f>
        <v>13.638961029838988</v>
      </c>
      <c r="U1881" s="43">
        <f ca="1">_xll.BInterpol('Base CDI'!$H$4:$H$28,'Base CDI'!$I$4:$I$29,S1881,"Cubic","Extrapolate=Linear","MultiX=Average","Skip=True","Sort=True")</f>
        <v>13.642528205432329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47726</v>
      </c>
      <c r="T1882" s="43">
        <f ca="1">_xll.BInterpol('Base CDI'!$H$4:$H$28,'Base CDI'!$J$4:$J$29,S1882,"Cubic","Extrapolate=Linear","MultiX=Average","Skip=True","Sort=True")</f>
        <v>13.639208376351768</v>
      </c>
      <c r="U1882" s="43">
        <f ca="1">_xll.BInterpol('Base CDI'!$H$4:$H$28,'Base CDI'!$I$4:$I$29,S1882,"Cubic","Extrapolate=Linear","MultiX=Average","Skip=True","Sort=True")</f>
        <v>13.642764851630984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47727</v>
      </c>
      <c r="T1883" s="43">
        <f ca="1">_xll.BInterpol('Base CDI'!$H$4:$H$28,'Base CDI'!$J$4:$J$29,S1883,"Cubic","Extrapolate=Linear","MultiX=Average","Skip=True","Sort=True")</f>
        <v>13.639455520162736</v>
      </c>
      <c r="U1883" s="43">
        <f ca="1">_xll.BInterpol('Base CDI'!$H$4:$H$28,'Base CDI'!$I$4:$I$29,S1883,"Cubic","Extrapolate=Linear","MultiX=Average","Skip=True","Sort=True")</f>
        <v>13.643001250601689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47728</v>
      </c>
      <c r="T1884" s="43">
        <f ca="1">_xll.BInterpol('Base CDI'!$H$4:$H$28,'Base CDI'!$J$4:$J$29,S1884,"Cubic","Extrapolate=Linear","MultiX=Average","Skip=True","Sort=True")</f>
        <v>13.639702460301304</v>
      </c>
      <c r="U1884" s="43">
        <f ca="1">_xll.BInterpol('Base CDI'!$H$4:$H$28,'Base CDI'!$I$4:$I$29,S1884,"Cubic","Extrapolate=Linear","MultiX=Average","Skip=True","Sort=True")</f>
        <v>13.643237401737162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47729</v>
      </c>
      <c r="T1885" s="43">
        <f ca="1">_xll.BInterpol('Base CDI'!$H$4:$H$28,'Base CDI'!$J$4:$J$29,S1885,"Cubic","Extrapolate=Linear","MultiX=Average","Skip=True","Sort=True")</f>
        <v>13.639949195796884</v>
      </c>
      <c r="U1885" s="43">
        <f ca="1">_xll.BInterpol('Base CDI'!$H$4:$H$28,'Base CDI'!$I$4:$I$29,S1885,"Cubic","Extrapolate=Linear","MultiX=Average","Skip=True","Sort=True")</f>
        <v>13.643473304430122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47730</v>
      </c>
      <c r="T1886" s="43">
        <f ca="1">_xll.BInterpol('Base CDI'!$H$4:$H$28,'Base CDI'!$J$4:$J$29,S1886,"Cubic","Extrapolate=Linear","MultiX=Average","Skip=True","Sort=True")</f>
        <v>13.640195725678886</v>
      </c>
      <c r="U1886" s="43">
        <f ca="1">_xll.BInterpol('Base CDI'!$H$4:$H$28,'Base CDI'!$I$4:$I$29,S1886,"Cubic","Extrapolate=Linear","MultiX=Average","Skip=True","Sort=True")</f>
        <v>13.64370895807329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47731</v>
      </c>
      <c r="T1887" s="43">
        <f ca="1">_xll.BInterpol('Base CDI'!$H$4:$H$28,'Base CDI'!$J$4:$J$29,S1887,"Cubic","Extrapolate=Linear","MultiX=Average","Skip=True","Sort=True")</f>
        <v>13.640442048976718</v>
      </c>
      <c r="U1887" s="43">
        <f ca="1">_xll.BInterpol('Base CDI'!$H$4:$H$28,'Base CDI'!$I$4:$I$29,S1887,"Cubic","Extrapolate=Linear","MultiX=Average","Skip=True","Sort=True")</f>
        <v>13.643944362059381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47732</v>
      </c>
      <c r="T1888" s="43">
        <f ca="1">_xll.BInterpol('Base CDI'!$H$4:$H$28,'Base CDI'!$J$4:$J$29,S1888,"Cubic","Extrapolate=Linear","MultiX=Average","Skip=True","Sort=True")</f>
        <v>13.640688164719792</v>
      </c>
      <c r="U1888" s="43">
        <f ca="1">_xll.BInterpol('Base CDI'!$H$4:$H$28,'Base CDI'!$I$4:$I$29,S1888,"Cubic","Extrapolate=Linear","MultiX=Average","Skip=True","Sort=True")</f>
        <v>13.644179515781117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47733</v>
      </c>
      <c r="T1889" s="43">
        <f ca="1">_xll.BInterpol('Base CDI'!$H$4:$H$28,'Base CDI'!$J$4:$J$29,S1889,"Cubic","Extrapolate=Linear","MultiX=Average","Skip=True","Sort=True")</f>
        <v>13.640934071937517</v>
      </c>
      <c r="U1889" s="43">
        <f ca="1">_xll.BInterpol('Base CDI'!$H$4:$H$28,'Base CDI'!$I$4:$I$29,S1889,"Cubic","Extrapolate=Linear","MultiX=Average","Skip=True","Sort=True")</f>
        <v>13.644414418631214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47734</v>
      </c>
      <c r="T1890" s="43">
        <f ca="1">_xll.BInterpol('Base CDI'!$H$4:$H$28,'Base CDI'!$J$4:$J$29,S1890,"Cubic","Extrapolate=Linear","MultiX=Average","Skip=True","Sort=True")</f>
        <v>13.641179769659304</v>
      </c>
      <c r="U1890" s="43">
        <f ca="1">_xll.BInterpol('Base CDI'!$H$4:$H$28,'Base CDI'!$I$4:$I$29,S1890,"Cubic","Extrapolate=Linear","MultiX=Average","Skip=True","Sort=True")</f>
        <v>13.644649070002393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47735</v>
      </c>
      <c r="T1891" s="43">
        <f ca="1">_xll.BInterpol('Base CDI'!$H$4:$H$28,'Base CDI'!$J$4:$J$29,S1891,"Cubic","Extrapolate=Linear","MultiX=Average","Skip=True","Sort=True")</f>
        <v>13.641425256914564</v>
      </c>
      <c r="U1891" s="43">
        <f ca="1">_xll.BInterpol('Base CDI'!$H$4:$H$28,'Base CDI'!$I$4:$I$29,S1891,"Cubic","Extrapolate=Linear","MultiX=Average","Skip=True","Sort=True")</f>
        <v>13.64488346928737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47736</v>
      </c>
      <c r="T1892" s="43">
        <f ca="1">_xll.BInterpol('Base CDI'!$H$4:$H$28,'Base CDI'!$J$4:$J$29,S1892,"Cubic","Extrapolate=Linear","MultiX=Average","Skip=True","Sort=True")</f>
        <v>13.641670532732705</v>
      </c>
      <c r="U1892" s="43">
        <f ca="1">_xll.BInterpol('Base CDI'!$H$4:$H$28,'Base CDI'!$I$4:$I$29,S1892,"Cubic","Extrapolate=Linear","MultiX=Average","Skip=True","Sort=True")</f>
        <v>13.645117615878865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47737</v>
      </c>
      <c r="T1893" s="43">
        <f ca="1">_xll.BInterpol('Base CDI'!$H$4:$H$28,'Base CDI'!$J$4:$J$29,S1893,"Cubic","Extrapolate=Linear","MultiX=Average","Skip=True","Sort=True")</f>
        <v>13.641915596143139</v>
      </c>
      <c r="U1893" s="43">
        <f ca="1">_xll.BInterpol('Base CDI'!$H$4:$H$28,'Base CDI'!$I$4:$I$29,S1893,"Cubic","Extrapolate=Linear","MultiX=Average","Skip=True","Sort=True")</f>
        <v>13.645351509169597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47738</v>
      </c>
      <c r="T1894" s="43">
        <f ca="1">_xll.BInterpol('Base CDI'!$H$4:$H$28,'Base CDI'!$J$4:$J$29,S1894,"Cubic","Extrapolate=Linear","MultiX=Average","Skip=True","Sort=True")</f>
        <v>13.642160446175275</v>
      </c>
      <c r="U1894" s="43">
        <f ca="1">_xll.BInterpol('Base CDI'!$H$4:$H$28,'Base CDI'!$I$4:$I$29,S1894,"Cubic","Extrapolate=Linear","MultiX=Average","Skip=True","Sort=True")</f>
        <v>13.645585148552284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47739</v>
      </c>
      <c r="T1895" s="43">
        <f ca="1">_xll.BInterpol('Base CDI'!$H$4:$H$28,'Base CDI'!$J$4:$J$29,S1895,"Cubic","Extrapolate=Linear","MultiX=Average","Skip=True","Sort=True")</f>
        <v>13.642405081858525</v>
      </c>
      <c r="U1895" s="43">
        <f ca="1">_xll.BInterpol('Base CDI'!$H$4:$H$28,'Base CDI'!$I$4:$I$29,S1895,"Cubic","Extrapolate=Linear","MultiX=Average","Skip=True","Sort=True")</f>
        <v>13.645818533419645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47740</v>
      </c>
      <c r="T1896" s="43">
        <f ca="1">_xll.BInterpol('Base CDI'!$H$4:$H$28,'Base CDI'!$J$4:$J$29,S1896,"Cubic","Extrapolate=Linear","MultiX=Average","Skip=True","Sort=True")</f>
        <v>13.642649502222296</v>
      </c>
      <c r="U1896" s="43">
        <f ca="1">_xll.BInterpol('Base CDI'!$H$4:$H$28,'Base CDI'!$I$4:$I$29,S1896,"Cubic","Extrapolate=Linear","MultiX=Average","Skip=True","Sort=True")</f>
        <v>13.6460516631644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47741</v>
      </c>
      <c r="T1897" s="43">
        <f ca="1">_xll.BInterpol('Base CDI'!$H$4:$H$28,'Base CDI'!$J$4:$J$29,S1897,"Cubic","Extrapolate=Linear","MultiX=Average","Skip=True","Sort=True")</f>
        <v>13.642893706296002</v>
      </c>
      <c r="U1897" s="43">
        <f ca="1">_xll.BInterpol('Base CDI'!$H$4:$H$28,'Base CDI'!$I$4:$I$29,S1897,"Cubic","Extrapolate=Linear","MultiX=Average","Skip=True","Sort=True")</f>
        <v>13.646284537179264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47742</v>
      </c>
      <c r="T1898" s="43">
        <f ca="1">_xll.BInterpol('Base CDI'!$H$4:$H$28,'Base CDI'!$J$4:$J$29,S1898,"Cubic","Extrapolate=Linear","MultiX=Average","Skip=True","Sort=True")</f>
        <v>13.64313769310905</v>
      </c>
      <c r="U1898" s="43">
        <f ca="1">_xll.BInterpol('Base CDI'!$H$4:$H$28,'Base CDI'!$I$4:$I$29,S1898,"Cubic","Extrapolate=Linear","MultiX=Average","Skip=True","Sort=True")</f>
        <v>13.646517154856959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47743</v>
      </c>
      <c r="T1899" s="43">
        <f ca="1">_xll.BInterpol('Base CDI'!$H$4:$H$28,'Base CDI'!$J$4:$J$29,S1899,"Cubic","Extrapolate=Linear","MultiX=Average","Skip=True","Sort=True")</f>
        <v>13.643381461690852</v>
      </c>
      <c r="U1899" s="43">
        <f ca="1">_xll.BInterpol('Base CDI'!$H$4:$H$28,'Base CDI'!$I$4:$I$29,S1899,"Cubic","Extrapolate=Linear","MultiX=Average","Skip=True","Sort=True")</f>
        <v>13.646749515590201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47744</v>
      </c>
      <c r="T1900" s="43">
        <f ca="1">_xll.BInterpol('Base CDI'!$H$4:$H$28,'Base CDI'!$J$4:$J$29,S1900,"Cubic","Extrapolate=Linear","MultiX=Average","Skip=True","Sort=True")</f>
        <v>13.643625011070819</v>
      </c>
      <c r="U1900" s="43">
        <f ca="1">_xll.BInterpol('Base CDI'!$H$4:$H$28,'Base CDI'!$I$4:$I$29,S1900,"Cubic","Extrapolate=Linear","MultiX=Average","Skip=True","Sort=True")</f>
        <v>13.646981618771711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47745</v>
      </c>
      <c r="T1901" s="43">
        <f ca="1">_xll.BInterpol('Base CDI'!$H$4:$H$28,'Base CDI'!$J$4:$J$29,S1901,"Cubic","Extrapolate=Linear","MultiX=Average","Skip=True","Sort=True")</f>
        <v>13.643868340278358</v>
      </c>
      <c r="U1901" s="43">
        <f ca="1">_xll.BInterpol('Base CDI'!$H$4:$H$28,'Base CDI'!$I$4:$I$29,S1901,"Cubic","Extrapolate=Linear","MultiX=Average","Skip=True","Sort=True")</f>
        <v>13.647213463794207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47746</v>
      </c>
      <c r="T1902" s="43">
        <f ca="1">_xll.BInterpol('Base CDI'!$H$4:$H$28,'Base CDI'!$J$4:$J$29,S1902,"Cubic","Extrapolate=Linear","MultiX=Average","Skip=True","Sort=True")</f>
        <v>13.644111448342882</v>
      </c>
      <c r="U1902" s="43">
        <f ca="1">_xll.BInterpol('Base CDI'!$H$4:$H$28,'Base CDI'!$I$4:$I$29,S1902,"Cubic","Extrapolate=Linear","MultiX=Average","Skip=True","Sort=True")</f>
        <v>13.647445050050408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47747</v>
      </c>
      <c r="T1903" s="43">
        <f ca="1">_xll.BInterpol('Base CDI'!$H$4:$H$28,'Base CDI'!$J$4:$J$29,S1903,"Cubic","Extrapolate=Linear","MultiX=Average","Skip=True","Sort=True")</f>
        <v>13.6443543342938</v>
      </c>
      <c r="U1903" s="43">
        <f ca="1">_xll.BInterpol('Base CDI'!$H$4:$H$28,'Base CDI'!$I$4:$I$29,S1903,"Cubic","Extrapolate=Linear","MultiX=Average","Skip=True","Sort=True")</f>
        <v>13.647676376933031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47748</v>
      </c>
      <c r="T1904" s="43">
        <f ca="1">_xll.BInterpol('Base CDI'!$H$4:$H$28,'Base CDI'!$J$4:$J$29,S1904,"Cubic","Extrapolate=Linear","MultiX=Average","Skip=True","Sort=True")</f>
        <v>13.644596997160523</v>
      </c>
      <c r="U1904" s="43">
        <f ca="1">_xll.BInterpol('Base CDI'!$H$4:$H$28,'Base CDI'!$I$4:$I$29,S1904,"Cubic","Extrapolate=Linear","MultiX=Average","Skip=True","Sort=True")</f>
        <v>13.647907443834796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47749</v>
      </c>
      <c r="T1905" s="43">
        <f ca="1">_xll.BInterpol('Base CDI'!$H$4:$H$28,'Base CDI'!$J$4:$J$29,S1905,"Cubic","Extrapolate=Linear","MultiX=Average","Skip=True","Sort=True")</f>
        <v>13.644839435972459</v>
      </c>
      <c r="U1905" s="43">
        <f ca="1">_xll.BInterpol('Base CDI'!$H$4:$H$28,'Base CDI'!$I$4:$I$29,S1905,"Cubic","Extrapolate=Linear","MultiX=Average","Skip=True","Sort=True")</f>
        <v>13.648138250148421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47750</v>
      </c>
      <c r="T1906" s="43">
        <f ca="1">_xll.BInterpol('Base CDI'!$H$4:$H$28,'Base CDI'!$J$4:$J$29,S1906,"Cubic","Extrapolate=Linear","MultiX=Average","Skip=True","Sort=True")</f>
        <v>13.645081649759021</v>
      </c>
      <c r="U1906" s="43">
        <f ca="1">_xll.BInterpol('Base CDI'!$H$4:$H$28,'Base CDI'!$I$4:$I$29,S1906,"Cubic","Extrapolate=Linear","MultiX=Average","Skip=True","Sort=True")</f>
        <v>13.648368795266625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47751</v>
      </c>
      <c r="T1907" s="43">
        <f ca="1">_xll.BInterpol('Base CDI'!$H$4:$H$28,'Base CDI'!$J$4:$J$29,S1907,"Cubic","Extrapolate=Linear","MultiX=Average","Skip=True","Sort=True")</f>
        <v>13.645323637549618</v>
      </c>
      <c r="U1907" s="43">
        <f ca="1">_xll.BInterpol('Base CDI'!$H$4:$H$28,'Base CDI'!$I$4:$I$29,S1907,"Cubic","Extrapolate=Linear","MultiX=Average","Skip=True","Sort=True")</f>
        <v>13.648599078582127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47752</v>
      </c>
      <c r="T1908" s="43">
        <f ca="1">_xll.BInterpol('Base CDI'!$H$4:$H$28,'Base CDI'!$J$4:$J$29,S1908,"Cubic","Extrapolate=Linear","MultiX=Average","Skip=True","Sort=True")</f>
        <v>13.645565398373661</v>
      </c>
      <c r="U1908" s="43">
        <f ca="1">_xll.BInterpol('Base CDI'!$H$4:$H$28,'Base CDI'!$I$4:$I$29,S1908,"Cubic","Extrapolate=Linear","MultiX=Average","Skip=True","Sort=True")</f>
        <v>13.648829099487644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47753</v>
      </c>
      <c r="T1909" s="43">
        <f ca="1">_xll.BInterpol('Base CDI'!$H$4:$H$28,'Base CDI'!$J$4:$J$29,S1909,"Cubic","Extrapolate=Linear","MultiX=Average","Skip=True","Sort=True")</f>
        <v>13.645806931260557</v>
      </c>
      <c r="U1909" s="43">
        <f ca="1">_xll.BInterpol('Base CDI'!$H$4:$H$28,'Base CDI'!$I$4:$I$29,S1909,"Cubic","Extrapolate=Linear","MultiX=Average","Skip=True","Sort=True")</f>
        <v>13.649058857375897</v>
      </c>
    </row>
    <row r="1910" spans="16:21" x14ac:dyDescent="0.25">
      <c r="P1910" s="10">
        <v>37293</v>
      </c>
      <c r="Q1910">
        <v>7.059825</v>
      </c>
      <c r="S1910" s="42">
        <f t="shared" ca="1" si="34"/>
        <v>47754</v>
      </c>
      <c r="T1910" s="43">
        <f ca="1">_xll.BInterpol('Base CDI'!$H$4:$H$28,'Base CDI'!$J$4:$J$29,S1910,"Cubic","Extrapolate=Linear","MultiX=Average","Skip=True","Sort=True")</f>
        <v>13.646048235239721</v>
      </c>
      <c r="U1910" s="43">
        <f ca="1">_xll.BInterpol('Base CDI'!$H$4:$H$28,'Base CDI'!$I$4:$I$29,S1910,"Cubic","Extrapolate=Linear","MultiX=Average","Skip=True","Sort=True")</f>
        <v>13.649288351639603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47755</v>
      </c>
      <c r="T1911" s="43">
        <f ca="1">_xll.BInterpol('Base CDI'!$H$4:$H$28,'Base CDI'!$J$4:$J$29,S1911,"Cubic","Extrapolate=Linear","MultiX=Average","Skip=True","Sort=True")</f>
        <v>13.64628930934056</v>
      </c>
      <c r="U1911" s="43">
        <f ca="1">_xll.BInterpol('Base CDI'!$H$4:$H$28,'Base CDI'!$I$4:$I$29,S1911,"Cubic","Extrapolate=Linear","MultiX=Average","Skip=True","Sort=True")</f>
        <v>13.64951758167148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47756</v>
      </c>
      <c r="T1912" s="43">
        <f ca="1">_xll.BInterpol('Base CDI'!$H$4:$H$28,'Base CDI'!$J$4:$J$29,S1912,"Cubic","Extrapolate=Linear","MultiX=Average","Skip=True","Sort=True")</f>
        <v>13.646530152592485</v>
      </c>
      <c r="U1912" s="43">
        <f ca="1">_xll.BInterpol('Base CDI'!$H$4:$H$28,'Base CDI'!$I$4:$I$29,S1912,"Cubic","Extrapolate=Linear","MultiX=Average","Skip=True","Sort=True")</f>
        <v>13.649746546864248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47757</v>
      </c>
      <c r="T1913" s="43">
        <f ca="1">_xll.BInterpol('Base CDI'!$H$4:$H$28,'Base CDI'!$J$4:$J$29,S1913,"Cubic","Extrapolate=Linear","MultiX=Average","Skip=True","Sort=True")</f>
        <v>13.646770764024906</v>
      </c>
      <c r="U1913" s="43">
        <f ca="1">_xll.BInterpol('Base CDI'!$H$4:$H$28,'Base CDI'!$I$4:$I$29,S1913,"Cubic","Extrapolate=Linear","MultiX=Average","Skip=True","Sort=True")</f>
        <v>13.649975246610627</v>
      </c>
    </row>
    <row r="1914" spans="16:21" x14ac:dyDescent="0.25">
      <c r="P1914" s="10">
        <v>37301</v>
      </c>
      <c r="Q1914">
        <v>7.079383</v>
      </c>
      <c r="S1914" s="42">
        <f t="shared" ca="1" si="34"/>
        <v>47758</v>
      </c>
      <c r="T1914" s="43">
        <f ca="1">_xll.BInterpol('Base CDI'!$H$4:$H$28,'Base CDI'!$J$4:$J$29,S1914,"Cubic","Extrapolate=Linear","MultiX=Average","Skip=True","Sort=True")</f>
        <v>13.647011142667232</v>
      </c>
      <c r="U1914" s="43">
        <f ca="1">_xll.BInterpol('Base CDI'!$H$4:$H$28,'Base CDI'!$I$4:$I$29,S1914,"Cubic","Extrapolate=Linear","MultiX=Average","Skip=True","Sort=True")</f>
        <v>13.650203680303333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47759</v>
      </c>
      <c r="T1915" s="43">
        <f ca="1">_xll.BInterpol('Base CDI'!$H$4:$H$28,'Base CDI'!$J$4:$J$29,S1915,"Cubic","Extrapolate=Linear","MultiX=Average","Skip=True","Sort=True")</f>
        <v>13.647251287548876</v>
      </c>
      <c r="U1915" s="43">
        <f ca="1">_xll.BInterpol('Base CDI'!$H$4:$H$28,'Base CDI'!$I$4:$I$29,S1915,"Cubic","Extrapolate=Linear","MultiX=Average","Skip=True","Sort=True")</f>
        <v>13.650431847335085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47760</v>
      </c>
      <c r="T1916" s="43">
        <f ca="1">_xll.BInterpol('Base CDI'!$H$4:$H$28,'Base CDI'!$J$4:$J$29,S1916,"Cubic","Extrapolate=Linear","MultiX=Average","Skip=True","Sort=True")</f>
        <v>13.647491197699248</v>
      </c>
      <c r="U1916" s="43">
        <f ca="1">_xll.BInterpol('Base CDI'!$H$4:$H$28,'Base CDI'!$I$4:$I$29,S1916,"Cubic","Extrapolate=Linear","MultiX=Average","Skip=True","Sort=True")</f>
        <v>13.650659747098603</v>
      </c>
    </row>
    <row r="1917" spans="16:21" x14ac:dyDescent="0.25">
      <c r="P1917" s="10">
        <v>37306</v>
      </c>
      <c r="Q1917">
        <v>7.094087</v>
      </c>
      <c r="S1917" s="42">
        <f t="shared" ca="1" si="34"/>
        <v>47761</v>
      </c>
      <c r="T1917" s="43">
        <f ca="1">_xll.BInterpol('Base CDI'!$H$4:$H$28,'Base CDI'!$J$4:$J$29,S1917,"Cubic","Extrapolate=Linear","MultiX=Average","Skip=True","Sort=True")</f>
        <v>13.647730872147754</v>
      </c>
      <c r="U1917" s="43">
        <f ca="1">_xll.BInterpol('Base CDI'!$H$4:$H$28,'Base CDI'!$I$4:$I$29,S1917,"Cubic","Extrapolate=Linear","MultiX=Average","Skip=True","Sort=True")</f>
        <v>13.650887378986605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47762</v>
      </c>
      <c r="T1918" s="43">
        <f ca="1">_xll.BInterpol('Base CDI'!$H$4:$H$28,'Base CDI'!$J$4:$J$29,S1918,"Cubic","Extrapolate=Linear","MultiX=Average","Skip=True","Sort=True")</f>
        <v>13.647970309923808</v>
      </c>
      <c r="U1918" s="43">
        <f ca="1">_xll.BInterpol('Base CDI'!$H$4:$H$28,'Base CDI'!$I$4:$I$29,S1918,"Cubic","Extrapolate=Linear","MultiX=Average","Skip=True","Sort=True")</f>
        <v>13.651114742391808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47763</v>
      </c>
      <c r="T1919" s="43">
        <f ca="1">_xll.BInterpol('Base CDI'!$H$4:$H$28,'Base CDI'!$J$4:$J$29,S1919,"Cubic","Extrapolate=Linear","MultiX=Average","Skip=True","Sort=True")</f>
        <v>13.648209510056821</v>
      </c>
      <c r="U1919" s="43">
        <f ca="1">_xll.BInterpol('Base CDI'!$H$4:$H$28,'Base CDI'!$I$4:$I$29,S1919,"Cubic","Extrapolate=Linear","MultiX=Average","Skip=True","Sort=True")</f>
        <v>13.651341836706933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47764</v>
      </c>
      <c r="T1920" s="43">
        <f ca="1">_xll.BInterpol('Base CDI'!$H$4:$H$28,'Base CDI'!$J$4:$J$29,S1920,"Cubic","Extrapolate=Linear","MultiX=Average","Skip=True","Sort=True")</f>
        <v>13.6484484715762</v>
      </c>
      <c r="U1920" s="43">
        <f ca="1">_xll.BInterpol('Base CDI'!$H$4:$H$28,'Base CDI'!$I$4:$I$29,S1920,"Cubic","Extrapolate=Linear","MultiX=Average","Skip=True","Sort=True")</f>
        <v>13.651568661324699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47765</v>
      </c>
      <c r="T1921" s="43">
        <f ca="1">_xll.BInterpol('Base CDI'!$H$4:$H$28,'Base CDI'!$J$4:$J$29,S1921,"Cubic","Extrapolate=Linear","MultiX=Average","Skip=True","Sort=True")</f>
        <v>13.648687193511357</v>
      </c>
      <c r="U1921" s="43">
        <f ca="1">_xll.BInterpol('Base CDI'!$H$4:$H$28,'Base CDI'!$I$4:$I$29,S1921,"Cubic","Extrapolate=Linear","MultiX=Average","Skip=True","Sort=True")</f>
        <v>13.651795215637822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47766</v>
      </c>
      <c r="T1922" s="43">
        <f ca="1">_xll.BInterpol('Base CDI'!$H$4:$H$28,'Base CDI'!$J$4:$J$29,S1922,"Cubic","Extrapolate=Linear","MultiX=Average","Skip=True","Sort=True")</f>
        <v>13.648925674891702</v>
      </c>
      <c r="U1922" s="43">
        <f ca="1">_xll.BInterpol('Base CDI'!$H$4:$H$28,'Base CDI'!$I$4:$I$29,S1922,"Cubic","Extrapolate=Linear","MultiX=Average","Skip=True","Sort=True")</f>
        <v>13.652021499039023</v>
      </c>
    </row>
    <row r="1923" spans="16:21" x14ac:dyDescent="0.25">
      <c r="P1923" s="10">
        <v>37314</v>
      </c>
      <c r="Q1923">
        <v>7.123335</v>
      </c>
      <c r="S1923" s="42">
        <f t="shared" ca="1" si="34"/>
        <v>47767</v>
      </c>
      <c r="T1923" s="43">
        <f ca="1">_xll.BInterpol('Base CDI'!$H$4:$H$28,'Base CDI'!$J$4:$J$29,S1923,"Cubic","Extrapolate=Linear","MultiX=Average","Skip=True","Sort=True")</f>
        <v>13.649163914746644</v>
      </c>
      <c r="U1923" s="43">
        <f ca="1">_xll.BInterpol('Base CDI'!$H$4:$H$28,'Base CDI'!$I$4:$I$29,S1923,"Cubic","Extrapolate=Linear","MultiX=Average","Skip=True","Sort=True")</f>
        <v>13.652247510921018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47768</v>
      </c>
      <c r="T1924" s="43">
        <f ca="1">_xll.BInterpol('Base CDI'!$H$4:$H$28,'Base CDI'!$J$4:$J$29,S1924,"Cubic","Extrapolate=Linear","MultiX=Average","Skip=True","Sort=True")</f>
        <v>13.649401912105596</v>
      </c>
      <c r="U1924" s="43">
        <f ca="1">_xll.BInterpol('Base CDI'!$H$4:$H$28,'Base CDI'!$I$4:$I$29,S1924,"Cubic","Extrapolate=Linear","MultiX=Average","Skip=True","Sort=True")</f>
        <v>13.652473250676529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47769</v>
      </c>
      <c r="T1925" s="43">
        <f ca="1">_xll.BInterpol('Base CDI'!$H$4:$H$28,'Base CDI'!$J$4:$J$29,S1925,"Cubic","Extrapolate=Linear","MultiX=Average","Skip=True","Sort=True")</f>
        <v>13.649639665997965</v>
      </c>
      <c r="U1925" s="43">
        <f ca="1">_xll.BInterpol('Base CDI'!$H$4:$H$28,'Base CDI'!$I$4:$I$29,S1925,"Cubic","Extrapolate=Linear","MultiX=Average","Skip=True","Sort=True")</f>
        <v>13.652698717698271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47770</v>
      </c>
      <c r="T1926" s="43">
        <f ca="1">_xll.BInterpol('Base CDI'!$H$4:$H$28,'Base CDI'!$J$4:$J$29,S1926,"Cubic","Extrapolate=Linear","MultiX=Average","Skip=True","Sort=True")</f>
        <v>13.649877175453163</v>
      </c>
      <c r="U1926" s="43">
        <f ca="1">_xll.BInterpol('Base CDI'!$H$4:$H$28,'Base CDI'!$I$4:$I$29,S1926,"Cubic","Extrapolate=Linear","MultiX=Average","Skip=True","Sort=True")</f>
        <v>13.652923911378966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47771</v>
      </c>
      <c r="T1927" s="43">
        <f ca="1">_xll.BInterpol('Base CDI'!$H$4:$H$28,'Base CDI'!$J$4:$J$29,S1927,"Cubic","Extrapolate=Linear","MultiX=Average","Skip=True","Sort=True")</f>
        <v>13.6501144395006</v>
      </c>
      <c r="U1927" s="43">
        <f ca="1">_xll.BInterpol('Base CDI'!$H$4:$H$28,'Base CDI'!$I$4:$I$29,S1927,"Cubic","Extrapolate=Linear","MultiX=Average","Skip=True","Sort=True")</f>
        <v>13.653148831111332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47772</v>
      </c>
      <c r="T1928" s="43">
        <f ca="1">_xll.BInterpol('Base CDI'!$H$4:$H$28,'Base CDI'!$J$4:$J$29,S1928,"Cubic","Extrapolate=Linear","MultiX=Average","Skip=True","Sort=True")</f>
        <v>13.650351457169686</v>
      </c>
      <c r="U1928" s="43">
        <f ca="1">_xll.BInterpol('Base CDI'!$H$4:$H$28,'Base CDI'!$I$4:$I$29,S1928,"Cubic","Extrapolate=Linear","MultiX=Average","Skip=True","Sort=True")</f>
        <v>13.653373476288087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47773</v>
      </c>
      <c r="T1929" s="43">
        <f ca="1">_xll.BInterpol('Base CDI'!$H$4:$H$28,'Base CDI'!$J$4:$J$29,S1929,"Cubic","Extrapolate=Linear","MultiX=Average","Skip=True","Sort=True")</f>
        <v>13.65058822748983</v>
      </c>
      <c r="U1929" s="43">
        <f ca="1">_xll.BInterpol('Base CDI'!$H$4:$H$28,'Base CDI'!$I$4:$I$29,S1929,"Cubic","Extrapolate=Linear","MultiX=Average","Skip=True","Sort=True")</f>
        <v>13.653597846301947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47774</v>
      </c>
      <c r="T1930" s="43">
        <f ca="1">_xll.BInterpol('Base CDI'!$H$4:$H$28,'Base CDI'!$J$4:$J$29,S1930,"Cubic","Extrapolate=Linear","MultiX=Average","Skip=True","Sort=True")</f>
        <v>13.650824749490445</v>
      </c>
      <c r="U1930" s="43">
        <f ca="1">_xll.BInterpol('Base CDI'!$H$4:$H$28,'Base CDI'!$I$4:$I$29,S1930,"Cubic","Extrapolate=Linear","MultiX=Average","Skip=True","Sort=True")</f>
        <v>13.653821940545635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47775</v>
      </c>
      <c r="T1931" s="43">
        <f ca="1">_xll.BInterpol('Base CDI'!$H$4:$H$28,'Base CDI'!$J$4:$J$29,S1931,"Cubic","Extrapolate=Linear","MultiX=Average","Skip=True","Sort=True")</f>
        <v>13.65106102220094</v>
      </c>
      <c r="U1931" s="43">
        <f ca="1">_xll.BInterpol('Base CDI'!$H$4:$H$28,'Base CDI'!$I$4:$I$29,S1931,"Cubic","Extrapolate=Linear","MultiX=Average","Skip=True","Sort=True")</f>
        <v>13.654045758411868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47776</v>
      </c>
      <c r="T1932" s="43">
        <f ca="1">_xll.BInterpol('Base CDI'!$H$4:$H$28,'Base CDI'!$J$4:$J$29,S1932,"Cubic","Extrapolate=Linear","MultiX=Average","Skip=True","Sort=True")</f>
        <v>13.651297044650724</v>
      </c>
      <c r="U1932" s="43">
        <f ca="1">_xll.BInterpol('Base CDI'!$H$4:$H$28,'Base CDI'!$I$4:$I$29,S1932,"Cubic","Extrapolate=Linear","MultiX=Average","Skip=True","Sort=True")</f>
        <v>13.654269299293363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47777</v>
      </c>
      <c r="T1933" s="43">
        <f ca="1">_xll.BInterpol('Base CDI'!$H$4:$H$28,'Base CDI'!$J$4:$J$29,S1933,"Cubic","Extrapolate=Linear","MultiX=Average","Skip=True","Sort=True")</f>
        <v>13.651532815869206</v>
      </c>
      <c r="U1933" s="43">
        <f ca="1">_xll.BInterpol('Base CDI'!$H$4:$H$28,'Base CDI'!$I$4:$I$29,S1933,"Cubic","Extrapolate=Linear","MultiX=Average","Skip=True","Sort=True")</f>
        <v>13.654492562582842</v>
      </c>
    </row>
    <row r="1934" spans="16:21" x14ac:dyDescent="0.25">
      <c r="P1934" s="10">
        <v>37329</v>
      </c>
      <c r="Q1934">
        <v>7.177079</v>
      </c>
      <c r="S1934" s="42">
        <f t="shared" ca="1" si="35"/>
        <v>47778</v>
      </c>
      <c r="T1934" s="43">
        <f ca="1">_xll.BInterpol('Base CDI'!$H$4:$H$28,'Base CDI'!$J$4:$J$29,S1934,"Cubic","Extrapolate=Linear","MultiX=Average","Skip=True","Sort=True")</f>
        <v>13.6517683348858</v>
      </c>
      <c r="U1934" s="43">
        <f ca="1">_xll.BInterpol('Base CDI'!$H$4:$H$28,'Base CDI'!$I$4:$I$29,S1934,"Cubic","Extrapolate=Linear","MultiX=Average","Skip=True","Sort=True")</f>
        <v>13.654715547673019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47779</v>
      </c>
      <c r="T1935" s="43">
        <f ca="1">_xll.BInterpol('Base CDI'!$H$4:$H$28,'Base CDI'!$J$4:$J$29,S1935,"Cubic","Extrapolate=Linear","MultiX=Average","Skip=True","Sort=True")</f>
        <v>13.652003600729914</v>
      </c>
      <c r="U1935" s="43">
        <f ca="1">_xll.BInterpol('Base CDI'!$H$4:$H$28,'Base CDI'!$I$4:$I$29,S1935,"Cubic","Extrapolate=Linear","MultiX=Average","Skip=True","Sort=True")</f>
        <v>13.654938253956617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47780</v>
      </c>
      <c r="T1936" s="43">
        <f ca="1">_xll.BInterpol('Base CDI'!$H$4:$H$28,'Base CDI'!$J$4:$J$29,S1936,"Cubic","Extrapolate=Linear","MultiX=Average","Skip=True","Sort=True")</f>
        <v>13.652238612430958</v>
      </c>
      <c r="U1936" s="43">
        <f ca="1">_xll.BInterpol('Base CDI'!$H$4:$H$28,'Base CDI'!$I$4:$I$29,S1936,"Cubic","Extrapolate=Linear","MultiX=Average","Skip=True","Sort=True")</f>
        <v>13.655160680826352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47781</v>
      </c>
      <c r="T1937" s="43">
        <f ca="1">_xll.BInterpol('Base CDI'!$H$4:$H$28,'Base CDI'!$J$4:$J$29,S1937,"Cubic","Extrapolate=Linear","MultiX=Average","Skip=True","Sort=True")</f>
        <v>13.652473369018344</v>
      </c>
      <c r="U1937" s="43">
        <f ca="1">_xll.BInterpol('Base CDI'!$H$4:$H$28,'Base CDI'!$I$4:$I$29,S1937,"Cubic","Extrapolate=Linear","MultiX=Average","Skip=True","Sort=True")</f>
        <v>13.655382827674945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47782</v>
      </c>
      <c r="T1938" s="43">
        <f ca="1">_xll.BInterpol('Base CDI'!$H$4:$H$28,'Base CDI'!$J$4:$J$29,S1938,"Cubic","Extrapolate=Linear","MultiX=Average","Skip=True","Sort=True")</f>
        <v>13.65270786952148</v>
      </c>
      <c r="U1938" s="43">
        <f ca="1">_xll.BInterpol('Base CDI'!$H$4:$H$28,'Base CDI'!$I$4:$I$29,S1938,"Cubic","Extrapolate=Linear","MultiX=Average","Skip=True","Sort=True")</f>
        <v>13.655604693895112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47783</v>
      </c>
      <c r="T1939" s="43">
        <f ca="1">_xll.BInterpol('Base CDI'!$H$4:$H$28,'Base CDI'!$J$4:$J$29,S1939,"Cubic","Extrapolate=Linear","MultiX=Average","Skip=True","Sort=True")</f>
        <v>13.652942112969777</v>
      </c>
      <c r="U1939" s="43">
        <f ca="1">_xll.BInterpol('Base CDI'!$H$4:$H$28,'Base CDI'!$I$4:$I$29,S1939,"Cubic","Extrapolate=Linear","MultiX=Average","Skip=True","Sort=True")</f>
        <v>13.655826278879573</v>
      </c>
    </row>
    <row r="1940" spans="16:21" x14ac:dyDescent="0.25">
      <c r="P1940" s="10">
        <v>37337</v>
      </c>
      <c r="Q1940">
        <v>7.206423</v>
      </c>
      <c r="S1940" s="42">
        <f t="shared" ca="1" si="35"/>
        <v>47784</v>
      </c>
      <c r="T1940" s="43">
        <f ca="1">_xll.BInterpol('Base CDI'!$H$4:$H$28,'Base CDI'!$J$4:$J$29,S1940,"Cubic","Extrapolate=Linear","MultiX=Average","Skip=True","Sort=True")</f>
        <v>13.653176098392645</v>
      </c>
      <c r="U1940" s="43">
        <f ca="1">_xll.BInterpol('Base CDI'!$H$4:$H$28,'Base CDI'!$I$4:$I$29,S1940,"Cubic","Extrapolate=Linear","MultiX=Average","Skip=True","Sort=True")</f>
        <v>13.656047582021047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47785</v>
      </c>
      <c r="T1941" s="43">
        <f ca="1">_xll.BInterpol('Base CDI'!$H$4:$H$28,'Base CDI'!$J$4:$J$29,S1941,"Cubic","Extrapolate=Linear","MultiX=Average","Skip=True","Sort=True")</f>
        <v>13.653409824819494</v>
      </c>
      <c r="U1941" s="43">
        <f ca="1">_xll.BInterpol('Base CDI'!$H$4:$H$28,'Base CDI'!$I$4:$I$29,S1941,"Cubic","Extrapolate=Linear","MultiX=Average","Skip=True","Sort=True")</f>
        <v>13.656268602712252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47786</v>
      </c>
      <c r="T1942" s="43">
        <f ca="1">_xll.BInterpol('Base CDI'!$H$4:$H$28,'Base CDI'!$J$4:$J$29,S1942,"Cubic","Extrapolate=Linear","MultiX=Average","Skip=True","Sort=True")</f>
        <v>13.653643291279737</v>
      </c>
      <c r="U1942" s="43">
        <f ca="1">_xll.BInterpol('Base CDI'!$H$4:$H$28,'Base CDI'!$I$4:$I$29,S1942,"Cubic","Extrapolate=Linear","MultiX=Average","Skip=True","Sort=True")</f>
        <v>13.656489340345907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47787</v>
      </c>
      <c r="T1943" s="43">
        <f ca="1">_xll.BInterpol('Base CDI'!$H$4:$H$28,'Base CDI'!$J$4:$J$29,S1943,"Cubic","Extrapolate=Linear","MultiX=Average","Skip=True","Sort=True")</f>
        <v>13.653876496802781</v>
      </c>
      <c r="U1943" s="43">
        <f ca="1">_xll.BInterpol('Base CDI'!$H$4:$H$28,'Base CDI'!$I$4:$I$29,S1943,"Cubic","Extrapolate=Linear","MultiX=Average","Skip=True","Sort=True")</f>
        <v>13.656709794314729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47788</v>
      </c>
      <c r="T1944" s="43">
        <f ca="1">_xll.BInterpol('Base CDI'!$H$4:$H$28,'Base CDI'!$J$4:$J$29,S1944,"Cubic","Extrapolate=Linear","MultiX=Average","Skip=True","Sort=True")</f>
        <v>13.654109440418035</v>
      </c>
      <c r="U1944" s="43">
        <f ca="1">_xll.BInterpol('Base CDI'!$H$4:$H$28,'Base CDI'!$I$4:$I$29,S1944,"Cubic","Extrapolate=Linear","MultiX=Average","Skip=True","Sort=True")</f>
        <v>13.656929964011439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47789</v>
      </c>
      <c r="T1945" s="43">
        <f ca="1">_xll.BInterpol('Base CDI'!$H$4:$H$28,'Base CDI'!$J$4:$J$29,S1945,"Cubic","Extrapolate=Linear","MultiX=Average","Skip=True","Sort=True")</f>
        <v>13.654342121154912</v>
      </c>
      <c r="U1945" s="43">
        <f ca="1">_xll.BInterpol('Base CDI'!$H$4:$H$28,'Base CDI'!$I$4:$I$29,S1945,"Cubic","Extrapolate=Linear","MultiX=Average","Skip=True","Sort=True")</f>
        <v>13.657149848828755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47790</v>
      </c>
      <c r="T1946" s="43">
        <f ca="1">_xll.BInterpol('Base CDI'!$H$4:$H$28,'Base CDI'!$J$4:$J$29,S1946,"Cubic","Extrapolate=Linear","MultiX=Average","Skip=True","Sort=True")</f>
        <v>13.654574538042823</v>
      </c>
      <c r="U1946" s="43">
        <f ca="1">_xll.BInterpol('Base CDI'!$H$4:$H$28,'Base CDI'!$I$4:$I$29,S1946,"Cubic","Extrapolate=Linear","MultiX=Average","Skip=True","Sort=True")</f>
        <v>13.657369448159395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47791</v>
      </c>
      <c r="T1947" s="43">
        <f ca="1">_xll.BInterpol('Base CDI'!$H$4:$H$28,'Base CDI'!$J$4:$J$29,S1947,"Cubic","Extrapolate=Linear","MultiX=Average","Skip=True","Sort=True")</f>
        <v>13.654806690111174</v>
      </c>
      <c r="U1947" s="43">
        <f ca="1">_xll.BInterpol('Base CDI'!$H$4:$H$28,'Base CDI'!$I$4:$I$29,S1947,"Cubic","Extrapolate=Linear","MultiX=Average","Skip=True","Sort=True")</f>
        <v>13.657588761396077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47792</v>
      </c>
      <c r="T1948" s="43">
        <f ca="1">_xll.BInterpol('Base CDI'!$H$4:$H$28,'Base CDI'!$J$4:$J$29,S1948,"Cubic","Extrapolate=Linear","MultiX=Average","Skip=True","Sort=True")</f>
        <v>13.65503857638938</v>
      </c>
      <c r="U1948" s="43">
        <f ca="1">_xll.BInterpol('Base CDI'!$H$4:$H$28,'Base CDI'!$I$4:$I$29,S1948,"Cubic","Extrapolate=Linear","MultiX=Average","Skip=True","Sort=True")</f>
        <v>13.657807787931523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47793</v>
      </c>
      <c r="T1949" s="43">
        <f ca="1">_xll.BInterpol('Base CDI'!$H$4:$H$28,'Base CDI'!$J$4:$J$29,S1949,"Cubic","Extrapolate=Linear","MultiX=Average","Skip=True","Sort=True")</f>
        <v>13.655270195906848</v>
      </c>
      <c r="U1949" s="43">
        <f ca="1">_xll.BInterpol('Base CDI'!$H$4:$H$28,'Base CDI'!$I$4:$I$29,S1949,"Cubic","Extrapolate=Linear","MultiX=Average","Skip=True","Sort=True")</f>
        <v>13.658026527158446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47794</v>
      </c>
      <c r="T1950" s="43">
        <f ca="1">_xll.BInterpol('Base CDI'!$H$4:$H$28,'Base CDI'!$J$4:$J$29,S1950,"Cubic","Extrapolate=Linear","MultiX=Average","Skip=True","Sort=True")</f>
        <v>13.655501547692989</v>
      </c>
      <c r="U1950" s="43">
        <f ca="1">_xll.BInterpol('Base CDI'!$H$4:$H$28,'Base CDI'!$I$4:$I$29,S1950,"Cubic","Extrapolate=Linear","MultiX=Average","Skip=True","Sort=True")</f>
        <v>13.65824497846957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47795</v>
      </c>
      <c r="T1951" s="43">
        <f ca="1">_xll.BInterpol('Base CDI'!$H$4:$H$28,'Base CDI'!$J$4:$J$29,S1951,"Cubic","Extrapolate=Linear","MultiX=Average","Skip=True","Sort=True")</f>
        <v>13.655732630777214</v>
      </c>
      <c r="U1951" s="43">
        <f ca="1">_xll.BInterpol('Base CDI'!$H$4:$H$28,'Base CDI'!$I$4:$I$29,S1951,"Cubic","Extrapolate=Linear","MultiX=Average","Skip=True","Sort=True")</f>
        <v>13.658463141257611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47796</v>
      </c>
      <c r="T1952" s="43">
        <f ca="1">_xll.BInterpol('Base CDI'!$H$4:$H$28,'Base CDI'!$J$4:$J$29,S1952,"Cubic","Extrapolate=Linear","MultiX=Average","Skip=True","Sort=True")</f>
        <v>13.655963444188931</v>
      </c>
      <c r="U1952" s="43">
        <f ca="1">_xll.BInterpol('Base CDI'!$H$4:$H$28,'Base CDI'!$I$4:$I$29,S1952,"Cubic","Extrapolate=Linear","MultiX=Average","Skip=True","Sort=True")</f>
        <v>13.658681014915288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47797</v>
      </c>
      <c r="T1953" s="43">
        <f ca="1">_xll.BInterpol('Base CDI'!$H$4:$H$28,'Base CDI'!$J$4:$J$29,S1953,"Cubic","Extrapolate=Linear","MultiX=Average","Skip=True","Sort=True")</f>
        <v>13.656193986957552</v>
      </c>
      <c r="U1953" s="43">
        <f ca="1">_xll.BInterpol('Base CDI'!$H$4:$H$28,'Base CDI'!$I$4:$I$29,S1953,"Cubic","Extrapolate=Linear","MultiX=Average","Skip=True","Sort=True")</f>
        <v>13.65889859883532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47798</v>
      </c>
      <c r="T1954" s="43">
        <f ca="1">_xll.BInterpol('Base CDI'!$H$4:$H$28,'Base CDI'!$J$4:$J$29,S1954,"Cubic","Extrapolate=Linear","MultiX=Average","Skip=True","Sort=True")</f>
        <v>13.656424258112489</v>
      </c>
      <c r="U1954" s="43">
        <f ca="1">_xll.BInterpol('Base CDI'!$H$4:$H$28,'Base CDI'!$I$4:$I$29,S1954,"Cubic","Extrapolate=Linear","MultiX=Average","Skip=True","Sort=True")</f>
        <v>13.659115892410425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47799</v>
      </c>
      <c r="T1955" s="43">
        <f ca="1">_xll.BInterpol('Base CDI'!$H$4:$H$28,'Base CDI'!$J$4:$J$29,S1955,"Cubic","Extrapolate=Linear","MultiX=Average","Skip=True","Sort=True")</f>
        <v>13.656654256683149</v>
      </c>
      <c r="U1955" s="43">
        <f ca="1">_xll.BInterpol('Base CDI'!$H$4:$H$28,'Base CDI'!$I$4:$I$29,S1955,"Cubic","Extrapolate=Linear","MultiX=Average","Skip=True","Sort=True")</f>
        <v>13.659332895033321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47800</v>
      </c>
      <c r="T1956" s="43">
        <f ca="1">_xll.BInterpol('Base CDI'!$H$4:$H$28,'Base CDI'!$J$4:$J$29,S1956,"Cubic","Extrapolate=Linear","MultiX=Average","Skip=True","Sort=True")</f>
        <v>13.656883981698941</v>
      </c>
      <c r="U1956" s="43">
        <f ca="1">_xll.BInterpol('Base CDI'!$H$4:$H$28,'Base CDI'!$I$4:$I$29,S1956,"Cubic","Extrapolate=Linear","MultiX=Average","Skip=True","Sort=True")</f>
        <v>13.659549606096729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47801</v>
      </c>
      <c r="T1957" s="43">
        <f ca="1">_xll.BInterpol('Base CDI'!$H$4:$H$28,'Base CDI'!$J$4:$J$29,S1957,"Cubic","Extrapolate=Linear","MultiX=Average","Skip=True","Sort=True")</f>
        <v>13.657113432189281</v>
      </c>
      <c r="U1957" s="43">
        <f ca="1">_xll.BInterpol('Base CDI'!$H$4:$H$28,'Base CDI'!$I$4:$I$29,S1957,"Cubic","Extrapolate=Linear","MultiX=Average","Skip=True","Sort=True")</f>
        <v>13.659766024993367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47802</v>
      </c>
      <c r="T1958" s="43">
        <f ca="1">_xll.BInterpol('Base CDI'!$H$4:$H$28,'Base CDI'!$J$4:$J$29,S1958,"Cubic","Extrapolate=Linear","MultiX=Average","Skip=True","Sort=True")</f>
        <v>13.657342607183574</v>
      </c>
      <c r="U1958" s="43">
        <f ca="1">_xll.BInterpol('Base CDI'!$H$4:$H$28,'Base CDI'!$I$4:$I$29,S1958,"Cubic","Extrapolate=Linear","MultiX=Average","Skip=True","Sort=True")</f>
        <v>13.659982151115951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47803</v>
      </c>
      <c r="T1959" s="43">
        <f ca="1">_xll.BInterpol('Base CDI'!$H$4:$H$28,'Base CDI'!$J$4:$J$29,S1959,"Cubic","Extrapolate=Linear","MultiX=Average","Skip=True","Sort=True")</f>
        <v>13.657571505711232</v>
      </c>
      <c r="U1959" s="43">
        <f ca="1">_xll.BInterpol('Base CDI'!$H$4:$H$28,'Base CDI'!$I$4:$I$29,S1959,"Cubic","Extrapolate=Linear","MultiX=Average","Skip=True","Sort=True")</f>
        <v>13.660197983857202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47804</v>
      </c>
      <c r="T1960" s="43">
        <f ca="1">_xll.BInterpol('Base CDI'!$H$4:$H$28,'Base CDI'!$J$4:$J$29,S1960,"Cubic","Extrapolate=Linear","MultiX=Average","Skip=True","Sort=True")</f>
        <v>13.657800126801664</v>
      </c>
      <c r="U1960" s="43">
        <f ca="1">_xll.BInterpol('Base CDI'!$H$4:$H$28,'Base CDI'!$I$4:$I$29,S1960,"Cubic","Extrapolate=Linear","MultiX=Average","Skip=True","Sort=True")</f>
        <v>13.660413522609838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47805</v>
      </c>
      <c r="T1961" s="43">
        <f ca="1">_xll.BInterpol('Base CDI'!$H$4:$H$28,'Base CDI'!$J$4:$J$29,S1961,"Cubic","Extrapolate=Linear","MultiX=Average","Skip=True","Sort=True")</f>
        <v>13.658028469484282</v>
      </c>
      <c r="U1961" s="43">
        <f ca="1">_xll.BInterpol('Base CDI'!$H$4:$H$28,'Base CDI'!$I$4:$I$29,S1961,"Cubic","Extrapolate=Linear","MultiX=Average","Skip=True","Sort=True")</f>
        <v>13.660628766766578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47806</v>
      </c>
      <c r="T1962" s="43">
        <f ca="1">_xll.BInterpol('Base CDI'!$H$4:$H$28,'Base CDI'!$J$4:$J$29,S1962,"Cubic","Extrapolate=Linear","MultiX=Average","Skip=True","Sort=True")</f>
        <v>13.658256532788496</v>
      </c>
      <c r="U1962" s="43">
        <f ca="1">_xll.BInterpol('Base CDI'!$H$4:$H$28,'Base CDI'!$I$4:$I$29,S1962,"Cubic","Extrapolate=Linear","MultiX=Average","Skip=True","Sort=True")</f>
        <v>13.660843715720143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47807</v>
      </c>
      <c r="T1963" s="43">
        <f ca="1">_xll.BInterpol('Base CDI'!$H$4:$H$28,'Base CDI'!$J$4:$J$29,S1963,"Cubic","Extrapolate=Linear","MultiX=Average","Skip=True","Sort=True")</f>
        <v>13.658484315743715</v>
      </c>
      <c r="U1963" s="43">
        <f ca="1">_xll.BInterpol('Base CDI'!$H$4:$H$28,'Base CDI'!$I$4:$I$29,S1963,"Cubic","Extrapolate=Linear","MultiX=Average","Skip=True","Sort=True")</f>
        <v>13.661058368863246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47808</v>
      </c>
      <c r="T1964" s="43">
        <f ca="1">_xll.BInterpol('Base CDI'!$H$4:$H$28,'Base CDI'!$J$4:$J$29,S1964,"Cubic","Extrapolate=Linear","MultiX=Average","Skip=True","Sort=True")</f>
        <v>13.65871181737935</v>
      </c>
      <c r="U1964" s="43">
        <f ca="1">_xll.BInterpol('Base CDI'!$H$4:$H$28,'Base CDI'!$I$4:$I$29,S1964,"Cubic","Extrapolate=Linear","MultiX=Average","Skip=True","Sort=True")</f>
        <v>13.66127272558861</v>
      </c>
    </row>
    <row r="1965" spans="16:21" x14ac:dyDescent="0.25">
      <c r="P1965" s="10">
        <v>37375</v>
      </c>
      <c r="Q1965">
        <v>7.328303</v>
      </c>
      <c r="S1965" s="42">
        <f t="shared" ca="1" si="35"/>
        <v>47809</v>
      </c>
      <c r="T1965" s="43">
        <f ca="1">_xll.BInterpol('Base CDI'!$H$4:$H$28,'Base CDI'!$J$4:$J$29,S1965,"Cubic","Extrapolate=Linear","MultiX=Average","Skip=True","Sort=True")</f>
        <v>13.65893903672481</v>
      </c>
      <c r="U1965" s="43">
        <f ca="1">_xll.BInterpol('Base CDI'!$H$4:$H$28,'Base CDI'!$I$4:$I$29,S1965,"Cubic","Extrapolate=Linear","MultiX=Average","Skip=True","Sort=True")</f>
        <v>13.66148678528895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47810</v>
      </c>
      <c r="T1966" s="43">
        <f ca="1">_xll.BInterpol('Base CDI'!$H$4:$H$28,'Base CDI'!$J$4:$J$29,S1966,"Cubic","Extrapolate=Linear","MultiX=Average","Skip=True","Sort=True")</f>
        <v>13.659165972809507</v>
      </c>
      <c r="U1966" s="43">
        <f ca="1">_xll.BInterpol('Base CDI'!$H$4:$H$28,'Base CDI'!$I$4:$I$29,S1966,"Cubic","Extrapolate=Linear","MultiX=Average","Skip=True","Sort=True")</f>
        <v>13.66170054735699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47811</v>
      </c>
      <c r="T1967" s="43">
        <f ca="1">_xll.BInterpol('Base CDI'!$H$4:$H$28,'Base CDI'!$J$4:$J$29,S1967,"Cubic","Extrapolate=Linear","MultiX=Average","Skip=True","Sort=True")</f>
        <v>13.659392624662852</v>
      </c>
      <c r="U1967" s="43">
        <f ca="1">_xll.BInterpol('Base CDI'!$H$4:$H$28,'Base CDI'!$I$4:$I$29,S1967,"Cubic","Extrapolate=Linear","MultiX=Average","Skip=True","Sort=True")</f>
        <v>13.661914011185445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47812</v>
      </c>
      <c r="T1968" s="43">
        <f ca="1">_xll.BInterpol('Base CDI'!$H$4:$H$28,'Base CDI'!$J$4:$J$29,S1968,"Cubic","Extrapolate=Linear","MultiX=Average","Skip=True","Sort=True")</f>
        <v>13.65961899131425</v>
      </c>
      <c r="U1968" s="43">
        <f ca="1">_xll.BInterpol('Base CDI'!$H$4:$H$28,'Base CDI'!$I$4:$I$29,S1968,"Cubic","Extrapolate=Linear","MultiX=Average","Skip=True","Sort=True")</f>
        <v>13.662127176167033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47813</v>
      </c>
      <c r="T1969" s="43">
        <f ca="1">_xll.BInterpol('Base CDI'!$H$4:$H$28,'Base CDI'!$J$4:$J$29,S1969,"Cubic","Extrapolate=Linear","MultiX=Average","Skip=True","Sort=True")</f>
        <v>13.659845071793118</v>
      </c>
      <c r="U1969" s="43">
        <f ca="1">_xll.BInterpol('Base CDI'!$H$4:$H$28,'Base CDI'!$I$4:$I$29,S1969,"Cubic","Extrapolate=Linear","MultiX=Average","Skip=True","Sort=True")</f>
        <v>13.662340041694474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47814</v>
      </c>
      <c r="T1970" s="43">
        <f ca="1">_xll.BInterpol('Base CDI'!$H$4:$H$28,'Base CDI'!$J$4:$J$29,S1970,"Cubic","Extrapolate=Linear","MultiX=Average","Skip=True","Sort=True")</f>
        <v>13.66007086512886</v>
      </c>
      <c r="U1970" s="43">
        <f ca="1">_xll.BInterpol('Base CDI'!$H$4:$H$28,'Base CDI'!$I$4:$I$29,S1970,"Cubic","Extrapolate=Linear","MultiX=Average","Skip=True","Sort=True")</f>
        <v>13.662552607160487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47815</v>
      </c>
      <c r="T1971" s="43">
        <f ca="1">_xll.BInterpol('Base CDI'!$H$4:$H$28,'Base CDI'!$J$4:$J$29,S1971,"Cubic","Extrapolate=Linear","MultiX=Average","Skip=True","Sort=True")</f>
        <v>13.660296370350892</v>
      </c>
      <c r="U1971" s="43">
        <f ca="1">_xll.BInterpol('Base CDI'!$H$4:$H$28,'Base CDI'!$I$4:$I$29,S1971,"Cubic","Extrapolate=Linear","MultiX=Average","Skip=True","Sort=True")</f>
        <v>13.662764871957791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47816</v>
      </c>
      <c r="T1972" s="43">
        <f ca="1">_xll.BInterpol('Base CDI'!$H$4:$H$28,'Base CDI'!$J$4:$J$29,S1972,"Cubic","Extrapolate=Linear","MultiX=Average","Skip=True","Sort=True")</f>
        <v>13.660521586488619</v>
      </c>
      <c r="U1972" s="43">
        <f ca="1">_xll.BInterpol('Base CDI'!$H$4:$H$28,'Base CDI'!$I$4:$I$29,S1972,"Cubic","Extrapolate=Linear","MultiX=Average","Skip=True","Sort=True")</f>
        <v>13.662976835479103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47817</v>
      </c>
      <c r="T1973" s="43">
        <f ca="1">_xll.BInterpol('Base CDI'!$H$4:$H$28,'Base CDI'!$J$4:$J$29,S1973,"Cubic","Extrapolate=Linear","MultiX=Average","Skip=True","Sort=True")</f>
        <v>13.660746512571455</v>
      </c>
      <c r="U1973" s="43">
        <f ca="1">_xll.BInterpol('Base CDI'!$H$4:$H$28,'Base CDI'!$I$4:$I$29,S1973,"Cubic","Extrapolate=Linear","MultiX=Average","Skip=True","Sort=True")</f>
        <v>13.663188497117142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47818</v>
      </c>
      <c r="T1974" s="43">
        <f ca="1">_xll.BInterpol('Base CDI'!$H$4:$H$28,'Base CDI'!$J$4:$J$29,S1974,"Cubic","Extrapolate=Linear","MultiX=Average","Skip=True","Sort=True")</f>
        <v>13.660971147628807</v>
      </c>
      <c r="U1974" s="43">
        <f ca="1">_xll.BInterpol('Base CDI'!$H$4:$H$28,'Base CDI'!$I$4:$I$29,S1974,"Cubic","Extrapolate=Linear","MultiX=Average","Skip=True","Sort=True")</f>
        <v>13.663399856264629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47819</v>
      </c>
      <c r="T1975" s="43">
        <f ca="1">_xll.BInterpol('Base CDI'!$H$4:$H$28,'Base CDI'!$J$4:$J$29,S1975,"Cubic","Extrapolate=Linear","MultiX=Average","Skip=True","Sort=True")</f>
        <v>13.661195490690089</v>
      </c>
      <c r="U1975" s="43">
        <f ca="1">_xll.BInterpol('Base CDI'!$H$4:$H$28,'Base CDI'!$I$4:$I$29,S1975,"Cubic","Extrapolate=Linear","MultiX=Average","Skip=True","Sort=True")</f>
        <v>13.663610912314279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47820</v>
      </c>
      <c r="T1976" s="43">
        <f ca="1">_xll.BInterpol('Base CDI'!$H$4:$H$28,'Base CDI'!$J$4:$J$29,S1976,"Cubic","Extrapolate=Linear","MultiX=Average","Skip=True","Sort=True")</f>
        <v>13.661419540784708</v>
      </c>
      <c r="U1976" s="43">
        <f ca="1">_xll.BInterpol('Base CDI'!$H$4:$H$28,'Base CDI'!$I$4:$I$29,S1976,"Cubic","Extrapolate=Linear","MultiX=Average","Skip=True","Sort=True")</f>
        <v>13.663821664658812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47821</v>
      </c>
      <c r="T1977" s="43">
        <f ca="1">_xll.BInterpol('Base CDI'!$H$4:$H$28,'Base CDI'!$J$4:$J$29,S1977,"Cubic","Extrapolate=Linear","MultiX=Average","Skip=True","Sort=True")</f>
        <v>13.661643296942074</v>
      </c>
      <c r="U1977" s="43">
        <f ca="1">_xll.BInterpol('Base CDI'!$H$4:$H$28,'Base CDI'!$I$4:$I$29,S1977,"Cubic","Extrapolate=Linear","MultiX=Average","Skip=True","Sort=True")</f>
        <v>13.664032112690947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47822</v>
      </c>
      <c r="T1978" s="43">
        <f ca="1">_xll.BInterpol('Base CDI'!$H$4:$H$28,'Base CDI'!$J$4:$J$29,S1978,"Cubic","Extrapolate=Linear","MultiX=Average","Skip=True","Sort=True")</f>
        <v>13.6618667581916</v>
      </c>
      <c r="U1978" s="43">
        <f ca="1">_xll.BInterpol('Base CDI'!$H$4:$H$28,'Base CDI'!$I$4:$I$29,S1978,"Cubic","Extrapolate=Linear","MultiX=Average","Skip=True","Sort=True")</f>
        <v>13.664242255803405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47823</v>
      </c>
      <c r="T1979" s="43">
        <f ca="1">_xll.BInterpol('Base CDI'!$H$4:$H$28,'Base CDI'!$J$4:$J$29,S1979,"Cubic","Extrapolate=Linear","MultiX=Average","Skip=True","Sort=True")</f>
        <v>13.662089923562695</v>
      </c>
      <c r="U1979" s="43">
        <f ca="1">_xll.BInterpol('Base CDI'!$H$4:$H$28,'Base CDI'!$I$4:$I$29,S1979,"Cubic","Extrapolate=Linear","MultiX=Average","Skip=True","Sort=True")</f>
        <v>13.664452093388899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47824</v>
      </c>
      <c r="T1980" s="43">
        <f ca="1">_xll.BInterpol('Base CDI'!$H$4:$H$28,'Base CDI'!$J$4:$J$29,S1980,"Cubic","Extrapolate=Linear","MultiX=Average","Skip=True","Sort=True")</f>
        <v>13.662312792084768</v>
      </c>
      <c r="U1980" s="43">
        <f ca="1">_xll.BInterpol('Base CDI'!$H$4:$H$28,'Base CDI'!$I$4:$I$29,S1980,"Cubic","Extrapolate=Linear","MultiX=Average","Skip=True","Sort=True")</f>
        <v>13.664661624840154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47825</v>
      </c>
      <c r="T1981" s="43">
        <f ca="1">_xll.BInterpol('Base CDI'!$H$4:$H$28,'Base CDI'!$J$4:$J$29,S1981,"Cubic","Extrapolate=Linear","MultiX=Average","Skip=True","Sort=True")</f>
        <v>13.66253536278723</v>
      </c>
      <c r="U1981" s="43">
        <f ca="1">_xll.BInterpol('Base CDI'!$H$4:$H$28,'Base CDI'!$I$4:$I$29,S1981,"Cubic","Extrapolate=Linear","MultiX=Average","Skip=True","Sort=True")</f>
        <v>13.664870849549883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47826</v>
      </c>
      <c r="T1982" s="43">
        <f ca="1">_xll.BInterpol('Base CDI'!$H$4:$H$28,'Base CDI'!$J$4:$J$29,S1982,"Cubic","Extrapolate=Linear","MultiX=Average","Skip=True","Sort=True")</f>
        <v>13.66275763469949</v>
      </c>
      <c r="U1982" s="43">
        <f ca="1">_xll.BInterpol('Base CDI'!$H$4:$H$28,'Base CDI'!$I$4:$I$29,S1982,"Cubic","Extrapolate=Linear","MultiX=Average","Skip=True","Sort=True")</f>
        <v>13.665079766910807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47827</v>
      </c>
      <c r="T1983" s="43">
        <f ca="1">_xll.BInterpol('Base CDI'!$H$4:$H$28,'Base CDI'!$J$4:$J$29,S1983,"Cubic","Extrapolate=Linear","MultiX=Average","Skip=True","Sort=True")</f>
        <v>13.662979606850961</v>
      </c>
      <c r="U1983" s="43">
        <f ca="1">_xll.BInterpol('Base CDI'!$H$4:$H$28,'Base CDI'!$I$4:$I$29,S1983,"Cubic","Extrapolate=Linear","MultiX=Average","Skip=True","Sort=True")</f>
        <v>13.665288376315646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47828</v>
      </c>
      <c r="T1984" s="43">
        <f ca="1">_xll.BInterpol('Base CDI'!$H$4:$H$28,'Base CDI'!$J$4:$J$29,S1984,"Cubic","Extrapolate=Linear","MultiX=Average","Skip=True","Sort=True")</f>
        <v>13.663201278271051</v>
      </c>
      <c r="U1984" s="43">
        <f ca="1">_xll.BInterpol('Base CDI'!$H$4:$H$28,'Base CDI'!$I$4:$I$29,S1984,"Cubic","Extrapolate=Linear","MultiX=Average","Skip=True","Sort=True")</f>
        <v>13.665496677157117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47829</v>
      </c>
      <c r="T1985" s="43">
        <f ca="1">_xll.BInterpol('Base CDI'!$H$4:$H$28,'Base CDI'!$J$4:$J$29,S1985,"Cubic","Extrapolate=Linear","MultiX=Average","Skip=True","Sort=True")</f>
        <v>13.66342264798917</v>
      </c>
      <c r="U1985" s="43">
        <f ca="1">_xll.BInterpol('Base CDI'!$H$4:$H$28,'Base CDI'!$I$4:$I$29,S1985,"Cubic","Extrapolate=Linear","MultiX=Average","Skip=True","Sort=True")</f>
        <v>13.665704668827939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47830</v>
      </c>
      <c r="T1986" s="43">
        <f ca="1">_xll.BInterpol('Base CDI'!$H$4:$H$28,'Base CDI'!$J$4:$J$29,S1986,"Cubic","Extrapolate=Linear","MultiX=Average","Skip=True","Sort=True")</f>
        <v>13.663643715034731</v>
      </c>
      <c r="U1986" s="43">
        <f ca="1">_xll.BInterpol('Base CDI'!$H$4:$H$28,'Base CDI'!$I$4:$I$29,S1986,"Cubic","Extrapolate=Linear","MultiX=Average","Skip=True","Sort=True")</f>
        <v>13.665912350720831</v>
      </c>
    </row>
    <row r="1987" spans="16:21" x14ac:dyDescent="0.25">
      <c r="P1987" s="10">
        <v>37407</v>
      </c>
      <c r="Q1987">
        <v>7.43621</v>
      </c>
      <c r="S1987" s="42">
        <f t="shared" ca="1" si="35"/>
        <v>47831</v>
      </c>
      <c r="T1987" s="43">
        <f ca="1">_xll.BInterpol('Base CDI'!$H$4:$H$28,'Base CDI'!$J$4:$J$29,S1987,"Cubic","Extrapolate=Linear","MultiX=Average","Skip=True","Sort=True")</f>
        <v>13.663864478437141</v>
      </c>
      <c r="U1987" s="43">
        <f ca="1">_xll.BInterpol('Base CDI'!$H$4:$H$28,'Base CDI'!$I$4:$I$29,S1987,"Cubic","Extrapolate=Linear","MultiX=Average","Skip=True","Sort=True")</f>
        <v>13.666119722228512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47832</v>
      </c>
      <c r="T1988" s="43">
        <f ca="1">_xll.BInterpol('Base CDI'!$H$4:$H$28,'Base CDI'!$J$4:$J$29,S1988,"Cubic","Extrapolate=Linear","MultiX=Average","Skip=True","Sort=True")</f>
        <v>13.664084937225811</v>
      </c>
      <c r="U1988" s="43">
        <f ca="1">_xll.BInterpol('Base CDI'!$H$4:$H$28,'Base CDI'!$I$4:$I$29,S1988,"Cubic","Extrapolate=Linear","MultiX=Average","Skip=True","Sort=True")</f>
        <v>13.666326782743699</v>
      </c>
    </row>
    <row r="1989" spans="16:21" x14ac:dyDescent="0.25">
      <c r="P1989" s="10">
        <v>37411</v>
      </c>
      <c r="Q1989">
        <v>7.44564</v>
      </c>
      <c r="S1989" s="42">
        <f t="shared" ca="1" si="35"/>
        <v>47833</v>
      </c>
      <c r="T1989" s="43">
        <f ca="1">_xll.BInterpol('Base CDI'!$H$4:$H$28,'Base CDI'!$J$4:$J$29,S1989,"Cubic","Extrapolate=Linear","MultiX=Average","Skip=True","Sort=True")</f>
        <v>13.664305090430151</v>
      </c>
      <c r="U1989" s="43">
        <f ca="1">_xll.BInterpol('Base CDI'!$H$4:$H$28,'Base CDI'!$I$4:$I$29,S1989,"Cubic","Extrapolate=Linear","MultiX=Average","Skip=True","Sort=True")</f>
        <v>13.666533531659111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47834</v>
      </c>
      <c r="T1990" s="43">
        <f ca="1">_xll.BInterpol('Base CDI'!$H$4:$H$28,'Base CDI'!$J$4:$J$29,S1990,"Cubic","Extrapolate=Linear","MultiX=Average","Skip=True","Sort=True")</f>
        <v>13.664524937079571</v>
      </c>
      <c r="U1990" s="43">
        <f ca="1">_xll.BInterpol('Base CDI'!$H$4:$H$28,'Base CDI'!$I$4:$I$29,S1990,"Cubic","Extrapolate=Linear","MultiX=Average","Skip=True","Sort=True")</f>
        <v>13.666739968367468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47835</v>
      </c>
      <c r="T1991" s="43">
        <f ca="1">_xll.BInterpol('Base CDI'!$H$4:$H$28,'Base CDI'!$J$4:$J$29,S1991,"Cubic","Extrapolate=Linear","MultiX=Average","Skip=True","Sort=True")</f>
        <v>13.664744476203484</v>
      </c>
      <c r="U1991" s="43">
        <f ca="1">_xll.BInterpol('Base CDI'!$H$4:$H$28,'Base CDI'!$I$4:$I$29,S1991,"Cubic","Extrapolate=Linear","MultiX=Average","Skip=True","Sort=True")</f>
        <v>13.666946092261488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47836</v>
      </c>
      <c r="T1992" s="43">
        <f ca="1">_xll.BInterpol('Base CDI'!$H$4:$H$28,'Base CDI'!$J$4:$J$29,S1992,"Cubic","Extrapolate=Linear","MultiX=Average","Skip=True","Sort=True")</f>
        <v>13.664963706831298</v>
      </c>
      <c r="U1992" s="43">
        <f ca="1">_xll.BInterpol('Base CDI'!$H$4:$H$28,'Base CDI'!$I$4:$I$29,S1992,"Cubic","Extrapolate=Linear","MultiX=Average","Skip=True","Sort=True")</f>
        <v>13.66715190273389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47837</v>
      </c>
      <c r="T1993" s="43">
        <f ca="1">_xll.BInterpol('Base CDI'!$H$4:$H$28,'Base CDI'!$J$4:$J$29,S1993,"Cubic","Extrapolate=Linear","MultiX=Average","Skip=True","Sort=True")</f>
        <v>13.665182627992422</v>
      </c>
      <c r="U1993" s="43">
        <f ca="1">_xll.BInterpol('Base CDI'!$H$4:$H$28,'Base CDI'!$I$4:$I$29,S1993,"Cubic","Extrapolate=Linear","MultiX=Average","Skip=True","Sort=True")</f>
        <v>13.667357399177391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47838</v>
      </c>
      <c r="T1994" s="43">
        <f ca="1">_xll.BInterpol('Base CDI'!$H$4:$H$28,'Base CDI'!$J$4:$J$29,S1994,"Cubic","Extrapolate=Linear","MultiX=Average","Skip=True","Sort=True")</f>
        <v>13.665401238716267</v>
      </c>
      <c r="U1994" s="43">
        <f ca="1">_xll.BInterpol('Base CDI'!$H$4:$H$28,'Base CDI'!$I$4:$I$29,S1994,"Cubic","Extrapolate=Linear","MultiX=Average","Skip=True","Sort=True")</f>
        <v>13.667562580984711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47839</v>
      </c>
      <c r="T1995" s="43">
        <f ca="1">_xll.BInterpol('Base CDI'!$H$4:$H$28,'Base CDI'!$J$4:$J$29,S1995,"Cubic","Extrapolate=Linear","MultiX=Average","Skip=True","Sort=True")</f>
        <v>13.665619538032246</v>
      </c>
      <c r="U1995" s="43">
        <f ca="1">_xll.BInterpol('Base CDI'!$H$4:$H$28,'Base CDI'!$I$4:$I$29,S1995,"Cubic","Extrapolate=Linear","MultiX=Average","Skip=True","Sort=True")</f>
        <v>13.667767447548568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47840</v>
      </c>
      <c r="T1996" s="43">
        <f ca="1">_xll.BInterpol('Base CDI'!$H$4:$H$28,'Base CDI'!$J$4:$J$29,S1996,"Cubic","Extrapolate=Linear","MultiX=Average","Skip=True","Sort=True")</f>
        <v>13.665837524969765</v>
      </c>
      <c r="U1996" s="43">
        <f ca="1">_xll.BInterpol('Base CDI'!$H$4:$H$28,'Base CDI'!$I$4:$I$29,S1996,"Cubic","Extrapolate=Linear","MultiX=Average","Skip=True","Sort=True")</f>
        <v>13.667971998261683</v>
      </c>
    </row>
    <row r="1997" spans="16:21" x14ac:dyDescent="0.25">
      <c r="P1997" s="10">
        <v>37421</v>
      </c>
      <c r="Q1997">
        <v>7.483142</v>
      </c>
      <c r="S1997" s="42">
        <f t="shared" ca="1" si="36"/>
        <v>47841</v>
      </c>
      <c r="T1997" s="43">
        <f ca="1">_xll.BInterpol('Base CDI'!$H$4:$H$28,'Base CDI'!$J$4:$J$29,S1997,"Cubic","Extrapolate=Linear","MultiX=Average","Skip=True","Sort=True")</f>
        <v>13.666055198558237</v>
      </c>
      <c r="U1997" s="43">
        <f ca="1">_xll.BInterpol('Base CDI'!$H$4:$H$28,'Base CDI'!$I$4:$I$29,S1997,"Cubic","Extrapolate=Linear","MultiX=Average","Skip=True","Sort=True")</f>
        <v>13.668176232516771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47842</v>
      </c>
      <c r="T1998" s="43">
        <f ca="1">_xll.BInterpol('Base CDI'!$H$4:$H$28,'Base CDI'!$J$4:$J$29,S1998,"Cubic","Extrapolate=Linear","MultiX=Average","Skip=True","Sort=True")</f>
        <v>13.666272557827069</v>
      </c>
      <c r="U1998" s="43">
        <f ca="1">_xll.BInterpol('Base CDI'!$H$4:$H$28,'Base CDI'!$I$4:$I$29,S1998,"Cubic","Extrapolate=Linear","MultiX=Average","Skip=True","Sort=True")</f>
        <v>13.668380149706552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47843</v>
      </c>
      <c r="T1999" s="43">
        <f ca="1">_xll.BInterpol('Base CDI'!$H$4:$H$28,'Base CDI'!$J$4:$J$29,S1999,"Cubic","Extrapolate=Linear","MultiX=Average","Skip=True","Sort=True")</f>
        <v>13.666489601805676</v>
      </c>
      <c r="U1999" s="43">
        <f ca="1">_xll.BInterpol('Base CDI'!$H$4:$H$28,'Base CDI'!$I$4:$I$29,S1999,"Cubic","Extrapolate=Linear","MultiX=Average","Skip=True","Sort=True")</f>
        <v>13.668583749223746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47844</v>
      </c>
      <c r="T2000" s="43">
        <f ca="1">_xll.BInterpol('Base CDI'!$H$4:$H$28,'Base CDI'!$J$4:$J$29,S2000,"Cubic","Extrapolate=Linear","MultiX=Average","Skip=True","Sort=True")</f>
        <v>13.666706329523464</v>
      </c>
      <c r="U2000" s="43">
        <f ca="1">_xll.BInterpol('Base CDI'!$H$4:$H$28,'Base CDI'!$I$4:$I$29,S2000,"Cubic","Extrapolate=Linear","MultiX=Average","Skip=True","Sort=True")</f>
        <v>13.66878703046107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47845</v>
      </c>
      <c r="T2001" s="43">
        <f ca="1">_xll.BInterpol('Base CDI'!$H$4:$H$28,'Base CDI'!$J$4:$J$29,S2001,"Cubic","Extrapolate=Linear","MultiX=Average","Skip=True","Sort=True")</f>
        <v>13.666922740009845</v>
      </c>
      <c r="U2001" s="43">
        <f ca="1">_xll.BInterpol('Base CDI'!$H$4:$H$28,'Base CDI'!$I$4:$I$29,S2001,"Cubic","Extrapolate=Linear","MultiX=Average","Skip=True","Sort=True")</f>
        <v>13.668989992811243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47846</v>
      </c>
      <c r="T2002" s="43">
        <f ca="1">_xll.BInterpol('Base CDI'!$H$4:$H$28,'Base CDI'!$J$4:$J$29,S2002,"Cubic","Extrapolate=Linear","MultiX=Average","Skip=True","Sort=True")</f>
        <v>13.66713883229423</v>
      </c>
      <c r="U2002" s="43">
        <f ca="1">_xll.BInterpol('Base CDI'!$H$4:$H$28,'Base CDI'!$I$4:$I$29,S2002,"Cubic","Extrapolate=Linear","MultiX=Average","Skip=True","Sort=True")</f>
        <v>13.669192635666985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47847</v>
      </c>
      <c r="T2003" s="43">
        <f ca="1">_xll.BInterpol('Base CDI'!$H$4:$H$28,'Base CDI'!$J$4:$J$29,S2003,"Cubic","Extrapolate=Linear","MultiX=Average","Skip=True","Sort=True")</f>
        <v>13.667354605406027</v>
      </c>
      <c r="U2003" s="43">
        <f ca="1">_xll.BInterpol('Base CDI'!$H$4:$H$28,'Base CDI'!$I$4:$I$29,S2003,"Cubic","Extrapolate=Linear","MultiX=Average","Skip=True","Sort=True")</f>
        <v>13.669394958421012</v>
      </c>
    </row>
    <row r="2004" spans="16:21" x14ac:dyDescent="0.25">
      <c r="P2004" s="10">
        <v>37432</v>
      </c>
      <c r="Q2004">
        <v>7.518262</v>
      </c>
      <c r="S2004" s="42">
        <f t="shared" ca="1" si="36"/>
        <v>47848</v>
      </c>
      <c r="T2004" s="43">
        <f ca="1">_xll.BInterpol('Base CDI'!$H$4:$H$28,'Base CDI'!$J$4:$J$29,S2004,"Cubic","Extrapolate=Linear","MultiX=Average","Skip=True","Sort=True")</f>
        <v>13.667570058374647</v>
      </c>
      <c r="U2004" s="43">
        <f ca="1">_xll.BInterpol('Base CDI'!$H$4:$H$28,'Base CDI'!$I$4:$I$29,S2004,"Cubic","Extrapolate=Linear","MultiX=Average","Skip=True","Sort=True")</f>
        <v>13.669596960466045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47849</v>
      </c>
      <c r="T2005" s="43">
        <f ca="1">_xll.BInterpol('Base CDI'!$H$4:$H$28,'Base CDI'!$J$4:$J$29,S2005,"Cubic","Extrapolate=Linear","MultiX=Average","Skip=True","Sort=True")</f>
        <v>13.667785190229502</v>
      </c>
      <c r="U2005" s="43">
        <f ca="1">_xll.BInterpol('Base CDI'!$H$4:$H$28,'Base CDI'!$I$4:$I$29,S2005,"Cubic","Extrapolate=Linear","MultiX=Average","Skip=True","Sort=True")</f>
        <v>13.6697986411948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47850</v>
      </c>
      <c r="T2006" s="43">
        <f ca="1">_xll.BInterpol('Base CDI'!$H$4:$H$28,'Base CDI'!$J$4:$J$29,S2006,"Cubic","Extrapolate=Linear","MultiX=Average","Skip=True","Sort=True")</f>
        <v>13.667999999999999</v>
      </c>
      <c r="U2006" s="43">
        <f ca="1">_xll.BInterpol('Base CDI'!$H$4:$H$28,'Base CDI'!$I$4:$I$29,S2006,"Cubic","Extrapolate=Linear","MultiX=Average","Skip=True","Sort=True")</f>
        <v>13.67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47851</v>
      </c>
      <c r="T2007" s="43">
        <f ca="1">_xll.BInterpol('Base CDI'!$H$4:$H$28,'Base CDI'!$J$4:$J$29,S2007,"Cubic","Extrapolate=Linear","MultiX=Average","Skip=True","Sort=True")</f>
        <v>13.668214486909001</v>
      </c>
      <c r="U2007" s="43">
        <f ca="1">_xll.BInterpol('Base CDI'!$H$4:$H$28,'Base CDI'!$I$4:$I$29,S2007,"Cubic","Extrapolate=Linear","MultiX=Average","Skip=True","Sort=True")</f>
        <v>13.670201036424356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47852</v>
      </c>
      <c r="T2008" s="43">
        <f ca="1">_xll.BInterpol('Base CDI'!$H$4:$H$28,'Base CDI'!$J$4:$J$29,S2008,"Cubic","Extrapolate=Linear","MultiX=Average","Skip=True","Sort=True")</f>
        <v>13.668428650953167</v>
      </c>
      <c r="U2008" s="43">
        <f ca="1">_xll.BInterpol('Base CDI'!$H$4:$H$28,'Base CDI'!$I$4:$I$29,S2008,"Cubic","Extrapolate=Linear","MultiX=Average","Skip=True","Sort=True")</f>
        <v>13.670401750610559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47853</v>
      </c>
      <c r="T2009" s="43">
        <f ca="1">_xll.BInterpol('Base CDI'!$H$4:$H$28,'Base CDI'!$J$4:$J$29,S2009,"Cubic","Extrapolate=Linear","MultiX=Average","Skip=True","Sort=True")</f>
        <v>13.668642492322611</v>
      </c>
      <c r="U2009" s="43">
        <f ca="1">_xll.BInterpol('Base CDI'!$H$4:$H$28,'Base CDI'!$I$4:$I$29,S2009,"Cubic","Extrapolate=Linear","MultiX=Average","Skip=True","Sort=True")</f>
        <v>13.670602142851303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47854</v>
      </c>
      <c r="T2010" s="43">
        <f ca="1">_xll.BInterpol('Base CDI'!$H$4:$H$28,'Base CDI'!$J$4:$J$29,S2010,"Cubic","Extrapolate=Linear","MultiX=Average","Skip=True","Sort=True")</f>
        <v>13.668856011207442</v>
      </c>
      <c r="U2010" s="43">
        <f ca="1">_xll.BInterpol('Base CDI'!$H$4:$H$28,'Base CDI'!$I$4:$I$29,S2010,"Cubic","Extrapolate=Linear","MultiX=Average","Skip=True","Sort=True")</f>
        <v>13.670802213439272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47855</v>
      </c>
      <c r="T2011" s="43">
        <f ca="1">_xll.BInterpol('Base CDI'!$H$4:$H$28,'Base CDI'!$J$4:$J$29,S2011,"Cubic","Extrapolate=Linear","MultiX=Average","Skip=True","Sort=True")</f>
        <v>13.66906920779777</v>
      </c>
      <c r="U2011" s="43">
        <f ca="1">_xll.BInterpol('Base CDI'!$H$4:$H$28,'Base CDI'!$I$4:$I$29,S2011,"Cubic","Extrapolate=Linear","MultiX=Average","Skip=True","Sort=True")</f>
        <v>13.671001962667157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47856</v>
      </c>
      <c r="T2012" s="43">
        <f ca="1">_xll.BInterpol('Base CDI'!$H$4:$H$28,'Base CDI'!$J$4:$J$29,S2012,"Cubic","Extrapolate=Linear","MultiX=Average","Skip=True","Sort=True")</f>
        <v>13.669282082283708</v>
      </c>
      <c r="U2012" s="43">
        <f ca="1">_xll.BInterpol('Base CDI'!$H$4:$H$28,'Base CDI'!$I$4:$I$29,S2012,"Cubic","Extrapolate=Linear","MultiX=Average","Skip=True","Sort=True")</f>
        <v>13.671201390827646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47857</v>
      </c>
      <c r="T2013" s="43">
        <f ca="1">_xll.BInterpol('Base CDI'!$H$4:$H$28,'Base CDI'!$J$4:$J$29,S2013,"Cubic","Extrapolate=Linear","MultiX=Average","Skip=True","Sort=True")</f>
        <v>13.669494634855367</v>
      </c>
      <c r="U2013" s="43">
        <f ca="1">_xll.BInterpol('Base CDI'!$H$4:$H$28,'Base CDI'!$I$4:$I$29,S2013,"Cubic","Extrapolate=Linear","MultiX=Average","Skip=True","Sort=True")</f>
        <v>13.671400498213428</v>
      </c>
    </row>
    <row r="2014" spans="16:21" x14ac:dyDescent="0.25">
      <c r="P2014" s="10">
        <v>37446</v>
      </c>
      <c r="Q2014">
        <v>7.568829</v>
      </c>
      <c r="S2014" s="42">
        <f t="shared" ca="1" si="36"/>
        <v>47858</v>
      </c>
      <c r="T2014" s="43">
        <f ca="1">_xll.BInterpol('Base CDI'!$H$4:$H$28,'Base CDI'!$J$4:$J$29,S2014,"Cubic","Extrapolate=Linear","MultiX=Average","Skip=True","Sort=True")</f>
        <v>13.669706865702858</v>
      </c>
      <c r="U2014" s="43">
        <f ca="1">_xll.BInterpol('Base CDI'!$H$4:$H$28,'Base CDI'!$I$4:$I$29,S2014,"Cubic","Extrapolate=Linear","MultiX=Average","Skip=True","Sort=True")</f>
        <v>13.671599285117191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47859</v>
      </c>
      <c r="T2015" s="43">
        <f ca="1">_xll.BInterpol('Base CDI'!$H$4:$H$28,'Base CDI'!$J$4:$J$29,S2015,"Cubic","Extrapolate=Linear","MultiX=Average","Skip=True","Sort=True")</f>
        <v>13.669918775016292</v>
      </c>
      <c r="U2015" s="43">
        <f ca="1">_xll.BInterpol('Base CDI'!$H$4:$H$28,'Base CDI'!$I$4:$I$29,S2015,"Cubic","Extrapolate=Linear","MultiX=Average","Skip=True","Sort=True")</f>
        <v>13.671797751831624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47860</v>
      </c>
      <c r="T2016" s="43">
        <f ca="1">_xll.BInterpol('Base CDI'!$H$4:$H$28,'Base CDI'!$J$4:$J$29,S2016,"Cubic","Extrapolate=Linear","MultiX=Average","Skip=True","Sort=True")</f>
        <v>13.670130362985779</v>
      </c>
      <c r="U2016" s="43">
        <f ca="1">_xll.BInterpol('Base CDI'!$H$4:$H$28,'Base CDI'!$I$4:$I$29,S2016,"Cubic","Extrapolate=Linear","MultiX=Average","Skip=True","Sort=True")</f>
        <v>13.671995898649415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47861</v>
      </c>
      <c r="T2017" s="43">
        <f ca="1">_xll.BInterpol('Base CDI'!$H$4:$H$28,'Base CDI'!$J$4:$J$29,S2017,"Cubic","Extrapolate=Linear","MultiX=Average","Skip=True","Sort=True")</f>
        <v>13.670341629801431</v>
      </c>
      <c r="U2017" s="43">
        <f ca="1">_xll.BInterpol('Base CDI'!$H$4:$H$28,'Base CDI'!$I$4:$I$29,S2017,"Cubic","Extrapolate=Linear","MultiX=Average","Skip=True","Sort=True")</f>
        <v>13.672193725863254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47862</v>
      </c>
      <c r="T2018" s="43">
        <f ca="1">_xll.BInterpol('Base CDI'!$H$4:$H$28,'Base CDI'!$J$4:$J$29,S2018,"Cubic","Extrapolate=Linear","MultiX=Average","Skip=True","Sort=True")</f>
        <v>13.67055257565336</v>
      </c>
      <c r="U2018" s="43">
        <f ca="1">_xll.BInterpol('Base CDI'!$H$4:$H$28,'Base CDI'!$I$4:$I$29,S2018,"Cubic","Extrapolate=Linear","MultiX=Average","Skip=True","Sort=True")</f>
        <v>13.672391233765827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47863</v>
      </c>
      <c r="T2019" s="43">
        <f ca="1">_xll.BInterpol('Base CDI'!$H$4:$H$28,'Base CDI'!$J$4:$J$29,S2019,"Cubic","Extrapolate=Linear","MultiX=Average","Skip=True","Sort=True")</f>
        <v>13.670763200731676</v>
      </c>
      <c r="U2019" s="43">
        <f ca="1">_xll.BInterpol('Base CDI'!$H$4:$H$28,'Base CDI'!$I$4:$I$29,S2019,"Cubic","Extrapolate=Linear","MultiX=Average","Skip=True","Sort=True")</f>
        <v>13.672588422649827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47864</v>
      </c>
      <c r="T2020" s="43">
        <f ca="1">_xll.BInterpol('Base CDI'!$H$4:$H$28,'Base CDI'!$J$4:$J$29,S2020,"Cubic","Extrapolate=Linear","MultiX=Average","Skip=True","Sort=True")</f>
        <v>13.67097350522649</v>
      </c>
      <c r="U2020" s="43">
        <f ca="1">_xll.BInterpol('Base CDI'!$H$4:$H$28,'Base CDI'!$I$4:$I$29,S2020,"Cubic","Extrapolate=Linear","MultiX=Average","Skip=True","Sort=True")</f>
        <v>13.672785292807939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47865</v>
      </c>
      <c r="T2021" s="43">
        <f ca="1">_xll.BInterpol('Base CDI'!$H$4:$H$28,'Base CDI'!$J$4:$J$29,S2021,"Cubic","Extrapolate=Linear","MultiX=Average","Skip=True","Sort=True")</f>
        <v>13.671183489327914</v>
      </c>
      <c r="U2021" s="43">
        <f ca="1">_xll.BInterpol('Base CDI'!$H$4:$H$28,'Base CDI'!$I$4:$I$29,S2021,"Cubic","Extrapolate=Linear","MultiX=Average","Skip=True","Sort=True")</f>
        <v>13.672981844532851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47866</v>
      </c>
      <c r="T2022" s="43">
        <f ca="1">_xll.BInterpol('Base CDI'!$H$4:$H$28,'Base CDI'!$J$4:$J$29,S2022,"Cubic","Extrapolate=Linear","MultiX=Average","Skip=True","Sort=True")</f>
        <v>13.67139315322606</v>
      </c>
      <c r="U2022" s="43">
        <f ca="1">_xll.BInterpol('Base CDI'!$H$4:$H$28,'Base CDI'!$I$4:$I$29,S2022,"Cubic","Extrapolate=Linear","MultiX=Average","Skip=True","Sort=True")</f>
        <v>13.673178078117255</v>
      </c>
    </row>
    <row r="2023" spans="16:21" x14ac:dyDescent="0.25">
      <c r="P2023" s="10">
        <v>37459</v>
      </c>
      <c r="Q2023">
        <v>7.614242</v>
      </c>
      <c r="S2023" s="42">
        <f t="shared" ca="1" si="36"/>
        <v>47867</v>
      </c>
      <c r="T2023" s="43">
        <f ca="1">_xll.BInterpol('Base CDI'!$H$4:$H$28,'Base CDI'!$J$4:$J$29,S2023,"Cubic","Extrapolate=Linear","MultiX=Average","Skip=True","Sort=True")</f>
        <v>13.671602497111037</v>
      </c>
      <c r="U2023" s="43">
        <f ca="1">_xll.BInterpol('Base CDI'!$H$4:$H$28,'Base CDI'!$I$4:$I$29,S2023,"Cubic","Extrapolate=Linear","MultiX=Average","Skip=True","Sort=True")</f>
        <v>13.673373993853836</v>
      </c>
    </row>
    <row r="2024" spans="16:21" x14ac:dyDescent="0.25">
      <c r="P2024" s="10">
        <v>37460</v>
      </c>
      <c r="Q2024">
        <v>7.619211</v>
      </c>
      <c r="S2024" s="42">
        <f t="shared" ca="1" si="36"/>
        <v>47868</v>
      </c>
      <c r="T2024" s="43">
        <f ca="1">_xll.BInterpol('Base CDI'!$H$4:$H$28,'Base CDI'!$J$4:$J$29,S2024,"Cubic","Extrapolate=Linear","MultiX=Average","Skip=True","Sort=True")</f>
        <v>13.671811521172957</v>
      </c>
      <c r="U2024" s="43">
        <f ca="1">_xll.BInterpol('Base CDI'!$H$4:$H$28,'Base CDI'!$I$4:$I$29,S2024,"Cubic","Extrapolate=Linear","MultiX=Average","Skip=True","Sort=True")</f>
        <v>13.673569592035285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47869</v>
      </c>
      <c r="T2025" s="43">
        <f ca="1">_xll.BInterpol('Base CDI'!$H$4:$H$28,'Base CDI'!$J$4:$J$29,S2025,"Cubic","Extrapolate=Linear","MultiX=Average","Skip=True","Sort=True")</f>
        <v>13.67202022560193</v>
      </c>
      <c r="U2025" s="43">
        <f ca="1">_xll.BInterpol('Base CDI'!$H$4:$H$28,'Base CDI'!$I$4:$I$29,S2025,"Cubic","Extrapolate=Linear","MultiX=Average","Skip=True","Sort=True")</f>
        <v>13.673764872954292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47870</v>
      </c>
      <c r="T2026" s="43">
        <f ca="1">_xll.BInterpol('Base CDI'!$H$4:$H$28,'Base CDI'!$J$4:$J$29,S2026,"Cubic","Extrapolate=Linear","MultiX=Average","Skip=True","Sort=True")</f>
        <v>13.672228610588069</v>
      </c>
      <c r="U2026" s="43">
        <f ca="1">_xll.BInterpol('Base CDI'!$H$4:$H$28,'Base CDI'!$I$4:$I$29,S2026,"Cubic","Extrapolate=Linear","MultiX=Average","Skip=True","Sort=True")</f>
        <v>13.673959836903542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47871</v>
      </c>
      <c r="T2027" s="43">
        <f ca="1">_xll.BInterpol('Base CDI'!$H$4:$H$28,'Base CDI'!$J$4:$J$29,S2027,"Cubic","Extrapolate=Linear","MultiX=Average","Skip=True","Sort=True")</f>
        <v>13.672436676321485</v>
      </c>
      <c r="U2027" s="43">
        <f ca="1">_xll.BInterpol('Base CDI'!$H$4:$H$28,'Base CDI'!$I$4:$I$29,S2027,"Cubic","Extrapolate=Linear","MultiX=Average","Skip=True","Sort=True")</f>
        <v>13.674154484175725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47872</v>
      </c>
      <c r="T2028" s="43">
        <f ca="1">_xll.BInterpol('Base CDI'!$H$4:$H$28,'Base CDI'!$J$4:$J$29,S2028,"Cubic","Extrapolate=Linear","MultiX=Average","Skip=True","Sort=True")</f>
        <v>13.672644422992288</v>
      </c>
      <c r="U2028" s="43">
        <f ca="1">_xll.BInterpol('Base CDI'!$H$4:$H$28,'Base CDI'!$I$4:$I$29,S2028,"Cubic","Extrapolate=Linear","MultiX=Average","Skip=True","Sort=True")</f>
        <v>13.67434881506353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47873</v>
      </c>
      <c r="T2029" s="43">
        <f ca="1">_xll.BInterpol('Base CDI'!$H$4:$H$28,'Base CDI'!$J$4:$J$29,S2029,"Cubic","Extrapolate=Linear","MultiX=Average","Skip=True","Sort=True")</f>
        <v>13.67285185079059</v>
      </c>
      <c r="U2029" s="43">
        <f ca="1">_xll.BInterpol('Base CDI'!$H$4:$H$28,'Base CDI'!$I$4:$I$29,S2029,"Cubic","Extrapolate=Linear","MultiX=Average","Skip=True","Sort=True")</f>
        <v>13.674542829859645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47874</v>
      </c>
      <c r="T2030" s="43">
        <f ca="1">_xll.BInterpol('Base CDI'!$H$4:$H$28,'Base CDI'!$J$4:$J$29,S2030,"Cubic","Extrapolate=Linear","MultiX=Average","Skip=True","Sort=True")</f>
        <v>13.6730589599065</v>
      </c>
      <c r="U2030" s="43">
        <f ca="1">_xll.BInterpol('Base CDI'!$H$4:$H$28,'Base CDI'!$I$4:$I$29,S2030,"Cubic","Extrapolate=Linear","MultiX=Average","Skip=True","Sort=True")</f>
        <v>13.674736528856759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47875</v>
      </c>
      <c r="T2031" s="43">
        <f ca="1">_xll.BInterpol('Base CDI'!$H$4:$H$28,'Base CDI'!$J$4:$J$29,S2031,"Cubic","Extrapolate=Linear","MultiX=Average","Skip=True","Sort=True")</f>
        <v>13.673265750530131</v>
      </c>
      <c r="U2031" s="43">
        <f ca="1">_xll.BInterpol('Base CDI'!$H$4:$H$28,'Base CDI'!$I$4:$I$29,S2031,"Cubic","Extrapolate=Linear","MultiX=Average","Skip=True","Sort=True")</f>
        <v>13.674929912347562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47876</v>
      </c>
      <c r="T2032" s="43">
        <f ca="1">_xll.BInterpol('Base CDI'!$H$4:$H$28,'Base CDI'!$J$4:$J$29,S2032,"Cubic","Extrapolate=Linear","MultiX=Average","Skip=True","Sort=True")</f>
        <v>13.673472222851595</v>
      </c>
      <c r="U2032" s="43">
        <f ca="1">_xll.BInterpol('Base CDI'!$H$4:$H$28,'Base CDI'!$I$4:$I$29,S2032,"Cubic","Extrapolate=Linear","MultiX=Average","Skip=True","Sort=True")</f>
        <v>13.675122980624741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47877</v>
      </c>
      <c r="T2033" s="43">
        <f ca="1">_xll.BInterpol('Base CDI'!$H$4:$H$28,'Base CDI'!$J$4:$J$29,S2033,"Cubic","Extrapolate=Linear","MultiX=Average","Skip=True","Sort=True")</f>
        <v>13.673678377061002</v>
      </c>
      <c r="U2033" s="43">
        <f ca="1">_xll.BInterpol('Base CDI'!$H$4:$H$28,'Base CDI'!$I$4:$I$29,S2033,"Cubic","Extrapolate=Linear","MultiX=Average","Skip=True","Sort=True")</f>
        <v>13.675315733980984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47878</v>
      </c>
      <c r="T2034" s="43">
        <f ca="1">_xll.BInterpol('Base CDI'!$H$4:$H$28,'Base CDI'!$J$4:$J$29,S2034,"Cubic","Extrapolate=Linear","MultiX=Average","Skip=True","Sort=True")</f>
        <v>13.673884213348463</v>
      </c>
      <c r="U2034" s="43">
        <f ca="1">_xll.BInterpol('Base CDI'!$H$4:$H$28,'Base CDI'!$I$4:$I$29,S2034,"Cubic","Extrapolate=Linear","MultiX=Average","Skip=True","Sort=True")</f>
        <v>13.67550817270898</v>
      </c>
    </row>
    <row r="2035" spans="16:21" x14ac:dyDescent="0.25">
      <c r="P2035" s="10">
        <v>37475</v>
      </c>
      <c r="Q2035">
        <v>7.674112</v>
      </c>
      <c r="S2035" s="42">
        <f t="shared" ca="1" si="36"/>
        <v>47879</v>
      </c>
      <c r="T2035" s="43">
        <f ca="1">_xll.BInterpol('Base CDI'!$H$4:$H$28,'Base CDI'!$J$4:$J$29,S2035,"Cubic","Extrapolate=Linear","MultiX=Average","Skip=True","Sort=True")</f>
        <v>13.67408973190409</v>
      </c>
      <c r="U2035" s="43">
        <f ca="1">_xll.BInterpol('Base CDI'!$H$4:$H$28,'Base CDI'!$I$4:$I$29,S2035,"Cubic","Extrapolate=Linear","MultiX=Average","Skip=True","Sort=True")</f>
        <v>13.675700297101418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47880</v>
      </c>
      <c r="T2036" s="43">
        <f ca="1">_xll.BInterpol('Base CDI'!$H$4:$H$28,'Base CDI'!$J$4:$J$29,S2036,"Cubic","Extrapolate=Linear","MultiX=Average","Skip=True","Sort=True")</f>
        <v>13.674294932917993</v>
      </c>
      <c r="U2036" s="43">
        <f ca="1">_xll.BInterpol('Base CDI'!$H$4:$H$28,'Base CDI'!$I$4:$I$29,S2036,"Cubic","Extrapolate=Linear","MultiX=Average","Skip=True","Sort=True")</f>
        <v>13.675892107450988</v>
      </c>
    </row>
    <row r="2037" spans="16:21" x14ac:dyDescent="0.25">
      <c r="P2037" s="10">
        <v>37477</v>
      </c>
      <c r="Q2037">
        <v>7.684145</v>
      </c>
      <c r="S2037" s="42">
        <f t="shared" ca="1" si="36"/>
        <v>47881</v>
      </c>
      <c r="T2037" s="43">
        <f ca="1">_xll.BInterpol('Base CDI'!$H$4:$H$28,'Base CDI'!$J$4:$J$29,S2037,"Cubic","Extrapolate=Linear","MultiX=Average","Skip=True","Sort=True")</f>
        <v>13.674499816580283</v>
      </c>
      <c r="U2037" s="43">
        <f ca="1">_xll.BInterpol('Base CDI'!$H$4:$H$28,'Base CDI'!$I$4:$I$29,S2037,"Cubic","Extrapolate=Linear","MultiX=Average","Skip=True","Sort=True")</f>
        <v>13.676083604050376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47882</v>
      </c>
      <c r="T2038" s="43">
        <f ca="1">_xll.BInterpol('Base CDI'!$H$4:$H$28,'Base CDI'!$J$4:$J$29,S2038,"Cubic","Extrapolate=Linear","MultiX=Average","Skip=True","Sort=True")</f>
        <v>13.674704383081073</v>
      </c>
      <c r="U2038" s="43">
        <f ca="1">_xll.BInterpol('Base CDI'!$H$4:$H$28,'Base CDI'!$I$4:$I$29,S2038,"Cubic","Extrapolate=Linear","MultiX=Average","Skip=True","Sort=True")</f>
        <v>13.676274787192273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47883</v>
      </c>
      <c r="T2039" s="43">
        <f ca="1">_xll.BInterpol('Base CDI'!$H$4:$H$28,'Base CDI'!$J$4:$J$29,S2039,"Cubic","Extrapolate=Linear","MultiX=Average","Skip=True","Sort=True")</f>
        <v>13.674908632610471</v>
      </c>
      <c r="U2039" s="43">
        <f ca="1">_xll.BInterpol('Base CDI'!$H$4:$H$28,'Base CDI'!$I$4:$I$29,S2039,"Cubic","Extrapolate=Linear","MultiX=Average","Skip=True","Sort=True")</f>
        <v>13.676465657169366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47884</v>
      </c>
      <c r="T2040" s="43">
        <f ca="1">_xll.BInterpol('Base CDI'!$H$4:$H$28,'Base CDI'!$J$4:$J$29,S2040,"Cubic","Extrapolate=Linear","MultiX=Average","Skip=True","Sort=True")</f>
        <v>13.675112565358591</v>
      </c>
      <c r="U2040" s="43">
        <f ca="1">_xll.BInterpol('Base CDI'!$H$4:$H$28,'Base CDI'!$I$4:$I$29,S2040,"Cubic","Extrapolate=Linear","MultiX=Average","Skip=True","Sort=True")</f>
        <v>13.676656214274345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47885</v>
      </c>
      <c r="T2041" s="43">
        <f ca="1">_xll.BInterpol('Base CDI'!$H$4:$H$28,'Base CDI'!$J$4:$J$29,S2041,"Cubic","Extrapolate=Linear","MultiX=Average","Skip=True","Sort=True")</f>
        <v>13.675316181515543</v>
      </c>
      <c r="U2041" s="43">
        <f ca="1">_xll.BInterpol('Base CDI'!$H$4:$H$28,'Base CDI'!$I$4:$I$29,S2041,"Cubic","Extrapolate=Linear","MultiX=Average","Skip=True","Sort=True")</f>
        <v>13.676846458799897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47886</v>
      </c>
      <c r="T2042" s="43">
        <f ca="1">_xll.BInterpol('Base CDI'!$H$4:$H$28,'Base CDI'!$J$4:$J$29,S2042,"Cubic","Extrapolate=Linear","MultiX=Average","Skip=True","Sort=True")</f>
        <v>13.675519481271436</v>
      </c>
      <c r="U2042" s="43">
        <f ca="1">_xll.BInterpol('Base CDI'!$H$4:$H$28,'Base CDI'!$I$4:$I$29,S2042,"Cubic","Extrapolate=Linear","MultiX=Average","Skip=True","Sort=True")</f>
        <v>13.677036391038712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47887</v>
      </c>
      <c r="T2043" s="43">
        <f ca="1">_xll.BInterpol('Base CDI'!$H$4:$H$28,'Base CDI'!$J$4:$J$29,S2043,"Cubic","Extrapolate=Linear","MultiX=Average","Skip=True","Sort=True")</f>
        <v>13.675722464816387</v>
      </c>
      <c r="U2043" s="43">
        <f ca="1">_xll.BInterpol('Base CDI'!$H$4:$H$28,'Base CDI'!$I$4:$I$29,S2043,"Cubic","Extrapolate=Linear","MultiX=Average","Skip=True","Sort=True")</f>
        <v>13.677226011283476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47888</v>
      </c>
      <c r="T2044" s="43">
        <f ca="1">_xll.BInterpol('Base CDI'!$H$4:$H$28,'Base CDI'!$J$4:$J$29,S2044,"Cubic","Extrapolate=Linear","MultiX=Average","Skip=True","Sort=True")</f>
        <v>13.675925132340501</v>
      </c>
      <c r="U2044" s="43">
        <f ca="1">_xll.BInterpol('Base CDI'!$H$4:$H$28,'Base CDI'!$I$4:$I$29,S2044,"Cubic","Extrapolate=Linear","MultiX=Average","Skip=True","Sort=True")</f>
        <v>13.677415319826881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47889</v>
      </c>
      <c r="T2045" s="43">
        <f ca="1">_xll.BInterpol('Base CDI'!$H$4:$H$28,'Base CDI'!$J$4:$J$29,S2045,"Cubic","Extrapolate=Linear","MultiX=Average","Skip=True","Sort=True")</f>
        <v>13.676127484033893</v>
      </c>
      <c r="U2045" s="43">
        <f ca="1">_xll.BInterpol('Base CDI'!$H$4:$H$28,'Base CDI'!$I$4:$I$29,S2045,"Cubic","Extrapolate=Linear","MultiX=Average","Skip=True","Sort=True")</f>
        <v>13.677604316961615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47890</v>
      </c>
      <c r="T2046" s="43">
        <f ca="1">_xll.BInterpol('Base CDI'!$H$4:$H$28,'Base CDI'!$J$4:$J$29,S2046,"Cubic","Extrapolate=Linear","MultiX=Average","Skip=True","Sort=True")</f>
        <v>13.676329520086671</v>
      </c>
      <c r="U2046" s="43">
        <f ca="1">_xll.BInterpol('Base CDI'!$H$4:$H$28,'Base CDI'!$I$4:$I$29,S2046,"Cubic","Extrapolate=Linear","MultiX=Average","Skip=True","Sort=True")</f>
        <v>13.677793002980364</v>
      </c>
    </row>
    <row r="2047" spans="16:21" x14ac:dyDescent="0.25">
      <c r="P2047" s="10">
        <v>37491</v>
      </c>
      <c r="Q2047">
        <v>7.734432</v>
      </c>
      <c r="S2047" s="42">
        <f t="shared" ca="1" si="36"/>
        <v>47891</v>
      </c>
      <c r="T2047" s="43">
        <f ca="1">_xll.BInterpol('Base CDI'!$H$4:$H$28,'Base CDI'!$J$4:$J$29,S2047,"Cubic","Extrapolate=Linear","MultiX=Average","Skip=True","Sort=True")</f>
        <v>13.676531240688949</v>
      </c>
      <c r="U2047" s="43">
        <f ca="1">_xll.BInterpol('Base CDI'!$H$4:$H$28,'Base CDI'!$I$4:$I$29,S2047,"Cubic","Extrapolate=Linear","MultiX=Average","Skip=True","Sort=True")</f>
        <v>13.677981378175819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47892</v>
      </c>
      <c r="T2048" s="43">
        <f ca="1">_xll.BInterpol('Base CDI'!$H$4:$H$28,'Base CDI'!$J$4:$J$29,S2048,"Cubic","Extrapolate=Linear","MultiX=Average","Skip=True","Sort=True")</f>
        <v>13.676732646030835</v>
      </c>
      <c r="U2048" s="43">
        <f ca="1">_xll.BInterpol('Base CDI'!$H$4:$H$28,'Base CDI'!$I$4:$I$29,S2048,"Cubic","Extrapolate=Linear","MultiX=Average","Skip=True","Sort=True")</f>
        <v>13.678169442840669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47893</v>
      </c>
      <c r="T2049" s="43">
        <f ca="1">_xll.BInterpol('Base CDI'!$H$4:$H$28,'Base CDI'!$J$4:$J$29,S2049,"Cubic","Extrapolate=Linear","MultiX=Average","Skip=True","Sort=True")</f>
        <v>13.676933736302445</v>
      </c>
      <c r="U2049" s="43">
        <f ca="1">_xll.BInterpol('Base CDI'!$H$4:$H$28,'Base CDI'!$I$4:$I$29,S2049,"Cubic","Extrapolate=Linear","MultiX=Average","Skip=True","Sort=True")</f>
        <v>13.6783571972676</v>
      </c>
    </row>
    <row r="2050" spans="16:21" x14ac:dyDescent="0.25">
      <c r="P2050" s="10">
        <v>37496</v>
      </c>
      <c r="Q2050">
        <v>7.749568</v>
      </c>
      <c r="S2050" s="42">
        <f t="shared" ca="1" si="36"/>
        <v>47894</v>
      </c>
      <c r="T2050" s="43">
        <f ca="1">_xll.BInterpol('Base CDI'!$H$4:$H$28,'Base CDI'!$J$4:$J$29,S2050,"Cubic","Extrapolate=Linear","MultiX=Average","Skip=True","Sort=True")</f>
        <v>13.677134511693884</v>
      </c>
      <c r="U2050" s="43">
        <f ca="1">_xll.BInterpol('Base CDI'!$H$4:$H$28,'Base CDI'!$I$4:$I$29,S2050,"Cubic","Extrapolate=Linear","MultiX=Average","Skip=True","Sort=True")</f>
        <v>13.678544641749303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47895</v>
      </c>
      <c r="T2051" s="43">
        <f ca="1">_xll.BInterpol('Base CDI'!$H$4:$H$28,'Base CDI'!$J$4:$J$29,S2051,"Cubic","Extrapolate=Linear","MultiX=Average","Skip=True","Sort=True")</f>
        <v>13.677334972395268</v>
      </c>
      <c r="U2051" s="43">
        <f ca="1">_xll.BInterpol('Base CDI'!$H$4:$H$28,'Base CDI'!$I$4:$I$29,S2051,"Cubic","Extrapolate=Linear","MultiX=Average","Skip=True","Sort=True")</f>
        <v>13.678731776578466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47896</v>
      </c>
      <c r="T2052" s="43">
        <f ca="1">_xll.BInterpol('Base CDI'!$H$4:$H$28,'Base CDI'!$J$4:$J$29,S2052,"Cubic","Extrapolate=Linear","MultiX=Average","Skip=True","Sort=True")</f>
        <v>13.677535118596706</v>
      </c>
      <c r="U2052" s="43">
        <f ca="1">_xll.BInterpol('Base CDI'!$H$4:$H$28,'Base CDI'!$I$4:$I$29,S2052,"Cubic","Extrapolate=Linear","MultiX=Average","Skip=True","Sort=True")</f>
        <v>13.678918602047778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47897</v>
      </c>
      <c r="T2053" s="43">
        <f ca="1">_xll.BInterpol('Base CDI'!$H$4:$H$28,'Base CDI'!$J$4:$J$29,S2053,"Cubic","Extrapolate=Linear","MultiX=Average","Skip=True","Sort=True")</f>
        <v>13.677734950488311</v>
      </c>
      <c r="U2053" s="43">
        <f ca="1">_xll.BInterpol('Base CDI'!$H$4:$H$28,'Base CDI'!$I$4:$I$29,S2053,"Cubic","Extrapolate=Linear","MultiX=Average","Skip=True","Sort=True")</f>
        <v>13.679105118449925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47898</v>
      </c>
      <c r="T2054" s="43">
        <f ca="1">_xll.BInterpol('Base CDI'!$H$4:$H$28,'Base CDI'!$J$4:$J$29,S2054,"Cubic","Extrapolate=Linear","MultiX=Average","Skip=True","Sort=True")</f>
        <v>13.67793446826019</v>
      </c>
      <c r="U2054" s="43">
        <f ca="1">_xll.BInterpol('Base CDI'!$H$4:$H$28,'Base CDI'!$I$4:$I$29,S2054,"Cubic","Extrapolate=Linear","MultiX=Average","Skip=True","Sort=True")</f>
        <v>13.6792913260776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47899</v>
      </c>
      <c r="T2055" s="43">
        <f ca="1">_xll.BInterpol('Base CDI'!$H$4:$H$28,'Base CDI'!$J$4:$J$29,S2055,"Cubic","Extrapolate=Linear","MultiX=Average","Skip=True","Sort=True")</f>
        <v>13.67813367210246</v>
      </c>
      <c r="U2055" s="43">
        <f ca="1">_xll.BInterpol('Base CDI'!$H$4:$H$28,'Base CDI'!$I$4:$I$29,S2055,"Cubic","Extrapolate=Linear","MultiX=Average","Skip=True","Sort=True")</f>
        <v>13.679477225223488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47900</v>
      </c>
      <c r="T2056" s="43">
        <f ca="1">_xll.BInterpol('Base CDI'!$H$4:$H$28,'Base CDI'!$J$4:$J$29,S2056,"Cubic","Extrapolate=Linear","MultiX=Average","Skip=True","Sort=True")</f>
        <v>13.678332562205226</v>
      </c>
      <c r="U2056" s="43">
        <f ca="1">_xll.BInterpol('Base CDI'!$H$4:$H$28,'Base CDI'!$I$4:$I$29,S2056,"Cubic","Extrapolate=Linear","MultiX=Average","Skip=True","Sort=True")</f>
        <v>13.679662816180279</v>
      </c>
    </row>
    <row r="2057" spans="16:21" x14ac:dyDescent="0.25">
      <c r="P2057" s="10">
        <v>37505</v>
      </c>
      <c r="Q2057">
        <v>7.785069</v>
      </c>
      <c r="S2057" s="42">
        <f t="shared" ca="1" si="36"/>
        <v>47901</v>
      </c>
      <c r="T2057" s="43">
        <f ca="1">_xll.BInterpol('Base CDI'!$H$4:$H$28,'Base CDI'!$J$4:$J$29,S2057,"Cubic","Extrapolate=Linear","MultiX=Average","Skip=True","Sort=True")</f>
        <v>13.678531138758602</v>
      </c>
      <c r="U2057" s="43">
        <f ca="1">_xll.BInterpol('Base CDI'!$H$4:$H$28,'Base CDI'!$I$4:$I$29,S2057,"Cubic","Extrapolate=Linear","MultiX=Average","Skip=True","Sort=True")</f>
        <v>13.679848099240662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47902</v>
      </c>
      <c r="T2058" s="43">
        <f ca="1">_xll.BInterpol('Base CDI'!$H$4:$H$28,'Base CDI'!$J$4:$J$29,S2058,"Cubic","Extrapolate=Linear","MultiX=Average","Skip=True","Sort=True")</f>
        <v>13.678729401952701</v>
      </c>
      <c r="U2058" s="43">
        <f ca="1">_xll.BInterpol('Base CDI'!$H$4:$H$28,'Base CDI'!$I$4:$I$29,S2058,"Cubic","Extrapolate=Linear","MultiX=Average","Skip=True","Sort=True")</f>
        <v>13.680033074697324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47903</v>
      </c>
      <c r="T2059" s="43">
        <f ca="1">_xll.BInterpol('Base CDI'!$H$4:$H$28,'Base CDI'!$J$4:$J$29,S2059,"Cubic","Extrapolate=Linear","MultiX=Average","Skip=True","Sort=True")</f>
        <v>13.678927351977631</v>
      </c>
      <c r="U2059" s="43">
        <f ca="1">_xll.BInterpol('Base CDI'!$H$4:$H$28,'Base CDI'!$I$4:$I$29,S2059,"Cubic","Extrapolate=Linear","MultiX=Average","Skip=True","Sort=True")</f>
        <v>13.680217742842956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47904</v>
      </c>
      <c r="T2060" s="43">
        <f ca="1">_xll.BInterpol('Base CDI'!$H$4:$H$28,'Base CDI'!$J$4:$J$29,S2060,"Cubic","Extrapolate=Linear","MultiX=Average","Skip=True","Sort=True")</f>
        <v>13.679124989023505</v>
      </c>
      <c r="U2060" s="43">
        <f ca="1">_xll.BInterpol('Base CDI'!$H$4:$H$28,'Base CDI'!$I$4:$I$29,S2060,"Cubic","Extrapolate=Linear","MultiX=Average","Skip=True","Sort=True")</f>
        <v>13.680402103970245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47905</v>
      </c>
      <c r="T2061" s="43">
        <f ca="1">_xll.BInterpol('Base CDI'!$H$4:$H$28,'Base CDI'!$J$4:$J$29,S2061,"Cubic","Extrapolate=Linear","MultiX=Average","Skip=True","Sort=True")</f>
        <v>13.679322313280434</v>
      </c>
      <c r="U2061" s="43">
        <f ca="1">_xll.BInterpol('Base CDI'!$H$4:$H$28,'Base CDI'!$I$4:$I$29,S2061,"Cubic","Extrapolate=Linear","MultiX=Average","Skip=True","Sort=True")</f>
        <v>13.680586158371879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47906</v>
      </c>
      <c r="T2062" s="43">
        <f ca="1">_xll.BInterpol('Base CDI'!$H$4:$H$28,'Base CDI'!$J$4:$J$29,S2062,"Cubic","Extrapolate=Linear","MultiX=Average","Skip=True","Sort=True")</f>
        <v>13.679519324938527</v>
      </c>
      <c r="U2062" s="43">
        <f ca="1">_xll.BInterpol('Base CDI'!$H$4:$H$28,'Base CDI'!$I$4:$I$29,S2062,"Cubic","Extrapolate=Linear","MultiX=Average","Skip=True","Sort=True")</f>
        <v>13.680769906340549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47907</v>
      </c>
      <c r="T2063" s="43">
        <f ca="1">_xll.BInterpol('Base CDI'!$H$4:$H$28,'Base CDI'!$J$4:$J$29,S2063,"Cubic","Extrapolate=Linear","MultiX=Average","Skip=True","Sort=True")</f>
        <v>13.679716024187897</v>
      </c>
      <c r="U2063" s="43">
        <f ca="1">_xll.BInterpol('Base CDI'!$H$4:$H$28,'Base CDI'!$I$4:$I$29,S2063,"Cubic","Extrapolate=Linear","MultiX=Average","Skip=True","Sort=True")</f>
        <v>13.680953348168941</v>
      </c>
    </row>
    <row r="2064" spans="16:21" x14ac:dyDescent="0.25">
      <c r="P2064" s="10">
        <v>37516</v>
      </c>
      <c r="Q2064">
        <v>7.820729</v>
      </c>
      <c r="S2064" s="42">
        <f t="shared" ca="1" si="37"/>
        <v>47908</v>
      </c>
      <c r="T2064" s="43">
        <f ca="1">_xll.BInterpol('Base CDI'!$H$4:$H$28,'Base CDI'!$J$4:$J$29,S2064,"Cubic","Extrapolate=Linear","MultiX=Average","Skip=True","Sort=True")</f>
        <v>13.679912411218655</v>
      </c>
      <c r="U2064" s="43">
        <f ca="1">_xll.BInterpol('Base CDI'!$H$4:$H$28,'Base CDI'!$I$4:$I$29,S2064,"Cubic","Extrapolate=Linear","MultiX=Average","Skip=True","Sort=True")</f>
        <v>13.681136484149745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47909</v>
      </c>
      <c r="T2065" s="43">
        <f ca="1">_xll.BInterpol('Base CDI'!$H$4:$H$28,'Base CDI'!$J$4:$J$29,S2065,"Cubic","Extrapolate=Linear","MultiX=Average","Skip=True","Sort=True")</f>
        <v>13.680108486220913</v>
      </c>
      <c r="U2065" s="43">
        <f ca="1">_xll.BInterpol('Base CDI'!$H$4:$H$28,'Base CDI'!$I$4:$I$29,S2065,"Cubic","Extrapolate=Linear","MultiX=Average","Skip=True","Sort=True")</f>
        <v>13.681319314575649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47910</v>
      </c>
      <c r="T2066" s="43">
        <f ca="1">_xll.BInterpol('Base CDI'!$H$4:$H$28,'Base CDI'!$J$4:$J$29,S2066,"Cubic","Extrapolate=Linear","MultiX=Average","Skip=True","Sort=True")</f>
        <v>13.680304249384779</v>
      </c>
      <c r="U2066" s="43">
        <f ca="1">_xll.BInterpol('Base CDI'!$H$4:$H$28,'Base CDI'!$I$4:$I$29,S2066,"Cubic","Extrapolate=Linear","MultiX=Average","Skip=True","Sort=True")</f>
        <v>13.681501839739342</v>
      </c>
    </row>
    <row r="2067" spans="16:21" x14ac:dyDescent="0.25">
      <c r="P2067" s="10">
        <v>37519</v>
      </c>
      <c r="Q2067">
        <v>7.836068</v>
      </c>
      <c r="S2067" s="42">
        <f t="shared" ca="1" si="37"/>
        <v>47911</v>
      </c>
      <c r="T2067" s="43">
        <f ca="1">_xll.BInterpol('Base CDI'!$H$4:$H$28,'Base CDI'!$J$4:$J$29,S2067,"Cubic","Extrapolate=Linear","MultiX=Average","Skip=True","Sort=True")</f>
        <v>13.680499700900368</v>
      </c>
      <c r="U2067" s="43">
        <f ca="1">_xll.BInterpol('Base CDI'!$H$4:$H$28,'Base CDI'!$I$4:$I$29,S2067,"Cubic","Extrapolate=Linear","MultiX=Average","Skip=True","Sort=True")</f>
        <v>13.681684059933513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47912</v>
      </c>
      <c r="T2068" s="43">
        <f ca="1">_xll.BInterpol('Base CDI'!$H$4:$H$28,'Base CDI'!$J$4:$J$29,S2068,"Cubic","Extrapolate=Linear","MultiX=Average","Skip=True","Sort=True")</f>
        <v>13.68069484095779</v>
      </c>
      <c r="U2068" s="43">
        <f ca="1">_xll.BInterpol('Base CDI'!$H$4:$H$28,'Base CDI'!$I$4:$I$29,S2068,"Cubic","Extrapolate=Linear","MultiX=Average","Skip=True","Sort=True")</f>
        <v>13.681865975450851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47913</v>
      </c>
      <c r="T2069" s="43">
        <f ca="1">_xll.BInterpol('Base CDI'!$H$4:$H$28,'Base CDI'!$J$4:$J$29,S2069,"Cubic","Extrapolate=Linear","MultiX=Average","Skip=True","Sort=True")</f>
        <v>13.680889669747152</v>
      </c>
      <c r="U2069" s="43">
        <f ca="1">_xll.BInterpol('Base CDI'!$H$4:$H$28,'Base CDI'!$I$4:$I$29,S2069,"Cubic","Extrapolate=Linear","MultiX=Average","Skip=True","Sort=True")</f>
        <v>13.682047586584043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47914</v>
      </c>
      <c r="T2070" s="43">
        <f ca="1">_xll.BInterpol('Base CDI'!$H$4:$H$28,'Base CDI'!$J$4:$J$29,S2070,"Cubic","Extrapolate=Linear","MultiX=Average","Skip=True","Sort=True")</f>
        <v>13.681084187458572</v>
      </c>
      <c r="U2070" s="43">
        <f ca="1">_xll.BInterpol('Base CDI'!$H$4:$H$28,'Base CDI'!$I$4:$I$29,S2070,"Cubic","Extrapolate=Linear","MultiX=Average","Skip=True","Sort=True")</f>
        <v>13.682228893625778</v>
      </c>
    </row>
    <row r="2071" spans="16:21" x14ac:dyDescent="0.25">
      <c r="P2071" s="10">
        <v>37525</v>
      </c>
      <c r="Q2071">
        <v>7.85656</v>
      </c>
      <c r="S2071" s="42">
        <f t="shared" ca="1" si="37"/>
        <v>47915</v>
      </c>
      <c r="T2071" s="43">
        <f ca="1">_xll.BInterpol('Base CDI'!$H$4:$H$28,'Base CDI'!$J$4:$J$29,S2071,"Cubic","Extrapolate=Linear","MultiX=Average","Skip=True","Sort=True")</f>
        <v>13.681278394282156</v>
      </c>
      <c r="U2071" s="43">
        <f ca="1">_xll.BInterpol('Base CDI'!$H$4:$H$28,'Base CDI'!$I$4:$I$29,S2071,"Cubic","Extrapolate=Linear","MultiX=Average","Skip=True","Sort=True")</f>
        <v>13.682409896868744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47916</v>
      </c>
      <c r="T2072" s="43">
        <f ca="1">_xll.BInterpol('Base CDI'!$H$4:$H$28,'Base CDI'!$J$4:$J$29,S2072,"Cubic","Extrapolate=Linear","MultiX=Average","Skip=True","Sort=True")</f>
        <v>13.681472290408017</v>
      </c>
      <c r="U2072" s="43">
        <f ca="1">_xll.BInterpol('Base CDI'!$H$4:$H$28,'Base CDI'!$I$4:$I$29,S2072,"Cubic","Extrapolate=Linear","MultiX=Average","Skip=True","Sort=True")</f>
        <v>13.682590596605634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47917</v>
      </c>
      <c r="T2073" s="43">
        <f ca="1">_xll.BInterpol('Base CDI'!$H$4:$H$28,'Base CDI'!$J$4:$J$29,S2073,"Cubic","Extrapolate=Linear","MultiX=Average","Skip=True","Sort=True")</f>
        <v>13.681665876026267</v>
      </c>
      <c r="U2073" s="43">
        <f ca="1">_xll.BInterpol('Base CDI'!$H$4:$H$28,'Base CDI'!$I$4:$I$29,S2073,"Cubic","Extrapolate=Linear","MultiX=Average","Skip=True","Sort=True")</f>
        <v>13.682770993129131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47918</v>
      </c>
      <c r="T2074" s="43">
        <f ca="1">_xll.BInterpol('Base CDI'!$H$4:$H$28,'Base CDI'!$J$4:$J$29,S2074,"Cubic","Extrapolate=Linear","MultiX=Average","Skip=True","Sort=True")</f>
        <v>13.681859151327016</v>
      </c>
      <c r="U2074" s="43">
        <f ca="1">_xll.BInterpol('Base CDI'!$H$4:$H$28,'Base CDI'!$I$4:$I$29,S2074,"Cubic","Extrapolate=Linear","MultiX=Average","Skip=True","Sort=True")</f>
        <v>13.682951086731926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47919</v>
      </c>
      <c r="T2075" s="43">
        <f ca="1">_xll.BInterpol('Base CDI'!$H$4:$H$28,'Base CDI'!$J$4:$J$29,S2075,"Cubic","Extrapolate=Linear","MultiX=Average","Skip=True","Sort=True")</f>
        <v>13.682052116500374</v>
      </c>
      <c r="U2075" s="43">
        <f ca="1">_xll.BInterpol('Base CDI'!$H$4:$H$28,'Base CDI'!$I$4:$I$29,S2075,"Cubic","Extrapolate=Linear","MultiX=Average","Skip=True","Sort=True")</f>
        <v>13.683130877706706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47920</v>
      </c>
      <c r="T2076" s="43">
        <f ca="1">_xll.BInterpol('Base CDI'!$H$4:$H$28,'Base CDI'!$J$4:$J$29,S2076,"Cubic","Extrapolate=Linear","MultiX=Average","Skip=True","Sort=True")</f>
        <v>13.682244771736453</v>
      </c>
      <c r="U2076" s="43">
        <f ca="1">_xll.BInterpol('Base CDI'!$H$4:$H$28,'Base CDI'!$I$4:$I$29,S2076,"Cubic","Extrapolate=Linear","MultiX=Average","Skip=True","Sort=True")</f>
        <v>13.683310366346163</v>
      </c>
    </row>
    <row r="2077" spans="16:21" x14ac:dyDescent="0.25">
      <c r="P2077" s="10">
        <v>37533</v>
      </c>
      <c r="Q2077">
        <v>7.88741</v>
      </c>
      <c r="S2077" s="42">
        <f t="shared" ca="1" si="37"/>
        <v>47921</v>
      </c>
      <c r="T2077" s="43">
        <f ca="1">_xll.BInterpol('Base CDI'!$H$4:$H$28,'Base CDI'!$J$4:$J$29,S2077,"Cubic","Extrapolate=Linear","MultiX=Average","Skip=True","Sort=True")</f>
        <v>13.682437117225366</v>
      </c>
      <c r="U2077" s="43">
        <f ca="1">_xll.BInterpol('Base CDI'!$H$4:$H$28,'Base CDI'!$I$4:$I$29,S2077,"Cubic","Extrapolate=Linear","MultiX=Average","Skip=True","Sort=True")</f>
        <v>13.683489552942984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47922</v>
      </c>
      <c r="T2078" s="43">
        <f ca="1">_xll.BInterpol('Base CDI'!$H$4:$H$28,'Base CDI'!$J$4:$J$29,S2078,"Cubic","Extrapolate=Linear","MultiX=Average","Skip=True","Sort=True")</f>
        <v>13.682629153157221</v>
      </c>
      <c r="U2078" s="43">
        <f ca="1">_xll.BInterpol('Base CDI'!$H$4:$H$28,'Base CDI'!$I$4:$I$29,S2078,"Cubic","Extrapolate=Linear","MultiX=Average","Skip=True","Sort=True")</f>
        <v>13.683668437789855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47923</v>
      </c>
      <c r="T2079" s="43">
        <f ca="1">_xll.BInterpol('Base CDI'!$H$4:$H$28,'Base CDI'!$J$4:$J$29,S2079,"Cubic","Extrapolate=Linear","MultiX=Average","Skip=True","Sort=True")</f>
        <v>13.682820879722131</v>
      </c>
      <c r="U2079" s="43">
        <f ca="1">_xll.BInterpol('Base CDI'!$H$4:$H$28,'Base CDI'!$I$4:$I$29,S2079,"Cubic","Extrapolate=Linear","MultiX=Average","Skip=True","Sort=True")</f>
        <v>13.683847021179469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47924</v>
      </c>
      <c r="T2080" s="43">
        <f ca="1">_xll.BInterpol('Base CDI'!$H$4:$H$28,'Base CDI'!$J$4:$J$29,S2080,"Cubic","Extrapolate=Linear","MultiX=Average","Skip=True","Sort=True")</f>
        <v>13.683012297110208</v>
      </c>
      <c r="U2080" s="43">
        <f ca="1">_xll.BInterpol('Base CDI'!$H$4:$H$28,'Base CDI'!$I$4:$I$29,S2080,"Cubic","Extrapolate=Linear","MultiX=Average","Skip=True","Sort=True")</f>
        <v>13.684025303404512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47925</v>
      </c>
      <c r="T2081" s="43">
        <f ca="1">_xll.BInterpol('Base CDI'!$H$4:$H$28,'Base CDI'!$J$4:$J$29,S2081,"Cubic","Extrapolate=Linear","MultiX=Average","Skip=True","Sort=True")</f>
        <v>13.683203405511561</v>
      </c>
      <c r="U2081" s="43">
        <f ca="1">_xll.BInterpol('Base CDI'!$H$4:$H$28,'Base CDI'!$I$4:$I$29,S2081,"Cubic","Extrapolate=Linear","MultiX=Average","Skip=True","Sort=True")</f>
        <v>13.684203284757672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47926</v>
      </c>
      <c r="T2082" s="43">
        <f ca="1">_xll.BInterpol('Base CDI'!$H$4:$H$28,'Base CDI'!$J$4:$J$29,S2082,"Cubic","Extrapolate=Linear","MultiX=Average","Skip=True","Sort=True")</f>
        <v>13.683394205116302</v>
      </c>
      <c r="U2082" s="43">
        <f ca="1">_xll.BInterpol('Base CDI'!$H$4:$H$28,'Base CDI'!$I$4:$I$29,S2082,"Cubic","Extrapolate=Linear","MultiX=Average","Skip=True","Sort=True")</f>
        <v>13.68438096553164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47927</v>
      </c>
      <c r="T2083" s="43">
        <f ca="1">_xll.BInterpol('Base CDI'!$H$4:$H$28,'Base CDI'!$J$4:$J$29,S2083,"Cubic","Extrapolate=Linear","MultiX=Average","Skip=True","Sort=True")</f>
        <v>13.683584696114544</v>
      </c>
      <c r="U2083" s="43">
        <f ca="1">_xll.BInterpol('Base CDI'!$H$4:$H$28,'Base CDI'!$I$4:$I$29,S2083,"Cubic","Extrapolate=Linear","MultiX=Average","Skip=True","Sort=True")</f>
        <v>13.684558346019102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47928</v>
      </c>
      <c r="T2084" s="43">
        <f ca="1">_xll.BInterpol('Base CDI'!$H$4:$H$28,'Base CDI'!$J$4:$J$29,S2084,"Cubic","Extrapolate=Linear","MultiX=Average","Skip=True","Sort=True")</f>
        <v>13.683774878696394</v>
      </c>
      <c r="U2084" s="43">
        <f ca="1">_xll.BInterpol('Base CDI'!$H$4:$H$28,'Base CDI'!$I$4:$I$29,S2084,"Cubic","Extrapolate=Linear","MultiX=Average","Skip=True","Sort=True")</f>
        <v>13.68473542651275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47929</v>
      </c>
      <c r="T2085" s="43">
        <f ca="1">_xll.BInterpol('Base CDI'!$H$4:$H$28,'Base CDI'!$J$4:$J$29,S2085,"Cubic","Extrapolate=Linear","MultiX=Average","Skip=True","Sort=True")</f>
        <v>13.683964753051965</v>
      </c>
      <c r="U2085" s="43">
        <f ca="1">_xll.BInterpol('Base CDI'!$H$4:$H$28,'Base CDI'!$I$4:$I$29,S2085,"Cubic","Extrapolate=Linear","MultiX=Average","Skip=True","Sort=True")</f>
        <v>13.684912207305269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47930</v>
      </c>
      <c r="T2086" s="43">
        <f ca="1">_xll.BInterpol('Base CDI'!$H$4:$H$28,'Base CDI'!$J$4:$J$29,S2086,"Cubic","Extrapolate=Linear","MultiX=Average","Skip=True","Sort=True")</f>
        <v>13.68415431937137</v>
      </c>
      <c r="U2086" s="43">
        <f ca="1">_xll.BInterpol('Base CDI'!$H$4:$H$28,'Base CDI'!$I$4:$I$29,S2086,"Cubic","Extrapolate=Linear","MultiX=Average","Skip=True","Sort=True")</f>
        <v>13.685088688689349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47931</v>
      </c>
      <c r="T2087" s="43">
        <f ca="1">_xll.BInterpol('Base CDI'!$H$4:$H$28,'Base CDI'!$J$4:$J$29,S2087,"Cubic","Extrapolate=Linear","MultiX=Average","Skip=True","Sort=True")</f>
        <v>13.684343577844718</v>
      </c>
      <c r="U2087" s="43">
        <f ca="1">_xll.BInterpol('Base CDI'!$H$4:$H$28,'Base CDI'!$I$4:$I$29,S2087,"Cubic","Extrapolate=Linear","MultiX=Average","Skip=True","Sort=True")</f>
        <v>13.685264870957679</v>
      </c>
    </row>
    <row r="2088" spans="16:21" x14ac:dyDescent="0.25">
      <c r="P2088" s="10">
        <v>37550</v>
      </c>
      <c r="Q2088">
        <v>7.947336</v>
      </c>
      <c r="S2088" s="42">
        <f t="shared" ca="1" si="37"/>
        <v>47932</v>
      </c>
      <c r="T2088" s="43">
        <f ca="1">_xll.BInterpol('Base CDI'!$H$4:$H$28,'Base CDI'!$J$4:$J$29,S2088,"Cubic","Extrapolate=Linear","MultiX=Average","Skip=True","Sort=True")</f>
        <v>13.684532528662121</v>
      </c>
      <c r="U2088" s="43">
        <f ca="1">_xll.BInterpol('Base CDI'!$H$4:$H$28,'Base CDI'!$I$4:$I$29,S2088,"Cubic","Extrapolate=Linear","MultiX=Average","Skip=True","Sort=True")</f>
        <v>13.685440754402949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47933</v>
      </c>
      <c r="T2089" s="43">
        <f ca="1">_xll.BInterpol('Base CDI'!$H$4:$H$28,'Base CDI'!$J$4:$J$29,S2089,"Cubic","Extrapolate=Linear","MultiX=Average","Skip=True","Sort=True")</f>
        <v>13.68472117201369</v>
      </c>
      <c r="U2089" s="43">
        <f ca="1">_xll.BInterpol('Base CDI'!$H$4:$H$28,'Base CDI'!$I$4:$I$29,S2089,"Cubic","Extrapolate=Linear","MultiX=Average","Skip=True","Sort=True")</f>
        <v>13.685616339317844</v>
      </c>
    </row>
    <row r="2090" spans="16:21" x14ac:dyDescent="0.25">
      <c r="P2090" s="10">
        <v>37552</v>
      </c>
      <c r="Q2090">
        <v>7.959282</v>
      </c>
      <c r="S2090" s="42">
        <f t="shared" ca="1" si="37"/>
        <v>47934</v>
      </c>
      <c r="T2090" s="43">
        <f ca="1">_xll.BInterpol('Base CDI'!$H$4:$H$28,'Base CDI'!$J$4:$J$29,S2090,"Cubic","Extrapolate=Linear","MultiX=Average","Skip=True","Sort=True")</f>
        <v>13.684909508089536</v>
      </c>
      <c r="U2090" s="43">
        <f ca="1">_xll.BInterpol('Base CDI'!$H$4:$H$28,'Base CDI'!$I$4:$I$29,S2090,"Cubic","Extrapolate=Linear","MultiX=Average","Skip=True","Sort=True")</f>
        <v>13.685791625995055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47935</v>
      </c>
      <c r="T2091" s="43">
        <f ca="1">_xll.BInterpol('Base CDI'!$H$4:$H$28,'Base CDI'!$J$4:$J$29,S2091,"Cubic","Extrapolate=Linear","MultiX=Average","Skip=True","Sort=True")</f>
        <v>13.68509753707977</v>
      </c>
      <c r="U2091" s="43">
        <f ca="1">_xll.BInterpol('Base CDI'!$H$4:$H$28,'Base CDI'!$I$4:$I$29,S2091,"Cubic","Extrapolate=Linear","MultiX=Average","Skip=True","Sort=True")</f>
        <v>13.68596661472727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47936</v>
      </c>
      <c r="T2092" s="43">
        <f ca="1">_xll.BInterpol('Base CDI'!$H$4:$H$28,'Base CDI'!$J$4:$J$29,S2092,"Cubic","Extrapolate=Linear","MultiX=Average","Skip=True","Sort=True")</f>
        <v>13.685285259174503</v>
      </c>
      <c r="U2092" s="43">
        <f ca="1">_xll.BInterpol('Base CDI'!$H$4:$H$28,'Base CDI'!$I$4:$I$29,S2092,"Cubic","Extrapolate=Linear","MultiX=Average","Skip=True","Sort=True")</f>
        <v>13.68614130580718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47937</v>
      </c>
      <c r="T2093" s="43">
        <f ca="1">_xll.BInterpol('Base CDI'!$H$4:$H$28,'Base CDI'!$J$4:$J$29,S2093,"Cubic","Extrapolate=Linear","MultiX=Average","Skip=True","Sort=True")</f>
        <v>13.685472674563846</v>
      </c>
      <c r="U2093" s="43">
        <f ca="1">_xll.BInterpol('Base CDI'!$H$4:$H$28,'Base CDI'!$I$4:$I$29,S2093,"Cubic","Extrapolate=Linear","MultiX=Average","Skip=True","Sort=True")</f>
        <v>13.686315699527469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47938</v>
      </c>
      <c r="T2094" s="43">
        <f ca="1">_xll.BInterpol('Base CDI'!$H$4:$H$28,'Base CDI'!$J$4:$J$29,S2094,"Cubic","Extrapolate=Linear","MultiX=Average","Skip=True","Sort=True")</f>
        <v>13.685659783437911</v>
      </c>
      <c r="U2094" s="43">
        <f ca="1">_xll.BInterpol('Base CDI'!$H$4:$H$28,'Base CDI'!$I$4:$I$29,S2094,"Cubic","Extrapolate=Linear","MultiX=Average","Skip=True","Sort=True")</f>
        <v>13.68648979618083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47939</v>
      </c>
      <c r="T2095" s="43">
        <f ca="1">_xll.BInterpol('Base CDI'!$H$4:$H$28,'Base CDI'!$J$4:$J$29,S2095,"Cubic","Extrapolate=Linear","MultiX=Average","Skip=True","Sort=True")</f>
        <v>13.685846585986809</v>
      </c>
      <c r="U2095" s="43">
        <f ca="1">_xll.BInterpol('Base CDI'!$H$4:$H$28,'Base CDI'!$I$4:$I$29,S2095,"Cubic","Extrapolate=Linear","MultiX=Average","Skip=True","Sort=True")</f>
        <v>13.686663596059947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47940</v>
      </c>
      <c r="T2096" s="43">
        <f ca="1">_xll.BInterpol('Base CDI'!$H$4:$H$28,'Base CDI'!$J$4:$J$29,S2096,"Cubic","Extrapolate=Linear","MultiX=Average","Skip=True","Sort=True")</f>
        <v>13.68603308240065</v>
      </c>
      <c r="U2096" s="43">
        <f ca="1">_xll.BInterpol('Base CDI'!$H$4:$H$28,'Base CDI'!$I$4:$I$29,S2096,"Cubic","Extrapolate=Linear","MultiX=Average","Skip=True","Sort=True")</f>
        <v>13.686837099457513</v>
      </c>
    </row>
    <row r="2097" spans="16:21" x14ac:dyDescent="0.25">
      <c r="P2097" s="10">
        <v>37561</v>
      </c>
      <c r="Q2097">
        <v>8.001182</v>
      </c>
      <c r="S2097" s="42">
        <f t="shared" ca="1" si="37"/>
        <v>47941</v>
      </c>
      <c r="T2097" s="43">
        <f ca="1">_xll.BInterpol('Base CDI'!$H$4:$H$28,'Base CDI'!$J$4:$J$29,S2097,"Cubic","Extrapolate=Linear","MultiX=Average","Skip=True","Sort=True")</f>
        <v>13.686219272869547</v>
      </c>
      <c r="U2097" s="43">
        <f ca="1">_xll.BInterpol('Base CDI'!$H$4:$H$28,'Base CDI'!$I$4:$I$29,S2097,"Cubic","Extrapolate=Linear","MultiX=Average","Skip=True","Sort=True")</f>
        <v>13.687010306666215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47942</v>
      </c>
      <c r="T2098" s="43">
        <f ca="1">_xll.BInterpol('Base CDI'!$H$4:$H$28,'Base CDI'!$J$4:$J$29,S2098,"Cubic","Extrapolate=Linear","MultiX=Average","Skip=True","Sort=True")</f>
        <v>13.686405157583609</v>
      </c>
      <c r="U2098" s="43">
        <f ca="1">_xll.BInterpol('Base CDI'!$H$4:$H$28,'Base CDI'!$I$4:$I$29,S2098,"Cubic","Extrapolate=Linear","MultiX=Average","Skip=True","Sort=True")</f>
        <v>13.68718321797874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47943</v>
      </c>
      <c r="T2099" s="43">
        <f ca="1">_xll.BInterpol('Base CDI'!$H$4:$H$28,'Base CDI'!$J$4:$J$29,S2099,"Cubic","Extrapolate=Linear","MultiX=Average","Skip=True","Sort=True")</f>
        <v>13.686590736732947</v>
      </c>
      <c r="U2099" s="43">
        <f ca="1">_xll.BInterpol('Base CDI'!$H$4:$H$28,'Base CDI'!$I$4:$I$29,S2099,"Cubic","Extrapolate=Linear","MultiX=Average","Skip=True","Sort=True")</f>
        <v>13.687355833687779</v>
      </c>
    </row>
    <row r="2100" spans="16:21" x14ac:dyDescent="0.25">
      <c r="P2100" s="10">
        <v>37566</v>
      </c>
      <c r="Q2100">
        <v>8.019209</v>
      </c>
      <c r="S2100" s="42">
        <f t="shared" ca="1" si="37"/>
        <v>47944</v>
      </c>
      <c r="T2100" s="43">
        <f ca="1">_xll.BInterpol('Base CDI'!$H$4:$H$28,'Base CDI'!$J$4:$J$29,S2100,"Cubic","Extrapolate=Linear","MultiX=Average","Skip=True","Sort=True")</f>
        <v>13.686776010507675</v>
      </c>
      <c r="U2100" s="43">
        <f ca="1">_xll.BInterpol('Base CDI'!$H$4:$H$28,'Base CDI'!$I$4:$I$29,S2100,"Cubic","Extrapolate=Linear","MultiX=Average","Skip=True","Sort=True")</f>
        <v>13.687528154086019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47945</v>
      </c>
      <c r="T2101" s="43">
        <f ca="1">_xll.BInterpol('Base CDI'!$H$4:$H$28,'Base CDI'!$J$4:$J$29,S2101,"Cubic","Extrapolate=Linear","MultiX=Average","Skip=True","Sort=True")</f>
        <v>13.686960979097902</v>
      </c>
      <c r="U2101" s="43">
        <f ca="1">_xll.BInterpol('Base CDI'!$H$4:$H$28,'Base CDI'!$I$4:$I$29,S2101,"Cubic","Extrapolate=Linear","MultiX=Average","Skip=True","Sort=True")</f>
        <v>13.68770017946615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47946</v>
      </c>
      <c r="T2102" s="43">
        <f ca="1">_xll.BInterpol('Base CDI'!$H$4:$H$28,'Base CDI'!$J$4:$J$29,S2102,"Cubic","Extrapolate=Linear","MultiX=Average","Skip=True","Sort=True")</f>
        <v>13.687145642693739</v>
      </c>
      <c r="U2102" s="43">
        <f ca="1">_xll.BInterpol('Base CDI'!$H$4:$H$28,'Base CDI'!$I$4:$I$29,S2102,"Cubic","Extrapolate=Linear","MultiX=Average","Skip=True","Sort=True")</f>
        <v>13.68787191012086</v>
      </c>
    </row>
    <row r="2103" spans="16:21" x14ac:dyDescent="0.25">
      <c r="P2103" s="10">
        <v>37571</v>
      </c>
      <c r="Q2103">
        <v>8.037293</v>
      </c>
      <c r="S2103" s="42">
        <f t="shared" ca="1" si="37"/>
        <v>47947</v>
      </c>
      <c r="T2103" s="43">
        <f ca="1">_xll.BInterpol('Base CDI'!$H$4:$H$28,'Base CDI'!$J$4:$J$29,S2103,"Cubic","Extrapolate=Linear","MultiX=Average","Skip=True","Sort=True")</f>
        <v>13.687330001485298</v>
      </c>
      <c r="U2103" s="43">
        <f ca="1">_xll.BInterpol('Base CDI'!$H$4:$H$28,'Base CDI'!$I$4:$I$29,S2103,"Cubic","Extrapolate=Linear","MultiX=Average","Skip=True","Sort=True")</f>
        <v>13.688043346342837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47948</v>
      </c>
      <c r="T2104" s="43">
        <f ca="1">_xll.BInterpol('Base CDI'!$H$4:$H$28,'Base CDI'!$J$4:$J$29,S2104,"Cubic","Extrapolate=Linear","MultiX=Average","Skip=True","Sort=True")</f>
        <v>13.687514055662691</v>
      </c>
      <c r="U2104" s="43">
        <f ca="1">_xll.BInterpol('Base CDI'!$H$4:$H$28,'Base CDI'!$I$4:$I$29,S2104,"Cubic","Extrapolate=Linear","MultiX=Average","Skip=True","Sort=True")</f>
        <v>13.688214488424771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47949</v>
      </c>
      <c r="T2105" s="43">
        <f ca="1">_xll.BInterpol('Base CDI'!$H$4:$H$28,'Base CDI'!$J$4:$J$29,S2105,"Cubic","Extrapolate=Linear","MultiX=Average","Skip=True","Sort=True")</f>
        <v>13.687697805416025</v>
      </c>
      <c r="U2105" s="43">
        <f ca="1">_xll.BInterpol('Base CDI'!$H$4:$H$28,'Base CDI'!$I$4:$I$29,S2105,"Cubic","Extrapolate=Linear","MultiX=Average","Skip=True","Sort=True")</f>
        <v>13.68838533665935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47950</v>
      </c>
      <c r="T2106" s="43">
        <f ca="1">_xll.BInterpol('Base CDI'!$H$4:$H$28,'Base CDI'!$J$4:$J$29,S2106,"Cubic","Extrapolate=Linear","MultiX=Average","Skip=True","Sort=True")</f>
        <v>13.687881250935417</v>
      </c>
      <c r="U2106" s="43">
        <f ca="1">_xll.BInterpol('Base CDI'!$H$4:$H$28,'Base CDI'!$I$4:$I$29,S2106,"Cubic","Extrapolate=Linear","MultiX=Average","Skip=True","Sort=True")</f>
        <v>13.688555891339261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47951</v>
      </c>
      <c r="T2107" s="43">
        <f ca="1">_xll.BInterpol('Base CDI'!$H$4:$H$28,'Base CDI'!$J$4:$J$29,S2107,"Cubic","Extrapolate=Linear","MultiX=Average","Skip=True","Sort=True")</f>
        <v>13.688064392410974</v>
      </c>
      <c r="U2107" s="43">
        <f ca="1">_xll.BInterpol('Base CDI'!$H$4:$H$28,'Base CDI'!$I$4:$I$29,S2107,"Cubic","Extrapolate=Linear","MultiX=Average","Skip=True","Sort=True")</f>
        <v>13.688726152757194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47952</v>
      </c>
      <c r="T2108" s="43">
        <f ca="1">_xll.BInterpol('Base CDI'!$H$4:$H$28,'Base CDI'!$J$4:$J$29,S2108,"Cubic","Extrapolate=Linear","MultiX=Average","Skip=True","Sort=True")</f>
        <v>13.688247230032808</v>
      </c>
      <c r="U2108" s="43">
        <f ca="1">_xll.BInterpol('Base CDI'!$H$4:$H$28,'Base CDI'!$I$4:$I$29,S2108,"Cubic","Extrapolate=Linear","MultiX=Average","Skip=True","Sort=True")</f>
        <v>13.688896121205838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47953</v>
      </c>
      <c r="T2109" s="43">
        <f ca="1">_xll.BInterpol('Base CDI'!$H$4:$H$28,'Base CDI'!$J$4:$J$29,S2109,"Cubic","Extrapolate=Linear","MultiX=Average","Skip=True","Sort=True")</f>
        <v>13.68842976399103</v>
      </c>
      <c r="U2109" s="43">
        <f ca="1">_xll.BInterpol('Base CDI'!$H$4:$H$28,'Base CDI'!$I$4:$I$29,S2109,"Cubic","Extrapolate=Linear","MultiX=Average","Skip=True","Sort=True")</f>
        <v>13.689065796977882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47954</v>
      </c>
      <c r="T2110" s="43">
        <f ca="1">_xll.BInterpol('Base CDI'!$H$4:$H$28,'Base CDI'!$J$4:$J$29,S2110,"Cubic","Extrapolate=Linear","MultiX=Average","Skip=True","Sort=True")</f>
        <v>13.688611994475751</v>
      </c>
      <c r="U2110" s="43">
        <f ca="1">_xll.BInterpol('Base CDI'!$H$4:$H$28,'Base CDI'!$I$4:$I$29,S2110,"Cubic","Extrapolate=Linear","MultiX=Average","Skip=True","Sort=True")</f>
        <v>13.689235180366012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47955</v>
      </c>
      <c r="T2111" s="43">
        <f ca="1">_xll.BInterpol('Base CDI'!$H$4:$H$28,'Base CDI'!$J$4:$J$29,S2111,"Cubic","Extrapolate=Linear","MultiX=Average","Skip=True","Sort=True")</f>
        <v>13.688793921677084</v>
      </c>
      <c r="U2111" s="43">
        <f ca="1">_xll.BInterpol('Base CDI'!$H$4:$H$28,'Base CDI'!$I$4:$I$29,S2111,"Cubic","Extrapolate=Linear","MultiX=Average","Skip=True","Sort=True")</f>
        <v>13.689404271662919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47956</v>
      </c>
      <c r="T2112" s="43">
        <f ca="1">_xll.BInterpol('Base CDI'!$H$4:$H$28,'Base CDI'!$J$4:$J$29,S2112,"Cubic","Extrapolate=Linear","MultiX=Average","Skip=True","Sort=True")</f>
        <v>13.688975545785137</v>
      </c>
      <c r="U2112" s="43">
        <f ca="1">_xll.BInterpol('Base CDI'!$H$4:$H$28,'Base CDI'!$I$4:$I$29,S2112,"Cubic","Extrapolate=Linear","MultiX=Average","Skip=True","Sort=True")</f>
        <v>13.689573071161291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47957</v>
      </c>
      <c r="T2113" s="43">
        <f ca="1">_xll.BInterpol('Base CDI'!$H$4:$H$28,'Base CDI'!$J$4:$J$29,S2113,"Cubic","Extrapolate=Linear","MultiX=Average","Skip=True","Sort=True")</f>
        <v>13.689156866990023</v>
      </c>
      <c r="U2113" s="43">
        <f ca="1">_xll.BInterpol('Base CDI'!$H$4:$H$28,'Base CDI'!$I$4:$I$29,S2113,"Cubic","Extrapolate=Linear","MultiX=Average","Skip=True","Sort=True")</f>
        <v>13.689741579153818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47958</v>
      </c>
      <c r="T2114" s="43">
        <f ca="1">_xll.BInterpol('Base CDI'!$H$4:$H$28,'Base CDI'!$J$4:$J$29,S2114,"Cubic","Extrapolate=Linear","MultiX=Average","Skip=True","Sort=True")</f>
        <v>13.689337885481853</v>
      </c>
      <c r="U2114" s="43">
        <f ca="1">_xll.BInterpol('Base CDI'!$H$4:$H$28,'Base CDI'!$I$4:$I$29,S2114,"Cubic","Extrapolate=Linear","MultiX=Average","Skip=True","Sort=True")</f>
        <v>13.689909795933186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47959</v>
      </c>
      <c r="T2115" s="43">
        <f ca="1">_xll.BInterpol('Base CDI'!$H$4:$H$28,'Base CDI'!$J$4:$J$29,S2115,"Cubic","Extrapolate=Linear","MultiX=Average","Skip=True","Sort=True")</f>
        <v>13.68951860145074</v>
      </c>
      <c r="U2115" s="43">
        <f ca="1">_xll.BInterpol('Base CDI'!$H$4:$H$28,'Base CDI'!$I$4:$I$29,S2115,"Cubic","Extrapolate=Linear","MultiX=Average","Skip=True","Sort=True")</f>
        <v>13.690077721792084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47960</v>
      </c>
      <c r="T2116" s="43">
        <f ca="1">_xll.BInterpol('Base CDI'!$H$4:$H$28,'Base CDI'!$J$4:$J$29,S2116,"Cubic","Extrapolate=Linear","MultiX=Average","Skip=True","Sort=True")</f>
        <v>13.689699015086791</v>
      </c>
      <c r="U2116" s="43">
        <f ca="1">_xll.BInterpol('Base CDI'!$H$4:$H$28,'Base CDI'!$I$4:$I$29,S2116,"Cubic","Extrapolate=Linear","MultiX=Average","Skip=True","Sort=True")</f>
        <v>13.690245357023203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47961</v>
      </c>
      <c r="T2117" s="43">
        <f ca="1">_xll.BInterpol('Base CDI'!$H$4:$H$28,'Base CDI'!$J$4:$J$29,S2117,"Cubic","Extrapolate=Linear","MultiX=Average","Skip=True","Sort=True")</f>
        <v>13.68987912658012</v>
      </c>
      <c r="U2117" s="43">
        <f ca="1">_xll.BInterpol('Base CDI'!$H$4:$H$28,'Base CDI'!$I$4:$I$29,S2117,"Cubic","Extrapolate=Linear","MultiX=Average","Skip=True","Sort=True")</f>
        <v>13.690412701919229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47962</v>
      </c>
      <c r="T2118" s="43">
        <f ca="1">_xll.BInterpol('Base CDI'!$H$4:$H$28,'Base CDI'!$J$4:$J$29,S2118,"Cubic","Extrapolate=Linear","MultiX=Average","Skip=True","Sort=True")</f>
        <v>13.690058936120838</v>
      </c>
      <c r="U2118" s="43">
        <f ca="1">_xll.BInterpol('Base CDI'!$H$4:$H$28,'Base CDI'!$I$4:$I$29,S2118,"Cubic","Extrapolate=Linear","MultiX=Average","Skip=True","Sort=True")</f>
        <v>13.690579756772852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47963</v>
      </c>
      <c r="T2119" s="43">
        <f ca="1">_xll.BInterpol('Base CDI'!$H$4:$H$28,'Base CDI'!$J$4:$J$29,S2119,"Cubic","Extrapolate=Linear","MultiX=Average","Skip=True","Sort=True")</f>
        <v>13.690238443899055</v>
      </c>
      <c r="U2119" s="43">
        <f ca="1">_xll.BInterpol('Base CDI'!$H$4:$H$28,'Base CDI'!$I$4:$I$29,S2119,"Cubic","Extrapolate=Linear","MultiX=Average","Skip=True","Sort=True")</f>
        <v>13.690746521876761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47964</v>
      </c>
      <c r="T2120" s="43">
        <f ca="1">_xll.BInterpol('Base CDI'!$H$4:$H$28,'Base CDI'!$J$4:$J$29,S2120,"Cubic","Extrapolate=Linear","MultiX=Average","Skip=True","Sort=True")</f>
        <v>13.690417650104882</v>
      </c>
      <c r="U2120" s="43">
        <f ca="1">_xll.BInterpol('Base CDI'!$H$4:$H$28,'Base CDI'!$I$4:$I$29,S2120,"Cubic","Extrapolate=Linear","MultiX=Average","Skip=True","Sort=True")</f>
        <v>13.690912997523643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47965</v>
      </c>
      <c r="T2121" s="43">
        <f ca="1">_xll.BInterpol('Base CDI'!$H$4:$H$28,'Base CDI'!$J$4:$J$29,S2121,"Cubic","Extrapolate=Linear","MultiX=Average","Skip=True","Sort=True")</f>
        <v>13.690596554928431</v>
      </c>
      <c r="U2121" s="43">
        <f ca="1">_xll.BInterpol('Base CDI'!$H$4:$H$28,'Base CDI'!$I$4:$I$29,S2121,"Cubic","Extrapolate=Linear","MultiX=Average","Skip=True","Sort=True")</f>
        <v>13.691079184006188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47966</v>
      </c>
      <c r="T2122" s="43">
        <f ca="1">_xll.BInterpol('Base CDI'!$H$4:$H$28,'Base CDI'!$J$4:$J$29,S2122,"Cubic","Extrapolate=Linear","MultiX=Average","Skip=True","Sort=True")</f>
        <v>13.690775158559815</v>
      </c>
      <c r="U2122" s="43">
        <f ca="1">_xll.BInterpol('Base CDI'!$H$4:$H$28,'Base CDI'!$I$4:$I$29,S2122,"Cubic","Extrapolate=Linear","MultiX=Average","Skip=True","Sort=True")</f>
        <v>13.691245081617083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47967</v>
      </c>
      <c r="T2123" s="43">
        <f ca="1">_xll.BInterpol('Base CDI'!$H$4:$H$28,'Base CDI'!$J$4:$J$29,S2123,"Cubic","Extrapolate=Linear","MultiX=Average","Skip=True","Sort=True")</f>
        <v>13.690953461189141</v>
      </c>
      <c r="U2123" s="43">
        <f ca="1">_xll.BInterpol('Base CDI'!$H$4:$H$28,'Base CDI'!$I$4:$I$29,S2123,"Cubic","Extrapolate=Linear","MultiX=Average","Skip=True","Sort=True")</f>
        <v>13.691410690649018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47968</v>
      </c>
      <c r="T2124" s="43">
        <f ca="1">_xll.BInterpol('Base CDI'!$H$4:$H$28,'Base CDI'!$J$4:$J$29,S2124,"Cubic","Extrapolate=Linear","MultiX=Average","Skip=True","Sort=True")</f>
        <v>13.691131463006522</v>
      </c>
      <c r="U2124" s="43">
        <f ca="1">_xll.BInterpol('Base CDI'!$H$4:$H$28,'Base CDI'!$I$4:$I$29,S2124,"Cubic","Extrapolate=Linear","MultiX=Average","Skip=True","Sort=True")</f>
        <v>13.691576011394682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47969</v>
      </c>
      <c r="T2125" s="43">
        <f ca="1">_xll.BInterpol('Base CDI'!$H$4:$H$28,'Base CDI'!$J$4:$J$29,S2125,"Cubic","Extrapolate=Linear","MultiX=Average","Skip=True","Sort=True")</f>
        <v>13.691309164202069</v>
      </c>
      <c r="U2125" s="43">
        <f ca="1">_xll.BInterpol('Base CDI'!$H$4:$H$28,'Base CDI'!$I$4:$I$29,S2125,"Cubic","Extrapolate=Linear","MultiX=Average","Skip=True","Sort=True")</f>
        <v>13.691741044146763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47970</v>
      </c>
      <c r="T2126" s="43">
        <f ca="1">_xll.BInterpol('Base CDI'!$H$4:$H$28,'Base CDI'!$J$4:$J$29,S2126,"Cubic","Extrapolate=Linear","MultiX=Average","Skip=True","Sort=True")</f>
        <v>13.691486564965896</v>
      </c>
      <c r="U2126" s="43">
        <f ca="1">_xll.BInterpol('Base CDI'!$H$4:$H$28,'Base CDI'!$I$4:$I$29,S2126,"Cubic","Extrapolate=Linear","MultiX=Average","Skip=True","Sort=True")</f>
        <v>13.69190578919795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47971</v>
      </c>
      <c r="T2127" s="43">
        <f ca="1">_xll.BInterpol('Base CDI'!$H$4:$H$28,'Base CDI'!$J$4:$J$29,S2127,"Cubic","Extrapolate=Linear","MultiX=Average","Skip=True","Sort=True")</f>
        <v>13.691663665488109</v>
      </c>
      <c r="U2127" s="43">
        <f ca="1">_xll.BInterpol('Base CDI'!$H$4:$H$28,'Base CDI'!$I$4:$I$29,S2127,"Cubic","Extrapolate=Linear","MultiX=Average","Skip=True","Sort=True")</f>
        <v>13.692070246840929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47972</v>
      </c>
      <c r="T2128" s="43">
        <f ca="1">_xll.BInterpol('Base CDI'!$H$4:$H$28,'Base CDI'!$J$4:$J$29,S2128,"Cubic","Extrapolate=Linear","MultiX=Average","Skip=True","Sort=True")</f>
        <v>13.691840465958823</v>
      </c>
      <c r="U2128" s="43">
        <f ca="1">_xll.BInterpol('Base CDI'!$H$4:$H$28,'Base CDI'!$I$4:$I$29,S2128,"Cubic","Extrapolate=Linear","MultiX=Average","Skip=True","Sort=True")</f>
        <v>13.692234417368393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47973</v>
      </c>
      <c r="T2129" s="43">
        <f ca="1">_xll.BInterpol('Base CDI'!$H$4:$H$28,'Base CDI'!$J$4:$J$29,S2129,"Cubic","Extrapolate=Linear","MultiX=Average","Skip=True","Sort=True")</f>
        <v>13.692016966568147</v>
      </c>
      <c r="U2129" s="43">
        <f ca="1">_xll.BInterpol('Base CDI'!$H$4:$H$28,'Base CDI'!$I$4:$I$29,S2129,"Cubic","Extrapolate=Linear","MultiX=Average","Skip=True","Sort=True")</f>
        <v>13.692398301073027</v>
      </c>
    </row>
    <row r="2130" spans="16:21" x14ac:dyDescent="0.25">
      <c r="P2130" s="10">
        <v>37609</v>
      </c>
      <c r="Q2130">
        <v>8.206906</v>
      </c>
      <c r="S2130" s="42">
        <f t="shared" ca="1" si="38"/>
        <v>47974</v>
      </c>
      <c r="T2130" s="43">
        <f ca="1">_xll.BInterpol('Base CDI'!$H$4:$H$28,'Base CDI'!$J$4:$J$29,S2130,"Cubic","Extrapolate=Linear","MultiX=Average","Skip=True","Sort=True")</f>
        <v>13.692193167506193</v>
      </c>
      <c r="U2130" s="43">
        <f ca="1">_xll.BInterpol('Base CDI'!$H$4:$H$28,'Base CDI'!$I$4:$I$29,S2130,"Cubic","Extrapolate=Linear","MultiX=Average","Skip=True","Sort=True")</f>
        <v>13.69256189824752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47975</v>
      </c>
      <c r="T2131" s="43">
        <f ca="1">_xll.BInterpol('Base CDI'!$H$4:$H$28,'Base CDI'!$J$4:$J$29,S2131,"Cubic","Extrapolate=Linear","MultiX=Average","Skip=True","Sort=True")</f>
        <v>13.692369068963071</v>
      </c>
      <c r="U2131" s="43">
        <f ca="1">_xll.BInterpol('Base CDI'!$H$4:$H$28,'Base CDI'!$I$4:$I$29,S2131,"Cubic","Extrapolate=Linear","MultiX=Average","Skip=True","Sort=True")</f>
        <v>13.692725209184564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47976</v>
      </c>
      <c r="T2132" s="43">
        <f ca="1">_xll.BInterpol('Base CDI'!$H$4:$H$28,'Base CDI'!$J$4:$J$29,S2132,"Cubic","Extrapolate=Linear","MultiX=Average","Skip=True","Sort=True")</f>
        <v>13.692544671128895</v>
      </c>
      <c r="U2132" s="43">
        <f ca="1">_xll.BInterpol('Base CDI'!$H$4:$H$28,'Base CDI'!$I$4:$I$29,S2132,"Cubic","Extrapolate=Linear","MultiX=Average","Skip=True","Sort=True")</f>
        <v>13.692888234176843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47977</v>
      </c>
      <c r="T2133" s="43">
        <f ca="1">_xll.BInterpol('Base CDI'!$H$4:$H$28,'Base CDI'!$J$4:$J$29,S2133,"Cubic","Extrapolate=Linear","MultiX=Average","Skip=True","Sort=True")</f>
        <v>13.692719974193773</v>
      </c>
      <c r="U2133" s="43">
        <f ca="1">_xll.BInterpol('Base CDI'!$H$4:$H$28,'Base CDI'!$I$4:$I$29,S2133,"Cubic","Extrapolate=Linear","MultiX=Average","Skip=True","Sort=True")</f>
        <v>13.69305097351705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47978</v>
      </c>
      <c r="T2134" s="43">
        <f ca="1">_xll.BInterpol('Base CDI'!$H$4:$H$28,'Base CDI'!$J$4:$J$29,S2134,"Cubic","Extrapolate=Linear","MultiX=Average","Skip=True","Sort=True")</f>
        <v>13.692894978347818</v>
      </c>
      <c r="U2134" s="43">
        <f ca="1">_xll.BInterpol('Base CDI'!$H$4:$H$28,'Base CDI'!$I$4:$I$29,S2134,"Cubic","Extrapolate=Linear","MultiX=Average","Skip=True","Sort=True")</f>
        <v>13.69321342749787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47979</v>
      </c>
      <c r="T2135" s="43">
        <f ca="1">_xll.BInterpol('Base CDI'!$H$4:$H$28,'Base CDI'!$J$4:$J$29,S2135,"Cubic","Extrapolate=Linear","MultiX=Average","Skip=True","Sort=True")</f>
        <v>13.69306968378114</v>
      </c>
      <c r="U2135" s="43">
        <f ca="1">_xll.BInterpol('Base CDI'!$H$4:$H$28,'Base CDI'!$I$4:$I$29,S2135,"Cubic","Extrapolate=Linear","MultiX=Average","Skip=True","Sort=True")</f>
        <v>13.693375596411993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47980</v>
      </c>
      <c r="T2136" s="43">
        <f ca="1">_xll.BInterpol('Base CDI'!$H$4:$H$28,'Base CDI'!$J$4:$J$29,S2136,"Cubic","Extrapolate=Linear","MultiX=Average","Skip=True","Sort=True")</f>
        <v>13.693244090683852</v>
      </c>
      <c r="U2136" s="43">
        <f ca="1">_xll.BInterpol('Base CDI'!$H$4:$H$28,'Base CDI'!$I$4:$I$29,S2136,"Cubic","Extrapolate=Linear","MultiX=Average","Skip=True","Sort=True")</f>
        <v>13.693537480552108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47981</v>
      </c>
      <c r="T2137" s="43">
        <f ca="1">_xll.BInterpol('Base CDI'!$H$4:$H$28,'Base CDI'!$J$4:$J$29,S2137,"Cubic","Extrapolate=Linear","MultiX=Average","Skip=True","Sort=True")</f>
        <v>13.693418199246063</v>
      </c>
      <c r="U2137" s="43">
        <f ca="1">_xll.BInterpol('Base CDI'!$H$4:$H$28,'Base CDI'!$I$4:$I$29,S2137,"Cubic","Extrapolate=Linear","MultiX=Average","Skip=True","Sort=True")</f>
        <v>13.693699080210903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47982</v>
      </c>
      <c r="T2138" s="43">
        <f ca="1">_xll.BInterpol('Base CDI'!$H$4:$H$28,'Base CDI'!$J$4:$J$29,S2138,"Cubic","Extrapolate=Linear","MultiX=Average","Skip=True","Sort=True")</f>
        <v>13.693592009657884</v>
      </c>
      <c r="U2138" s="43">
        <f ca="1">_xll.BInterpol('Base CDI'!$H$4:$H$28,'Base CDI'!$I$4:$I$29,S2138,"Cubic","Extrapolate=Linear","MultiX=Average","Skip=True","Sort=True")</f>
        <v>13.693860395681067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47983</v>
      </c>
      <c r="T2139" s="43">
        <f ca="1">_xll.BInterpol('Base CDI'!$H$4:$H$28,'Base CDI'!$J$4:$J$29,S2139,"Cubic","Extrapolate=Linear","MultiX=Average","Skip=True","Sort=True")</f>
        <v>13.693765522109427</v>
      </c>
      <c r="U2139" s="43">
        <f ca="1">_xll.BInterpol('Base CDI'!$H$4:$H$28,'Base CDI'!$I$4:$I$29,S2139,"Cubic","Extrapolate=Linear","MultiX=Average","Skip=True","Sort=True")</f>
        <v>13.694021427255288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47984</v>
      </c>
      <c r="T2140" s="43">
        <f ca="1">_xll.BInterpol('Base CDI'!$H$4:$H$28,'Base CDI'!$J$4:$J$29,S2140,"Cubic","Extrapolate=Linear","MultiX=Average","Skip=True","Sort=True")</f>
        <v>13.693938736790804</v>
      </c>
      <c r="U2140" s="43">
        <f ca="1">_xll.BInterpol('Base CDI'!$H$4:$H$28,'Base CDI'!$I$4:$I$29,S2140,"Cubic","Extrapolate=Linear","MultiX=Average","Skip=True","Sort=True")</f>
        <v>13.694182175226256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47985</v>
      </c>
      <c r="T2141" s="43">
        <f ca="1">_xll.BInterpol('Base CDI'!$H$4:$H$28,'Base CDI'!$J$4:$J$29,S2141,"Cubic","Extrapolate=Linear","MultiX=Average","Skip=True","Sort=True")</f>
        <v>13.694111653892124</v>
      </c>
      <c r="U2141" s="43">
        <f ca="1">_xll.BInterpol('Base CDI'!$H$4:$H$28,'Base CDI'!$I$4:$I$29,S2141,"Cubic","Extrapolate=Linear","MultiX=Average","Skip=True","Sort=True")</f>
        <v>13.694342639886658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47986</v>
      </c>
      <c r="T2142" s="43">
        <f ca="1">_xll.BInterpol('Base CDI'!$H$4:$H$28,'Base CDI'!$J$4:$J$29,S2142,"Cubic","Extrapolate=Linear","MultiX=Average","Skip=True","Sort=True")</f>
        <v>13.6942842736035</v>
      </c>
      <c r="U2142" s="43">
        <f ca="1">_xll.BInterpol('Base CDI'!$H$4:$H$28,'Base CDI'!$I$4:$I$29,S2142,"Cubic","Extrapolate=Linear","MultiX=Average","Skip=True","Sort=True")</f>
        <v>13.694502821529182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47987</v>
      </c>
      <c r="T2143" s="43">
        <f ca="1">_xll.BInterpol('Base CDI'!$H$4:$H$28,'Base CDI'!$J$4:$J$29,S2143,"Cubic","Extrapolate=Linear","MultiX=Average","Skip=True","Sort=True")</f>
        <v>13.694456596115042</v>
      </c>
      <c r="U2143" s="43">
        <f ca="1">_xll.BInterpol('Base CDI'!$H$4:$H$28,'Base CDI'!$I$4:$I$29,S2143,"Cubic","Extrapolate=Linear","MultiX=Average","Skip=True","Sort=True")</f>
        <v>13.694662720446519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47988</v>
      </c>
      <c r="T2144" s="43">
        <f ca="1">_xll.BInterpol('Base CDI'!$H$4:$H$28,'Base CDI'!$J$4:$J$29,S2144,"Cubic","Extrapolate=Linear","MultiX=Average","Skip=True","Sort=True")</f>
        <v>13.694628621616863</v>
      </c>
      <c r="U2144" s="43">
        <f ca="1">_xll.BInterpol('Base CDI'!$H$4:$H$28,'Base CDI'!$I$4:$I$29,S2144,"Cubic","Extrapolate=Linear","MultiX=Average","Skip=True","Sort=True")</f>
        <v>13.694822336931358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47989</v>
      </c>
      <c r="T2145" s="43">
        <f ca="1">_xll.BInterpol('Base CDI'!$H$4:$H$28,'Base CDI'!$J$4:$J$29,S2145,"Cubic","Extrapolate=Linear","MultiX=Average","Skip=True","Sort=True")</f>
        <v>13.694800350299072</v>
      </c>
      <c r="U2145" s="43">
        <f ca="1">_xll.BInterpol('Base CDI'!$H$4:$H$28,'Base CDI'!$I$4:$I$29,S2145,"Cubic","Extrapolate=Linear","MultiX=Average","Skip=True","Sort=True")</f>
        <v>13.694981671276384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47990</v>
      </c>
      <c r="T2146" s="43">
        <f ca="1">_xll.BInterpol('Base CDI'!$H$4:$H$28,'Base CDI'!$J$4:$J$29,S2146,"Cubic","Extrapolate=Linear","MultiX=Average","Skip=True","Sort=True")</f>
        <v>13.69497178235178</v>
      </c>
      <c r="U2146" s="43">
        <f ca="1">_xll.BInterpol('Base CDI'!$H$4:$H$28,'Base CDI'!$I$4:$I$29,S2146,"Cubic","Extrapolate=Linear","MultiX=Average","Skip=True","Sort=True")</f>
        <v>13.695140723774289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47991</v>
      </c>
      <c r="T2147" s="43">
        <f ca="1">_xll.BInterpol('Base CDI'!$H$4:$H$28,'Base CDI'!$J$4:$J$29,S2147,"Cubic","Extrapolate=Linear","MultiX=Average","Skip=True","Sort=True")</f>
        <v>13.6951429179651</v>
      </c>
      <c r="U2147" s="43">
        <f ca="1">_xll.BInterpol('Base CDI'!$H$4:$H$28,'Base CDI'!$I$4:$I$29,S2147,"Cubic","Extrapolate=Linear","MultiX=Average","Skip=True","Sort=True")</f>
        <v>13.69529949471776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47992</v>
      </c>
      <c r="T2148" s="43">
        <f ca="1">_xll.BInterpol('Base CDI'!$H$4:$H$28,'Base CDI'!$J$4:$J$29,S2148,"Cubic","Extrapolate=Linear","MultiX=Average","Skip=True","Sort=True")</f>
        <v>13.695313757329142</v>
      </c>
      <c r="U2148" s="43">
        <f ca="1">_xll.BInterpol('Base CDI'!$H$4:$H$28,'Base CDI'!$I$4:$I$29,S2148,"Cubic","Extrapolate=Linear","MultiX=Average","Skip=True","Sort=True")</f>
        <v>13.695457984399486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47993</v>
      </c>
      <c r="T2149" s="43">
        <f ca="1">_xll.BInterpol('Base CDI'!$H$4:$H$28,'Base CDI'!$J$4:$J$29,S2149,"Cubic","Extrapolate=Linear","MultiX=Average","Skip=True","Sort=True")</f>
        <v>13.695484300634018</v>
      </c>
      <c r="U2149" s="43">
        <f ca="1">_xll.BInterpol('Base CDI'!$H$4:$H$28,'Base CDI'!$I$4:$I$29,S2149,"Cubic","Extrapolate=Linear","MultiX=Average","Skip=True","Sort=True")</f>
        <v>13.695616193112155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47994</v>
      </c>
      <c r="T2150" s="43">
        <f ca="1">_xll.BInterpol('Base CDI'!$H$4:$H$28,'Base CDI'!$J$4:$J$29,S2150,"Cubic","Extrapolate=Linear","MultiX=Average","Skip=True","Sort=True")</f>
        <v>13.695654548069836</v>
      </c>
      <c r="U2150" s="43">
        <f ca="1">_xll.BInterpol('Base CDI'!$H$4:$H$28,'Base CDI'!$I$4:$I$29,S2150,"Cubic","Extrapolate=Linear","MultiX=Average","Skip=True","Sort=True")</f>
        <v>13.695774121148457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47995</v>
      </c>
      <c r="T2151" s="43">
        <f ca="1">_xll.BInterpol('Base CDI'!$H$4:$H$28,'Base CDI'!$J$4:$J$29,S2151,"Cubic","Extrapolate=Linear","MultiX=Average","Skip=True","Sort=True")</f>
        <v>13.695824499826712</v>
      </c>
      <c r="U2151" s="43">
        <f ca="1">_xll.BInterpol('Base CDI'!$H$4:$H$28,'Base CDI'!$I$4:$I$29,S2151,"Cubic","Extrapolate=Linear","MultiX=Average","Skip=True","Sort=True")</f>
        <v>13.695931768801078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47996</v>
      </c>
      <c r="T2152" s="43">
        <f ca="1">_xll.BInterpol('Base CDI'!$H$4:$H$28,'Base CDI'!$J$4:$J$29,S2152,"Cubic","Extrapolate=Linear","MultiX=Average","Skip=True","Sort=True")</f>
        <v>13.695994156094752</v>
      </c>
      <c r="U2152" s="43">
        <f ca="1">_xll.BInterpol('Base CDI'!$H$4:$H$28,'Base CDI'!$I$4:$I$29,S2152,"Cubic","Extrapolate=Linear","MultiX=Average","Skip=True","Sort=True")</f>
        <v>13.69608913636271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47997</v>
      </c>
      <c r="T2153" s="43">
        <f ca="1">_xll.BInterpol('Base CDI'!$H$4:$H$28,'Base CDI'!$J$4:$J$29,S2153,"Cubic","Extrapolate=Linear","MultiX=Average","Skip=True","Sort=True")</f>
        <v>13.696163517064072</v>
      </c>
      <c r="U2153" s="43">
        <f ca="1">_xll.BInterpol('Base CDI'!$H$4:$H$28,'Base CDI'!$I$4:$I$29,S2153,"Cubic","Extrapolate=Linear","MultiX=Average","Skip=True","Sort=True")</f>
        <v>13.696246224126039</v>
      </c>
    </row>
    <row r="2154" spans="16:21" x14ac:dyDescent="0.25">
      <c r="P2154" s="10">
        <v>37645</v>
      </c>
      <c r="Q2154">
        <v>8.382066</v>
      </c>
      <c r="S2154" s="42">
        <f t="shared" ca="1" si="38"/>
        <v>47998</v>
      </c>
      <c r="T2154" s="43">
        <f ca="1">_xll.BInterpol('Base CDI'!$H$4:$H$28,'Base CDI'!$J$4:$J$29,S2154,"Cubic","Extrapolate=Linear","MultiX=Average","Skip=True","Sort=True")</f>
        <v>13.696332582924779</v>
      </c>
      <c r="U2154" s="43">
        <f ca="1">_xll.BInterpol('Base CDI'!$H$4:$H$28,'Base CDI'!$I$4:$I$29,S2154,"Cubic","Extrapolate=Linear","MultiX=Average","Skip=True","Sort=True")</f>
        <v>13.696403032383754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47999</v>
      </c>
      <c r="T2155" s="43">
        <f ca="1">_xll.BInterpol('Base CDI'!$H$4:$H$28,'Base CDI'!$J$4:$J$29,S2155,"Cubic","Extrapolate=Linear","MultiX=Average","Skip=True","Sort=True")</f>
        <v>13.696501353866987</v>
      </c>
      <c r="U2155" s="43">
        <f ca="1">_xll.BInterpol('Base CDI'!$H$4:$H$28,'Base CDI'!$I$4:$I$29,S2155,"Cubic","Extrapolate=Linear","MultiX=Average","Skip=True","Sort=True")</f>
        <v>13.696559561428547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48000</v>
      </c>
      <c r="T2156" s="43">
        <f ca="1">_xll.BInterpol('Base CDI'!$H$4:$H$28,'Base CDI'!$J$4:$J$29,S2156,"Cubic","Extrapolate=Linear","MultiX=Average","Skip=True","Sort=True")</f>
        <v>13.696669830080806</v>
      </c>
      <c r="U2156" s="43">
        <f ca="1">_xll.BInterpol('Base CDI'!$H$4:$H$28,'Base CDI'!$I$4:$I$29,S2156,"Cubic","Extrapolate=Linear","MultiX=Average","Skip=True","Sort=True")</f>
        <v>13.696715811553101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48001</v>
      </c>
      <c r="T2157" s="43">
        <f ca="1">_xll.BInterpol('Base CDI'!$H$4:$H$28,'Base CDI'!$J$4:$J$29,S2157,"Cubic","Extrapolate=Linear","MultiX=Average","Skip=True","Sort=True")</f>
        <v>13.696838011756347</v>
      </c>
      <c r="U2157" s="43">
        <f ca="1">_xll.BInterpol('Base CDI'!$H$4:$H$28,'Base CDI'!$I$4:$I$29,S2157,"Cubic","Extrapolate=Linear","MultiX=Average","Skip=True","Sort=True")</f>
        <v>13.696871783050108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48002</v>
      </c>
      <c r="T2158" s="43">
        <f ca="1">_xll.BInterpol('Base CDI'!$H$4:$H$28,'Base CDI'!$J$4:$J$29,S2158,"Cubic","Extrapolate=Linear","MultiX=Average","Skip=True","Sort=True")</f>
        <v>13.69700589908372</v>
      </c>
      <c r="U2158" s="43">
        <f ca="1">_xll.BInterpol('Base CDI'!$H$4:$H$28,'Base CDI'!$I$4:$I$29,S2158,"Cubic","Extrapolate=Linear","MultiX=Average","Skip=True","Sort=True")</f>
        <v>13.697027476212257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48003</v>
      </c>
      <c r="T2159" s="43">
        <f ca="1">_xll.BInterpol('Base CDI'!$H$4:$H$28,'Base CDI'!$J$4:$J$29,S2159,"Cubic","Extrapolate=Linear","MultiX=Average","Skip=True","Sort=True")</f>
        <v>13.697173492253039</v>
      </c>
      <c r="U2159" s="43">
        <f ca="1">_xll.BInterpol('Base CDI'!$H$4:$H$28,'Base CDI'!$I$4:$I$29,S2159,"Cubic","Extrapolate=Linear","MultiX=Average","Skip=True","Sort=True")</f>
        <v>13.697182891332234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48004</v>
      </c>
      <c r="T2160" s="43">
        <f ca="1">_xll.BInterpol('Base CDI'!$H$4:$H$28,'Base CDI'!$J$4:$J$29,S2160,"Cubic","Extrapolate=Linear","MultiX=Average","Skip=True","Sort=True")</f>
        <v>13.697340791454414</v>
      </c>
      <c r="U2160" s="43">
        <f ca="1">_xll.BInterpol('Base CDI'!$H$4:$H$28,'Base CDI'!$I$4:$I$29,S2160,"Cubic","Extrapolate=Linear","MultiX=Average","Skip=True","Sort=True")</f>
        <v>13.697338028702731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48005</v>
      </c>
      <c r="T2161" s="43">
        <f ca="1">_xll.BInterpol('Base CDI'!$H$4:$H$28,'Base CDI'!$J$4:$J$29,S2161,"Cubic","Extrapolate=Linear","MultiX=Average","Skip=True","Sort=True")</f>
        <v>13.697507796877954</v>
      </c>
      <c r="U2161" s="43">
        <f ca="1">_xll.BInterpol('Base CDI'!$H$4:$H$28,'Base CDI'!$I$4:$I$29,S2161,"Cubic","Extrapolate=Linear","MultiX=Average","Skip=True","Sort=True")</f>
        <v>13.697492888616434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48006</v>
      </c>
      <c r="T2162" s="43">
        <f ca="1">_xll.BInterpol('Base CDI'!$H$4:$H$28,'Base CDI'!$J$4:$J$29,S2162,"Cubic","Extrapolate=Linear","MultiX=Average","Skip=True","Sort=True")</f>
        <v>13.697674508713773</v>
      </c>
      <c r="U2162" s="43">
        <f ca="1">_xll.BInterpol('Base CDI'!$H$4:$H$28,'Base CDI'!$I$4:$I$29,S2162,"Cubic","Extrapolate=Linear","MultiX=Average","Skip=True","Sort=True")</f>
        <v>13.697647471366032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48007</v>
      </c>
      <c r="T2163" s="43">
        <f ca="1">_xll.BInterpol('Base CDI'!$H$4:$H$28,'Base CDI'!$J$4:$J$29,S2163,"Cubic","Extrapolate=Linear","MultiX=Average","Skip=True","Sort=True")</f>
        <v>13.697840927151981</v>
      </c>
      <c r="U2163" s="43">
        <f ca="1">_xll.BInterpol('Base CDI'!$H$4:$H$28,'Base CDI'!$I$4:$I$29,S2163,"Cubic","Extrapolate=Linear","MultiX=Average","Skip=True","Sort=True")</f>
        <v>13.697801777244216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48008</v>
      </c>
      <c r="T2164" s="43">
        <f ca="1">_xll.BInterpol('Base CDI'!$H$4:$H$28,'Base CDI'!$J$4:$J$29,S2164,"Cubic","Extrapolate=Linear","MultiX=Average","Skip=True","Sort=True")</f>
        <v>13.698007052382689</v>
      </c>
      <c r="U2164" s="43">
        <f ca="1">_xll.BInterpol('Base CDI'!$H$4:$H$28,'Base CDI'!$I$4:$I$29,S2164,"Cubic","Extrapolate=Linear","MultiX=Average","Skip=True","Sort=True")</f>
        <v>13.697955806543671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48009</v>
      </c>
      <c r="T2165" s="43">
        <f ca="1">_xll.BInterpol('Base CDI'!$H$4:$H$28,'Base CDI'!$J$4:$J$29,S2165,"Cubic","Extrapolate=Linear","MultiX=Average","Skip=True","Sort=True")</f>
        <v>13.698172884596007</v>
      </c>
      <c r="U2165" s="43">
        <f ca="1">_xll.BInterpol('Base CDI'!$H$4:$H$28,'Base CDI'!$I$4:$I$29,S2165,"Cubic","Extrapolate=Linear","MultiX=Average","Skip=True","Sort=True")</f>
        <v>13.698109559557087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48010</v>
      </c>
      <c r="T2166" s="43">
        <f ca="1">_xll.BInterpol('Base CDI'!$H$4:$H$28,'Base CDI'!$J$4:$J$29,S2166,"Cubic","Extrapolate=Linear","MultiX=Average","Skip=True","Sort=True")</f>
        <v>13.698338423982047</v>
      </c>
      <c r="U2166" s="43">
        <f ca="1">_xll.BInterpol('Base CDI'!$H$4:$H$28,'Base CDI'!$I$4:$I$29,S2166,"Cubic","Extrapolate=Linear","MultiX=Average","Skip=True","Sort=True")</f>
        <v>13.698263036577154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48011</v>
      </c>
      <c r="T2167" s="43">
        <f ca="1">_xll.BInterpol('Base CDI'!$H$4:$H$28,'Base CDI'!$J$4:$J$29,S2167,"Cubic","Extrapolate=Linear","MultiX=Average","Skip=True","Sort=True")</f>
        <v>13.698503670730922</v>
      </c>
      <c r="U2167" s="43">
        <f ca="1">_xll.BInterpol('Base CDI'!$H$4:$H$28,'Base CDI'!$I$4:$I$29,S2167,"Cubic","Extrapolate=Linear","MultiX=Average","Skip=True","Sort=True")</f>
        <v>13.698416237896559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48012</v>
      </c>
      <c r="T2168" s="43">
        <f ca="1">_xll.BInterpol('Base CDI'!$H$4:$H$28,'Base CDI'!$J$4:$J$29,S2168,"Cubic","Extrapolate=Linear","MultiX=Average","Skip=True","Sort=True")</f>
        <v>13.698668625032742</v>
      </c>
      <c r="U2168" s="43">
        <f ca="1">_xll.BInterpol('Base CDI'!$H$4:$H$28,'Base CDI'!$I$4:$I$29,S2168,"Cubic","Extrapolate=Linear","MultiX=Average","Skip=True","Sort=True")</f>
        <v>13.69856916380799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48013</v>
      </c>
      <c r="T2169" s="43">
        <f ca="1">_xll.BInterpol('Base CDI'!$H$4:$H$28,'Base CDI'!$J$4:$J$29,S2169,"Cubic","Extrapolate=Linear","MultiX=Average","Skip=True","Sort=True")</f>
        <v>13.698833287077615</v>
      </c>
      <c r="U2169" s="43">
        <f ca="1">_xll.BInterpol('Base CDI'!$H$4:$H$28,'Base CDI'!$I$4:$I$29,S2169,"Cubic","Extrapolate=Linear","MultiX=Average","Skip=True","Sort=True")</f>
        <v>13.69872181460414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48014</v>
      </c>
      <c r="T2170" s="43">
        <f ca="1">_xll.BInterpol('Base CDI'!$H$4:$H$28,'Base CDI'!$J$4:$J$29,S2170,"Cubic","Extrapolate=Linear","MultiX=Average","Skip=True","Sort=True")</f>
        <v>13.698997657055656</v>
      </c>
      <c r="U2170" s="43">
        <f ca="1">_xll.BInterpol('Base CDI'!$H$4:$H$28,'Base CDI'!$I$4:$I$29,S2170,"Cubic","Extrapolate=Linear","MultiX=Average","Skip=True","Sort=True")</f>
        <v>13.698874190577691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48015</v>
      </c>
      <c r="T2171" s="43">
        <f ca="1">_xll.BInterpol('Base CDI'!$H$4:$H$28,'Base CDI'!$J$4:$J$29,S2171,"Cubic","Extrapolate=Linear","MultiX=Average","Skip=True","Sort=True")</f>
        <v>13.699161735156975</v>
      </c>
      <c r="U2171" s="43">
        <f ca="1">_xll.BInterpol('Base CDI'!$H$4:$H$28,'Base CDI'!$I$4:$I$29,S2171,"Cubic","Extrapolate=Linear","MultiX=Average","Skip=True","Sort=True")</f>
        <v>13.699026292021337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48016</v>
      </c>
      <c r="T2172" s="43">
        <f ca="1">_xll.BInterpol('Base CDI'!$H$4:$H$28,'Base CDI'!$J$4:$J$29,S2172,"Cubic","Extrapolate=Linear","MultiX=Average","Skip=True","Sort=True")</f>
        <v>13.699325521571684</v>
      </c>
      <c r="U2172" s="43">
        <f ca="1">_xll.BInterpol('Base CDI'!$H$4:$H$28,'Base CDI'!$I$4:$I$29,S2172,"Cubic","Extrapolate=Linear","MultiX=Average","Skip=True","Sort=True")</f>
        <v>13.699178119227764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48017</v>
      </c>
      <c r="T2173" s="43">
        <f ca="1">_xll.BInterpol('Base CDI'!$H$4:$H$28,'Base CDI'!$J$4:$J$29,S2173,"Cubic","Extrapolate=Linear","MultiX=Average","Skip=True","Sort=True")</f>
        <v>13.699489016489892</v>
      </c>
      <c r="U2173" s="43">
        <f ca="1">_xll.BInterpol('Base CDI'!$H$4:$H$28,'Base CDI'!$I$4:$I$29,S2173,"Cubic","Extrapolate=Linear","MultiX=Average","Skip=True","Sort=True")</f>
        <v>13.699329672489659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48018</v>
      </c>
      <c r="T2174" s="43">
        <f ca="1">_xll.BInterpol('Base CDI'!$H$4:$H$28,'Base CDI'!$J$4:$J$29,S2174,"Cubic","Extrapolate=Linear","MultiX=Average","Skip=True","Sort=True")</f>
        <v>13.699652220101711</v>
      </c>
      <c r="U2174" s="43">
        <f ca="1">_xll.BInterpol('Base CDI'!$H$4:$H$28,'Base CDI'!$I$4:$I$29,S2174,"Cubic","Extrapolate=Linear","MultiX=Average","Skip=True","Sort=True")</f>
        <v>13.699480952099716</v>
      </c>
    </row>
    <row r="2175" spans="16:21" x14ac:dyDescent="0.25">
      <c r="P2175" s="10">
        <v>37676</v>
      </c>
      <c r="Q2175">
        <v>8.54162</v>
      </c>
      <c r="S2175" s="42">
        <f t="shared" ca="1" si="38"/>
        <v>48019</v>
      </c>
      <c r="T2175" s="43">
        <f ca="1">_xll.BInterpol('Base CDI'!$H$4:$H$28,'Base CDI'!$J$4:$J$29,S2175,"Cubic","Extrapolate=Linear","MultiX=Average","Skip=True","Sort=True")</f>
        <v>13.699815132597253</v>
      </c>
      <c r="U2175" s="43">
        <f ca="1">_xll.BInterpol('Base CDI'!$H$4:$H$28,'Base CDI'!$I$4:$I$29,S2175,"Cubic","Extrapolate=Linear","MultiX=Average","Skip=True","Sort=True")</f>
        <v>13.699631958350619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48020</v>
      </c>
      <c r="T2176" s="43">
        <f ca="1">_xll.BInterpol('Base CDI'!$H$4:$H$28,'Base CDI'!$J$4:$J$29,S2176,"Cubic","Extrapolate=Linear","MultiX=Average","Skip=True","Sort=True")</f>
        <v>13.699977754166628</v>
      </c>
      <c r="U2176" s="43">
        <f ca="1">_xll.BInterpol('Base CDI'!$H$4:$H$28,'Base CDI'!$I$4:$I$29,S2176,"Cubic","Extrapolate=Linear","MultiX=Average","Skip=True","Sort=True")</f>
        <v>13.699782691535058</v>
      </c>
    </row>
    <row r="2177" spans="16:21" x14ac:dyDescent="0.25">
      <c r="P2177" s="10">
        <v>37678</v>
      </c>
      <c r="Q2177">
        <v>8.557423</v>
      </c>
      <c r="S2177" s="42">
        <f t="shared" ca="1" si="38"/>
        <v>48021</v>
      </c>
      <c r="T2177" s="43">
        <f ca="1">_xll.BInterpol('Base CDI'!$H$4:$H$28,'Base CDI'!$J$4:$J$29,S2177,"Cubic","Extrapolate=Linear","MultiX=Average","Skip=True","Sort=True")</f>
        <v>13.70014008499995</v>
      </c>
      <c r="U2177" s="43">
        <f ca="1">_xll.BInterpol('Base CDI'!$H$4:$H$28,'Base CDI'!$I$4:$I$29,S2177,"Cubic","Extrapolate=Linear","MultiX=Average","Skip=True","Sort=True")</f>
        <v>13.69993315194572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48022</v>
      </c>
      <c r="T2178" s="43">
        <f ca="1">_xll.BInterpol('Base CDI'!$H$4:$H$28,'Base CDI'!$J$4:$J$29,S2178,"Cubic","Extrapolate=Linear","MultiX=Average","Skip=True","Sort=True")</f>
        <v>13.700302125287324</v>
      </c>
      <c r="U2178" s="43">
        <f ca="1">_xll.BInterpol('Base CDI'!$H$4:$H$28,'Base CDI'!$I$4:$I$29,S2178,"Cubic","Extrapolate=Linear","MultiX=Average","Skip=True","Sort=True")</f>
        <v>13.700083339875297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48023</v>
      </c>
      <c r="T2179" s="43">
        <f ca="1">_xll.BInterpol('Base CDI'!$H$4:$H$28,'Base CDI'!$J$4:$J$29,S2179,"Cubic","Extrapolate=Linear","MultiX=Average","Skip=True","Sort=True")</f>
        <v>13.700463875218867</v>
      </c>
      <c r="U2179" s="43">
        <f ca="1">_xll.BInterpol('Base CDI'!$H$4:$H$28,'Base CDI'!$I$4:$I$29,S2179,"Cubic","Extrapolate=Linear","MultiX=Average","Skip=True","Sort=True")</f>
        <v>13.700233255616476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48024</v>
      </c>
      <c r="T2180" s="43">
        <f ca="1">_xll.BInterpol('Base CDI'!$H$4:$H$28,'Base CDI'!$J$4:$J$29,S2180,"Cubic","Extrapolate=Linear","MultiX=Average","Skip=True","Sort=True")</f>
        <v>13.700625334984688</v>
      </c>
      <c r="U2180" s="43">
        <f ca="1">_xll.BInterpol('Base CDI'!$H$4:$H$28,'Base CDI'!$I$4:$I$29,S2180,"Cubic","Extrapolate=Linear","MultiX=Average","Skip=True","Sort=True")</f>
        <v>13.700382899461944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48025</v>
      </c>
      <c r="T2181" s="43">
        <f ca="1">_xll.BInterpol('Base CDI'!$H$4:$H$28,'Base CDI'!$J$4:$J$29,S2181,"Cubic","Extrapolate=Linear","MultiX=Average","Skip=True","Sort=True")</f>
        <v>13.700786504774898</v>
      </c>
      <c r="U2181" s="43">
        <f ca="1">_xll.BInterpol('Base CDI'!$H$4:$H$28,'Base CDI'!$I$4:$I$29,S2181,"Cubic","Extrapolate=Linear","MultiX=Average","Skip=True","Sort=True")</f>
        <v>13.700532271704393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48026</v>
      </c>
      <c r="T2182" s="43">
        <f ca="1">_xll.BInterpol('Base CDI'!$H$4:$H$28,'Base CDI'!$J$4:$J$29,S2182,"Cubic","Extrapolate=Linear","MultiX=Average","Skip=True","Sort=True")</f>
        <v>13.700947384779607</v>
      </c>
      <c r="U2182" s="43">
        <f ca="1">_xll.BInterpol('Base CDI'!$H$4:$H$28,'Base CDI'!$I$4:$I$29,S2182,"Cubic","Extrapolate=Linear","MultiX=Average","Skip=True","Sort=True")</f>
        <v>13.700681372636508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48027</v>
      </c>
      <c r="T2183" s="43">
        <f ca="1">_xll.BInterpol('Base CDI'!$H$4:$H$28,'Base CDI'!$J$4:$J$29,S2183,"Cubic","Extrapolate=Linear","MultiX=Average","Skip=True","Sort=True")</f>
        <v>13.701107975188929</v>
      </c>
      <c r="U2183" s="43">
        <f ca="1">_xll.BInterpol('Base CDI'!$H$4:$H$28,'Base CDI'!$I$4:$I$29,S2183,"Cubic","Extrapolate=Linear","MultiX=Average","Skip=True","Sort=True")</f>
        <v>13.70083020255098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48028</v>
      </c>
      <c r="T2184" s="43">
        <f ca="1">_xll.BInterpol('Base CDI'!$H$4:$H$28,'Base CDI'!$J$4:$J$29,S2184,"Cubic","Extrapolate=Linear","MultiX=Average","Skip=True","Sort=True")</f>
        <v>13.701268276192971</v>
      </c>
      <c r="U2184" s="43">
        <f ca="1">_xll.BInterpol('Base CDI'!$H$4:$H$28,'Base CDI'!$I$4:$I$29,S2184,"Cubic","Extrapolate=Linear","MultiX=Average","Skip=True","Sort=True")</f>
        <v>13.700978761740496</v>
      </c>
    </row>
    <row r="2185" spans="16:21" x14ac:dyDescent="0.25">
      <c r="P2185" s="10">
        <v>37692</v>
      </c>
      <c r="Q2185">
        <v>8.621048</v>
      </c>
      <c r="S2185" s="42">
        <f t="shared" ca="1" si="38"/>
        <v>48029</v>
      </c>
      <c r="T2185" s="43">
        <f ca="1">_xll.BInterpol('Base CDI'!$H$4:$H$28,'Base CDI'!$J$4:$J$29,S2185,"Cubic","Extrapolate=Linear","MultiX=Average","Skip=True","Sort=True")</f>
        <v>13.70142828798185</v>
      </c>
      <c r="U2185" s="43">
        <f ca="1">_xll.BInterpol('Base CDI'!$H$4:$H$28,'Base CDI'!$I$4:$I$29,S2185,"Cubic","Extrapolate=Linear","MultiX=Average","Skip=True","Sort=True")</f>
        <v>13.701127050497746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48030</v>
      </c>
      <c r="T2186" s="43">
        <f ca="1">_xll.BInterpol('Base CDI'!$H$4:$H$28,'Base CDI'!$J$4:$J$29,S2186,"Cubic","Extrapolate=Linear","MultiX=Average","Skip=True","Sort=True")</f>
        <v>13.701588010745672</v>
      </c>
      <c r="U2186" s="43">
        <f ca="1">_xll.BInterpol('Base CDI'!$H$4:$H$28,'Base CDI'!$I$4:$I$29,S2186,"Cubic","Extrapolate=Linear","MultiX=Average","Skip=True","Sort=True")</f>
        <v>13.701275069115418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48031</v>
      </c>
      <c r="T2187" s="43">
        <f ca="1">_xll.BInterpol('Base CDI'!$H$4:$H$28,'Base CDI'!$J$4:$J$29,S2187,"Cubic","Extrapolate=Linear","MultiX=Average","Skip=True","Sort=True")</f>
        <v>13.701747444674549</v>
      </c>
      <c r="U2187" s="43">
        <f ca="1">_xll.BInterpol('Base CDI'!$H$4:$H$28,'Base CDI'!$I$4:$I$29,S2187,"Cubic","Extrapolate=Linear","MultiX=Average","Skip=True","Sort=True")</f>
        <v>13.701422817886202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48032</v>
      </c>
      <c r="T2188" s="43">
        <f ca="1">_xll.BInterpol('Base CDI'!$H$4:$H$28,'Base CDI'!$J$4:$J$29,S2188,"Cubic","Extrapolate=Linear","MultiX=Average","Skip=True","Sort=True")</f>
        <v>13.701906589958593</v>
      </c>
      <c r="U2188" s="43">
        <f ca="1">_xll.BInterpol('Base CDI'!$H$4:$H$28,'Base CDI'!$I$4:$I$29,S2188,"Cubic","Extrapolate=Linear","MultiX=Average","Skip=True","Sort=True")</f>
        <v>13.701570297102784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48033</v>
      </c>
      <c r="T2189" s="43">
        <f ca="1">_xll.BInterpol('Base CDI'!$H$4:$H$28,'Base CDI'!$J$4:$J$29,S2189,"Cubic","Extrapolate=Linear","MultiX=Average","Skip=True","Sort=True")</f>
        <v>13.702065446787916</v>
      </c>
      <c r="U2189" s="43">
        <f ca="1">_xll.BInterpol('Base CDI'!$H$4:$H$28,'Base CDI'!$I$4:$I$29,S2189,"Cubic","Extrapolate=Linear","MultiX=Average","Skip=True","Sort=True")</f>
        <v>13.701717507057854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48034</v>
      </c>
      <c r="T2190" s="43">
        <f ca="1">_xll.BInterpol('Base CDI'!$H$4:$H$28,'Base CDI'!$J$4:$J$29,S2190,"Cubic","Extrapolate=Linear","MultiX=Average","Skip=True","Sort=True")</f>
        <v>13.702224015352629</v>
      </c>
      <c r="U2190" s="43">
        <f ca="1">_xll.BInterpol('Base CDI'!$H$4:$H$28,'Base CDI'!$I$4:$I$29,S2190,"Cubic","Extrapolate=Linear","MultiX=Average","Skip=True","Sort=True")</f>
        <v>13.7018644480441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48035</v>
      </c>
      <c r="T2191" s="43">
        <f ca="1">_xll.BInterpol('Base CDI'!$H$4:$H$28,'Base CDI'!$J$4:$J$29,S2191,"Cubic","Extrapolate=Linear","MultiX=Average","Skip=True","Sort=True")</f>
        <v>13.702382295842842</v>
      </c>
      <c r="U2191" s="43">
        <f ca="1">_xll.BInterpol('Base CDI'!$H$4:$H$28,'Base CDI'!$I$4:$I$29,S2191,"Cubic","Extrapolate=Linear","MultiX=Average","Skip=True","Sort=True")</f>
        <v>13.702011120354213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48036</v>
      </c>
      <c r="T2192" s="43">
        <f ca="1">_xll.BInterpol('Base CDI'!$H$4:$H$28,'Base CDI'!$J$4:$J$29,S2192,"Cubic","Extrapolate=Linear","MultiX=Average","Skip=True","Sort=True")</f>
        <v>13.702540288448665</v>
      </c>
      <c r="U2192" s="43">
        <f ca="1">_xll.BInterpol('Base CDI'!$H$4:$H$28,'Base CDI'!$I$4:$I$29,S2192,"Cubic","Extrapolate=Linear","MultiX=Average","Skip=True","Sort=True")</f>
        <v>13.702157524280878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48037</v>
      </c>
      <c r="T2193" s="43">
        <f ca="1">_xll.BInterpol('Base CDI'!$H$4:$H$28,'Base CDI'!$J$4:$J$29,S2193,"Cubic","Extrapolate=Linear","MultiX=Average","Skip=True","Sort=True")</f>
        <v>13.702697993360211</v>
      </c>
      <c r="U2193" s="43">
        <f ca="1">_xll.BInterpol('Base CDI'!$H$4:$H$28,'Base CDI'!$I$4:$I$29,S2193,"Cubic","Extrapolate=Linear","MultiX=Average","Skip=True","Sort=True")</f>
        <v>13.702303660116785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48038</v>
      </c>
      <c r="T2194" s="43">
        <f ca="1">_xll.BInterpol('Base CDI'!$H$4:$H$28,'Base CDI'!$J$4:$J$29,S2194,"Cubic","Extrapolate=Linear","MultiX=Average","Skip=True","Sort=True")</f>
        <v>13.702855410767592</v>
      </c>
      <c r="U2194" s="43">
        <f ca="1">_xll.BInterpol('Base CDI'!$H$4:$H$28,'Base CDI'!$I$4:$I$29,S2194,"Cubic","Extrapolate=Linear","MultiX=Average","Skip=True","Sort=True")</f>
        <v>13.702449528154624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48039</v>
      </c>
      <c r="T2195" s="43">
        <f ca="1">_xll.BInterpol('Base CDI'!$H$4:$H$28,'Base CDI'!$J$4:$J$29,S2195,"Cubic","Extrapolate=Linear","MultiX=Average","Skip=True","Sort=True")</f>
        <v>13.703012540860916</v>
      </c>
      <c r="U2195" s="43">
        <f ca="1">_xll.BInterpol('Base CDI'!$H$4:$H$28,'Base CDI'!$I$4:$I$29,S2195,"Cubic","Extrapolate=Linear","MultiX=Average","Skip=True","Sort=True")</f>
        <v>13.702595128687083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48040</v>
      </c>
      <c r="T2196" s="43">
        <f ca="1">_xll.BInterpol('Base CDI'!$H$4:$H$28,'Base CDI'!$J$4:$J$29,S2196,"Cubic","Extrapolate=Linear","MultiX=Average","Skip=True","Sort=True")</f>
        <v>13.703169383830296</v>
      </c>
      <c r="U2196" s="43">
        <f ca="1">_xll.BInterpol('Base CDI'!$H$4:$H$28,'Base CDI'!$I$4:$I$29,S2196,"Cubic","Extrapolate=Linear","MultiX=Average","Skip=True","Sort=True")</f>
        <v>13.702740462006849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48041</v>
      </c>
      <c r="T2197" s="43">
        <f ca="1">_xll.BInterpol('Base CDI'!$H$4:$H$28,'Base CDI'!$J$4:$J$29,S2197,"Cubic","Extrapolate=Linear","MultiX=Average","Skip=True","Sort=True")</f>
        <v>13.703325939865845</v>
      </c>
      <c r="U2197" s="43">
        <f ca="1">_xll.BInterpol('Base CDI'!$H$4:$H$28,'Base CDI'!$I$4:$I$29,S2197,"Cubic","Extrapolate=Linear","MultiX=Average","Skip=True","Sort=True")</f>
        <v>13.702885528406613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48042</v>
      </c>
      <c r="T2198" s="43">
        <f ca="1">_xll.BInterpol('Base CDI'!$H$4:$H$28,'Base CDI'!$J$4:$J$29,S2198,"Cubic","Extrapolate=Linear","MultiX=Average","Skip=True","Sort=True")</f>
        <v>13.70348220915767</v>
      </c>
      <c r="U2198" s="43">
        <f ca="1">_xll.BInterpol('Base CDI'!$H$4:$H$28,'Base CDI'!$I$4:$I$29,S2198,"Cubic","Extrapolate=Linear","MultiX=Average","Skip=True","Sort=True")</f>
        <v>13.703030328179061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48043</v>
      </c>
      <c r="T2199" s="43">
        <f ca="1">_xll.BInterpol('Base CDI'!$H$4:$H$28,'Base CDI'!$J$4:$J$29,S2199,"Cubic","Extrapolate=Linear","MultiX=Average","Skip=True","Sort=True")</f>
        <v>13.703638191895886</v>
      </c>
      <c r="U2199" s="43">
        <f ca="1">_xll.BInterpol('Base CDI'!$H$4:$H$28,'Base CDI'!$I$4:$I$29,S2199,"Cubic","Extrapolate=Linear","MultiX=Average","Skip=True","Sort=True")</f>
        <v>13.703174861616883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48044</v>
      </c>
      <c r="T2200" s="43">
        <f ca="1">_xll.BInterpol('Base CDI'!$H$4:$H$28,'Base CDI'!$J$4:$J$29,S2200,"Cubic","Extrapolate=Linear","MultiX=Average","Skip=True","Sort=True")</f>
        <v>13.703793888270601</v>
      </c>
      <c r="U2200" s="43">
        <f ca="1">_xll.BInterpol('Base CDI'!$H$4:$H$28,'Base CDI'!$I$4:$I$29,S2200,"Cubic","Extrapolate=Linear","MultiX=Average","Skip=True","Sort=True")</f>
        <v>13.703319129012769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48045</v>
      </c>
      <c r="T2201" s="43">
        <f ca="1">_xll.BInterpol('Base CDI'!$H$4:$H$28,'Base CDI'!$J$4:$J$29,S2201,"Cubic","Extrapolate=Linear","MultiX=Average","Skip=True","Sort=True")</f>
        <v>13.703949298471928</v>
      </c>
      <c r="U2201" s="43">
        <f ca="1">_xll.BInterpol('Base CDI'!$H$4:$H$28,'Base CDI'!$I$4:$I$29,S2201,"Cubic","Extrapolate=Linear","MultiX=Average","Skip=True","Sort=True")</f>
        <v>13.703463130659404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48046</v>
      </c>
      <c r="T2202" s="43">
        <f ca="1">_xll.BInterpol('Base CDI'!$H$4:$H$28,'Base CDI'!$J$4:$J$29,S2202,"Cubic","Extrapolate=Linear","MultiX=Average","Skip=True","Sort=True")</f>
        <v>13.704104422689978</v>
      </c>
      <c r="U2202" s="43">
        <f ca="1">_xll.BInterpol('Base CDI'!$H$4:$H$28,'Base CDI'!$I$4:$I$29,S2202,"Cubic","Extrapolate=Linear","MultiX=Average","Skip=True","Sort=True")</f>
        <v>13.703606866849482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48047</v>
      </c>
      <c r="T2203" s="43">
        <f ca="1">_xll.BInterpol('Base CDI'!$H$4:$H$28,'Base CDI'!$J$4:$J$29,S2203,"Cubic","Extrapolate=Linear","MultiX=Average","Skip=True","Sort=True")</f>
        <v>13.704259261114862</v>
      </c>
      <c r="U2203" s="43">
        <f ca="1">_xll.BInterpol('Base CDI'!$H$4:$H$28,'Base CDI'!$I$4:$I$29,S2203,"Cubic","Extrapolate=Linear","MultiX=Average","Skip=True","Sort=True")</f>
        <v>13.703750337875686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48048</v>
      </c>
      <c r="T2204" s="43">
        <f ca="1">_xll.BInterpol('Base CDI'!$H$4:$H$28,'Base CDI'!$J$4:$J$29,S2204,"Cubic","Extrapolate=Linear","MultiX=Average","Skip=True","Sort=True")</f>
        <v>13.704413813936691</v>
      </c>
      <c r="U2204" s="43">
        <f ca="1">_xll.BInterpol('Base CDI'!$H$4:$H$28,'Base CDI'!$I$4:$I$29,S2204,"Cubic","Extrapolate=Linear","MultiX=Average","Skip=True","Sort=True")</f>
        <v>13.703893544030707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48049</v>
      </c>
      <c r="T2205" s="43">
        <f ca="1">_xll.BInterpol('Base CDI'!$H$4:$H$28,'Base CDI'!$J$4:$J$29,S2205,"Cubic","Extrapolate=Linear","MultiX=Average","Skip=True","Sort=True")</f>
        <v>13.704568081345576</v>
      </c>
      <c r="U2205" s="43">
        <f ca="1">_xll.BInterpol('Base CDI'!$H$4:$H$28,'Base CDI'!$I$4:$I$29,S2205,"Cubic","Extrapolate=Linear","MultiX=Average","Skip=True","Sort=True")</f>
        <v>13.704036485607235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48050</v>
      </c>
      <c r="T2206" s="43">
        <f ca="1">_xll.BInterpol('Base CDI'!$H$4:$H$28,'Base CDI'!$J$4:$J$29,S2206,"Cubic","Extrapolate=Linear","MultiX=Average","Skip=True","Sort=True")</f>
        <v>13.704722063531626</v>
      </c>
      <c r="U2206" s="43">
        <f ca="1">_xll.BInterpol('Base CDI'!$H$4:$H$28,'Base CDI'!$I$4:$I$29,S2206,"Cubic","Extrapolate=Linear","MultiX=Average","Skip=True","Sort=True")</f>
        <v>13.704179162897956</v>
      </c>
    </row>
    <row r="2207" spans="16:21" x14ac:dyDescent="0.25">
      <c r="P2207" s="10">
        <v>37722</v>
      </c>
      <c r="Q2207">
        <v>8.798133</v>
      </c>
      <c r="S2207" s="42">
        <f t="shared" ca="1" si="39"/>
        <v>48051</v>
      </c>
      <c r="T2207" s="43">
        <f ca="1">_xll.BInterpol('Base CDI'!$H$4:$H$28,'Base CDI'!$J$4:$J$29,S2207,"Cubic","Extrapolate=Linear","MultiX=Average","Skip=True","Sort=True")</f>
        <v>13.704875760684956</v>
      </c>
      <c r="U2207" s="43">
        <f ca="1">_xll.BInterpol('Base CDI'!$H$4:$H$28,'Base CDI'!$I$4:$I$29,S2207,"Cubic","Extrapolate=Linear","MultiX=Average","Skip=True","Sort=True")</f>
        <v>13.704321576195561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48052</v>
      </c>
      <c r="T2208" s="43">
        <f ca="1">_xll.BInterpol('Base CDI'!$H$4:$H$28,'Base CDI'!$J$4:$J$29,S2208,"Cubic","Extrapolate=Linear","MultiX=Average","Skip=True","Sort=True")</f>
        <v>13.705029172995676</v>
      </c>
      <c r="U2208" s="43">
        <f ca="1">_xll.BInterpol('Base CDI'!$H$4:$H$28,'Base CDI'!$I$4:$I$29,S2208,"Cubic","Extrapolate=Linear","MultiX=Average","Skip=True","Sort=True")</f>
        <v>13.704463725792737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48053</v>
      </c>
      <c r="T2209" s="43">
        <f ca="1">_xll.BInterpol('Base CDI'!$H$4:$H$28,'Base CDI'!$J$4:$J$29,S2209,"Cubic","Extrapolate=Linear","MultiX=Average","Skip=True","Sort=True")</f>
        <v>13.705182300653895</v>
      </c>
      <c r="U2209" s="43">
        <f ca="1">_xll.BInterpol('Base CDI'!$H$4:$H$28,'Base CDI'!$I$4:$I$29,S2209,"Cubic","Extrapolate=Linear","MultiX=Average","Skip=True","Sort=True")</f>
        <v>13.704605611982174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48054</v>
      </c>
      <c r="T2210" s="43">
        <f ca="1">_xll.BInterpol('Base CDI'!$H$4:$H$28,'Base CDI'!$J$4:$J$29,S2210,"Cubic","Extrapolate=Linear","MultiX=Average","Skip=True","Sort=True")</f>
        <v>13.705335143849728</v>
      </c>
      <c r="U2210" s="43">
        <f ca="1">_xll.BInterpol('Base CDI'!$H$4:$H$28,'Base CDI'!$I$4:$I$29,S2210,"Cubic","Extrapolate=Linear","MultiX=Average","Skip=True","Sort=True")</f>
        <v>13.704747235056558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48055</v>
      </c>
      <c r="T2211" s="43">
        <f ca="1">_xll.BInterpol('Base CDI'!$H$4:$H$28,'Base CDI'!$J$4:$J$29,S2211,"Cubic","Extrapolate=Linear","MultiX=Average","Skip=True","Sort=True")</f>
        <v>13.705487702773281</v>
      </c>
      <c r="U2211" s="43">
        <f ca="1">_xll.BInterpol('Base CDI'!$H$4:$H$28,'Base CDI'!$I$4:$I$29,S2211,"Cubic","Extrapolate=Linear","MultiX=Average","Skip=True","Sort=True")</f>
        <v>13.70488859530858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48056</v>
      </c>
      <c r="T2212" s="43">
        <f ca="1">_xll.BInterpol('Base CDI'!$H$4:$H$28,'Base CDI'!$J$4:$J$29,S2212,"Cubic","Extrapolate=Linear","MultiX=Average","Skip=True","Sort=True")</f>
        <v>13.70563997761467</v>
      </c>
      <c r="U2212" s="43">
        <f ca="1">_xll.BInterpol('Base CDI'!$H$4:$H$28,'Base CDI'!$I$4:$I$29,S2212,"Cubic","Extrapolate=Linear","MultiX=Average","Skip=True","Sort=True")</f>
        <v>13.705029693030928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48057</v>
      </c>
      <c r="T2213" s="43">
        <f ca="1">_xll.BInterpol('Base CDI'!$H$4:$H$28,'Base CDI'!$J$4:$J$29,S2213,"Cubic","Extrapolate=Linear","MultiX=Average","Skip=True","Sort=True")</f>
        <v>13.705791968564004</v>
      </c>
      <c r="U2213" s="43">
        <f ca="1">_xll.BInterpol('Base CDI'!$H$4:$H$28,'Base CDI'!$I$4:$I$29,S2213,"Cubic","Extrapolate=Linear","MultiX=Average","Skip=True","Sort=True")</f>
        <v>13.705170528516291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48058</v>
      </c>
      <c r="T2214" s="43">
        <f ca="1">_xll.BInterpol('Base CDI'!$H$4:$H$28,'Base CDI'!$J$4:$J$29,S2214,"Cubic","Extrapolate=Linear","MultiX=Average","Skip=True","Sort=True")</f>
        <v>13.705943675811392</v>
      </c>
      <c r="U2214" s="43">
        <f ca="1">_xll.BInterpol('Base CDI'!$H$4:$H$28,'Base CDI'!$I$4:$I$29,S2214,"Cubic","Extrapolate=Linear","MultiX=Average","Skip=True","Sort=True")</f>
        <v>13.705311102057356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48059</v>
      </c>
      <c r="T2215" s="43">
        <f ca="1">_xll.BInterpol('Base CDI'!$H$4:$H$28,'Base CDI'!$J$4:$J$29,S2215,"Cubic","Extrapolate=Linear","MultiX=Average","Skip=True","Sort=True")</f>
        <v>13.70609509954695</v>
      </c>
      <c r="U2215" s="43">
        <f ca="1">_xll.BInterpol('Base CDI'!$H$4:$H$28,'Base CDI'!$I$4:$I$29,S2215,"Cubic","Extrapolate=Linear","MultiX=Average","Skip=True","Sort=True")</f>
        <v>13.705451413946815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48060</v>
      </c>
      <c r="T2216" s="43">
        <f ca="1">_xll.BInterpol('Base CDI'!$H$4:$H$28,'Base CDI'!$J$4:$J$29,S2216,"Cubic","Extrapolate=Linear","MultiX=Average","Skip=True","Sort=True")</f>
        <v>13.706246239960784</v>
      </c>
      <c r="U2216" s="43">
        <f ca="1">_xll.BInterpol('Base CDI'!$H$4:$H$28,'Base CDI'!$I$4:$I$29,S2216,"Cubic","Extrapolate=Linear","MultiX=Average","Skip=True","Sort=True")</f>
        <v>13.705591464477351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48061</v>
      </c>
      <c r="T2217" s="43">
        <f ca="1">_xll.BInterpol('Base CDI'!$H$4:$H$28,'Base CDI'!$J$4:$J$29,S2217,"Cubic","Extrapolate=Linear","MultiX=Average","Skip=True","Sort=True")</f>
        <v>13.706397097243007</v>
      </c>
      <c r="U2217" s="43">
        <f ca="1">_xll.BInterpol('Base CDI'!$H$4:$H$28,'Base CDI'!$I$4:$I$29,S2217,"Cubic","Extrapolate=Linear","MultiX=Average","Skip=True","Sort=True")</f>
        <v>13.705731253941659</v>
      </c>
    </row>
    <row r="2218" spans="16:21" x14ac:dyDescent="0.25">
      <c r="P2218" s="10">
        <v>37741</v>
      </c>
      <c r="Q2218">
        <v>8.888083</v>
      </c>
      <c r="S2218" s="42">
        <f t="shared" ca="1" si="39"/>
        <v>48062</v>
      </c>
      <c r="T2218" s="43">
        <f ca="1">_xll.BInterpol('Base CDI'!$H$4:$H$28,'Base CDI'!$J$4:$J$29,S2218,"Cubic","Extrapolate=Linear","MultiX=Average","Skip=True","Sort=True")</f>
        <v>13.706547671583733</v>
      </c>
      <c r="U2218" s="43">
        <f ca="1">_xll.BInterpol('Base CDI'!$H$4:$H$28,'Base CDI'!$I$4:$I$29,S2218,"Cubic","Extrapolate=Linear","MultiX=Average","Skip=True","Sort=True")</f>
        <v>13.705870782632422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48063</v>
      </c>
      <c r="T2219" s="43">
        <f ca="1">_xll.BInterpol('Base CDI'!$H$4:$H$28,'Base CDI'!$J$4:$J$29,S2219,"Cubic","Extrapolate=Linear","MultiX=Average","Skip=True","Sort=True")</f>
        <v>13.70669796317307</v>
      </c>
      <c r="U2219" s="43">
        <f ca="1">_xll.BInterpol('Base CDI'!$H$4:$H$28,'Base CDI'!$I$4:$I$29,S2219,"Cubic","Extrapolate=Linear","MultiX=Average","Skip=True","Sort=True")</f>
        <v>13.706010050842334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48064</v>
      </c>
      <c r="T2220" s="43">
        <f ca="1">_xll.BInterpol('Base CDI'!$H$4:$H$28,'Base CDI'!$J$4:$J$29,S2220,"Cubic","Extrapolate=Linear","MultiX=Average","Skip=True","Sort=True")</f>
        <v>13.70684797220113</v>
      </c>
      <c r="U2220" s="43">
        <f ca="1">_xll.BInterpol('Base CDI'!$H$4:$H$28,'Base CDI'!$I$4:$I$29,S2220,"Cubic","Extrapolate=Linear","MultiX=Average","Skip=True","Sort=True")</f>
        <v>13.706149058864078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48065</v>
      </c>
      <c r="T2221" s="43">
        <f ca="1">_xll.BInterpol('Base CDI'!$H$4:$H$28,'Base CDI'!$J$4:$J$29,S2221,"Cubic","Extrapolate=Linear","MultiX=Average","Skip=True","Sort=True")</f>
        <v>13.706997698858023</v>
      </c>
      <c r="U2221" s="43">
        <f ca="1">_xll.BInterpol('Base CDI'!$H$4:$H$28,'Base CDI'!$I$4:$I$29,S2221,"Cubic","Extrapolate=Linear","MultiX=Average","Skip=True","Sort=True")</f>
        <v>13.706287806990346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48066</v>
      </c>
      <c r="T2222" s="43">
        <f ca="1">_xll.BInterpol('Base CDI'!$H$4:$H$28,'Base CDI'!$J$4:$J$29,S2222,"Cubic","Extrapolate=Linear","MultiX=Average","Skip=True","Sort=True")</f>
        <v>13.707147143333861</v>
      </c>
      <c r="U2222" s="43">
        <f ca="1">_xll.BInterpol('Base CDI'!$H$4:$H$28,'Base CDI'!$I$4:$I$29,S2222,"Cubic","Extrapolate=Linear","MultiX=Average","Skip=True","Sort=True")</f>
        <v>13.706426295513827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48067</v>
      </c>
      <c r="T2223" s="43">
        <f ca="1">_xll.BInterpol('Base CDI'!$H$4:$H$28,'Base CDI'!$J$4:$J$29,S2223,"Cubic","Extrapolate=Linear","MultiX=Average","Skip=True","Sort=True")</f>
        <v>13.707296305818756</v>
      </c>
      <c r="U2223" s="43">
        <f ca="1">_xll.BInterpol('Base CDI'!$H$4:$H$28,'Base CDI'!$I$4:$I$29,S2223,"Cubic","Extrapolate=Linear","MultiX=Average","Skip=True","Sort=True")</f>
        <v>13.706564524727209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48068</v>
      </c>
      <c r="T2224" s="43">
        <f ca="1">_xll.BInterpol('Base CDI'!$H$4:$H$28,'Base CDI'!$J$4:$J$29,S2224,"Cubic","Extrapolate=Linear","MultiX=Average","Skip=True","Sort=True")</f>
        <v>13.707445186502818</v>
      </c>
      <c r="U2224" s="43">
        <f ca="1">_xll.BInterpol('Base CDI'!$H$4:$H$28,'Base CDI'!$I$4:$I$29,S2224,"Cubic","Extrapolate=Linear","MultiX=Average","Skip=True","Sort=True")</f>
        <v>13.70670249492318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48069</v>
      </c>
      <c r="T2225" s="43">
        <f ca="1">_xll.BInterpol('Base CDI'!$H$4:$H$28,'Base CDI'!$J$4:$J$29,S2225,"Cubic","Extrapolate=Linear","MultiX=Average","Skip=True","Sort=True")</f>
        <v>13.707593785576158</v>
      </c>
      <c r="U2225" s="43">
        <f ca="1">_xll.BInterpol('Base CDI'!$H$4:$H$28,'Base CDI'!$I$4:$I$29,S2225,"Cubic","Extrapolate=Linear","MultiX=Average","Skip=True","Sort=True")</f>
        <v>13.706840206394428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48070</v>
      </c>
      <c r="T2226" s="43">
        <f ca="1">_xll.BInterpol('Base CDI'!$H$4:$H$28,'Base CDI'!$J$4:$J$29,S2226,"Cubic","Extrapolate=Linear","MultiX=Average","Skip=True","Sort=True")</f>
        <v>13.707742103228888</v>
      </c>
      <c r="U2226" s="43">
        <f ca="1">_xll.BInterpol('Base CDI'!$H$4:$H$28,'Base CDI'!$I$4:$I$29,S2226,"Cubic","Extrapolate=Linear","MultiX=Average","Skip=True","Sort=True")</f>
        <v>13.706977659433642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48071</v>
      </c>
      <c r="T2227" s="43">
        <f ca="1">_xll.BInterpol('Base CDI'!$H$4:$H$28,'Base CDI'!$J$4:$J$29,S2227,"Cubic","Extrapolate=Linear","MultiX=Average","Skip=True","Sort=True")</f>
        <v>13.70789013965112</v>
      </c>
      <c r="U2227" s="43">
        <f ca="1">_xll.BInterpol('Base CDI'!$H$4:$H$28,'Base CDI'!$I$4:$I$29,S2227,"Cubic","Extrapolate=Linear","MultiX=Average","Skip=True","Sort=True")</f>
        <v>13.707114854333513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48072</v>
      </c>
      <c r="T2228" s="43">
        <f ca="1">_xll.BInterpol('Base CDI'!$H$4:$H$28,'Base CDI'!$J$4:$J$29,S2228,"Cubic","Extrapolate=Linear","MultiX=Average","Skip=True","Sort=True")</f>
        <v>13.708037895032962</v>
      </c>
      <c r="U2228" s="43">
        <f ca="1">_xll.BInterpol('Base CDI'!$H$4:$H$28,'Base CDI'!$I$4:$I$29,S2228,"Cubic","Extrapolate=Linear","MultiX=Average","Skip=True","Sort=True")</f>
        <v>13.707251791386726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48073</v>
      </c>
      <c r="T2229" s="43">
        <f ca="1">_xll.BInterpol('Base CDI'!$H$4:$H$28,'Base CDI'!$J$4:$J$29,S2229,"Cubic","Extrapolate=Linear","MultiX=Average","Skip=True","Sort=True")</f>
        <v>13.708185369564529</v>
      </c>
      <c r="U2229" s="43">
        <f ca="1">_xll.BInterpol('Base CDI'!$H$4:$H$28,'Base CDI'!$I$4:$I$29,S2229,"Cubic","Extrapolate=Linear","MultiX=Average","Skip=True","Sort=True")</f>
        <v>13.707388470885972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48074</v>
      </c>
      <c r="T2230" s="43">
        <f ca="1">_xll.BInterpol('Base CDI'!$H$4:$H$28,'Base CDI'!$J$4:$J$29,S2230,"Cubic","Extrapolate=Linear","MultiX=Average","Skip=True","Sort=True")</f>
        <v>13.708332563435928</v>
      </c>
      <c r="U2230" s="43">
        <f ca="1">_xll.BInterpol('Base CDI'!$H$4:$H$28,'Base CDI'!$I$4:$I$29,S2230,"Cubic","Extrapolate=Linear","MultiX=Average","Skip=True","Sort=True")</f>
        <v>13.707524893123939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48075</v>
      </c>
      <c r="T2231" s="43">
        <f ca="1">_xll.BInterpol('Base CDI'!$H$4:$H$28,'Base CDI'!$J$4:$J$29,S2231,"Cubic","Extrapolate=Linear","MultiX=Average","Skip=True","Sort=True")</f>
        <v>13.708479476837272</v>
      </c>
      <c r="U2231" s="43">
        <f ca="1">_xll.BInterpol('Base CDI'!$H$4:$H$28,'Base CDI'!$I$4:$I$29,S2231,"Cubic","Extrapolate=Linear","MultiX=Average","Skip=True","Sort=True")</f>
        <v>13.707661058393315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48076</v>
      </c>
      <c r="T2232" s="43">
        <f ca="1">_xll.BInterpol('Base CDI'!$H$4:$H$28,'Base CDI'!$J$4:$J$29,S2232,"Cubic","Extrapolate=Linear","MultiX=Average","Skip=True","Sort=True")</f>
        <v>13.708626109958674</v>
      </c>
      <c r="U2232" s="43">
        <f ca="1">_xll.BInterpol('Base CDI'!$H$4:$H$28,'Base CDI'!$I$4:$I$29,S2232,"Cubic","Extrapolate=Linear","MultiX=Average","Skip=True","Sort=True")</f>
        <v>13.707796966986789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48077</v>
      </c>
      <c r="T2233" s="43">
        <f ca="1">_xll.BInterpol('Base CDI'!$H$4:$H$28,'Base CDI'!$J$4:$J$29,S2233,"Cubic","Extrapolate=Linear","MultiX=Average","Skip=True","Sort=True")</f>
        <v>13.708772462990243</v>
      </c>
      <c r="U2233" s="43">
        <f ca="1">_xll.BInterpol('Base CDI'!$H$4:$H$28,'Base CDI'!$I$4:$I$29,S2233,"Cubic","Extrapolate=Linear","MultiX=Average","Skip=True","Sort=True")</f>
        <v>13.707932619197051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48078</v>
      </c>
      <c r="T2234" s="43">
        <f ca="1">_xll.BInterpol('Base CDI'!$H$4:$H$28,'Base CDI'!$J$4:$J$29,S2234,"Cubic","Extrapolate=Linear","MultiX=Average","Skip=True","Sort=True")</f>
        <v>13.70891853612209</v>
      </c>
      <c r="U2234" s="43">
        <f ca="1">_xll.BInterpol('Base CDI'!$H$4:$H$28,'Base CDI'!$I$4:$I$29,S2234,"Cubic","Extrapolate=Linear","MultiX=Average","Skip=True","Sort=True")</f>
        <v>13.708068015316787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48079</v>
      </c>
      <c r="T2235" s="43">
        <f ca="1">_xll.BInterpol('Base CDI'!$H$4:$H$28,'Base CDI'!$J$4:$J$29,S2235,"Cubic","Extrapolate=Linear","MultiX=Average","Skip=True","Sort=True")</f>
        <v>13.709064329544328</v>
      </c>
      <c r="U2235" s="43">
        <f ca="1">_xll.BInterpol('Base CDI'!$H$4:$H$28,'Base CDI'!$I$4:$I$29,S2235,"Cubic","Extrapolate=Linear","MultiX=Average","Skip=True","Sort=True")</f>
        <v>13.708203155638687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48080</v>
      </c>
      <c r="T2236" s="43">
        <f ca="1">_xll.BInterpol('Base CDI'!$H$4:$H$28,'Base CDI'!$J$4:$J$29,S2236,"Cubic","Extrapolate=Linear","MultiX=Average","Skip=True","Sort=True")</f>
        <v>13.709209843447065</v>
      </c>
      <c r="U2236" s="43">
        <f ca="1">_xll.BInterpol('Base CDI'!$H$4:$H$28,'Base CDI'!$I$4:$I$29,S2236,"Cubic","Extrapolate=Linear","MultiX=Average","Skip=True","Sort=True")</f>
        <v>13.708338040455439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48081</v>
      </c>
      <c r="T2237" s="43">
        <f ca="1">_xll.BInterpol('Base CDI'!$H$4:$H$28,'Base CDI'!$J$4:$J$29,S2237,"Cubic","Extrapolate=Linear","MultiX=Average","Skip=True","Sort=True")</f>
        <v>13.709355078020414</v>
      </c>
      <c r="U2237" s="43">
        <f ca="1">_xll.BInterpol('Base CDI'!$H$4:$H$28,'Base CDI'!$I$4:$I$29,S2237,"Cubic","Extrapolate=Linear","MultiX=Average","Skip=True","Sort=True")</f>
        <v>13.708472670059733</v>
      </c>
    </row>
    <row r="2238" spans="16:21" x14ac:dyDescent="0.25">
      <c r="P2238" s="10">
        <v>37770</v>
      </c>
      <c r="Q2238">
        <v>9.053903</v>
      </c>
      <c r="S2238" s="42">
        <f t="shared" ca="1" si="39"/>
        <v>48082</v>
      </c>
      <c r="T2238" s="43">
        <f ca="1">_xll.BInterpol('Base CDI'!$H$4:$H$28,'Base CDI'!$J$4:$J$29,S2238,"Cubic","Extrapolate=Linear","MultiX=Average","Skip=True","Sort=True")</f>
        <v>13.709500033454487</v>
      </c>
      <c r="U2238" s="43">
        <f ca="1">_xll.BInterpol('Base CDI'!$H$4:$H$28,'Base CDI'!$I$4:$I$29,S2238,"Cubic","Extrapolate=Linear","MultiX=Average","Skip=True","Sort=True")</f>
        <v>13.708607044744257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48083</v>
      </c>
      <c r="T2239" s="43">
        <f ca="1">_xll.BInterpol('Base CDI'!$H$4:$H$28,'Base CDI'!$J$4:$J$29,S2239,"Cubic","Extrapolate=Linear","MultiX=Average","Skip=True","Sort=True")</f>
        <v>13.709644709939393</v>
      </c>
      <c r="U2239" s="43">
        <f ca="1">_xll.BInterpol('Base CDI'!$H$4:$H$28,'Base CDI'!$I$4:$I$29,S2239,"Cubic","Extrapolate=Linear","MultiX=Average","Skip=True","Sort=True")</f>
        <v>13.708741164801699</v>
      </c>
    </row>
    <row r="2240" spans="16:21" x14ac:dyDescent="0.25">
      <c r="P2240" s="10">
        <v>37774</v>
      </c>
      <c r="Q2240">
        <v>9.070627</v>
      </c>
      <c r="S2240" s="42">
        <f t="shared" ca="1" si="39"/>
        <v>48084</v>
      </c>
      <c r="T2240" s="43">
        <f ca="1">_xll.BInterpol('Base CDI'!$H$4:$H$28,'Base CDI'!$J$4:$J$29,S2240,"Cubic","Extrapolate=Linear","MultiX=Average","Skip=True","Sort=True")</f>
        <v>13.709789107665246</v>
      </c>
      <c r="U2240" s="43">
        <f ca="1">_xll.BInterpol('Base CDI'!$H$4:$H$28,'Base CDI'!$I$4:$I$29,S2240,"Cubic","Extrapolate=Linear","MultiX=Average","Skip=True","Sort=True")</f>
        <v>13.708875030524748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48085</v>
      </c>
      <c r="T2241" s="43">
        <f ca="1">_xll.BInterpol('Base CDI'!$H$4:$H$28,'Base CDI'!$J$4:$J$29,S2241,"Cubic","Extrapolate=Linear","MultiX=Average","Skip=True","Sort=True")</f>
        <v>13.709933226822155</v>
      </c>
      <c r="U2241" s="43">
        <f ca="1">_xll.BInterpol('Base CDI'!$H$4:$H$28,'Base CDI'!$I$4:$I$29,S2241,"Cubic","Extrapolate=Linear","MultiX=Average","Skip=True","Sort=True")</f>
        <v>13.709008642206092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48086</v>
      </c>
      <c r="T2242" s="43">
        <f ca="1">_xll.BInterpol('Base CDI'!$H$4:$H$28,'Base CDI'!$J$4:$J$29,S2242,"Cubic","Extrapolate=Linear","MultiX=Average","Skip=True","Sort=True")</f>
        <v>13.710077067600231</v>
      </c>
      <c r="U2242" s="43">
        <f ca="1">_xll.BInterpol('Base CDI'!$H$4:$H$28,'Base CDI'!$I$4:$I$29,S2242,"Cubic","Extrapolate=Linear","MultiX=Average","Skip=True","Sort=True")</f>
        <v>13.709142000138421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48087</v>
      </c>
      <c r="T2243" s="43">
        <f ca="1">_xll.BInterpol('Base CDI'!$H$4:$H$28,'Base CDI'!$J$4:$J$29,S2243,"Cubic","Extrapolate=Linear","MultiX=Average","Skip=True","Sort=True")</f>
        <v>13.710220630189585</v>
      </c>
      <c r="U2243" s="43">
        <f ca="1">_xll.BInterpol('Base CDI'!$H$4:$H$28,'Base CDI'!$I$4:$I$29,S2243,"Cubic","Extrapolate=Linear","MultiX=Average","Skip=True","Sort=True")</f>
        <v>13.709275104614422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48088</v>
      </c>
      <c r="T2244" s="43">
        <f ca="1">_xll.BInterpol('Base CDI'!$H$4:$H$28,'Base CDI'!$J$4:$J$29,S2244,"Cubic","Extrapolate=Linear","MultiX=Average","Skip=True","Sort=True")</f>
        <v>13.710363914780331</v>
      </c>
      <c r="U2244" s="43">
        <f ca="1">_xll.BInterpol('Base CDI'!$H$4:$H$28,'Base CDI'!$I$4:$I$29,S2244,"Cubic","Extrapolate=Linear","MultiX=Average","Skip=True","Sort=True")</f>
        <v>13.709407955926785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48089</v>
      </c>
      <c r="T2245" s="43">
        <f ca="1">_xll.BInterpol('Base CDI'!$H$4:$H$28,'Base CDI'!$J$4:$J$29,S2245,"Cubic","Extrapolate=Linear","MultiX=Average","Skip=True","Sort=True")</f>
        <v>13.710506921562576</v>
      </c>
      <c r="U2245" s="43">
        <f ca="1">_xll.BInterpol('Base CDI'!$H$4:$H$28,'Base CDI'!$I$4:$I$29,S2245,"Cubic","Extrapolate=Linear","MultiX=Average","Skip=True","Sort=True")</f>
        <v>13.709540554368198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48090</v>
      </c>
      <c r="T2246" s="43">
        <f ca="1">_xll.BInterpol('Base CDI'!$H$4:$H$28,'Base CDI'!$J$4:$J$29,S2246,"Cubic","Extrapolate=Linear","MultiX=Average","Skip=True","Sort=True")</f>
        <v>13.710649650726433</v>
      </c>
      <c r="U2246" s="43">
        <f ca="1">_xll.BInterpol('Base CDI'!$H$4:$H$28,'Base CDI'!$I$4:$I$29,S2246,"Cubic","Extrapolate=Linear","MultiX=Average","Skip=True","Sort=True")</f>
        <v>13.70967290023135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48091</v>
      </c>
      <c r="T2247" s="43">
        <f ca="1">_xll.BInterpol('Base CDI'!$H$4:$H$28,'Base CDI'!$J$4:$J$29,S2247,"Cubic","Extrapolate=Linear","MultiX=Average","Skip=True","Sort=True")</f>
        <v>13.710792102462014</v>
      </c>
      <c r="U2247" s="43">
        <f ca="1">_xll.BInterpol('Base CDI'!$H$4:$H$28,'Base CDI'!$I$4:$I$29,S2247,"Cubic","Extrapolate=Linear","MultiX=Average","Skip=True","Sort=True")</f>
        <v>13.709804993808929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48092</v>
      </c>
      <c r="T2248" s="43">
        <f ca="1">_xll.BInterpol('Base CDI'!$H$4:$H$28,'Base CDI'!$J$4:$J$29,S2248,"Cubic","Extrapolate=Linear","MultiX=Average","Skip=True","Sort=True")</f>
        <v>13.710934276959428</v>
      </c>
      <c r="U2248" s="43">
        <f ca="1">_xll.BInterpol('Base CDI'!$H$4:$H$28,'Base CDI'!$I$4:$I$29,S2248,"Cubic","Extrapolate=Linear","MultiX=Average","Skip=True","Sort=True")</f>
        <v>13.709936835393624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48093</v>
      </c>
      <c r="T2249" s="43">
        <f ca="1">_xll.BInterpol('Base CDI'!$H$4:$H$28,'Base CDI'!$J$4:$J$29,S2249,"Cubic","Extrapolate=Linear","MultiX=Average","Skip=True","Sort=True")</f>
        <v>13.711076174408788</v>
      </c>
      <c r="U2249" s="43">
        <f ca="1">_xll.BInterpol('Base CDI'!$H$4:$H$28,'Base CDI'!$I$4:$I$29,S2249,"Cubic","Extrapolate=Linear","MultiX=Average","Skip=True","Sort=True")</f>
        <v>13.710068425278122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48094</v>
      </c>
      <c r="T2250" s="43">
        <f ca="1">_xll.BInterpol('Base CDI'!$H$4:$H$28,'Base CDI'!$J$4:$J$29,S2250,"Cubic","Extrapolate=Linear","MultiX=Average","Skip=True","Sort=True")</f>
        <v>13.711217795000206</v>
      </c>
      <c r="U2250" s="43">
        <f ca="1">_xll.BInterpol('Base CDI'!$H$4:$H$28,'Base CDI'!$I$4:$I$29,S2250,"Cubic","Extrapolate=Linear","MultiX=Average","Skip=True","Sort=True")</f>
        <v>13.710199763755115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48095</v>
      </c>
      <c r="T2251" s="43">
        <f ca="1">_xll.BInterpol('Base CDI'!$H$4:$H$28,'Base CDI'!$J$4:$J$29,S2251,"Cubic","Extrapolate=Linear","MultiX=Average","Skip=True","Sort=True")</f>
        <v>13.71135913892379</v>
      </c>
      <c r="U2251" s="43">
        <f ca="1">_xll.BInterpol('Base CDI'!$H$4:$H$28,'Base CDI'!$I$4:$I$29,S2251,"Cubic","Extrapolate=Linear","MultiX=Average","Skip=True","Sort=True")</f>
        <v>13.710330851117289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48096</v>
      </c>
      <c r="T2252" s="43">
        <f ca="1">_xll.BInterpol('Base CDI'!$H$4:$H$28,'Base CDI'!$J$4:$J$29,S2252,"Cubic","Extrapolate=Linear","MultiX=Average","Skip=True","Sort=True")</f>
        <v>13.711500206369653</v>
      </c>
      <c r="U2252" s="43">
        <f ca="1">_xll.BInterpol('Base CDI'!$H$4:$H$28,'Base CDI'!$I$4:$I$29,S2252,"Cubic","Extrapolate=Linear","MultiX=Average","Skip=True","Sort=True")</f>
        <v>13.710461687657332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48097</v>
      </c>
      <c r="T2253" s="43">
        <f ca="1">_xll.BInterpol('Base CDI'!$H$4:$H$28,'Base CDI'!$J$4:$J$29,S2253,"Cubic","Extrapolate=Linear","MultiX=Average","Skip=True","Sort=True")</f>
        <v>13.711640997527907</v>
      </c>
      <c r="U2253" s="43">
        <f ca="1">_xll.BInterpol('Base CDI'!$H$4:$H$28,'Base CDI'!$I$4:$I$29,S2253,"Cubic","Extrapolate=Linear","MultiX=Average","Skip=True","Sort=True")</f>
        <v>13.710592273667936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48098</v>
      </c>
      <c r="T2254" s="43">
        <f ca="1">_xll.BInterpol('Base CDI'!$H$4:$H$28,'Base CDI'!$J$4:$J$29,S2254,"Cubic","Extrapolate=Linear","MultiX=Average","Skip=True","Sort=True")</f>
        <v>13.71178151258866</v>
      </c>
      <c r="U2254" s="43">
        <f ca="1">_xll.BInterpol('Base CDI'!$H$4:$H$28,'Base CDI'!$I$4:$I$29,S2254,"Cubic","Extrapolate=Linear","MultiX=Average","Skip=True","Sort=True")</f>
        <v>13.710722609441786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48099</v>
      </c>
      <c r="T2255" s="43">
        <f ca="1">_xll.BInterpol('Base CDI'!$H$4:$H$28,'Base CDI'!$J$4:$J$29,S2255,"Cubic","Extrapolate=Linear","MultiX=Average","Skip=True","Sort=True")</f>
        <v>13.711921751742025</v>
      </c>
      <c r="U2255" s="43">
        <f ca="1">_xll.BInterpol('Base CDI'!$H$4:$H$28,'Base CDI'!$I$4:$I$29,S2255,"Cubic","Extrapolate=Linear","MultiX=Average","Skip=True","Sort=True")</f>
        <v>13.710852695271573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48100</v>
      </c>
      <c r="T2256" s="43">
        <f ca="1">_xll.BInterpol('Base CDI'!$H$4:$H$28,'Base CDI'!$J$4:$J$29,S2256,"Cubic","Extrapolate=Linear","MultiX=Average","Skip=True","Sort=True")</f>
        <v>13.712061715178114</v>
      </c>
      <c r="U2256" s="43">
        <f ca="1">_xll.BInterpol('Base CDI'!$H$4:$H$28,'Base CDI'!$I$4:$I$29,S2256,"Cubic","Extrapolate=Linear","MultiX=Average","Skip=True","Sort=True")</f>
        <v>13.710982531449984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48101</v>
      </c>
      <c r="T2257" s="43">
        <f ca="1">_xll.BInterpol('Base CDI'!$H$4:$H$28,'Base CDI'!$J$4:$J$29,S2257,"Cubic","Extrapolate=Linear","MultiX=Average","Skip=True","Sort=True")</f>
        <v>13.71220140308704</v>
      </c>
      <c r="U2257" s="43">
        <f ca="1">_xll.BInterpol('Base CDI'!$H$4:$H$28,'Base CDI'!$I$4:$I$29,S2257,"Cubic","Extrapolate=Linear","MultiX=Average","Skip=True","Sort=True")</f>
        <v>13.711112118269709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48102</v>
      </c>
      <c r="T2258" s="43">
        <f ca="1">_xll.BInterpol('Base CDI'!$H$4:$H$28,'Base CDI'!$J$4:$J$29,S2258,"Cubic","Extrapolate=Linear","MultiX=Average","Skip=True","Sort=True")</f>
        <v>13.712340815658909</v>
      </c>
      <c r="U2258" s="43">
        <f ca="1">_xll.BInterpol('Base CDI'!$H$4:$H$28,'Base CDI'!$I$4:$I$29,S2258,"Cubic","Extrapolate=Linear","MultiX=Average","Skip=True","Sort=True")</f>
        <v>13.711241456023437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48103</v>
      </c>
      <c r="T2259" s="43">
        <f ca="1">_xll.BInterpol('Base CDI'!$H$4:$H$28,'Base CDI'!$J$4:$J$29,S2259,"Cubic","Extrapolate=Linear","MultiX=Average","Skip=True","Sort=True")</f>
        <v>13.712479953083834</v>
      </c>
      <c r="U2259" s="43">
        <f ca="1">_xll.BInterpol('Base CDI'!$H$4:$H$28,'Base CDI'!$I$4:$I$29,S2259,"Cubic","Extrapolate=Linear","MultiX=Average","Skip=True","Sort=True")</f>
        <v>13.711370545003854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48104</v>
      </c>
      <c r="T2260" s="43">
        <f ca="1">_xll.BInterpol('Base CDI'!$H$4:$H$28,'Base CDI'!$J$4:$J$29,S2260,"Cubic","Extrapolate=Linear","MultiX=Average","Skip=True","Sort=True")</f>
        <v>13.712618815551927</v>
      </c>
      <c r="U2260" s="43">
        <f ca="1">_xll.BInterpol('Base CDI'!$H$4:$H$28,'Base CDI'!$I$4:$I$29,S2260,"Cubic","Extrapolate=Linear","MultiX=Average","Skip=True","Sort=True")</f>
        <v>13.71149938550365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48105</v>
      </c>
      <c r="T2261" s="43">
        <f ca="1">_xll.BInterpol('Base CDI'!$H$4:$H$28,'Base CDI'!$J$4:$J$29,S2261,"Cubic","Extrapolate=Linear","MultiX=Average","Skip=True","Sort=True")</f>
        <v>13.712757403253299</v>
      </c>
      <c r="U2261" s="43">
        <f ca="1">_xll.BInterpol('Base CDI'!$H$4:$H$28,'Base CDI'!$I$4:$I$29,S2261,"Cubic","Extrapolate=Linear","MultiX=Average","Skip=True","Sort=True")</f>
        <v>13.711627977815514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48106</v>
      </c>
      <c r="T2262" s="43">
        <f ca="1">_xll.BInterpol('Base CDI'!$H$4:$H$28,'Base CDI'!$J$4:$J$29,S2262,"Cubic","Extrapolate=Linear","MultiX=Average","Skip=True","Sort=True")</f>
        <v>13.712895716378062</v>
      </c>
      <c r="U2262" s="43">
        <f ca="1">_xll.BInterpol('Base CDI'!$H$4:$H$28,'Base CDI'!$I$4:$I$29,S2262,"Cubic","Extrapolate=Linear","MultiX=Average","Skip=True","Sort=True")</f>
        <v>13.711756322232134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48107</v>
      </c>
      <c r="T2263" s="43">
        <f ca="1">_xll.BInterpol('Base CDI'!$H$4:$H$28,'Base CDI'!$J$4:$J$29,S2263,"Cubic","Extrapolate=Linear","MultiX=Average","Skip=True","Sort=True")</f>
        <v>13.713033755116326</v>
      </c>
      <c r="U2263" s="43">
        <f ca="1">_xll.BInterpol('Base CDI'!$H$4:$H$28,'Base CDI'!$I$4:$I$29,S2263,"Cubic","Extrapolate=Linear","MultiX=Average","Skip=True","Sort=True")</f>
        <v>13.7118844190462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48108</v>
      </c>
      <c r="T2264" s="43">
        <f ca="1">_xll.BInterpol('Base CDI'!$H$4:$H$28,'Base CDI'!$J$4:$J$29,S2264,"Cubic","Extrapolate=Linear","MultiX=Average","Skip=True","Sort=True")</f>
        <v>13.713171519658202</v>
      </c>
      <c r="U2264" s="43">
        <f ca="1">_xll.BInterpol('Base CDI'!$H$4:$H$28,'Base CDI'!$I$4:$I$29,S2264,"Cubic","Extrapolate=Linear","MultiX=Average","Skip=True","Sort=True")</f>
        <v>13.712012268550399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48109</v>
      </c>
      <c r="T2265" s="43">
        <f ca="1">_xll.BInterpol('Base CDI'!$H$4:$H$28,'Base CDI'!$J$4:$J$29,S2265,"Cubic","Extrapolate=Linear","MultiX=Average","Skip=True","Sort=True")</f>
        <v>13.7133090101938</v>
      </c>
      <c r="U2265" s="43">
        <f ca="1">_xll.BInterpol('Base CDI'!$H$4:$H$28,'Base CDI'!$I$4:$I$29,S2265,"Cubic","Extrapolate=Linear","MultiX=Average","Skip=True","Sort=True")</f>
        <v>13.71213987103742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48110</v>
      </c>
      <c r="T2266" s="43">
        <f ca="1">_xll.BInterpol('Base CDI'!$H$4:$H$28,'Base CDI'!$J$4:$J$29,S2266,"Cubic","Extrapolate=Linear","MultiX=Average","Skip=True","Sort=True")</f>
        <v>13.713446226913234</v>
      </c>
      <c r="U2266" s="43">
        <f ca="1">_xll.BInterpol('Base CDI'!$H$4:$H$28,'Base CDI'!$I$4:$I$29,S2266,"Cubic","Extrapolate=Linear","MultiX=Average","Skip=True","Sort=True")</f>
        <v>13.712267226799952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48111</v>
      </c>
      <c r="T2267" s="43">
        <f ca="1">_xll.BInterpol('Base CDI'!$H$4:$H$28,'Base CDI'!$J$4:$J$29,S2267,"Cubic","Extrapolate=Linear","MultiX=Average","Skip=True","Sort=True")</f>
        <v>13.713583170006613</v>
      </c>
      <c r="U2267" s="43">
        <f ca="1">_xll.BInterpol('Base CDI'!$H$4:$H$28,'Base CDI'!$I$4:$I$29,S2267,"Cubic","Extrapolate=Linear","MultiX=Average","Skip=True","Sort=True")</f>
        <v>13.712394336130684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48112</v>
      </c>
      <c r="T2268" s="43">
        <f ca="1">_xll.BInterpol('Base CDI'!$H$4:$H$28,'Base CDI'!$J$4:$J$29,S2268,"Cubic","Extrapolate=Linear","MultiX=Average","Skip=True","Sort=True")</f>
        <v>13.713719839664048</v>
      </c>
      <c r="U2268" s="43">
        <f ca="1">_xll.BInterpol('Base CDI'!$H$4:$H$28,'Base CDI'!$I$4:$I$29,S2268,"Cubic","Extrapolate=Linear","MultiX=Average","Skip=True","Sort=True")</f>
        <v>13.712521199322303</v>
      </c>
    </row>
    <row r="2269" spans="16:21" x14ac:dyDescent="0.25">
      <c r="P2269" s="10">
        <v>37816</v>
      </c>
      <c r="Q2269">
        <v>9.314095</v>
      </c>
      <c r="S2269" s="42">
        <f t="shared" ca="1" si="40"/>
        <v>48113</v>
      </c>
      <c r="T2269" s="43">
        <f ca="1">_xll.BInterpol('Base CDI'!$H$4:$H$28,'Base CDI'!$J$4:$J$29,S2269,"Cubic","Extrapolate=Linear","MultiX=Average","Skip=True","Sort=True")</f>
        <v>13.713856236075651</v>
      </c>
      <c r="U2269" s="43">
        <f ca="1">_xll.BInterpol('Base CDI'!$H$4:$H$28,'Base CDI'!$I$4:$I$29,S2269,"Cubic","Extrapolate=Linear","MultiX=Average","Skip=True","Sort=True")</f>
        <v>13.7126478166675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48114</v>
      </c>
      <c r="T2270" s="43">
        <f ca="1">_xll.BInterpol('Base CDI'!$H$4:$H$28,'Base CDI'!$J$4:$J$29,S2270,"Cubic","Extrapolate=Linear","MultiX=Average","Skip=True","Sort=True")</f>
        <v>13.713992359431534</v>
      </c>
      <c r="U2270" s="43">
        <f ca="1">_xll.BInterpol('Base CDI'!$H$4:$H$28,'Base CDI'!$I$4:$I$29,S2270,"Cubic","Extrapolate=Linear","MultiX=Average","Skip=True","Sort=True")</f>
        <v>13.712774188458962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48115</v>
      </c>
      <c r="T2271" s="43">
        <f ca="1">_xll.BInterpol('Base CDI'!$H$4:$H$28,'Base CDI'!$J$4:$J$29,S2271,"Cubic","Extrapolate=Linear","MultiX=Average","Skip=True","Sort=True")</f>
        <v>13.714128209921807</v>
      </c>
      <c r="U2271" s="43">
        <f ca="1">_xll.BInterpol('Base CDI'!$H$4:$H$28,'Base CDI'!$I$4:$I$29,S2271,"Cubic","Extrapolate=Linear","MultiX=Average","Skip=True","Sort=True")</f>
        <v>13.712900314989376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48116</v>
      </c>
      <c r="T2272" s="43">
        <f ca="1">_xll.BInterpol('Base CDI'!$H$4:$H$28,'Base CDI'!$J$4:$J$29,S2272,"Cubic","Extrapolate=Linear","MultiX=Average","Skip=True","Sort=True")</f>
        <v>13.714263787736581</v>
      </c>
      <c r="U2272" s="43">
        <f ca="1">_xll.BInterpol('Base CDI'!$H$4:$H$28,'Base CDI'!$I$4:$I$29,S2272,"Cubic","Extrapolate=Linear","MultiX=Average","Skip=True","Sort=True")</f>
        <v>13.713026196551436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48117</v>
      </c>
      <c r="T2273" s="43">
        <f ca="1">_xll.BInterpol('Base CDI'!$H$4:$H$28,'Base CDI'!$J$4:$J$29,S2273,"Cubic","Extrapolate=Linear","MultiX=Average","Skip=True","Sort=True")</f>
        <v>13.714399093065966</v>
      </c>
      <c r="U2273" s="43">
        <f ca="1">_xll.BInterpol('Base CDI'!$H$4:$H$28,'Base CDI'!$I$4:$I$29,S2273,"Cubic","Extrapolate=Linear","MultiX=Average","Skip=True","Sort=True")</f>
        <v>13.713151833437824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48118</v>
      </c>
      <c r="T2274" s="43">
        <f ca="1">_xll.BInterpol('Base CDI'!$H$4:$H$28,'Base CDI'!$J$4:$J$29,S2274,"Cubic","Extrapolate=Linear","MultiX=Average","Skip=True","Sort=True")</f>
        <v>13.714534126100077</v>
      </c>
      <c r="U2274" s="43">
        <f ca="1">_xll.BInterpol('Base CDI'!$H$4:$H$28,'Base CDI'!$I$4:$I$29,S2274,"Cubic","Extrapolate=Linear","MultiX=Average","Skip=True","Sort=True")</f>
        <v>13.713277225941232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48119</v>
      </c>
      <c r="T2275" s="43">
        <f ca="1">_xll.BInterpol('Base CDI'!$H$4:$H$28,'Base CDI'!$J$4:$J$29,S2275,"Cubic","Extrapolate=Linear","MultiX=Average","Skip=True","Sort=True")</f>
        <v>13.714668887029021</v>
      </c>
      <c r="U2275" s="43">
        <f ca="1">_xll.BInterpol('Base CDI'!$H$4:$H$28,'Base CDI'!$I$4:$I$29,S2275,"Cubic","Extrapolate=Linear","MultiX=Average","Skip=True","Sort=True")</f>
        <v>13.713402374354349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48120</v>
      </c>
      <c r="T2276" s="43">
        <f ca="1">_xll.BInterpol('Base CDI'!$H$4:$H$28,'Base CDI'!$J$4:$J$29,S2276,"Cubic","Extrapolate=Linear","MultiX=Average","Skip=True","Sort=True")</f>
        <v>13.71480337604291</v>
      </c>
      <c r="U2276" s="43">
        <f ca="1">_xll.BInterpol('Base CDI'!$H$4:$H$28,'Base CDI'!$I$4:$I$29,S2276,"Cubic","Extrapolate=Linear","MultiX=Average","Skip=True","Sort=True")</f>
        <v>13.713527278969863</v>
      </c>
    </row>
    <row r="2277" spans="16:21" x14ac:dyDescent="0.25">
      <c r="P2277" s="10">
        <v>37826</v>
      </c>
      <c r="Q2277">
        <v>9.381748</v>
      </c>
      <c r="S2277" s="42">
        <f t="shared" ca="1" si="40"/>
        <v>48121</v>
      </c>
      <c r="T2277" s="43">
        <f ca="1">_xll.BInterpol('Base CDI'!$H$4:$H$28,'Base CDI'!$J$4:$J$29,S2277,"Cubic","Extrapolate=Linear","MultiX=Average","Skip=True","Sort=True")</f>
        <v>13.714937593331856</v>
      </c>
      <c r="U2277" s="43">
        <f ca="1">_xll.BInterpol('Base CDI'!$H$4:$H$28,'Base CDI'!$I$4:$I$29,S2277,"Cubic","Extrapolate=Linear","MultiX=Average","Skip=True","Sort=True")</f>
        <v>13.713651940080462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48122</v>
      </c>
      <c r="T2278" s="43">
        <f ca="1">_xll.BInterpol('Base CDI'!$H$4:$H$28,'Base CDI'!$J$4:$J$29,S2278,"Cubic","Extrapolate=Linear","MultiX=Average","Skip=True","Sort=True")</f>
        <v>13.715071539085971</v>
      </c>
      <c r="U2278" s="43">
        <f ca="1">_xll.BInterpol('Base CDI'!$H$4:$H$28,'Base CDI'!$I$4:$I$29,S2278,"Cubic","Extrapolate=Linear","MultiX=Average","Skip=True","Sort=True")</f>
        <v>13.713776357978835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48123</v>
      </c>
      <c r="T2279" s="43">
        <f ca="1">_xll.BInterpol('Base CDI'!$H$4:$H$28,'Base CDI'!$J$4:$J$29,S2279,"Cubic","Extrapolate=Linear","MultiX=Average","Skip=True","Sort=True")</f>
        <v>13.715205213495365</v>
      </c>
      <c r="U2279" s="43">
        <f ca="1">_xll.BInterpol('Base CDI'!$H$4:$H$28,'Base CDI'!$I$4:$I$29,S2279,"Cubic","Extrapolate=Linear","MultiX=Average","Skip=True","Sort=True")</f>
        <v>13.713900532957672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48124</v>
      </c>
      <c r="T2280" s="43">
        <f ca="1">_xll.BInterpol('Base CDI'!$H$4:$H$28,'Base CDI'!$J$4:$J$29,S2280,"Cubic","Extrapolate=Linear","MultiX=Average","Skip=True","Sort=True")</f>
        <v>13.715338616750147</v>
      </c>
      <c r="U2280" s="43">
        <f ca="1">_xll.BInterpol('Base CDI'!$H$4:$H$28,'Base CDI'!$I$4:$I$29,S2280,"Cubic","Extrapolate=Linear","MultiX=Average","Skip=True","Sort=True")</f>
        <v>13.714024465309659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48125</v>
      </c>
      <c r="T2281" s="43">
        <f ca="1">_xll.BInterpol('Base CDI'!$H$4:$H$28,'Base CDI'!$J$4:$J$29,S2281,"Cubic","Extrapolate=Linear","MultiX=Average","Skip=True","Sort=True")</f>
        <v>13.715471749040432</v>
      </c>
      <c r="U2281" s="43">
        <f ca="1">_xll.BInterpol('Base CDI'!$H$4:$H$28,'Base CDI'!$I$4:$I$29,S2281,"Cubic","Extrapolate=Linear","MultiX=Average","Skip=True","Sort=True")</f>
        <v>13.714148155327488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48126</v>
      </c>
      <c r="T2282" s="43">
        <f ca="1">_xll.BInterpol('Base CDI'!$H$4:$H$28,'Base CDI'!$J$4:$J$29,S2282,"Cubic","Extrapolate=Linear","MultiX=Average","Skip=True","Sort=True")</f>
        <v>13.71560461055633</v>
      </c>
      <c r="U2282" s="43">
        <f ca="1">_xll.BInterpol('Base CDI'!$H$4:$H$28,'Base CDI'!$I$4:$I$29,S2282,"Cubic","Extrapolate=Linear","MultiX=Average","Skip=True","Sort=True")</f>
        <v>13.714271603303843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48127</v>
      </c>
      <c r="T2283" s="43">
        <f ca="1">_xll.BInterpol('Base CDI'!$H$4:$H$28,'Base CDI'!$J$4:$J$29,S2283,"Cubic","Extrapolate=Linear","MultiX=Average","Skip=True","Sort=True")</f>
        <v>13.715737201487951</v>
      </c>
      <c r="U2283" s="43">
        <f ca="1">_xll.BInterpol('Base CDI'!$H$4:$H$28,'Base CDI'!$I$4:$I$29,S2283,"Cubic","Extrapolate=Linear","MultiX=Average","Skip=True","Sort=True")</f>
        <v>13.714394809531417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48128</v>
      </c>
      <c r="T2284" s="43">
        <f ca="1">_xll.BInterpol('Base CDI'!$H$4:$H$28,'Base CDI'!$J$4:$J$29,S2284,"Cubic","Extrapolate=Linear","MultiX=Average","Skip=True","Sort=True")</f>
        <v>13.715869522025406</v>
      </c>
      <c r="U2284" s="43">
        <f ca="1">_xll.BInterpol('Base CDI'!$H$4:$H$28,'Base CDI'!$I$4:$I$29,S2284,"Cubic","Extrapolate=Linear","MultiX=Average","Skip=True","Sort=True")</f>
        <v>13.714517774302895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48129</v>
      </c>
      <c r="T2285" s="43">
        <f ca="1">_xll.BInterpol('Base CDI'!$H$4:$H$28,'Base CDI'!$J$4:$J$29,S2285,"Cubic","Extrapolate=Linear","MultiX=Average","Skip=True","Sort=True")</f>
        <v>13.716001572358808</v>
      </c>
      <c r="U2285" s="43">
        <f ca="1">_xll.BInterpol('Base CDI'!$H$4:$H$28,'Base CDI'!$I$4:$I$29,S2285,"Cubic","Extrapolate=Linear","MultiX=Average","Skip=True","Sort=True")</f>
        <v>13.714640497910969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48130</v>
      </c>
      <c r="T2286" s="43">
        <f ca="1">_xll.BInterpol('Base CDI'!$H$4:$H$28,'Base CDI'!$J$4:$J$29,S2286,"Cubic","Extrapolate=Linear","MultiX=Average","Skip=True","Sort=True")</f>
        <v>13.716133352678266</v>
      </c>
      <c r="U2286" s="43">
        <f ca="1">_xll.BInterpol('Base CDI'!$H$4:$H$28,'Base CDI'!$I$4:$I$29,S2286,"Cubic","Extrapolate=Linear","MultiX=Average","Skip=True","Sort=True")</f>
        <v>13.714762980648326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48131</v>
      </c>
      <c r="T2287" s="43">
        <f ca="1">_xll.BInterpol('Base CDI'!$H$4:$H$28,'Base CDI'!$J$4:$J$29,S2287,"Cubic","Extrapolate=Linear","MultiX=Average","Skip=True","Sort=True")</f>
        <v>13.716264863173892</v>
      </c>
      <c r="U2287" s="43">
        <f ca="1">_xll.BInterpol('Base CDI'!$H$4:$H$28,'Base CDI'!$I$4:$I$29,S2287,"Cubic","Extrapolate=Linear","MultiX=Average","Skip=True","Sort=True")</f>
        <v>13.714885222807654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48132</v>
      </c>
      <c r="T2288" s="43">
        <f ca="1">_xll.BInterpol('Base CDI'!$H$4:$H$28,'Base CDI'!$J$4:$J$29,S2288,"Cubic","Extrapolate=Linear","MultiX=Average","Skip=True","Sort=True")</f>
        <v>13.716396104035796</v>
      </c>
      <c r="U2288" s="43">
        <f ca="1">_xll.BInterpol('Base CDI'!$H$4:$H$28,'Base CDI'!$I$4:$I$29,S2288,"Cubic","Extrapolate=Linear","MultiX=Average","Skip=True","Sort=True")</f>
        <v>13.715007224681642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48133</v>
      </c>
      <c r="T2289" s="43">
        <f ca="1">_xll.BInterpol('Base CDI'!$H$4:$H$28,'Base CDI'!$J$4:$J$29,S2289,"Cubic","Extrapolate=Linear","MultiX=Average","Skip=True","Sort=True")</f>
        <v>13.716527075454092</v>
      </c>
      <c r="U2289" s="43">
        <f ca="1">_xll.BInterpol('Base CDI'!$H$4:$H$28,'Base CDI'!$I$4:$I$29,S2289,"Cubic","Extrapolate=Linear","MultiX=Average","Skip=True","Sort=True")</f>
        <v>13.715128986562979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48134</v>
      </c>
      <c r="T2290" s="43">
        <f ca="1">_xll.BInterpol('Base CDI'!$H$4:$H$28,'Base CDI'!$J$4:$J$29,S2290,"Cubic","Extrapolate=Linear","MultiX=Average","Skip=True","Sort=True")</f>
        <v>13.71665777761889</v>
      </c>
      <c r="U2290" s="43">
        <f ca="1">_xll.BInterpol('Base CDI'!$H$4:$H$28,'Base CDI'!$I$4:$I$29,S2290,"Cubic","Extrapolate=Linear","MultiX=Average","Skip=True","Sort=True")</f>
        <v>13.715250508744353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48135</v>
      </c>
      <c r="T2291" s="43">
        <f ca="1">_xll.BInterpol('Base CDI'!$H$4:$H$28,'Base CDI'!$J$4:$J$29,S2291,"Cubic","Extrapolate=Linear","MultiX=Average","Skip=True","Sort=True")</f>
        <v>13.716788210720299</v>
      </c>
      <c r="U2291" s="43">
        <f ca="1">_xll.BInterpol('Base CDI'!$H$4:$H$28,'Base CDI'!$I$4:$I$29,S2291,"Cubic","Extrapolate=Linear","MultiX=Average","Skip=True","Sort=True")</f>
        <v>13.715371791518454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48136</v>
      </c>
      <c r="T2292" s="43">
        <f ca="1">_xll.BInterpol('Base CDI'!$H$4:$H$28,'Base CDI'!$J$4:$J$29,S2292,"Cubic","Extrapolate=Linear","MultiX=Average","Skip=True","Sort=True")</f>
        <v>13.716918374948433</v>
      </c>
      <c r="U2292" s="43">
        <f ca="1">_xll.BInterpol('Base CDI'!$H$4:$H$28,'Base CDI'!$I$4:$I$29,S2292,"Cubic","Extrapolate=Linear","MultiX=Average","Skip=True","Sort=True")</f>
        <v>13.715492835177969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48137</v>
      </c>
      <c r="T2293" s="43">
        <f ca="1">_xll.BInterpol('Base CDI'!$H$4:$H$28,'Base CDI'!$J$4:$J$29,S2293,"Cubic","Extrapolate=Linear","MultiX=Average","Skip=True","Sort=True")</f>
        <v>13.7170482704934</v>
      </c>
      <c r="U2293" s="43">
        <f ca="1">_xll.BInterpol('Base CDI'!$H$4:$H$28,'Base CDI'!$I$4:$I$29,S2293,"Cubic","Extrapolate=Linear","MultiX=Average","Skip=True","Sort=True")</f>
        <v>13.715613640015587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48138</v>
      </c>
      <c r="T2294" s="43">
        <f ca="1">_xll.BInterpol('Base CDI'!$H$4:$H$28,'Base CDI'!$J$4:$J$29,S2294,"Cubic","Extrapolate=Linear","MultiX=Average","Skip=True","Sort=True")</f>
        <v>13.717177897545314</v>
      </c>
      <c r="U2294" s="43">
        <f ca="1">_xll.BInterpol('Base CDI'!$H$4:$H$28,'Base CDI'!$I$4:$I$29,S2294,"Cubic","Extrapolate=Linear","MultiX=Average","Skip=True","Sort=True")</f>
        <v>13.715734206323997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48139</v>
      </c>
      <c r="T2295" s="43">
        <f ca="1">_xll.BInterpol('Base CDI'!$H$4:$H$28,'Base CDI'!$J$4:$J$29,S2295,"Cubic","Extrapolate=Linear","MultiX=Average","Skip=True","Sort=True")</f>
        <v>13.717307256294285</v>
      </c>
      <c r="U2295" s="43">
        <f ca="1">_xll.BInterpol('Base CDI'!$H$4:$H$28,'Base CDI'!$I$4:$I$29,S2295,"Cubic","Extrapolate=Linear","MultiX=Average","Skip=True","Sort=True")</f>
        <v>13.715854534395888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48140</v>
      </c>
      <c r="T2296" s="43">
        <f ca="1">_xll.BInterpol('Base CDI'!$H$4:$H$28,'Base CDI'!$J$4:$J$29,S2296,"Cubic","Extrapolate=Linear","MultiX=Average","Skip=True","Sort=True")</f>
        <v>13.717436346930423</v>
      </c>
      <c r="U2296" s="43">
        <f ca="1">_xll.BInterpol('Base CDI'!$H$4:$H$28,'Base CDI'!$I$4:$I$29,S2296,"Cubic","Extrapolate=Linear","MultiX=Average","Skip=True","Sort=True")</f>
        <v>13.715974624523948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48141</v>
      </c>
      <c r="T2297" s="43">
        <f ca="1">_xll.BInterpol('Base CDI'!$H$4:$H$28,'Base CDI'!$J$4:$J$29,S2297,"Cubic","Extrapolate=Linear","MultiX=Average","Skip=True","Sort=True")</f>
        <v>13.717565169643841</v>
      </c>
      <c r="U2297" s="43">
        <f ca="1">_xll.BInterpol('Base CDI'!$H$4:$H$28,'Base CDI'!$I$4:$I$29,S2297,"Cubic","Extrapolate=Linear","MultiX=Average","Skip=True","Sort=True")</f>
        <v>13.716094477000865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48142</v>
      </c>
      <c r="T2298" s="43">
        <f ca="1">_xll.BInterpol('Base CDI'!$H$4:$H$28,'Base CDI'!$J$4:$J$29,S2298,"Cubic","Extrapolate=Linear","MultiX=Average","Skip=True","Sort=True")</f>
        <v>13.717693724624649</v>
      </c>
      <c r="U2298" s="43">
        <f ca="1">_xll.BInterpol('Base CDI'!$H$4:$H$28,'Base CDI'!$I$4:$I$29,S2298,"Cubic","Extrapolate=Linear","MultiX=Average","Skip=True","Sort=True")</f>
        <v>13.71621409211933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48143</v>
      </c>
      <c r="T2299" s="43">
        <f ca="1">_xll.BInterpol('Base CDI'!$H$4:$H$28,'Base CDI'!$J$4:$J$29,S2299,"Cubic","Extrapolate=Linear","MultiX=Average","Skip=True","Sort=True")</f>
        <v>13.71782201206296</v>
      </c>
      <c r="U2299" s="43">
        <f ca="1">_xll.BInterpol('Base CDI'!$H$4:$H$28,'Base CDI'!$I$4:$I$29,S2299,"Cubic","Extrapolate=Linear","MultiX=Average","Skip=True","Sort=True")</f>
        <v>13.716333470172028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48144</v>
      </c>
      <c r="T2300" s="43">
        <f ca="1">_xll.BInterpol('Base CDI'!$H$4:$H$28,'Base CDI'!$J$4:$J$29,S2300,"Cubic","Extrapolate=Linear","MultiX=Average","Skip=True","Sort=True")</f>
        <v>13.717950032148883</v>
      </c>
      <c r="U2300" s="43">
        <f ca="1">_xll.BInterpol('Base CDI'!$H$4:$H$28,'Base CDI'!$I$4:$I$29,S2300,"Cubic","Extrapolate=Linear","MultiX=Average","Skip=True","Sort=True")</f>
        <v>13.716452611451651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48145</v>
      </c>
      <c r="T2301" s="43">
        <f ca="1">_xll.BInterpol('Base CDI'!$H$4:$H$28,'Base CDI'!$J$4:$J$29,S2301,"Cubic","Extrapolate=Linear","MultiX=Average","Skip=True","Sort=True")</f>
        <v>13.718077785072529</v>
      </c>
      <c r="U2301" s="43">
        <f ca="1">_xll.BInterpol('Base CDI'!$H$4:$H$28,'Base CDI'!$I$4:$I$29,S2301,"Cubic","Extrapolate=Linear","MultiX=Average","Skip=True","Sort=True")</f>
        <v>13.716571516250886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48146</v>
      </c>
      <c r="T2302" s="43">
        <f ca="1">_xll.BInterpol('Base CDI'!$H$4:$H$28,'Base CDI'!$J$4:$J$29,S2302,"Cubic","Extrapolate=Linear","MultiX=Average","Skip=True","Sort=True")</f>
        <v>13.71820527102401</v>
      </c>
      <c r="U2302" s="43">
        <f ca="1">_xll.BInterpol('Base CDI'!$H$4:$H$28,'Base CDI'!$I$4:$I$29,S2302,"Cubic","Extrapolate=Linear","MultiX=Average","Skip=True","Sort=True")</f>
        <v>13.71669018486242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48147</v>
      </c>
      <c r="T2303" s="43">
        <f ca="1">_xll.BInterpol('Base CDI'!$H$4:$H$28,'Base CDI'!$J$4:$J$29,S2303,"Cubic","Extrapolate=Linear","MultiX=Average","Skip=True","Sort=True")</f>
        <v>13.718332490193436</v>
      </c>
      <c r="U2303" s="43">
        <f ca="1">_xll.BInterpol('Base CDI'!$H$4:$H$28,'Base CDI'!$I$4:$I$29,S2303,"Cubic","Extrapolate=Linear","MultiX=Average","Skip=True","Sort=True")</f>
        <v>13.716808617578945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48148</v>
      </c>
      <c r="T2304" s="43">
        <f ca="1">_xll.BInterpol('Base CDI'!$H$4:$H$28,'Base CDI'!$J$4:$J$29,S2304,"Cubic","Extrapolate=Linear","MultiX=Average","Skip=True","Sort=True")</f>
        <v>13.71845944277092</v>
      </c>
      <c r="U2304" s="43">
        <f ca="1">_xll.BInterpol('Base CDI'!$H$4:$H$28,'Base CDI'!$I$4:$I$29,S2304,"Cubic","Extrapolate=Linear","MultiX=Average","Skip=True","Sort=True")</f>
        <v>13.716926814693148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48149</v>
      </c>
      <c r="T2305" s="43">
        <f ca="1">_xll.BInterpol('Base CDI'!$H$4:$H$28,'Base CDI'!$J$4:$J$29,S2305,"Cubic","Extrapolate=Linear","MultiX=Average","Skip=True","Sort=True")</f>
        <v>13.718586128946573</v>
      </c>
      <c r="U2305" s="43">
        <f ca="1">_xll.BInterpol('Base CDI'!$H$4:$H$28,'Base CDI'!$I$4:$I$29,S2305,"Cubic","Extrapolate=Linear","MultiX=Average","Skip=True","Sort=True")</f>
        <v>13.717044776497717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48150</v>
      </c>
      <c r="T2306" s="43">
        <f ca="1">_xll.BInterpol('Base CDI'!$H$4:$H$28,'Base CDI'!$J$4:$J$29,S2306,"Cubic","Extrapolate=Linear","MultiX=Average","Skip=True","Sort=True")</f>
        <v>13.718712548910505</v>
      </c>
      <c r="U2306" s="43">
        <f ca="1">_xll.BInterpol('Base CDI'!$H$4:$H$28,'Base CDI'!$I$4:$I$29,S2306,"Cubic","Extrapolate=Linear","MultiX=Average","Skip=True","Sort=True")</f>
        <v>13.717162503285341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48151</v>
      </c>
      <c r="T2307" s="43">
        <f ca="1">_xll.BInterpol('Base CDI'!$H$4:$H$28,'Base CDI'!$J$4:$J$29,S2307,"Cubic","Extrapolate=Linear","MultiX=Average","Skip=True","Sort=True")</f>
        <v>13.718838702852826</v>
      </c>
      <c r="U2307" s="43">
        <f ca="1">_xll.BInterpol('Base CDI'!$H$4:$H$28,'Base CDI'!$I$4:$I$29,S2307,"Cubic","Extrapolate=Linear","MultiX=Average","Skip=True","Sort=True")</f>
        <v>13.71727999534871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48152</v>
      </c>
      <c r="T2308" s="43">
        <f ca="1">_xll.BInterpol('Base CDI'!$H$4:$H$28,'Base CDI'!$J$4:$J$29,S2308,"Cubic","Extrapolate=Linear","MultiX=Average","Skip=True","Sort=True")</f>
        <v>13.718964590963651</v>
      </c>
      <c r="U2308" s="43">
        <f ca="1">_xll.BInterpol('Base CDI'!$H$4:$H$28,'Base CDI'!$I$4:$I$29,S2308,"Cubic","Extrapolate=Linear","MultiX=Average","Skip=True","Sort=True")</f>
        <v>13.717397252980509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48153</v>
      </c>
      <c r="T2309" s="43">
        <f ca="1">_xll.BInterpol('Base CDI'!$H$4:$H$28,'Base CDI'!$J$4:$J$29,S2309,"Cubic","Extrapolate=Linear","MultiX=Average","Skip=True","Sort=True")</f>
        <v>13.719090213433086</v>
      </c>
      <c r="U2309" s="43">
        <f ca="1">_xll.BInterpol('Base CDI'!$H$4:$H$28,'Base CDI'!$I$4:$I$29,S2309,"Cubic","Extrapolate=Linear","MultiX=Average","Skip=True","Sort=True")</f>
        <v>13.717514276473432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48154</v>
      </c>
      <c r="T2310" s="43">
        <f ca="1">_xll.BInterpol('Base CDI'!$H$4:$H$28,'Base CDI'!$J$4:$J$29,S2310,"Cubic","Extrapolate=Linear","MultiX=Average","Skip=True","Sort=True")</f>
        <v>13.719215570451247</v>
      </c>
      <c r="U2310" s="43">
        <f ca="1">_xll.BInterpol('Base CDI'!$H$4:$H$28,'Base CDI'!$I$4:$I$29,S2310,"Cubic","Extrapolate=Linear","MultiX=Average","Skip=True","Sort=True")</f>
        <v>13.717631066120163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48155</v>
      </c>
      <c r="T2311" s="43">
        <f ca="1">_xll.BInterpol('Base CDI'!$H$4:$H$28,'Base CDI'!$J$4:$J$29,S2311,"Cubic","Extrapolate=Linear","MultiX=Average","Skip=True","Sort=True")</f>
        <v>13.719340662208243</v>
      </c>
      <c r="U2311" s="43">
        <f ca="1">_xll.BInterpol('Base CDI'!$H$4:$H$28,'Base CDI'!$I$4:$I$29,S2311,"Cubic","Extrapolate=Linear","MultiX=Average","Skip=True","Sort=True")</f>
        <v>13.717747622213391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48156</v>
      </c>
      <c r="T2312" s="43">
        <f ca="1">_xll.BInterpol('Base CDI'!$H$4:$H$28,'Base CDI'!$J$4:$J$29,S2312,"Cubic","Extrapolate=Linear","MultiX=Average","Skip=True","Sort=True")</f>
        <v>13.719465488894183</v>
      </c>
      <c r="U2312" s="43">
        <f ca="1">_xll.BInterpol('Base CDI'!$H$4:$H$28,'Base CDI'!$I$4:$I$29,S2312,"Cubic","Extrapolate=Linear","MultiX=Average","Skip=True","Sort=True")</f>
        <v>13.717863945045808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48157</v>
      </c>
      <c r="T2313" s="43">
        <f ca="1">_xll.BInterpol('Base CDI'!$H$4:$H$28,'Base CDI'!$J$4:$J$29,S2313,"Cubic","Extrapolate=Linear","MultiX=Average","Skip=True","Sort=True")</f>
        <v>13.719590050699182</v>
      </c>
      <c r="U2313" s="43">
        <f ca="1">_xll.BInterpol('Base CDI'!$H$4:$H$28,'Base CDI'!$I$4:$I$29,S2313,"Cubic","Extrapolate=Linear","MultiX=Average","Skip=True","Sort=True")</f>
        <v>13.7179800349101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48158</v>
      </c>
      <c r="T2314" s="43">
        <f ca="1">_xll.BInterpol('Base CDI'!$H$4:$H$28,'Base CDI'!$J$4:$J$29,S2314,"Cubic","Extrapolate=Linear","MultiX=Average","Skip=True","Sort=True")</f>
        <v>13.719714347813348</v>
      </c>
      <c r="U2314" s="43">
        <f ca="1">_xll.BInterpol('Base CDI'!$H$4:$H$28,'Base CDI'!$I$4:$I$29,S2314,"Cubic","Extrapolate=Linear","MultiX=Average","Skip=True","Sort=True")</f>
        <v>13.718095892098956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48159</v>
      </c>
      <c r="T2315" s="43">
        <f ca="1">_xll.BInterpol('Base CDI'!$H$4:$H$28,'Base CDI'!$J$4:$J$29,S2315,"Cubic","Extrapolate=Linear","MultiX=Average","Skip=True","Sort=True")</f>
        <v>13.719838380426795</v>
      </c>
      <c r="U2315" s="43">
        <f ca="1">_xll.BInterpol('Base CDI'!$H$4:$H$28,'Base CDI'!$I$4:$I$29,S2315,"Cubic","Extrapolate=Linear","MultiX=Average","Skip=True","Sort=True")</f>
        <v>13.718211516905065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48160</v>
      </c>
      <c r="T2316" s="43">
        <f ca="1">_xll.BInterpol('Base CDI'!$H$4:$H$28,'Base CDI'!$J$4:$J$29,S2316,"Cubic","Extrapolate=Linear","MultiX=Average","Skip=True","Sort=True")</f>
        <v>13.71996214872963</v>
      </c>
      <c r="U2316" s="43">
        <f ca="1">_xll.BInterpol('Base CDI'!$H$4:$H$28,'Base CDI'!$I$4:$I$29,S2316,"Cubic","Extrapolate=Linear","MultiX=Average","Skip=True","Sort=True")</f>
        <v>13.718326909621114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48161</v>
      </c>
      <c r="T2317" s="43">
        <f ca="1">_xll.BInterpol('Base CDI'!$H$4:$H$28,'Base CDI'!$J$4:$J$29,S2317,"Cubic","Extrapolate=Linear","MultiX=Average","Skip=True","Sort=True")</f>
        <v>13.720085652911969</v>
      </c>
      <c r="U2317" s="43">
        <f ca="1">_xll.BInterpol('Base CDI'!$H$4:$H$28,'Base CDI'!$I$4:$I$29,S2317,"Cubic","Extrapolate=Linear","MultiX=Average","Skip=True","Sort=True")</f>
        <v>13.718442070539794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48162</v>
      </c>
      <c r="T2318" s="43">
        <f ca="1">_xll.BInterpol('Base CDI'!$H$4:$H$28,'Base CDI'!$J$4:$J$29,S2318,"Cubic","Extrapolate=Linear","MultiX=Average","Skip=True","Sort=True")</f>
        <v>13.720208893163921</v>
      </c>
      <c r="U2318" s="43">
        <f ca="1">_xll.BInterpol('Base CDI'!$H$4:$H$28,'Base CDI'!$I$4:$I$29,S2318,"Cubic","Extrapolate=Linear","MultiX=Average","Skip=True","Sort=True")</f>
        <v>13.718556999953792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48163</v>
      </c>
      <c r="T2319" s="43">
        <f ca="1">_xll.BInterpol('Base CDI'!$H$4:$H$28,'Base CDI'!$J$4:$J$29,S2319,"Cubic","Extrapolate=Linear","MultiX=Average","Skip=True","Sort=True")</f>
        <v>13.720331869675595</v>
      </c>
      <c r="U2319" s="43">
        <f ca="1">_xll.BInterpol('Base CDI'!$H$4:$H$28,'Base CDI'!$I$4:$I$29,S2319,"Cubic","Extrapolate=Linear","MultiX=Average","Skip=True","Sort=True")</f>
        <v>13.718671698155797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48164</v>
      </c>
      <c r="T2320" s="43">
        <f ca="1">_xll.BInterpol('Base CDI'!$H$4:$H$28,'Base CDI'!$J$4:$J$29,S2320,"Cubic","Extrapolate=Linear","MultiX=Average","Skip=True","Sort=True")</f>
        <v>13.720454582637105</v>
      </c>
      <c r="U2320" s="43">
        <f ca="1">_xll.BInterpol('Base CDI'!$H$4:$H$28,'Base CDI'!$I$4:$I$29,S2320,"Cubic","Extrapolate=Linear","MultiX=Average","Skip=True","Sort=True")</f>
        <v>13.718786165438498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48165</v>
      </c>
      <c r="T2321" s="43">
        <f ca="1">_xll.BInterpol('Base CDI'!$H$4:$H$28,'Base CDI'!$J$4:$J$29,S2321,"Cubic","Extrapolate=Linear","MultiX=Average","Skip=True","Sort=True")</f>
        <v>13.720577032238563</v>
      </c>
      <c r="U2321" s="43">
        <f ca="1">_xll.BInterpol('Base CDI'!$H$4:$H$28,'Base CDI'!$I$4:$I$29,S2321,"Cubic","Extrapolate=Linear","MultiX=Average","Skip=True","Sort=True")</f>
        <v>13.718900402094583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48166</v>
      </c>
      <c r="T2322" s="43">
        <f ca="1">_xll.BInterpol('Base CDI'!$H$4:$H$28,'Base CDI'!$J$4:$J$29,S2322,"Cubic","Extrapolate=Linear","MultiX=Average","Skip=True","Sort=True")</f>
        <v>13.720699218670076</v>
      </c>
      <c r="U2322" s="43">
        <f ca="1">_xll.BInterpol('Base CDI'!$H$4:$H$28,'Base CDI'!$I$4:$I$29,S2322,"Cubic","Extrapolate=Linear","MultiX=Average","Skip=True","Sort=True")</f>
        <v>13.71901440841674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48167</v>
      </c>
      <c r="T2323" s="43">
        <f ca="1">_xll.BInterpol('Base CDI'!$H$4:$H$28,'Base CDI'!$J$4:$J$29,S2323,"Cubic","Extrapolate=Linear","MultiX=Average","Skip=True","Sort=True")</f>
        <v>13.720821142121757</v>
      </c>
      <c r="U2323" s="43">
        <f ca="1">_xll.BInterpol('Base CDI'!$H$4:$H$28,'Base CDI'!$I$4:$I$29,S2323,"Cubic","Extrapolate=Linear","MultiX=Average","Skip=True","Sort=True")</f>
        <v>13.719128184697661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48168</v>
      </c>
      <c r="T2324" s="43">
        <f ca="1">_xll.BInterpol('Base CDI'!$H$4:$H$28,'Base CDI'!$J$4:$J$29,S2324,"Cubic","Extrapolate=Linear","MultiX=Average","Skip=True","Sort=True")</f>
        <v>13.720942802783719</v>
      </c>
      <c r="U2324" s="43">
        <f ca="1">_xll.BInterpol('Base CDI'!$H$4:$H$28,'Base CDI'!$I$4:$I$29,S2324,"Cubic","Extrapolate=Linear","MultiX=Average","Skip=True","Sort=True")</f>
        <v>13.71924173123003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48169</v>
      </c>
      <c r="T2325" s="43">
        <f ca="1">_xll.BInterpol('Base CDI'!$H$4:$H$28,'Base CDI'!$J$4:$J$29,S2325,"Cubic","Extrapolate=Linear","MultiX=Average","Skip=True","Sort=True")</f>
        <v>13.721064200846071</v>
      </c>
      <c r="U2325" s="43">
        <f ca="1">_xll.BInterpol('Base CDI'!$H$4:$H$28,'Base CDI'!$I$4:$I$29,S2325,"Cubic","Extrapolate=Linear","MultiX=Average","Skip=True","Sort=True")</f>
        <v>13.719355048306539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48170</v>
      </c>
      <c r="T2326" s="43">
        <f ca="1">_xll.BInterpol('Base CDI'!$H$4:$H$28,'Base CDI'!$J$4:$J$29,S2326,"Cubic","Extrapolate=Linear","MultiX=Average","Skip=True","Sort=True")</f>
        <v>13.721185336498925</v>
      </c>
      <c r="U2326" s="43">
        <f ca="1">_xll.BInterpol('Base CDI'!$H$4:$H$28,'Base CDI'!$I$4:$I$29,S2326,"Cubic","Extrapolate=Linear","MultiX=Average","Skip=True","Sort=True")</f>
        <v>13.719468136219875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48171</v>
      </c>
      <c r="T2327" s="43">
        <f ca="1">_xll.BInterpol('Base CDI'!$H$4:$H$28,'Base CDI'!$J$4:$J$29,S2327,"Cubic","Extrapolate=Linear","MultiX=Average","Skip=True","Sort=True")</f>
        <v>13.721306209932392</v>
      </c>
      <c r="U2327" s="43">
        <f ca="1">_xll.BInterpol('Base CDI'!$H$4:$H$28,'Base CDI'!$I$4:$I$29,S2327,"Cubic","Extrapolate=Linear","MultiX=Average","Skip=True","Sort=True")</f>
        <v>13.719580995262726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48172</v>
      </c>
      <c r="T2328" s="43">
        <f ca="1">_xll.BInterpol('Base CDI'!$H$4:$H$28,'Base CDI'!$J$4:$J$29,S2328,"Cubic","Extrapolate=Linear","MultiX=Average","Skip=True","Sort=True")</f>
        <v>13.721426821336582</v>
      </c>
      <c r="U2328" s="43">
        <f ca="1">_xll.BInterpol('Base CDI'!$H$4:$H$28,'Base CDI'!$I$4:$I$29,S2328,"Cubic","Extrapolate=Linear","MultiX=Average","Skip=True","Sort=True")</f>
        <v>13.719693625727784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48173</v>
      </c>
      <c r="T2329" s="43">
        <f ca="1">_xll.BInterpol('Base CDI'!$H$4:$H$28,'Base CDI'!$J$4:$J$29,S2329,"Cubic","Extrapolate=Linear","MultiX=Average","Skip=True","Sort=True")</f>
        <v>13.721547170901609</v>
      </c>
      <c r="U2329" s="43">
        <f ca="1">_xll.BInterpol('Base CDI'!$H$4:$H$28,'Base CDI'!$I$4:$I$29,S2329,"Cubic","Extrapolate=Linear","MultiX=Average","Skip=True","Sort=True")</f>
        <v>13.719806027907733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48174</v>
      </c>
      <c r="T2330" s="43">
        <f ca="1">_xll.BInterpol('Base CDI'!$H$4:$H$28,'Base CDI'!$J$4:$J$29,S2330,"Cubic","Extrapolate=Linear","MultiX=Average","Skip=True","Sort=True")</f>
        <v>13.721667258817581</v>
      </c>
      <c r="U2330" s="43">
        <f ca="1">_xll.BInterpol('Base CDI'!$H$4:$H$28,'Base CDI'!$I$4:$I$29,S2330,"Cubic","Extrapolate=Linear","MultiX=Average","Skip=True","Sort=True")</f>
        <v>13.719918202095265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48175</v>
      </c>
      <c r="T2331" s="43">
        <f ca="1">_xll.BInterpol('Base CDI'!$H$4:$H$28,'Base CDI'!$J$4:$J$29,S2331,"Cubic","Extrapolate=Linear","MultiX=Average","Skip=True","Sort=True")</f>
        <v>13.72178708527461</v>
      </c>
      <c r="U2331" s="43">
        <f ca="1">_xll.BInterpol('Base CDI'!$H$4:$H$28,'Base CDI'!$I$4:$I$29,S2331,"Cubic","Extrapolate=Linear","MultiX=Average","Skip=True","Sort=True")</f>
        <v>13.720030148583067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48176</v>
      </c>
      <c r="T2332" s="43">
        <f ca="1">_xll.BInterpol('Base CDI'!$H$4:$H$28,'Base CDI'!$J$4:$J$29,S2332,"Cubic","Extrapolate=Linear","MultiX=Average","Skip=True","Sort=True")</f>
        <v>13.721906650462808</v>
      </c>
      <c r="U2332" s="43">
        <f ca="1">_xll.BInterpol('Base CDI'!$H$4:$H$28,'Base CDI'!$I$4:$I$29,S2332,"Cubic","Extrapolate=Linear","MultiX=Average","Skip=True","Sort=True")</f>
        <v>13.720141867663827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48177</v>
      </c>
      <c r="T2333" s="43">
        <f ca="1">_xll.BInterpol('Base CDI'!$H$4:$H$28,'Base CDI'!$J$4:$J$29,S2333,"Cubic","Extrapolate=Linear","MultiX=Average","Skip=True","Sort=True")</f>
        <v>13.722025954572286</v>
      </c>
      <c r="U2333" s="43">
        <f ca="1">_xll.BInterpol('Base CDI'!$H$4:$H$28,'Base CDI'!$I$4:$I$29,S2333,"Cubic","Extrapolate=Linear","MultiX=Average","Skip=True","Sort=True")</f>
        <v>13.720253359630236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48178</v>
      </c>
      <c r="T2334" s="43">
        <f ca="1">_xll.BInterpol('Base CDI'!$H$4:$H$28,'Base CDI'!$J$4:$J$29,S2334,"Cubic","Extrapolate=Linear","MultiX=Average","Skip=True","Sort=True")</f>
        <v>13.722144997793155</v>
      </c>
      <c r="U2334" s="43">
        <f ca="1">_xll.BInterpol('Base CDI'!$H$4:$H$28,'Base CDI'!$I$4:$I$29,S2334,"Cubic","Extrapolate=Linear","MultiX=Average","Skip=True","Sort=True")</f>
        <v>13.720364624774982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48179</v>
      </c>
      <c r="T2335" s="43">
        <f ca="1">_xll.BInterpol('Base CDI'!$H$4:$H$28,'Base CDI'!$J$4:$J$29,S2335,"Cubic","Extrapolate=Linear","MultiX=Average","Skip=True","Sort=True")</f>
        <v>13.722263780315524</v>
      </c>
      <c r="U2335" s="43">
        <f ca="1">_xll.BInterpol('Base CDI'!$H$4:$H$28,'Base CDI'!$I$4:$I$29,S2335,"Cubic","Extrapolate=Linear","MultiX=Average","Skip=True","Sort=True")</f>
        <v>13.720475663390751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48180</v>
      </c>
      <c r="T2336" s="43">
        <f ca="1">_xll.BInterpol('Base CDI'!$H$4:$H$28,'Base CDI'!$J$4:$J$29,S2336,"Cubic","Extrapolate=Linear","MultiX=Average","Skip=True","Sort=True")</f>
        <v>13.722382302329509</v>
      </c>
      <c r="U2336" s="43">
        <f ca="1">_xll.BInterpol('Base CDI'!$H$4:$H$28,'Base CDI'!$I$4:$I$29,S2336,"Cubic","Extrapolate=Linear","MultiX=Average","Skip=True","Sort=True")</f>
        <v>13.720586475770235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48181</v>
      </c>
      <c r="T2337" s="43">
        <f ca="1">_xll.BInterpol('Base CDI'!$H$4:$H$28,'Base CDI'!$J$4:$J$29,S2337,"Cubic","Extrapolate=Linear","MultiX=Average","Skip=True","Sort=True")</f>
        <v>13.722500564025216</v>
      </c>
      <c r="U2337" s="43">
        <f ca="1">_xll.BInterpol('Base CDI'!$H$4:$H$28,'Base CDI'!$I$4:$I$29,S2337,"Cubic","Extrapolate=Linear","MultiX=Average","Skip=True","Sort=True")</f>
        <v>13.720697062206119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48182</v>
      </c>
      <c r="T2338" s="43">
        <f ca="1">_xll.BInterpol('Base CDI'!$H$4:$H$28,'Base CDI'!$J$4:$J$29,S2338,"Cubic","Extrapolate=Linear","MultiX=Average","Skip=True","Sort=True")</f>
        <v>13.722618565592757</v>
      </c>
      <c r="U2338" s="43">
        <f ca="1">_xll.BInterpol('Base CDI'!$H$4:$H$28,'Base CDI'!$I$4:$I$29,S2338,"Cubic","Extrapolate=Linear","MultiX=Average","Skip=True","Sort=True")</f>
        <v>13.720807422991095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48183</v>
      </c>
      <c r="T2339" s="43">
        <f ca="1">_xll.BInterpol('Base CDI'!$H$4:$H$28,'Base CDI'!$J$4:$J$29,S2339,"Cubic","Extrapolate=Linear","MultiX=Average","Skip=True","Sort=True")</f>
        <v>13.722736307222247</v>
      </c>
      <c r="U2339" s="43">
        <f ca="1">_xll.BInterpol('Base CDI'!$H$4:$H$28,'Base CDI'!$I$4:$I$29,S2339,"Cubic","Extrapolate=Linear","MultiX=Average","Skip=True","Sort=True")</f>
        <v>13.720917558417851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48184</v>
      </c>
      <c r="T2340" s="43">
        <f ca="1">_xll.BInterpol('Base CDI'!$H$4:$H$28,'Base CDI'!$J$4:$J$29,S2340,"Cubic","Extrapolate=Linear","MultiX=Average","Skip=True","Sort=True")</f>
        <v>13.722853789103793</v>
      </c>
      <c r="U2340" s="43">
        <f ca="1">_xll.BInterpol('Base CDI'!$H$4:$H$28,'Base CDI'!$I$4:$I$29,S2340,"Cubic","Extrapolate=Linear","MultiX=Average","Skip=True","Sort=True")</f>
        <v>13.721027468779074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48185</v>
      </c>
      <c r="T2341" s="43">
        <f ca="1">_xll.BInterpol('Base CDI'!$H$4:$H$28,'Base CDI'!$J$4:$J$29,S2341,"Cubic","Extrapolate=Linear","MultiX=Average","Skip=True","Sort=True")</f>
        <v>13.722971011427509</v>
      </c>
      <c r="U2341" s="43">
        <f ca="1">_xll.BInterpol('Base CDI'!$H$4:$H$28,'Base CDI'!$I$4:$I$29,S2341,"Cubic","Extrapolate=Linear","MultiX=Average","Skip=True","Sort=True")</f>
        <v>13.721137154367453</v>
      </c>
    </row>
    <row r="2342" spans="16:21" x14ac:dyDescent="0.25">
      <c r="P2342" s="10">
        <v>37917</v>
      </c>
      <c r="Q2342">
        <v>9.86904</v>
      </c>
      <c r="S2342" s="42">
        <f t="shared" ca="1" si="41"/>
        <v>48186</v>
      </c>
      <c r="T2342" s="43">
        <f ca="1">_xll.BInterpol('Base CDI'!$H$4:$H$28,'Base CDI'!$J$4:$J$29,S2342,"Cubic","Extrapolate=Linear","MultiX=Average","Skip=True","Sort=True")</f>
        <v>13.723087974383503</v>
      </c>
      <c r="U2342" s="43">
        <f ca="1">_xll.BInterpol('Base CDI'!$H$4:$H$28,'Base CDI'!$I$4:$I$29,S2342,"Cubic","Extrapolate=Linear","MultiX=Average","Skip=True","Sort=True")</f>
        <v>13.721246615475678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48187</v>
      </c>
      <c r="T2343" s="43">
        <f ca="1">_xll.BInterpol('Base CDI'!$H$4:$H$28,'Base CDI'!$J$4:$J$29,S2343,"Cubic","Extrapolate=Linear","MultiX=Average","Skip=True","Sort=True")</f>
        <v>13.723204678161888</v>
      </c>
      <c r="U2343" s="43">
        <f ca="1">_xll.BInterpol('Base CDI'!$H$4:$H$28,'Base CDI'!$I$4:$I$29,S2343,"Cubic","Extrapolate=Linear","MultiX=Average","Skip=True","Sort=True")</f>
        <v>13.721355852396437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48188</v>
      </c>
      <c r="T2344" s="43">
        <f ca="1">_xll.BInterpol('Base CDI'!$H$4:$H$28,'Base CDI'!$J$4:$J$29,S2344,"Cubic","Extrapolate=Linear","MultiX=Average","Skip=True","Sort=True")</f>
        <v>13.723321122952777</v>
      </c>
      <c r="U2344" s="43">
        <f ca="1">_xll.BInterpol('Base CDI'!$H$4:$H$28,'Base CDI'!$I$4:$I$29,S2344,"Cubic","Extrapolate=Linear","MultiX=Average","Skip=True","Sort=True")</f>
        <v>13.721464865422417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48189</v>
      </c>
      <c r="T2345" s="43">
        <f ca="1">_xll.BInterpol('Base CDI'!$H$4:$H$28,'Base CDI'!$J$4:$J$29,S2345,"Cubic","Extrapolate=Linear","MultiX=Average","Skip=True","Sort=True")</f>
        <v>13.723437308946277</v>
      </c>
      <c r="U2345" s="43">
        <f ca="1">_xll.BInterpol('Base CDI'!$H$4:$H$28,'Base CDI'!$I$4:$I$29,S2345,"Cubic","Extrapolate=Linear","MultiX=Average","Skip=True","Sort=True")</f>
        <v>13.72157365484631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48190</v>
      </c>
      <c r="T2346" s="43">
        <f ca="1">_xll.BInterpol('Base CDI'!$H$4:$H$28,'Base CDI'!$J$4:$J$29,S2346,"Cubic","Extrapolate=Linear","MultiX=Average","Skip=True","Sort=True")</f>
        <v>13.723553236332503</v>
      </c>
      <c r="U2346" s="43">
        <f ca="1">_xll.BInterpol('Base CDI'!$H$4:$H$28,'Base CDI'!$I$4:$I$29,S2346,"Cubic","Extrapolate=Linear","MultiX=Average","Skip=True","Sort=True")</f>
        <v>13.721682220960801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48191</v>
      </c>
      <c r="T2347" s="43">
        <f ca="1">_xll.BInterpol('Base CDI'!$H$4:$H$28,'Base CDI'!$J$4:$J$29,S2347,"Cubic","Extrapolate=Linear","MultiX=Average","Skip=True","Sort=True")</f>
        <v>13.723668905301562</v>
      </c>
      <c r="U2347" s="43">
        <f ca="1">_xll.BInterpol('Base CDI'!$H$4:$H$28,'Base CDI'!$I$4:$I$29,S2347,"Cubic","Extrapolate=Linear","MultiX=Average","Skip=True","Sort=True")</f>
        <v>13.72179056405858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48192</v>
      </c>
      <c r="T2348" s="43">
        <f ca="1">_xll.BInterpol('Base CDI'!$H$4:$H$28,'Base CDI'!$J$4:$J$29,S2348,"Cubic","Extrapolate=Linear","MultiX=Average","Skip=True","Sort=True")</f>
        <v>13.723784316043568</v>
      </c>
      <c r="U2348" s="43">
        <f ca="1">_xll.BInterpol('Base CDI'!$H$4:$H$28,'Base CDI'!$I$4:$I$29,S2348,"Cubic","Extrapolate=Linear","MultiX=Average","Skip=True","Sort=True")</f>
        <v>13.721898684432336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48193</v>
      </c>
      <c r="T2349" s="43">
        <f ca="1">_xll.BInterpol('Base CDI'!$H$4:$H$28,'Base CDI'!$J$4:$J$29,S2349,"Cubic","Extrapolate=Linear","MultiX=Average","Skip=True","Sort=True")</f>
        <v>13.723899468748634</v>
      </c>
      <c r="U2349" s="43">
        <f ca="1">_xll.BInterpol('Base CDI'!$H$4:$H$28,'Base CDI'!$I$4:$I$29,S2349,"Cubic","Extrapolate=Linear","MultiX=Average","Skip=True","Sort=True")</f>
        <v>13.722006582374757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48194</v>
      </c>
      <c r="T2350" s="43">
        <f ca="1">_xll.BInterpol('Base CDI'!$H$4:$H$28,'Base CDI'!$J$4:$J$29,S2350,"Cubic","Extrapolate=Linear","MultiX=Average","Skip=True","Sort=True")</f>
        <v>13.724014363606866</v>
      </c>
      <c r="U2350" s="43">
        <f ca="1">_xll.BInterpol('Base CDI'!$H$4:$H$28,'Base CDI'!$I$4:$I$29,S2350,"Cubic","Extrapolate=Linear","MultiX=Average","Skip=True","Sort=True")</f>
        <v>13.722114258178534</v>
      </c>
    </row>
    <row r="2351" spans="16:21" x14ac:dyDescent="0.25">
      <c r="P2351" s="10">
        <v>37930</v>
      </c>
      <c r="Q2351">
        <v>9.929729</v>
      </c>
      <c r="S2351" s="42">
        <f t="shared" ca="1" si="41"/>
        <v>48195</v>
      </c>
      <c r="T2351" s="43">
        <f ca="1">_xll.BInterpol('Base CDI'!$H$4:$H$28,'Base CDI'!$J$4:$J$29,S2351,"Cubic","Extrapolate=Linear","MultiX=Average","Skip=True","Sort=True")</f>
        <v>13.724129000808379</v>
      </c>
      <c r="U2351" s="43">
        <f ca="1">_xll.BInterpol('Base CDI'!$H$4:$H$28,'Base CDI'!$I$4:$I$29,S2351,"Cubic","Extrapolate=Linear","MultiX=Average","Skip=True","Sort=True")</f>
        <v>13.722221712136351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48196</v>
      </c>
      <c r="T2352" s="43">
        <f ca="1">_xll.BInterpol('Base CDI'!$H$4:$H$28,'Base CDI'!$J$4:$J$29,S2352,"Cubic","Extrapolate=Linear","MultiX=Average","Skip=True","Sort=True")</f>
        <v>13.724243380543282</v>
      </c>
      <c r="U2352" s="43">
        <f ca="1">_xll.BInterpol('Base CDI'!$H$4:$H$28,'Base CDI'!$I$4:$I$29,S2352,"Cubic","Extrapolate=Linear","MultiX=Average","Skip=True","Sort=True")</f>
        <v>13.722328944540902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48197</v>
      </c>
      <c r="T2353" s="43">
        <f ca="1">_xll.BInterpol('Base CDI'!$H$4:$H$28,'Base CDI'!$J$4:$J$29,S2353,"Cubic","Extrapolate=Linear","MultiX=Average","Skip=True","Sort=True")</f>
        <v>13.724357503001688</v>
      </c>
      <c r="U2353" s="43">
        <f ca="1">_xll.BInterpol('Base CDI'!$H$4:$H$28,'Base CDI'!$I$4:$I$29,S2353,"Cubic","Extrapolate=Linear","MultiX=Average","Skip=True","Sort=True")</f>
        <v>13.722435955684871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48198</v>
      </c>
      <c r="T2354" s="43">
        <f ca="1">_xll.BInterpol('Base CDI'!$H$4:$H$28,'Base CDI'!$J$4:$J$29,S2354,"Cubic","Extrapolate=Linear","MultiX=Average","Skip=True","Sort=True")</f>
        <v>13.724471368373708</v>
      </c>
      <c r="U2354" s="43">
        <f ca="1">_xll.BInterpol('Base CDI'!$H$4:$H$28,'Base CDI'!$I$4:$I$29,S2354,"Cubic","Extrapolate=Linear","MultiX=Average","Skip=True","Sort=True")</f>
        <v>13.722542745860947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48199</v>
      </c>
      <c r="T2355" s="43">
        <f ca="1">_xll.BInterpol('Base CDI'!$H$4:$H$28,'Base CDI'!$J$4:$J$29,S2355,"Cubic","Extrapolate=Linear","MultiX=Average","Skip=True","Sort=True")</f>
        <v>13.724584976849451</v>
      </c>
      <c r="U2355" s="43">
        <f ca="1">_xll.BInterpol('Base CDI'!$H$4:$H$28,'Base CDI'!$I$4:$I$29,S2355,"Cubic","Extrapolate=Linear","MultiX=Average","Skip=True","Sort=True")</f>
        <v>13.722649315361823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48200</v>
      </c>
      <c r="T2356" s="43">
        <f ca="1">_xll.BInterpol('Base CDI'!$H$4:$H$28,'Base CDI'!$J$4:$J$29,S2356,"Cubic","Extrapolate=Linear","MultiX=Average","Skip=True","Sort=True")</f>
        <v>13.724698328619029</v>
      </c>
      <c r="U2356" s="43">
        <f ca="1">_xll.BInterpol('Base CDI'!$H$4:$H$28,'Base CDI'!$I$4:$I$29,S2356,"Cubic","Extrapolate=Linear","MultiX=Average","Skip=True","Sort=True")</f>
        <v>13.722755664480182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48201</v>
      </c>
      <c r="T2357" s="43">
        <f ca="1">_xll.BInterpol('Base CDI'!$H$4:$H$28,'Base CDI'!$J$4:$J$29,S2357,"Cubic","Extrapolate=Linear","MultiX=Average","Skip=True","Sort=True")</f>
        <v>13.724811423872554</v>
      </c>
      <c r="U2357" s="43">
        <f ca="1">_xll.BInterpol('Base CDI'!$H$4:$H$28,'Base CDI'!$I$4:$I$29,S2357,"Cubic","Extrapolate=Linear","MultiX=Average","Skip=True","Sort=True")</f>
        <v>13.722861793508718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48202</v>
      </c>
      <c r="T2358" s="43">
        <f ca="1">_xll.BInterpol('Base CDI'!$H$4:$H$28,'Base CDI'!$J$4:$J$29,S2358,"Cubic","Extrapolate=Linear","MultiX=Average","Skip=True","Sort=True")</f>
        <v>13.724924262800137</v>
      </c>
      <c r="U2358" s="43">
        <f ca="1">_xll.BInterpol('Base CDI'!$H$4:$H$28,'Base CDI'!$I$4:$I$29,S2358,"Cubic","Extrapolate=Linear","MultiX=Average","Skip=True","Sort=True")</f>
        <v>13.722967702740116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48203</v>
      </c>
      <c r="T2359" s="43">
        <f ca="1">_xll.BInterpol('Base CDI'!$H$4:$H$28,'Base CDI'!$J$4:$J$29,S2359,"Cubic","Extrapolate=Linear","MultiX=Average","Skip=True","Sort=True")</f>
        <v>13.725036845591889</v>
      </c>
      <c r="U2359" s="43">
        <f ca="1">_xll.BInterpol('Base CDI'!$H$4:$H$28,'Base CDI'!$I$4:$I$29,S2359,"Cubic","Extrapolate=Linear","MultiX=Average","Skip=True","Sort=True")</f>
        <v>13.723073392467064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48204</v>
      </c>
      <c r="T2360" s="43">
        <f ca="1">_xll.BInterpol('Base CDI'!$H$4:$H$28,'Base CDI'!$J$4:$J$29,S2360,"Cubic","Extrapolate=Linear","MultiX=Average","Skip=True","Sort=True")</f>
        <v>13.72514917243792</v>
      </c>
      <c r="U2360" s="43">
        <f ca="1">_xll.BInterpol('Base CDI'!$H$4:$H$28,'Base CDI'!$I$4:$I$29,S2360,"Cubic","Extrapolate=Linear","MultiX=Average","Skip=True","Sort=True")</f>
        <v>13.723178862982254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48205</v>
      </c>
      <c r="T2361" s="43">
        <f ca="1">_xll.BInterpol('Base CDI'!$H$4:$H$28,'Base CDI'!$J$4:$J$29,S2361,"Cubic","Extrapolate=Linear","MultiX=Average","Skip=True","Sort=True")</f>
        <v>13.725261243528344</v>
      </c>
      <c r="U2361" s="43">
        <f ca="1">_xll.BInterpol('Base CDI'!$H$4:$H$28,'Base CDI'!$I$4:$I$29,S2361,"Cubic","Extrapolate=Linear","MultiX=Average","Skip=True","Sort=True")</f>
        <v>13.723284114578371</v>
      </c>
    </row>
    <row r="2362" spans="16:21" x14ac:dyDescent="0.25">
      <c r="P2362" s="10">
        <v>37945</v>
      </c>
      <c r="Q2362">
        <v>10.00451</v>
      </c>
      <c r="S2362" s="42">
        <f t="shared" ca="1" si="41"/>
        <v>48206</v>
      </c>
      <c r="T2362" s="43">
        <f ca="1">_xll.BInterpol('Base CDI'!$H$4:$H$28,'Base CDI'!$J$4:$J$29,S2362,"Cubic","Extrapolate=Linear","MultiX=Average","Skip=True","Sort=True")</f>
        <v>13.725373059053268</v>
      </c>
      <c r="U2362" s="43">
        <f ca="1">_xll.BInterpol('Base CDI'!$H$4:$H$28,'Base CDI'!$I$4:$I$29,S2362,"Cubic","Extrapolate=Linear","MultiX=Average","Skip=True","Sort=True")</f>
        <v>13.723389147548106</v>
      </c>
    </row>
    <row r="2363" spans="16:21" x14ac:dyDescent="0.25">
      <c r="P2363" s="10">
        <v>37946</v>
      </c>
      <c r="Q2363">
        <v>10.01084</v>
      </c>
      <c r="S2363" s="42">
        <f t="shared" ca="1" si="41"/>
        <v>48207</v>
      </c>
      <c r="T2363" s="43">
        <f ca="1">_xll.BInterpol('Base CDI'!$H$4:$H$28,'Base CDI'!$J$4:$J$29,S2363,"Cubic","Extrapolate=Linear","MultiX=Average","Skip=True","Sort=True")</f>
        <v>13.725484619202806</v>
      </c>
      <c r="U2363" s="43">
        <f ca="1">_xll.BInterpol('Base CDI'!$H$4:$H$28,'Base CDI'!$I$4:$I$29,S2363,"Cubic","Extrapolate=Linear","MultiX=Average","Skip=True","Sort=True")</f>
        <v>13.723493962184147</v>
      </c>
    </row>
    <row r="2364" spans="16:21" x14ac:dyDescent="0.25">
      <c r="P2364" s="10">
        <v>37949</v>
      </c>
      <c r="Q2364">
        <v>10.01718</v>
      </c>
      <c r="S2364" s="42">
        <f t="shared" ca="1" si="41"/>
        <v>48208</v>
      </c>
      <c r="T2364" s="43">
        <f ca="1">_xll.BInterpol('Base CDI'!$H$4:$H$28,'Base CDI'!$J$4:$J$29,S2364,"Cubic","Extrapolate=Linear","MultiX=Average","Skip=True","Sort=True")</f>
        <v>13.725595924167068</v>
      </c>
      <c r="U2364" s="43">
        <f ca="1">_xll.BInterpol('Base CDI'!$H$4:$H$28,'Base CDI'!$I$4:$I$29,S2364,"Cubic","Extrapolate=Linear","MultiX=Average","Skip=True","Sort=True")</f>
        <v>13.723598558779182</v>
      </c>
    </row>
    <row r="2365" spans="16:21" x14ac:dyDescent="0.25">
      <c r="P2365" s="10">
        <v>37950</v>
      </c>
      <c r="Q2365">
        <v>10.02352</v>
      </c>
      <c r="S2365" s="42">
        <f t="shared" ca="1" si="41"/>
        <v>48209</v>
      </c>
      <c r="T2365" s="43">
        <f ca="1">_xll.BInterpol('Base CDI'!$H$4:$H$28,'Base CDI'!$J$4:$J$29,S2365,"Cubic","Extrapolate=Linear","MultiX=Average","Skip=True","Sort=True")</f>
        <v>13.725706974136166</v>
      </c>
      <c r="U2365" s="43">
        <f ca="1">_xll.BInterpol('Base CDI'!$H$4:$H$28,'Base CDI'!$I$4:$I$29,S2365,"Cubic","Extrapolate=Linear","MultiX=Average","Skip=True","Sort=True")</f>
        <v>13.723702937625902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48210</v>
      </c>
      <c r="T2366" s="43">
        <f ca="1">_xll.BInterpol('Base CDI'!$H$4:$H$28,'Base CDI'!$J$4:$J$29,S2366,"Cubic","Extrapolate=Linear","MultiX=Average","Skip=True","Sort=True")</f>
        <v>13.72581776930021</v>
      </c>
      <c r="U2366" s="43">
        <f ca="1">_xll.BInterpol('Base CDI'!$H$4:$H$28,'Base CDI'!$I$4:$I$29,S2366,"Cubic","Extrapolate=Linear","MultiX=Average","Skip=True","Sort=True")</f>
        <v>13.723807099016991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48211</v>
      </c>
      <c r="T2367" s="43">
        <f ca="1">_xll.BInterpol('Base CDI'!$H$4:$H$28,'Base CDI'!$J$4:$J$29,S2367,"Cubic","Extrapolate=Linear","MultiX=Average","Skip=True","Sort=True")</f>
        <v>13.725928309849314</v>
      </c>
      <c r="U2367" s="43">
        <f ca="1">_xll.BInterpol('Base CDI'!$H$4:$H$28,'Base CDI'!$I$4:$I$29,S2367,"Cubic","Extrapolate=Linear","MultiX=Average","Skip=True","Sort=True")</f>
        <v>13.723911043245142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48212</v>
      </c>
      <c r="T2368" s="43">
        <f ca="1">_xll.BInterpol('Base CDI'!$H$4:$H$28,'Base CDI'!$J$4:$J$29,S2368,"Cubic","Extrapolate=Linear","MultiX=Average","Skip=True","Sort=True")</f>
        <v>13.726038595973584</v>
      </c>
      <c r="U2368" s="43">
        <f ca="1">_xll.BInterpol('Base CDI'!$H$4:$H$28,'Base CDI'!$I$4:$I$29,S2368,"Cubic","Extrapolate=Linear","MultiX=Average","Skip=True","Sort=True")</f>
        <v>13.724014770603041</v>
      </c>
    </row>
    <row r="2369" spans="16:21" x14ac:dyDescent="0.25">
      <c r="P2369" s="10">
        <v>37956</v>
      </c>
      <c r="Q2369">
        <v>10.04889</v>
      </c>
      <c r="S2369" s="42">
        <f t="shared" ca="1" si="41"/>
        <v>48213</v>
      </c>
      <c r="T2369" s="43">
        <f ca="1">_xll.BInterpol('Base CDI'!$H$4:$H$28,'Base CDI'!$J$4:$J$29,S2369,"Cubic","Extrapolate=Linear","MultiX=Average","Skip=True","Sort=True")</f>
        <v>13.726148627863136</v>
      </c>
      <c r="U2369" s="43">
        <f ca="1">_xll.BInterpol('Base CDI'!$H$4:$H$28,'Base CDI'!$I$4:$I$29,S2369,"Cubic","Extrapolate=Linear","MultiX=Average","Skip=True","Sort=True")</f>
        <v>13.72411828138338</v>
      </c>
    </row>
    <row r="2370" spans="16:21" x14ac:dyDescent="0.25">
      <c r="P2370" s="10">
        <v>37957</v>
      </c>
      <c r="Q2370">
        <v>10.05523</v>
      </c>
      <c r="S2370" s="42">
        <f t="shared" ca="1" si="41"/>
        <v>48214</v>
      </c>
      <c r="T2370" s="43">
        <f ca="1">_xll.BInterpol('Base CDI'!$H$4:$H$28,'Base CDI'!$J$4:$J$29,S2370,"Cubic","Extrapolate=Linear","MultiX=Average","Skip=True","Sort=True")</f>
        <v>13.726258405708078</v>
      </c>
      <c r="U2370" s="43">
        <f ca="1">_xll.BInterpol('Base CDI'!$H$4:$H$28,'Base CDI'!$I$4:$I$29,S2370,"Cubic","Extrapolate=Linear","MultiX=Average","Skip=True","Sort=True")</f>
        <v>13.724221575878842</v>
      </c>
    </row>
    <row r="2371" spans="16:21" x14ac:dyDescent="0.25">
      <c r="P2371" s="10">
        <v>37958</v>
      </c>
      <c r="Q2371">
        <v>10.06157</v>
      </c>
      <c r="S2371" s="42">
        <f t="shared" ca="1" si="41"/>
        <v>48215</v>
      </c>
      <c r="T2371" s="43">
        <f ca="1">_xll.BInterpol('Base CDI'!$H$4:$H$28,'Base CDI'!$J$4:$J$29,S2371,"Cubic","Extrapolate=Linear","MultiX=Average","Skip=True","Sort=True")</f>
        <v>13.726367929698522</v>
      </c>
      <c r="U2371" s="43">
        <f ca="1">_xll.BInterpol('Base CDI'!$H$4:$H$28,'Base CDI'!$I$4:$I$29,S2371,"Cubic","Extrapolate=Linear","MultiX=Average","Skip=True","Sort=True")</f>
        <v>13.724324654382121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48216</v>
      </c>
      <c r="T2372" s="43">
        <f ca="1">_xll.BInterpol('Base CDI'!$H$4:$H$28,'Base CDI'!$J$4:$J$29,S2372,"Cubic","Extrapolate=Linear","MultiX=Average","Skip=True","Sort=True")</f>
        <v>13.726477200024581</v>
      </c>
      <c r="U2372" s="43">
        <f ca="1">_xll.BInterpol('Base CDI'!$H$4:$H$28,'Base CDI'!$I$4:$I$29,S2372,"Cubic","Extrapolate=Linear","MultiX=Average","Skip=True","Sort=True")</f>
        <v>13.724427517185902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48217</v>
      </c>
      <c r="T2373" s="43">
        <f ca="1">_xll.BInterpol('Base CDI'!$H$4:$H$28,'Base CDI'!$J$4:$J$29,S2373,"Cubic","Extrapolate=Linear","MultiX=Average","Skip=True","Sort=True")</f>
        <v>13.726586216876363</v>
      </c>
      <c r="U2373" s="43">
        <f ca="1">_xll.BInterpol('Base CDI'!$H$4:$H$28,'Base CDI'!$I$4:$I$29,S2373,"Cubic","Extrapolate=Linear","MultiX=Average","Skip=True","Sort=True")</f>
        <v>13.724530164582875</v>
      </c>
    </row>
    <row r="2374" spans="16:21" x14ac:dyDescent="0.25">
      <c r="P2374" s="10">
        <v>37963</v>
      </c>
      <c r="Q2374">
        <v>10.08061</v>
      </c>
      <c r="S2374" s="42">
        <f t="shared" ca="1" si="41"/>
        <v>48218</v>
      </c>
      <c r="T2374" s="43">
        <f ca="1">_xll.BInterpol('Base CDI'!$H$4:$H$28,'Base CDI'!$J$4:$J$29,S2374,"Cubic","Extrapolate=Linear","MultiX=Average","Skip=True","Sort=True")</f>
        <v>13.726694980443982</v>
      </c>
      <c r="U2374" s="43">
        <f ca="1">_xll.BInterpol('Base CDI'!$H$4:$H$28,'Base CDI'!$I$4:$I$29,S2374,"Cubic","Extrapolate=Linear","MultiX=Average","Skip=True","Sort=True")</f>
        <v>13.72463259686573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48219</v>
      </c>
      <c r="T2375" s="43">
        <f ca="1">_xll.BInterpol('Base CDI'!$H$4:$H$28,'Base CDI'!$J$4:$J$29,S2375,"Cubic","Extrapolate=Linear","MultiX=Average","Skip=True","Sort=True")</f>
        <v>13.726803490917547</v>
      </c>
      <c r="U2375" s="43">
        <f ca="1">_xll.BInterpol('Base CDI'!$H$4:$H$28,'Base CDI'!$I$4:$I$29,S2375,"Cubic","Extrapolate=Linear","MultiX=Average","Skip=True","Sort=True")</f>
        <v>13.724734814327153</v>
      </c>
    </row>
    <row r="2376" spans="16:21" x14ac:dyDescent="0.25">
      <c r="P2376" s="10">
        <v>37965</v>
      </c>
      <c r="Q2376">
        <v>10.09334</v>
      </c>
      <c r="S2376" s="42">
        <f t="shared" ca="1" si="41"/>
        <v>48220</v>
      </c>
      <c r="T2376" s="43">
        <f ca="1">_xll.BInterpol('Base CDI'!$H$4:$H$28,'Base CDI'!$J$4:$J$29,S2376,"Cubic","Extrapolate=Linear","MultiX=Average","Skip=True","Sort=True")</f>
        <v>13.726911748487169</v>
      </c>
      <c r="U2376" s="43">
        <f ca="1">_xll.BInterpol('Base CDI'!$H$4:$H$28,'Base CDI'!$I$4:$I$29,S2376,"Cubic","Extrapolate=Linear","MultiX=Average","Skip=True","Sort=True")</f>
        <v>13.724836817259835</v>
      </c>
    </row>
    <row r="2377" spans="16:21" x14ac:dyDescent="0.25">
      <c r="P2377" s="10">
        <v>37966</v>
      </c>
      <c r="Q2377">
        <v>10.09971</v>
      </c>
      <c r="S2377" s="42">
        <f t="shared" ca="1" si="41"/>
        <v>48221</v>
      </c>
      <c r="T2377" s="43">
        <f ca="1">_xll.BInterpol('Base CDI'!$H$4:$H$28,'Base CDI'!$J$4:$J$29,S2377,"Cubic","Extrapolate=Linear","MultiX=Average","Skip=True","Sort=True")</f>
        <v>13.727019753342962</v>
      </c>
      <c r="U2377" s="43">
        <f ca="1">_xll.BInterpol('Base CDI'!$H$4:$H$28,'Base CDI'!$I$4:$I$29,S2377,"Cubic","Extrapolate=Linear","MultiX=Average","Skip=True","Sort=True")</f>
        <v>13.724938605956462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48222</v>
      </c>
      <c r="T2378" s="43">
        <f ca="1">_xll.BInterpol('Base CDI'!$H$4:$H$28,'Base CDI'!$J$4:$J$29,S2378,"Cubic","Extrapolate=Linear","MultiX=Average","Skip=True","Sort=True")</f>
        <v>13.727127505675034</v>
      </c>
      <c r="U2378" s="43">
        <f ca="1">_xll.BInterpol('Base CDI'!$H$4:$H$28,'Base CDI'!$I$4:$I$29,S2378,"Cubic","Extrapolate=Linear","MultiX=Average","Skip=True","Sort=True")</f>
        <v>13.725040180709724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48223</v>
      </c>
      <c r="T2379" s="43">
        <f ca="1">_xll.BInterpol('Base CDI'!$H$4:$H$28,'Base CDI'!$J$4:$J$29,S2379,"Cubic","Extrapolate=Linear","MultiX=Average","Skip=True","Sort=True")</f>
        <v>13.727235005673496</v>
      </c>
      <c r="U2379" s="43">
        <f ca="1">_xll.BInterpol('Base CDI'!$H$4:$H$28,'Base CDI'!$I$4:$I$29,S2379,"Cubic","Extrapolate=Linear","MultiX=Average","Skip=True","Sort=True")</f>
        <v>13.725141541812311</v>
      </c>
    </row>
    <row r="2380" spans="16:21" x14ac:dyDescent="0.25">
      <c r="P2380" s="10">
        <v>37971</v>
      </c>
      <c r="Q2380">
        <v>10.11881</v>
      </c>
      <c r="S2380" s="42">
        <f t="shared" ca="1" si="42"/>
        <v>48224</v>
      </c>
      <c r="T2380" s="43">
        <f ca="1">_xll.BInterpol('Base CDI'!$H$4:$H$28,'Base CDI'!$J$4:$J$29,S2380,"Cubic","Extrapolate=Linear","MultiX=Average","Skip=True","Sort=True")</f>
        <v>13.727342253528462</v>
      </c>
      <c r="U2380" s="43">
        <f ca="1">_xll.BInterpol('Base CDI'!$H$4:$H$28,'Base CDI'!$I$4:$I$29,S2380,"Cubic","Extrapolate=Linear","MultiX=Average","Skip=True","Sort=True")</f>
        <v>13.725242689556911</v>
      </c>
    </row>
    <row r="2381" spans="16:21" x14ac:dyDescent="0.25">
      <c r="P2381" s="10">
        <v>37972</v>
      </c>
      <c r="Q2381">
        <v>10.12518</v>
      </c>
      <c r="S2381" s="42">
        <f t="shared" ca="1" si="42"/>
        <v>48225</v>
      </c>
      <c r="T2381" s="43">
        <f ca="1">_xll.BInterpol('Base CDI'!$H$4:$H$28,'Base CDI'!$J$4:$J$29,S2381,"Cubic","Extrapolate=Linear","MultiX=Average","Skip=True","Sort=True")</f>
        <v>13.727449249430041</v>
      </c>
      <c r="U2381" s="43">
        <f ca="1">_xll.BInterpol('Base CDI'!$H$4:$H$28,'Base CDI'!$I$4:$I$29,S2381,"Cubic","Extrapolate=Linear","MultiX=Average","Skip=True","Sort=True")</f>
        <v>13.72534362423621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48226</v>
      </c>
      <c r="T2382" s="43">
        <f ca="1">_xll.BInterpol('Base CDI'!$H$4:$H$28,'Base CDI'!$J$4:$J$29,S2382,"Cubic","Extrapolate=Linear","MultiX=Average","Skip=True","Sort=True")</f>
        <v>13.727555993568345</v>
      </c>
      <c r="U2382" s="43">
        <f ca="1">_xll.BInterpol('Base CDI'!$H$4:$H$28,'Base CDI'!$I$4:$I$29,S2382,"Cubic","Extrapolate=Linear","MultiX=Average","Skip=True","Sort=True")</f>
        <v>13.725444346142899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48227</v>
      </c>
      <c r="T2383" s="43">
        <f ca="1">_xll.BInterpol('Base CDI'!$H$4:$H$28,'Base CDI'!$J$4:$J$29,S2383,"Cubic","Extrapolate=Linear","MultiX=Average","Skip=True","Sort=True")</f>
        <v>13.727662486133482</v>
      </c>
      <c r="U2383" s="43">
        <f ca="1">_xll.BInterpol('Base CDI'!$H$4:$H$28,'Base CDI'!$I$4:$I$29,S2383,"Cubic","Extrapolate=Linear","MultiX=Average","Skip=True","Sort=True")</f>
        <v>13.725544855569666</v>
      </c>
    </row>
    <row r="2384" spans="16:21" x14ac:dyDescent="0.25">
      <c r="P2384" s="10">
        <v>37977</v>
      </c>
      <c r="Q2384">
        <v>10.14364</v>
      </c>
      <c r="S2384" s="42">
        <f t="shared" ca="1" si="42"/>
        <v>48228</v>
      </c>
      <c r="T2384" s="43">
        <f ca="1">_xll.BInterpol('Base CDI'!$H$4:$H$28,'Base CDI'!$J$4:$J$29,S2384,"Cubic","Extrapolate=Linear","MultiX=Average","Skip=True","Sort=True")</f>
        <v>13.727768727315569</v>
      </c>
      <c r="U2384" s="43">
        <f ca="1">_xll.BInterpol('Base CDI'!$H$4:$H$28,'Base CDI'!$I$4:$I$29,S2384,"Cubic","Extrapolate=Linear","MultiX=Average","Skip=True","Sort=True")</f>
        <v>13.7256451528092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48229</v>
      </c>
      <c r="T2385" s="43">
        <f ca="1">_xll.BInterpol('Base CDI'!$H$4:$H$28,'Base CDI'!$J$4:$J$29,S2385,"Cubic","Extrapolate=Linear","MultiX=Average","Skip=True","Sort=True")</f>
        <v>13.727874717304713</v>
      </c>
      <c r="U2385" s="43">
        <f ca="1">_xll.BInterpol('Base CDI'!$H$4:$H$28,'Base CDI'!$I$4:$I$29,S2385,"Cubic","Extrapolate=Linear","MultiX=Average","Skip=True","Sort=True")</f>
        <v>13.72574523815419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48230</v>
      </c>
      <c r="T2386" s="43">
        <f ca="1">_xll.BInterpol('Base CDI'!$H$4:$H$28,'Base CDI'!$J$4:$J$29,S2386,"Cubic","Extrapolate=Linear","MultiX=Average","Skip=True","Sort=True")</f>
        <v>13.727980456291027</v>
      </c>
      <c r="U2386" s="43">
        <f ca="1">_xll.BInterpol('Base CDI'!$H$4:$H$28,'Base CDI'!$I$4:$I$29,S2386,"Cubic","Extrapolate=Linear","MultiX=Average","Skip=True","Sort=True")</f>
        <v>13.725845111897323</v>
      </c>
    </row>
    <row r="2387" spans="16:21" x14ac:dyDescent="0.25">
      <c r="P2387" s="10">
        <v>37981</v>
      </c>
      <c r="Q2387">
        <v>10.16183</v>
      </c>
      <c r="S2387" s="42">
        <f t="shared" ca="1" si="42"/>
        <v>48231</v>
      </c>
      <c r="T2387" s="43">
        <f ca="1">_xll.BInterpol('Base CDI'!$H$4:$H$28,'Base CDI'!$J$4:$J$29,S2387,"Cubic","Extrapolate=Linear","MultiX=Average","Skip=True","Sort=True")</f>
        <v>13.72808594446462</v>
      </c>
      <c r="U2387" s="43">
        <f ca="1">_xll.BInterpol('Base CDI'!$H$4:$H$28,'Base CDI'!$I$4:$I$29,S2387,"Cubic","Extrapolate=Linear","MultiX=Average","Skip=True","Sort=True")</f>
        <v>13.725944774331287</v>
      </c>
    </row>
    <row r="2388" spans="16:21" x14ac:dyDescent="0.25">
      <c r="P2388" s="10">
        <v>37984</v>
      </c>
      <c r="Q2388">
        <v>10.16789</v>
      </c>
      <c r="S2388" s="42">
        <f t="shared" ca="1" si="42"/>
        <v>48232</v>
      </c>
      <c r="T2388" s="43">
        <f ca="1">_xll.BInterpol('Base CDI'!$H$4:$H$28,'Base CDI'!$J$4:$J$29,S2388,"Cubic","Extrapolate=Linear","MultiX=Average","Skip=True","Sort=True")</f>
        <v>13.728191182015605</v>
      </c>
      <c r="U2388" s="43">
        <f ca="1">_xll.BInterpol('Base CDI'!$H$4:$H$28,'Base CDI'!$I$4:$I$29,S2388,"Cubic","Extrapolate=Linear","MultiX=Average","Skip=True","Sort=True")</f>
        <v>13.726044225748774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48233</v>
      </c>
      <c r="T2389" s="43">
        <f ca="1">_xll.BInterpol('Base CDI'!$H$4:$H$28,'Base CDI'!$J$4:$J$29,S2389,"Cubic","Extrapolate=Linear","MultiX=Average","Skip=True","Sort=True")</f>
        <v>13.728296169134092</v>
      </c>
      <c r="U2389" s="43">
        <f ca="1">_xll.BInterpol('Base CDI'!$H$4:$H$28,'Base CDI'!$I$4:$I$29,S2389,"Cubic","Extrapolate=Linear","MultiX=Average","Skip=True","Sort=True")</f>
        <v>13.726143466442471</v>
      </c>
    </row>
    <row r="2390" spans="16:21" x14ac:dyDescent="0.25">
      <c r="P2390" s="10">
        <v>37986</v>
      </c>
      <c r="Q2390">
        <v>10.18004</v>
      </c>
      <c r="S2390" s="42">
        <f t="shared" ca="1" si="42"/>
        <v>48234</v>
      </c>
      <c r="T2390" s="43">
        <f ca="1">_xll.BInterpol('Base CDI'!$H$4:$H$28,'Base CDI'!$J$4:$J$29,S2390,"Cubic","Extrapolate=Linear","MultiX=Average","Skip=True","Sort=True")</f>
        <v>13.728400906010192</v>
      </c>
      <c r="U2390" s="43">
        <f ca="1">_xll.BInterpol('Base CDI'!$H$4:$H$28,'Base CDI'!$I$4:$I$29,S2390,"Cubic","Extrapolate=Linear","MultiX=Average","Skip=True","Sort=True")</f>
        <v>13.726242496705066</v>
      </c>
    </row>
    <row r="2391" spans="16:21" x14ac:dyDescent="0.25">
      <c r="P2391" s="10">
        <v>37988</v>
      </c>
      <c r="Q2391">
        <v>10.18613</v>
      </c>
      <c r="S2391" s="42">
        <f t="shared" ca="1" si="42"/>
        <v>48235</v>
      </c>
      <c r="T2391" s="43">
        <f ca="1">_xll.BInterpol('Base CDI'!$H$4:$H$28,'Base CDI'!$J$4:$J$29,S2391,"Cubic","Extrapolate=Linear","MultiX=Average","Skip=True","Sort=True")</f>
        <v>13.728505392834018</v>
      </c>
      <c r="U2391" s="43">
        <f ca="1">_xll.BInterpol('Base CDI'!$H$4:$H$28,'Base CDI'!$I$4:$I$29,S2391,"Cubic","Extrapolate=Linear","MultiX=Average","Skip=True","Sort=True")</f>
        <v>13.726341316829247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48236</v>
      </c>
      <c r="T2392" s="43">
        <f ca="1">_xll.BInterpol('Base CDI'!$H$4:$H$28,'Base CDI'!$J$4:$J$29,S2392,"Cubic","Extrapolate=Linear","MultiX=Average","Skip=True","Sort=True")</f>
        <v>13.728609629795679</v>
      </c>
      <c r="U2392" s="43">
        <f ca="1">_xll.BInterpol('Base CDI'!$H$4:$H$28,'Base CDI'!$I$4:$I$29,S2392,"Cubic","Extrapolate=Linear","MultiX=Average","Skip=True","Sort=True")</f>
        <v>13.726439927107705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48237</v>
      </c>
      <c r="T2393" s="43">
        <f ca="1">_xll.BInterpol('Base CDI'!$H$4:$H$28,'Base CDI'!$J$4:$J$29,S2393,"Cubic","Extrapolate=Linear","MultiX=Average","Skip=True","Sort=True")</f>
        <v>13.728713617085287</v>
      </c>
      <c r="U2393" s="43">
        <f ca="1">_xll.BInterpol('Base CDI'!$H$4:$H$28,'Base CDI'!$I$4:$I$29,S2393,"Cubic","Extrapolate=Linear","MultiX=Average","Skip=True","Sort=True")</f>
        <v>13.726538327833127</v>
      </c>
    </row>
    <row r="2394" spans="16:21" x14ac:dyDescent="0.25">
      <c r="P2394" s="10">
        <v>37993</v>
      </c>
      <c r="Q2394">
        <v>10.2044</v>
      </c>
      <c r="S2394" s="42">
        <f t="shared" ca="1" si="42"/>
        <v>48238</v>
      </c>
      <c r="T2394" s="43">
        <f ca="1">_xll.BInterpol('Base CDI'!$H$4:$H$28,'Base CDI'!$J$4:$J$29,S2394,"Cubic","Extrapolate=Linear","MultiX=Average","Skip=True","Sort=True")</f>
        <v>13.728817354892954</v>
      </c>
      <c r="U2394" s="43">
        <f ca="1">_xll.BInterpol('Base CDI'!$H$4:$H$28,'Base CDI'!$I$4:$I$29,S2394,"Cubic","Extrapolate=Linear","MultiX=Average","Skip=True","Sort=True")</f>
        <v>13.726636519298202</v>
      </c>
    </row>
    <row r="2395" spans="16:21" x14ac:dyDescent="0.25">
      <c r="P2395" s="10">
        <v>37994</v>
      </c>
      <c r="Q2395">
        <v>10.2105</v>
      </c>
      <c r="S2395" s="42">
        <f t="shared" ca="1" si="42"/>
        <v>48239</v>
      </c>
      <c r="T2395" s="43">
        <f ca="1">_xll.BInterpol('Base CDI'!$H$4:$H$28,'Base CDI'!$J$4:$J$29,S2395,"Cubic","Extrapolate=Linear","MultiX=Average","Skip=True","Sort=True")</f>
        <v>13.728920843408789</v>
      </c>
      <c r="U2395" s="43">
        <f ca="1">_xll.BInterpol('Base CDI'!$H$4:$H$28,'Base CDI'!$I$4:$I$29,S2395,"Cubic","Extrapolate=Linear","MultiX=Average","Skip=True","Sort=True")</f>
        <v>13.726734501795617</v>
      </c>
    </row>
    <row r="2396" spans="16:21" x14ac:dyDescent="0.25">
      <c r="P2396" s="10">
        <v>37995</v>
      </c>
      <c r="Q2396">
        <v>10.21659</v>
      </c>
      <c r="S2396" s="42">
        <f t="shared" ca="1" si="42"/>
        <v>48240</v>
      </c>
      <c r="T2396" s="43">
        <f ca="1">_xll.BInterpol('Base CDI'!$H$4:$H$28,'Base CDI'!$J$4:$J$29,S2396,"Cubic","Extrapolate=Linear","MultiX=Average","Skip=True","Sort=True")</f>
        <v>13.729024082822903</v>
      </c>
      <c r="U2396" s="43">
        <f ca="1">_xll.BInterpol('Base CDI'!$H$4:$H$28,'Base CDI'!$I$4:$I$29,S2396,"Cubic","Extrapolate=Linear","MultiX=Average","Skip=True","Sort=True")</f>
        <v>13.726832275618063</v>
      </c>
    </row>
    <row r="2397" spans="16:21" x14ac:dyDescent="0.25">
      <c r="P2397" s="10">
        <v>37998</v>
      </c>
      <c r="Q2397">
        <v>10.22268</v>
      </c>
      <c r="S2397" s="42">
        <f t="shared" ca="1" si="42"/>
        <v>48241</v>
      </c>
      <c r="T2397" s="43">
        <f ca="1">_xll.BInterpol('Base CDI'!$H$4:$H$28,'Base CDI'!$J$4:$J$29,S2397,"Cubic","Extrapolate=Linear","MultiX=Average","Skip=True","Sort=True")</f>
        <v>13.729127073325412</v>
      </c>
      <c r="U2397" s="43">
        <f ca="1">_xll.BInterpol('Base CDI'!$H$4:$H$28,'Base CDI'!$I$4:$I$29,S2397,"Cubic","Extrapolate=Linear","MultiX=Average","Skip=True","Sort=True")</f>
        <v>13.726929841058228</v>
      </c>
    </row>
    <row r="2398" spans="16:21" x14ac:dyDescent="0.25">
      <c r="P2398" s="10">
        <v>37999</v>
      </c>
      <c r="Q2398">
        <v>10.22878</v>
      </c>
      <c r="S2398" s="42">
        <f t="shared" ca="1" si="42"/>
        <v>48242</v>
      </c>
      <c r="T2398" s="43">
        <f ca="1">_xll.BInterpol('Base CDI'!$H$4:$H$28,'Base CDI'!$J$4:$J$29,S2398,"Cubic","Extrapolate=Linear","MultiX=Average","Skip=True","Sort=True")</f>
        <v>13.72922981510642</v>
      </c>
      <c r="U2398" s="43">
        <f ca="1">_xll.BInterpol('Base CDI'!$H$4:$H$28,'Base CDI'!$I$4:$I$29,S2398,"Cubic","Extrapolate=Linear","MultiX=Average","Skip=True","Sort=True")</f>
        <v>13.7270271984088</v>
      </c>
    </row>
    <row r="2399" spans="16:21" x14ac:dyDescent="0.25">
      <c r="P2399" s="10">
        <v>38000</v>
      </c>
      <c r="Q2399">
        <v>10.23489</v>
      </c>
      <c r="S2399" s="42">
        <f t="shared" ca="1" si="42"/>
        <v>48243</v>
      </c>
      <c r="T2399" s="43">
        <f ca="1">_xll.BInterpol('Base CDI'!$H$4:$H$28,'Base CDI'!$J$4:$J$29,S2399,"Cubic","Extrapolate=Linear","MultiX=Average","Skip=True","Sort=True")</f>
        <v>13.729332308356044</v>
      </c>
      <c r="U2399" s="43">
        <f ca="1">_xll.BInterpol('Base CDI'!$H$4:$H$28,'Base CDI'!$I$4:$I$29,S2399,"Cubic","Extrapolate=Linear","MultiX=Average","Skip=True","Sort=True")</f>
        <v>13.727124347962468</v>
      </c>
    </row>
    <row r="2400" spans="16:21" x14ac:dyDescent="0.25">
      <c r="P2400" s="10">
        <v>38001</v>
      </c>
      <c r="Q2400">
        <v>10.24099</v>
      </c>
      <c r="S2400" s="42">
        <f t="shared" ca="1" si="42"/>
        <v>48244</v>
      </c>
      <c r="T2400" s="43">
        <f ca="1">_xll.BInterpol('Base CDI'!$H$4:$H$28,'Base CDI'!$J$4:$J$29,S2400,"Cubic","Extrapolate=Linear","MultiX=Average","Skip=True","Sort=True")</f>
        <v>13.729434553264392</v>
      </c>
      <c r="U2400" s="43">
        <f ca="1">_xll.BInterpol('Base CDI'!$H$4:$H$28,'Base CDI'!$I$4:$I$29,S2400,"Cubic","Extrapolate=Linear","MultiX=Average","Skip=True","Sort=True")</f>
        <v>13.727221290011919</v>
      </c>
    </row>
    <row r="2401" spans="16:21" x14ac:dyDescent="0.25">
      <c r="P2401" s="10">
        <v>38002</v>
      </c>
      <c r="Q2401">
        <v>10.2471</v>
      </c>
      <c r="S2401" s="42">
        <f t="shared" ca="1" si="42"/>
        <v>48245</v>
      </c>
      <c r="T2401" s="43">
        <f ca="1">_xll.BInterpol('Base CDI'!$H$4:$H$28,'Base CDI'!$J$4:$J$29,S2401,"Cubic","Extrapolate=Linear","MultiX=Average","Skip=True","Sort=True")</f>
        <v>13.729536550021576</v>
      </c>
      <c r="U2401" s="43">
        <f ca="1">_xll.BInterpol('Base CDI'!$H$4:$H$28,'Base CDI'!$I$4:$I$29,S2401,"Cubic","Extrapolate=Linear","MultiX=Average","Skip=True","Sort=True")</f>
        <v>13.727318024849843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48246</v>
      </c>
      <c r="T2402" s="43">
        <f ca="1">_xll.BInterpol('Base CDI'!$H$4:$H$28,'Base CDI'!$J$4:$J$29,S2402,"Cubic","Extrapolate=Linear","MultiX=Average","Skip=True","Sort=True")</f>
        <v>13.729638298817706</v>
      </c>
      <c r="U2402" s="43">
        <f ca="1">_xll.BInterpol('Base CDI'!$H$4:$H$28,'Base CDI'!$I$4:$I$29,S2402,"Cubic","Extrapolate=Linear","MultiX=Average","Skip=True","Sort=True")</f>
        <v>13.727414552768931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48247</v>
      </c>
      <c r="T2403" s="43">
        <f ca="1">_xll.BInterpol('Base CDI'!$H$4:$H$28,'Base CDI'!$J$4:$J$29,S2403,"Cubic","Extrapolate=Linear","MultiX=Average","Skip=True","Sort=True")</f>
        <v>13.729739799842896</v>
      </c>
      <c r="U2403" s="43">
        <f ca="1">_xll.BInterpol('Base CDI'!$H$4:$H$28,'Base CDI'!$I$4:$I$29,S2403,"Cubic","Extrapolate=Linear","MultiX=Average","Skip=True","Sort=True")</f>
        <v>13.727510874061867</v>
      </c>
    </row>
    <row r="2404" spans="16:21" x14ac:dyDescent="0.25">
      <c r="P2404" s="10">
        <v>38007</v>
      </c>
      <c r="Q2404">
        <v>10.26543</v>
      </c>
      <c r="S2404" s="42">
        <f t="shared" ca="1" si="42"/>
        <v>48248</v>
      </c>
      <c r="T2404" s="43">
        <f ca="1">_xll.BInterpol('Base CDI'!$H$4:$H$28,'Base CDI'!$J$4:$J$29,S2404,"Cubic","Extrapolate=Linear","MultiX=Average","Skip=True","Sort=True")</f>
        <v>13.729841053287254</v>
      </c>
      <c r="U2404" s="43">
        <f ca="1">_xll.BInterpol('Base CDI'!$H$4:$H$28,'Base CDI'!$I$4:$I$29,S2404,"Cubic","Extrapolate=Linear","MultiX=Average","Skip=True","Sort=True")</f>
        <v>13.727606989021345</v>
      </c>
    </row>
    <row r="2405" spans="16:21" x14ac:dyDescent="0.25">
      <c r="P2405" s="10">
        <v>38008</v>
      </c>
      <c r="Q2405">
        <v>10.27155</v>
      </c>
      <c r="S2405" s="42">
        <f t="shared" ca="1" si="42"/>
        <v>48249</v>
      </c>
      <c r="T2405" s="43">
        <f ca="1">_xll.BInterpol('Base CDI'!$H$4:$H$28,'Base CDI'!$J$4:$J$29,S2405,"Cubic","Extrapolate=Linear","MultiX=Average","Skip=True","Sort=True")</f>
        <v>13.729942059340893</v>
      </c>
      <c r="U2405" s="43">
        <f ca="1">_xll.BInterpol('Base CDI'!$H$4:$H$28,'Base CDI'!$I$4:$I$29,S2405,"Cubic","Extrapolate=Linear","MultiX=Average","Skip=True","Sort=True")</f>
        <v>13.727702897940047</v>
      </c>
    </row>
    <row r="2406" spans="16:21" x14ac:dyDescent="0.25">
      <c r="P2406" s="10">
        <v>38009</v>
      </c>
      <c r="Q2406">
        <v>10.27768</v>
      </c>
      <c r="S2406" s="42">
        <f t="shared" ca="1" si="42"/>
        <v>48250</v>
      </c>
      <c r="T2406" s="43">
        <f ca="1">_xll.BInterpol('Base CDI'!$H$4:$H$28,'Base CDI'!$J$4:$J$29,S2406,"Cubic","Extrapolate=Linear","MultiX=Average","Skip=True","Sort=True")</f>
        <v>13.730042818193924</v>
      </c>
      <c r="U2406" s="43">
        <f ca="1">_xll.BInterpol('Base CDI'!$H$4:$H$28,'Base CDI'!$I$4:$I$29,S2406,"Cubic","Extrapolate=Linear","MultiX=Average","Skip=True","Sort=True")</f>
        <v>13.727798601110667</v>
      </c>
    </row>
    <row r="2407" spans="16:21" x14ac:dyDescent="0.25">
      <c r="P2407" s="10">
        <v>38012</v>
      </c>
      <c r="Q2407">
        <v>10.28382</v>
      </c>
      <c r="S2407" s="42">
        <f t="shared" ca="1" si="42"/>
        <v>48251</v>
      </c>
      <c r="T2407" s="43">
        <f ca="1">_xll.BInterpol('Base CDI'!$H$4:$H$28,'Base CDI'!$J$4:$J$29,S2407,"Cubic","Extrapolate=Linear","MultiX=Average","Skip=True","Sort=True")</f>
        <v>13.730143330036457</v>
      </c>
      <c r="U2407" s="43">
        <f ca="1">_xll.BInterpol('Base CDI'!$H$4:$H$28,'Base CDI'!$I$4:$I$29,S2407,"Cubic","Extrapolate=Linear","MultiX=Average","Skip=True","Sort=True")</f>
        <v>13.727894098825891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48252</v>
      </c>
      <c r="T2408" s="43">
        <f ca="1">_xll.BInterpol('Base CDI'!$H$4:$H$28,'Base CDI'!$J$4:$J$29,S2408,"Cubic","Extrapolate=Linear","MultiX=Average","Skip=True","Sort=True")</f>
        <v>13.730243595058603</v>
      </c>
      <c r="U2408" s="43">
        <f ca="1">_xll.BInterpol('Base CDI'!$H$4:$H$28,'Base CDI'!$I$4:$I$29,S2408,"Cubic","Extrapolate=Linear","MultiX=Average","Skip=True","Sort=True")</f>
        <v>13.727989391378408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48253</v>
      </c>
      <c r="T2409" s="43">
        <f ca="1">_xll.BInterpol('Base CDI'!$H$4:$H$28,'Base CDI'!$J$4:$J$29,S2409,"Cubic","Extrapolate=Linear","MultiX=Average","Skip=True","Sort=True")</f>
        <v>13.730343613450476</v>
      </c>
      <c r="U2409" s="43">
        <f ca="1">_xll.BInterpol('Base CDI'!$H$4:$H$28,'Base CDI'!$I$4:$I$29,S2409,"Cubic","Extrapolate=Linear","MultiX=Average","Skip=True","Sort=True")</f>
        <v>13.728084479060907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48254</v>
      </c>
      <c r="T2410" s="43">
        <f ca="1">_xll.BInterpol('Base CDI'!$H$4:$H$28,'Base CDI'!$J$4:$J$29,S2410,"Cubic","Extrapolate=Linear","MultiX=Average","Skip=True","Sort=True")</f>
        <v>13.730443385402182</v>
      </c>
      <c r="U2410" s="43">
        <f ca="1">_xll.BInterpol('Base CDI'!$H$4:$H$28,'Base CDI'!$I$4:$I$29,S2410,"Cubic","Extrapolate=Linear","MultiX=Average","Skip=True","Sort=True")</f>
        <v>13.728179362166077</v>
      </c>
    </row>
    <row r="2411" spans="16:21" x14ac:dyDescent="0.25">
      <c r="P2411" s="10">
        <v>38016</v>
      </c>
      <c r="Q2411">
        <v>10.30838</v>
      </c>
      <c r="S2411" s="42">
        <f t="shared" ca="1" si="42"/>
        <v>48255</v>
      </c>
      <c r="T2411" s="43">
        <f ca="1">_xll.BInterpol('Base CDI'!$H$4:$H$28,'Base CDI'!$J$4:$J$29,S2411,"Cubic","Extrapolate=Linear","MultiX=Average","Skip=True","Sort=True")</f>
        <v>13.730542911103838</v>
      </c>
      <c r="U2411" s="43">
        <f ca="1">_xll.BInterpol('Base CDI'!$H$4:$H$28,'Base CDI'!$I$4:$I$29,S2411,"Cubic","Extrapolate=Linear","MultiX=Average","Skip=True","Sort=True")</f>
        <v>13.728274040986607</v>
      </c>
    </row>
    <row r="2412" spans="16:21" x14ac:dyDescent="0.25">
      <c r="P2412" s="10">
        <v>38019</v>
      </c>
      <c r="Q2412">
        <v>10.31453</v>
      </c>
      <c r="S2412" s="42">
        <f t="shared" ca="1" si="42"/>
        <v>48256</v>
      </c>
      <c r="T2412" s="43">
        <f ca="1">_xll.BInterpol('Base CDI'!$H$4:$H$28,'Base CDI'!$J$4:$J$29,S2412,"Cubic","Extrapolate=Linear","MultiX=Average","Skip=True","Sort=True")</f>
        <v>13.73064219074555</v>
      </c>
      <c r="U2412" s="43">
        <f ca="1">_xll.BInterpol('Base CDI'!$H$4:$H$28,'Base CDI'!$I$4:$I$29,S2412,"Cubic","Extrapolate=Linear","MultiX=Average","Skip=True","Sort=True")</f>
        <v>13.728368515815184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48257</v>
      </c>
      <c r="T2413" s="43">
        <f ca="1">_xll.BInterpol('Base CDI'!$H$4:$H$28,'Base CDI'!$J$4:$J$29,S2413,"Cubic","Extrapolate=Linear","MultiX=Average","Skip=True","Sort=True")</f>
        <v>13.730741224517432</v>
      </c>
      <c r="U2413" s="43">
        <f ca="1">_xll.BInterpol('Base CDI'!$H$4:$H$28,'Base CDI'!$I$4:$I$29,S2413,"Cubic","Extrapolate=Linear","MultiX=Average","Skip=True","Sort=True")</f>
        <v>13.728462786944498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48258</v>
      </c>
      <c r="T2414" s="43">
        <f ca="1">_xll.BInterpol('Base CDI'!$H$4:$H$28,'Base CDI'!$J$4:$J$29,S2414,"Cubic","Extrapolate=Linear","MultiX=Average","Skip=True","Sort=True")</f>
        <v>13.730840012609596</v>
      </c>
      <c r="U2414" s="43">
        <f ca="1">_xll.BInterpol('Base CDI'!$H$4:$H$28,'Base CDI'!$I$4:$I$29,S2414,"Cubic","Extrapolate=Linear","MultiX=Average","Skip=True","Sort=True")</f>
        <v>13.728556854667236</v>
      </c>
    </row>
    <row r="2415" spans="16:21" x14ac:dyDescent="0.25">
      <c r="P2415" s="10">
        <v>38022</v>
      </c>
      <c r="Q2415">
        <v>10.33301</v>
      </c>
      <c r="S2415" s="42">
        <f t="shared" ca="1" si="42"/>
        <v>48259</v>
      </c>
      <c r="T2415" s="43">
        <f ca="1">_xll.BInterpol('Base CDI'!$H$4:$H$28,'Base CDI'!$J$4:$J$29,S2415,"Cubic","Extrapolate=Linear","MultiX=Average","Skip=True","Sort=True")</f>
        <v>13.73093855521215</v>
      </c>
      <c r="U2415" s="43">
        <f ca="1">_xll.BInterpol('Base CDI'!$H$4:$H$28,'Base CDI'!$I$4:$I$29,S2415,"Cubic","Extrapolate=Linear","MultiX=Average","Skip=True","Sort=True")</f>
        <v>13.728650719276088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48260</v>
      </c>
      <c r="T2416" s="43">
        <f ca="1">_xll.BInterpol('Base CDI'!$H$4:$H$28,'Base CDI'!$J$4:$J$29,S2416,"Cubic","Extrapolate=Linear","MultiX=Average","Skip=True","Sort=True")</f>
        <v>13.731036852515208</v>
      </c>
      <c r="U2416" s="43">
        <f ca="1">_xll.BInterpol('Base CDI'!$H$4:$H$28,'Base CDI'!$I$4:$I$29,S2416,"Cubic","Extrapolate=Linear","MultiX=Average","Skip=True","Sort=True")</f>
        <v>13.728744381063743</v>
      </c>
    </row>
    <row r="2417" spans="16:21" x14ac:dyDescent="0.25">
      <c r="P2417" s="10">
        <v>38026</v>
      </c>
      <c r="Q2417">
        <v>10.34534</v>
      </c>
      <c r="S2417" s="42">
        <f t="shared" ca="1" si="42"/>
        <v>48261</v>
      </c>
      <c r="T2417" s="43">
        <f ca="1">_xll.BInterpol('Base CDI'!$H$4:$H$28,'Base CDI'!$J$4:$J$29,S2417,"Cubic","Extrapolate=Linear","MultiX=Average","Skip=True","Sort=True")</f>
        <v>13.731134904708879</v>
      </c>
      <c r="U2417" s="43">
        <f ca="1">_xll.BInterpol('Base CDI'!$H$4:$H$28,'Base CDI'!$I$4:$I$29,S2417,"Cubic","Extrapolate=Linear","MultiX=Average","Skip=True","Sort=True")</f>
        <v>13.728837840322887</v>
      </c>
    </row>
    <row r="2418" spans="16:21" x14ac:dyDescent="0.25">
      <c r="P2418" s="10">
        <v>38027</v>
      </c>
      <c r="Q2418">
        <v>10.3515</v>
      </c>
      <c r="S2418" s="42">
        <f t="shared" ca="1" si="42"/>
        <v>48262</v>
      </c>
      <c r="T2418" s="43">
        <f ca="1">_xll.BInterpol('Base CDI'!$H$4:$H$28,'Base CDI'!$J$4:$J$29,S2418,"Cubic","Extrapolate=Linear","MultiX=Average","Skip=True","Sort=True")</f>
        <v>13.731232711983274</v>
      </c>
      <c r="U2418" s="43">
        <f ca="1">_xll.BInterpol('Base CDI'!$H$4:$H$28,'Base CDI'!$I$4:$I$29,S2418,"Cubic","Extrapolate=Linear","MultiX=Average","Skip=True","Sort=True")</f>
        <v>13.728931097346212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48263</v>
      </c>
      <c r="T2419" s="43">
        <f ca="1">_xll.BInterpol('Base CDI'!$H$4:$H$28,'Base CDI'!$J$4:$J$29,S2419,"Cubic","Extrapolate=Linear","MultiX=Average","Skip=True","Sort=True")</f>
        <v>13.731330274528506</v>
      </c>
      <c r="U2419" s="43">
        <f ca="1">_xll.BInterpol('Base CDI'!$H$4:$H$28,'Base CDI'!$I$4:$I$29,S2419,"Cubic","Extrapolate=Linear","MultiX=Average","Skip=True","Sort=True")</f>
        <v>13.729024152426405</v>
      </c>
    </row>
    <row r="2420" spans="16:21" x14ac:dyDescent="0.25">
      <c r="P2420" s="10">
        <v>38029</v>
      </c>
      <c r="Q2420">
        <v>10.36383</v>
      </c>
      <c r="S2420" s="42">
        <f t="shared" ca="1" si="42"/>
        <v>48264</v>
      </c>
      <c r="T2420" s="43">
        <f ca="1">_xll.BInterpol('Base CDI'!$H$4:$H$28,'Base CDI'!$J$4:$J$29,S2420,"Cubic","Extrapolate=Linear","MultiX=Average","Skip=True","Sort=True")</f>
        <v>13.731427592534686</v>
      </c>
      <c r="U2420" s="43">
        <f ca="1">_xll.BInterpol('Base CDI'!$H$4:$H$28,'Base CDI'!$I$4:$I$29,S2420,"Cubic","Extrapolate=Linear","MultiX=Average","Skip=True","Sort=True")</f>
        <v>13.729117005856153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48265</v>
      </c>
      <c r="T2421" s="43">
        <f ca="1">_xll.BInterpol('Base CDI'!$H$4:$H$28,'Base CDI'!$J$4:$J$29,S2421,"Cubic","Extrapolate=Linear","MultiX=Average","Skip=True","Sort=True")</f>
        <v>13.731524666191923</v>
      </c>
      <c r="U2421" s="43">
        <f ca="1">_xll.BInterpol('Base CDI'!$H$4:$H$28,'Base CDI'!$I$4:$I$29,S2421,"Cubic","Extrapolate=Linear","MultiX=Average","Skip=True","Sort=True")</f>
        <v>13.729209657928147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48266</v>
      </c>
      <c r="T2422" s="43">
        <f ca="1">_xll.BInterpol('Base CDI'!$H$4:$H$28,'Base CDI'!$J$4:$J$29,S2422,"Cubic","Extrapolate=Linear","MultiX=Average","Skip=True","Sort=True")</f>
        <v>13.731621495690332</v>
      </c>
      <c r="U2422" s="43">
        <f ca="1">_xll.BInterpol('Base CDI'!$H$4:$H$28,'Base CDI'!$I$4:$I$29,S2422,"Cubic","Extrapolate=Linear","MultiX=Average","Skip=True","Sort=True")</f>
        <v>13.729302108935075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48267</v>
      </c>
      <c r="T2423" s="43">
        <f ca="1">_xll.BInterpol('Base CDI'!$H$4:$H$28,'Base CDI'!$J$4:$J$29,S2423,"Cubic","Extrapolate=Linear","MultiX=Average","Skip=True","Sort=True")</f>
        <v>13.73171808122002</v>
      </c>
      <c r="U2423" s="43">
        <f ca="1">_xll.BInterpol('Base CDI'!$H$4:$H$28,'Base CDI'!$I$4:$I$29,S2423,"Cubic","Extrapolate=Linear","MultiX=Average","Skip=True","Sort=True")</f>
        <v>13.729394359169627</v>
      </c>
    </row>
    <row r="2424" spans="16:21" x14ac:dyDescent="0.25">
      <c r="P2424" s="10">
        <v>38035</v>
      </c>
      <c r="Q2424">
        <v>10.3886</v>
      </c>
      <c r="S2424" s="42">
        <f t="shared" ca="1" si="42"/>
        <v>48268</v>
      </c>
      <c r="T2424" s="43">
        <f ca="1">_xll.BInterpol('Base CDI'!$H$4:$H$28,'Base CDI'!$J$4:$J$29,S2424,"Cubic","Extrapolate=Linear","MultiX=Average","Skip=True","Sort=True")</f>
        <v>13.731814422971098</v>
      </c>
      <c r="U2424" s="43">
        <f ca="1">_xll.BInterpol('Base CDI'!$H$4:$H$28,'Base CDI'!$I$4:$I$29,S2424,"Cubic","Extrapolate=Linear","MultiX=Average","Skip=True","Sort=True")</f>
        <v>13.729486408924489</v>
      </c>
    </row>
    <row r="2425" spans="16:21" x14ac:dyDescent="0.25">
      <c r="P2425" s="10">
        <v>38036</v>
      </c>
      <c r="Q2425">
        <v>10.39481</v>
      </c>
      <c r="S2425" s="42">
        <f t="shared" ca="1" si="42"/>
        <v>48269</v>
      </c>
      <c r="T2425" s="43">
        <f ca="1">_xll.BInterpol('Base CDI'!$H$4:$H$28,'Base CDI'!$J$4:$J$29,S2425,"Cubic","Extrapolate=Linear","MultiX=Average","Skip=True","Sort=True")</f>
        <v>13.731910521133681</v>
      </c>
      <c r="U2425" s="43">
        <f ca="1">_xll.BInterpol('Base CDI'!$H$4:$H$28,'Base CDI'!$I$4:$I$29,S2425,"Cubic","Extrapolate=Linear","MultiX=Average","Skip=True","Sort=True")</f>
        <v>13.729578258492349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48270</v>
      </c>
      <c r="T2426" s="43">
        <f ca="1">_xll.BInterpol('Base CDI'!$H$4:$H$28,'Base CDI'!$J$4:$J$29,S2426,"Cubic","Extrapolate=Linear","MultiX=Average","Skip=True","Sort=True")</f>
        <v>13.732006375897877</v>
      </c>
      <c r="U2426" s="43">
        <f ca="1">_xll.BInterpol('Base CDI'!$H$4:$H$28,'Base CDI'!$I$4:$I$29,S2426,"Cubic","Extrapolate=Linear","MultiX=Average","Skip=True","Sort=True")</f>
        <v>13.729669908165899</v>
      </c>
    </row>
    <row r="2427" spans="16:21" x14ac:dyDescent="0.25">
      <c r="P2427" s="10">
        <v>38042</v>
      </c>
      <c r="Q2427">
        <v>10.40723</v>
      </c>
      <c r="S2427" s="42">
        <f t="shared" ca="1" si="42"/>
        <v>48271</v>
      </c>
      <c r="T2427" s="43">
        <f ca="1">_xll.BInterpol('Base CDI'!$H$4:$H$28,'Base CDI'!$J$4:$J$29,S2427,"Cubic","Extrapolate=Linear","MultiX=Average","Skip=True","Sort=True")</f>
        <v>13.732101987453799</v>
      </c>
      <c r="U2427" s="43">
        <f ca="1">_xll.BInterpol('Base CDI'!$H$4:$H$28,'Base CDI'!$I$4:$I$29,S2427,"Cubic","Extrapolate=Linear","MultiX=Average","Skip=True","Sort=True")</f>
        <v>13.729761358237825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48272</v>
      </c>
      <c r="T2428" s="43">
        <f ca="1">_xll.BInterpol('Base CDI'!$H$4:$H$28,'Base CDI'!$J$4:$J$29,S2428,"Cubic","Extrapolate=Linear","MultiX=Average","Skip=True","Sort=True")</f>
        <v>13.732197355991556</v>
      </c>
      <c r="U2428" s="43">
        <f ca="1">_xll.BInterpol('Base CDI'!$H$4:$H$28,'Base CDI'!$I$4:$I$29,S2428,"Cubic","Extrapolate=Linear","MultiX=Average","Skip=True","Sort=True")</f>
        <v>13.729852609000817</v>
      </c>
    </row>
    <row r="2429" spans="16:21" x14ac:dyDescent="0.25">
      <c r="P2429" s="10">
        <v>38044</v>
      </c>
      <c r="Q2429">
        <v>10.41967</v>
      </c>
      <c r="S2429" s="42">
        <f t="shared" ca="1" si="42"/>
        <v>48273</v>
      </c>
      <c r="T2429" s="43">
        <f ca="1">_xll.BInterpol('Base CDI'!$H$4:$H$28,'Base CDI'!$J$4:$J$29,S2429,"Cubic","Extrapolate=Linear","MultiX=Average","Skip=True","Sort=True")</f>
        <v>13.732292481701261</v>
      </c>
      <c r="U2429" s="43">
        <f ca="1">_xll.BInterpol('Base CDI'!$H$4:$H$28,'Base CDI'!$I$4:$I$29,S2429,"Cubic","Extrapolate=Linear","MultiX=Average","Skip=True","Sort=True")</f>
        <v>13.729943660747564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48274</v>
      </c>
      <c r="T2430" s="43">
        <f ca="1">_xll.BInterpol('Base CDI'!$H$4:$H$28,'Base CDI'!$J$4:$J$29,S2430,"Cubic","Extrapolate=Linear","MultiX=Average","Skip=True","Sort=True")</f>
        <v>13.732387364773025</v>
      </c>
      <c r="U2430" s="43">
        <f ca="1">_xll.BInterpol('Base CDI'!$H$4:$H$28,'Base CDI'!$I$4:$I$29,S2430,"Cubic","Extrapolate=Linear","MultiX=Average","Skip=True","Sort=True")</f>
        <v>13.730034513770752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48275</v>
      </c>
      <c r="T2431" s="43">
        <f ca="1">_xll.BInterpol('Base CDI'!$H$4:$H$28,'Base CDI'!$J$4:$J$29,S2431,"Cubic","Extrapolate=Linear","MultiX=Average","Skip=True","Sort=True")</f>
        <v>13.732482005396957</v>
      </c>
      <c r="U2431" s="43">
        <f ca="1">_xll.BInterpol('Base CDI'!$H$4:$H$28,'Base CDI'!$I$4:$I$29,S2431,"Cubic","Extrapolate=Linear","MultiX=Average","Skip=True","Sort=True")</f>
        <v>13.730125168363074</v>
      </c>
    </row>
    <row r="2432" spans="16:21" x14ac:dyDescent="0.25">
      <c r="P2432" s="10">
        <v>38049</v>
      </c>
      <c r="Q2432">
        <v>10.43834</v>
      </c>
      <c r="S2432" s="42">
        <f t="shared" ca="1" si="42"/>
        <v>48276</v>
      </c>
      <c r="T2432" s="43">
        <f ca="1">_xll.BInterpol('Base CDI'!$H$4:$H$28,'Base CDI'!$J$4:$J$29,S2432,"Cubic","Extrapolate=Linear","MultiX=Average","Skip=True","Sort=True")</f>
        <v>13.732576403763172</v>
      </c>
      <c r="U2432" s="43">
        <f ca="1">_xll.BInterpol('Base CDI'!$H$4:$H$28,'Base CDI'!$I$4:$I$29,S2432,"Cubic","Extrapolate=Linear","MultiX=Average","Skip=True","Sort=True")</f>
        <v>13.730215624817214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48277</v>
      </c>
      <c r="T2433" s="43">
        <f ca="1">_xll.BInterpol('Base CDI'!$H$4:$H$28,'Base CDI'!$J$4:$J$29,S2433,"Cubic","Extrapolate=Linear","MultiX=Average","Skip=True","Sort=True")</f>
        <v>13.732670560061777</v>
      </c>
      <c r="U2433" s="43">
        <f ca="1">_xll.BInterpol('Base CDI'!$H$4:$H$28,'Base CDI'!$I$4:$I$29,S2433,"Cubic","Extrapolate=Linear","MultiX=Average","Skip=True","Sort=True")</f>
        <v>13.730305883425862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48278</v>
      </c>
      <c r="T2434" s="43">
        <f ca="1">_xll.BInterpol('Base CDI'!$H$4:$H$28,'Base CDI'!$J$4:$J$29,S2434,"Cubic","Extrapolate=Linear","MultiX=Average","Skip=True","Sort=True")</f>
        <v>13.732764474482885</v>
      </c>
      <c r="U2434" s="43">
        <f ca="1">_xll.BInterpol('Base CDI'!$H$4:$H$28,'Base CDI'!$I$4:$I$29,S2434,"Cubic","Extrapolate=Linear","MultiX=Average","Skip=True","Sort=True")</f>
        <v>13.730395944481709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48279</v>
      </c>
      <c r="T2435" s="43">
        <f ca="1">_xll.BInterpol('Base CDI'!$H$4:$H$28,'Base CDI'!$J$4:$J$29,S2435,"Cubic","Extrapolate=Linear","MultiX=Average","Skip=True","Sort=True")</f>
        <v>13.732858147216607</v>
      </c>
      <c r="U2435" s="43">
        <f ca="1">_xll.BInterpol('Base CDI'!$H$4:$H$28,'Base CDI'!$I$4:$I$29,S2435,"Cubic","Extrapolate=Linear","MultiX=Average","Skip=True","Sort=True")</f>
        <v>13.730485808277439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48280</v>
      </c>
      <c r="T2436" s="43">
        <f ca="1">_xll.BInterpol('Base CDI'!$H$4:$H$28,'Base CDI'!$J$4:$J$29,S2436,"Cubic","Extrapolate=Linear","MultiX=Average","Skip=True","Sort=True")</f>
        <v>13.732951578453054</v>
      </c>
      <c r="U2436" s="43">
        <f ca="1">_xll.BInterpol('Base CDI'!$H$4:$H$28,'Base CDI'!$I$4:$I$29,S2436,"Cubic","Extrapolate=Linear","MultiX=Average","Skip=True","Sort=True")</f>
        <v>13.730575475105747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48281</v>
      </c>
      <c r="T2437" s="43">
        <f ca="1">_xll.BInterpol('Base CDI'!$H$4:$H$28,'Base CDI'!$J$4:$J$29,S2437,"Cubic","Extrapolate=Linear","MultiX=Average","Skip=True","Sort=True")</f>
        <v>13.733044768382339</v>
      </c>
      <c r="U2437" s="43">
        <f ca="1">_xll.BInterpol('Base CDI'!$H$4:$H$28,'Base CDI'!$I$4:$I$29,S2437,"Cubic","Extrapolate=Linear","MultiX=Average","Skip=True","Sort=True")</f>
        <v>13.730664945259315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48282</v>
      </c>
      <c r="T2438" s="43">
        <f ca="1">_xll.BInterpol('Base CDI'!$H$4:$H$28,'Base CDI'!$J$4:$J$29,S2438,"Cubic","Extrapolate=Linear","MultiX=Average","Skip=True","Sort=True")</f>
        <v>13.73313771719457</v>
      </c>
      <c r="U2438" s="43">
        <f ca="1">_xll.BInterpol('Base CDI'!$H$4:$H$28,'Base CDI'!$I$4:$I$29,S2438,"Cubic","Extrapolate=Linear","MultiX=Average","Skip=True","Sort=True")</f>
        <v>13.730754219030835</v>
      </c>
    </row>
    <row r="2439" spans="16:21" x14ac:dyDescent="0.25">
      <c r="P2439" s="10">
        <v>38058</v>
      </c>
      <c r="Q2439">
        <v>10.48202</v>
      </c>
      <c r="S2439" s="42">
        <f t="shared" ca="1" si="42"/>
        <v>48283</v>
      </c>
      <c r="T2439" s="43">
        <f ca="1">_xll.BInterpol('Base CDI'!$H$4:$H$28,'Base CDI'!$J$4:$J$29,S2439,"Cubic","Extrapolate=Linear","MultiX=Average","Skip=True","Sort=True")</f>
        <v>13.73323042507986</v>
      </c>
      <c r="U2439" s="43">
        <f ca="1">_xll.BInterpol('Base CDI'!$H$4:$H$28,'Base CDI'!$I$4:$I$29,S2439,"Cubic","Extrapolate=Linear","MultiX=Average","Skip=True","Sort=True")</f>
        <v>13.730843296712997</v>
      </c>
    </row>
    <row r="2440" spans="16:21" x14ac:dyDescent="0.25">
      <c r="P2440" s="10">
        <v>38061</v>
      </c>
      <c r="Q2440">
        <v>10.48827</v>
      </c>
      <c r="S2440" s="42">
        <f t="shared" ca="1" si="42"/>
        <v>48284</v>
      </c>
      <c r="T2440" s="43">
        <f ca="1">_xll.BInterpol('Base CDI'!$H$4:$H$28,'Base CDI'!$J$4:$J$29,S2440,"Cubic","Extrapolate=Linear","MultiX=Average","Skip=True","Sort=True")</f>
        <v>13.733322892228319</v>
      </c>
      <c r="U2440" s="43">
        <f ca="1">_xll.BInterpol('Base CDI'!$H$4:$H$28,'Base CDI'!$I$4:$I$29,S2440,"Cubic","Extrapolate=Linear","MultiX=Average","Skip=True","Sort=True")</f>
        <v>13.730932178598486</v>
      </c>
    </row>
    <row r="2441" spans="16:21" x14ac:dyDescent="0.25">
      <c r="P2441" s="10">
        <v>38062</v>
      </c>
      <c r="Q2441">
        <v>10.49452</v>
      </c>
      <c r="S2441" s="42">
        <f t="shared" ca="1" si="42"/>
        <v>48285</v>
      </c>
      <c r="T2441" s="43">
        <f ca="1">_xll.BInterpol('Base CDI'!$H$4:$H$28,'Base CDI'!$J$4:$J$29,S2441,"Cubic","Extrapolate=Linear","MultiX=Average","Skip=True","Sort=True")</f>
        <v>13.733415118830059</v>
      </c>
      <c r="U2441" s="43">
        <f ca="1">_xll.BInterpol('Base CDI'!$H$4:$H$28,'Base CDI'!$I$4:$I$29,S2441,"Cubic","Extrapolate=Linear","MultiX=Average","Skip=True","Sort=True")</f>
        <v>13.731020864979994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48286</v>
      </c>
      <c r="T2442" s="43">
        <f ca="1">_xll.BInterpol('Base CDI'!$H$4:$H$28,'Base CDI'!$J$4:$J$29,S2442,"Cubic","Extrapolate=Linear","MultiX=Average","Skip=True","Sort=True")</f>
        <v>13.733507105075192</v>
      </c>
      <c r="U2442" s="43">
        <f ca="1">_xll.BInterpol('Base CDI'!$H$4:$H$28,'Base CDI'!$I$4:$I$29,S2442,"Cubic","Extrapolate=Linear","MultiX=Average","Skip=True","Sort=True")</f>
        <v>13.731109356150208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48287</v>
      </c>
      <c r="T2443" s="43">
        <f ca="1">_xll.BInterpol('Base CDI'!$H$4:$H$28,'Base CDI'!$J$4:$J$29,S2443,"Cubic","Extrapolate=Linear","MultiX=Average","Skip=True","Sort=True")</f>
        <v>13.733598851153827</v>
      </c>
      <c r="U2443" s="43">
        <f ca="1">_xll.BInterpol('Base CDI'!$H$4:$H$28,'Base CDI'!$I$4:$I$29,S2443,"Cubic","Extrapolate=Linear","MultiX=Average","Skip=True","Sort=True")</f>
        <v>13.731197652401816</v>
      </c>
    </row>
    <row r="2444" spans="16:21" x14ac:dyDescent="0.25">
      <c r="P2444" s="10">
        <v>38065</v>
      </c>
      <c r="Q2444">
        <v>10.51322</v>
      </c>
      <c r="S2444" s="42">
        <f t="shared" ca="1" si="43"/>
        <v>48288</v>
      </c>
      <c r="T2444" s="43">
        <f ca="1">_xll.BInterpol('Base CDI'!$H$4:$H$28,'Base CDI'!$J$4:$J$29,S2444,"Cubic","Extrapolate=Linear","MultiX=Average","Skip=True","Sort=True")</f>
        <v>13.733690357256076</v>
      </c>
      <c r="U2444" s="43">
        <f ca="1">_xll.BInterpol('Base CDI'!$H$4:$H$28,'Base CDI'!$I$4:$I$29,S2444,"Cubic","Extrapolate=Linear","MultiX=Average","Skip=True","Sort=True")</f>
        <v>13.731285754027507</v>
      </c>
    </row>
    <row r="2445" spans="16:21" x14ac:dyDescent="0.25">
      <c r="P2445" s="10">
        <v>38068</v>
      </c>
      <c r="Q2445">
        <v>10.51942</v>
      </c>
      <c r="S2445" s="42">
        <f t="shared" ca="1" si="43"/>
        <v>48289</v>
      </c>
      <c r="T2445" s="43">
        <f ca="1">_xll.BInterpol('Base CDI'!$H$4:$H$28,'Base CDI'!$J$4:$J$29,S2445,"Cubic","Extrapolate=Linear","MultiX=Average","Skip=True","Sort=True")</f>
        <v>13.733781623572051</v>
      </c>
      <c r="U2445" s="43">
        <f ca="1">_xll.BInterpol('Base CDI'!$H$4:$H$28,'Base CDI'!$I$4:$I$29,S2445,"Cubic","Extrapolate=Linear","MultiX=Average","Skip=True","Sort=True")</f>
        <v>13.731373661319969</v>
      </c>
    </row>
    <row r="2446" spans="16:21" x14ac:dyDescent="0.25">
      <c r="P2446" s="10">
        <v>38069</v>
      </c>
      <c r="Q2446">
        <v>10.52563</v>
      </c>
      <c r="S2446" s="42">
        <f t="shared" ca="1" si="43"/>
        <v>48290</v>
      </c>
      <c r="T2446" s="43">
        <f ca="1">_xll.BInterpol('Base CDI'!$H$4:$H$28,'Base CDI'!$J$4:$J$29,S2446,"Cubic","Extrapolate=Linear","MultiX=Average","Skip=True","Sort=True")</f>
        <v>13.733872650291863</v>
      </c>
      <c r="U2446" s="43">
        <f ca="1">_xll.BInterpol('Base CDI'!$H$4:$H$28,'Base CDI'!$I$4:$I$29,S2446,"Cubic","Extrapolate=Linear","MultiX=Average","Skip=True","Sort=True")</f>
        <v>13.731461374571893</v>
      </c>
    </row>
    <row r="2447" spans="16:21" x14ac:dyDescent="0.25">
      <c r="P2447" s="10">
        <v>38070</v>
      </c>
      <c r="Q2447">
        <v>10.53186</v>
      </c>
      <c r="S2447" s="42">
        <f t="shared" ca="1" si="43"/>
        <v>48291</v>
      </c>
      <c r="T2447" s="43">
        <f ca="1">_xll.BInterpol('Base CDI'!$H$4:$H$28,'Base CDI'!$J$4:$J$29,S2447,"Cubic","Extrapolate=Linear","MultiX=Average","Skip=True","Sort=True")</f>
        <v>13.733963437605622</v>
      </c>
      <c r="U2447" s="43">
        <f ca="1">_xll.BInterpol('Base CDI'!$H$4:$H$28,'Base CDI'!$I$4:$I$29,S2447,"Cubic","Extrapolate=Linear","MultiX=Average","Skip=True","Sort=True")</f>
        <v>13.731548894075965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48292</v>
      </c>
      <c r="T2448" s="43">
        <f ca="1">_xll.BInterpol('Base CDI'!$H$4:$H$28,'Base CDI'!$J$4:$J$29,S2448,"Cubic","Extrapolate=Linear","MultiX=Average","Skip=True","Sort=True")</f>
        <v>13.734053985703438</v>
      </c>
      <c r="U2448" s="43">
        <f ca="1">_xll.BInterpol('Base CDI'!$H$4:$H$28,'Base CDI'!$I$4:$I$29,S2448,"Cubic","Extrapolate=Linear","MultiX=Average","Skip=True","Sort=True")</f>
        <v>13.731636220124877</v>
      </c>
    </row>
    <row r="2449" spans="16:21" x14ac:dyDescent="0.25">
      <c r="P2449" s="10">
        <v>38072</v>
      </c>
      <c r="Q2449">
        <v>10.5443</v>
      </c>
      <c r="S2449" s="42">
        <f t="shared" ca="1" si="43"/>
        <v>48293</v>
      </c>
      <c r="T2449" s="43">
        <f ca="1">_xll.BInterpol('Base CDI'!$H$4:$H$28,'Base CDI'!$J$4:$J$29,S2449,"Cubic","Extrapolate=Linear","MultiX=Average","Skip=True","Sort=True")</f>
        <v>13.734144294775426</v>
      </c>
      <c r="U2449" s="43">
        <f ca="1">_xll.BInterpol('Base CDI'!$H$4:$H$28,'Base CDI'!$I$4:$I$29,S2449,"Cubic","Extrapolate=Linear","MultiX=Average","Skip=True","Sort=True")</f>
        <v>13.731723353011313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48294</v>
      </c>
      <c r="T2450" s="43">
        <f ca="1">_xll.BInterpol('Base CDI'!$H$4:$H$28,'Base CDI'!$J$4:$J$29,S2450,"Cubic","Extrapolate=Linear","MultiX=Average","Skip=True","Sort=True")</f>
        <v>13.734234365011693</v>
      </c>
      <c r="U2450" s="43">
        <f ca="1">_xll.BInterpol('Base CDI'!$H$4:$H$28,'Base CDI'!$I$4:$I$29,S2450,"Cubic","Extrapolate=Linear","MultiX=Average","Skip=True","Sort=True")</f>
        <v>13.731810293027964</v>
      </c>
    </row>
    <row r="2451" spans="16:21" x14ac:dyDescent="0.25">
      <c r="P2451" s="10">
        <v>38076</v>
      </c>
      <c r="Q2451">
        <v>10.55674</v>
      </c>
      <c r="S2451" s="42">
        <f t="shared" ca="1" si="43"/>
        <v>48295</v>
      </c>
      <c r="T2451" s="43">
        <f ca="1">_xll.BInterpol('Base CDI'!$H$4:$H$28,'Base CDI'!$J$4:$J$29,S2451,"Cubic","Extrapolate=Linear","MultiX=Average","Skip=True","Sort=True")</f>
        <v>13.734324196602353</v>
      </c>
      <c r="U2451" s="43">
        <f ca="1">_xll.BInterpol('Base CDI'!$H$4:$H$28,'Base CDI'!$I$4:$I$29,S2451,"Cubic","Extrapolate=Linear","MultiX=Average","Skip=True","Sort=True")</f>
        <v>13.731897040467519</v>
      </c>
    </row>
    <row r="2452" spans="16:21" x14ac:dyDescent="0.25">
      <c r="P2452" s="10">
        <v>38077</v>
      </c>
      <c r="Q2452">
        <v>10.56296</v>
      </c>
      <c r="S2452" s="42">
        <f t="shared" ca="1" si="43"/>
        <v>48296</v>
      </c>
      <c r="T2452" s="43">
        <f ca="1">_xll.BInterpol('Base CDI'!$H$4:$H$28,'Base CDI'!$J$4:$J$29,S2452,"Cubic","Extrapolate=Linear","MultiX=Average","Skip=True","Sort=True")</f>
        <v>13.734413789737516</v>
      </c>
      <c r="U2452" s="43">
        <f ca="1">_xll.BInterpol('Base CDI'!$H$4:$H$28,'Base CDI'!$I$4:$I$29,S2452,"Cubic","Extrapolate=Linear","MultiX=Average","Skip=True","Sort=True")</f>
        <v>13.731983595622667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48297</v>
      </c>
      <c r="T2453" s="43">
        <f ca="1">_xll.BInterpol('Base CDI'!$H$4:$H$28,'Base CDI'!$J$4:$J$29,S2453,"Cubic","Extrapolate=Linear","MultiX=Average","Skip=True","Sort=True")</f>
        <v>13.734503144607293</v>
      </c>
      <c r="U2453" s="43">
        <f ca="1">_xll.BInterpol('Base CDI'!$H$4:$H$28,'Base CDI'!$I$4:$I$29,S2453,"Cubic","Extrapolate=Linear","MultiX=Average","Skip=True","Sort=True")</f>
        <v>13.732069958786095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48298</v>
      </c>
      <c r="T2454" s="43">
        <f ca="1">_xll.BInterpol('Base CDI'!$H$4:$H$28,'Base CDI'!$J$4:$J$29,S2454,"Cubic","Extrapolate=Linear","MultiX=Average","Skip=True","Sort=True")</f>
        <v>13.734592261401795</v>
      </c>
      <c r="U2454" s="43">
        <f ca="1">_xll.BInterpol('Base CDI'!$H$4:$H$28,'Base CDI'!$I$4:$I$29,S2454,"Cubic","Extrapolate=Linear","MultiX=Average","Skip=True","Sort=True")</f>
        <v>13.732156130250491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48299</v>
      </c>
      <c r="T2455" s="43">
        <f ca="1">_xll.BInterpol('Base CDI'!$H$4:$H$28,'Base CDI'!$J$4:$J$29,S2455,"Cubic","Extrapolate=Linear","MultiX=Average","Skip=True","Sort=True")</f>
        <v>13.734681140311135</v>
      </c>
      <c r="U2455" s="43">
        <f ca="1">_xll.BInterpol('Base CDI'!$H$4:$H$28,'Base CDI'!$I$4:$I$29,S2455,"Cubic","Extrapolate=Linear","MultiX=Average","Skip=True","Sort=True")</f>
        <v>13.732242110308547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48300</v>
      </c>
      <c r="T2456" s="43">
        <f ca="1">_xll.BInterpol('Base CDI'!$H$4:$H$28,'Base CDI'!$J$4:$J$29,S2456,"Cubic","Extrapolate=Linear","MultiX=Average","Skip=True","Sort=True")</f>
        <v>13.734769781525422</v>
      </c>
      <c r="U2456" s="43">
        <f ca="1">_xll.BInterpol('Base CDI'!$H$4:$H$28,'Base CDI'!$I$4:$I$29,S2456,"Cubic","Extrapolate=Linear","MultiX=Average","Skip=True","Sort=True")</f>
        <v>13.732327899252949</v>
      </c>
    </row>
    <row r="2457" spans="16:21" x14ac:dyDescent="0.25">
      <c r="P2457" s="10">
        <v>38084</v>
      </c>
      <c r="Q2457">
        <v>10.59416</v>
      </c>
      <c r="S2457" s="42">
        <f t="shared" ca="1" si="43"/>
        <v>48301</v>
      </c>
      <c r="T2457" s="43">
        <f ca="1">_xll.BInterpol('Base CDI'!$H$4:$H$28,'Base CDI'!$J$4:$J$29,S2457,"Cubic","Extrapolate=Linear","MultiX=Average","Skip=True","Sort=True")</f>
        <v>13.734858185234767</v>
      </c>
      <c r="U2457" s="43">
        <f ca="1">_xll.BInterpol('Base CDI'!$H$4:$H$28,'Base CDI'!$I$4:$I$29,S2457,"Cubic","Extrapolate=Linear","MultiX=Average","Skip=True","Sort=True")</f>
        <v>13.732413497376387</v>
      </c>
    </row>
    <row r="2458" spans="16:21" x14ac:dyDescent="0.25">
      <c r="P2458" s="10">
        <v>38085</v>
      </c>
      <c r="Q2458">
        <v>10.6004</v>
      </c>
      <c r="S2458" s="42">
        <f t="shared" ca="1" si="43"/>
        <v>48302</v>
      </c>
      <c r="T2458" s="43">
        <f ca="1">_xll.BInterpol('Base CDI'!$H$4:$H$28,'Base CDI'!$J$4:$J$29,S2458,"Cubic","Extrapolate=Linear","MultiX=Average","Skip=True","Sort=True")</f>
        <v>13.734946351629283</v>
      </c>
      <c r="U2458" s="43">
        <f ca="1">_xll.BInterpol('Base CDI'!$H$4:$H$28,'Base CDI'!$I$4:$I$29,S2458,"Cubic","Extrapolate=Linear","MultiX=Average","Skip=True","Sort=True")</f>
        <v>13.732498904971546</v>
      </c>
    </row>
    <row r="2459" spans="16:21" x14ac:dyDescent="0.25">
      <c r="P2459" s="10">
        <v>38089</v>
      </c>
      <c r="Q2459">
        <v>10.60665</v>
      </c>
      <c r="S2459" s="42">
        <f t="shared" ca="1" si="43"/>
        <v>48303</v>
      </c>
      <c r="T2459" s="43">
        <f ca="1">_xll.BInterpol('Base CDI'!$H$4:$H$28,'Base CDI'!$J$4:$J$29,S2459,"Cubic","Extrapolate=Linear","MultiX=Average","Skip=True","Sort=True")</f>
        <v>13.735034280899079</v>
      </c>
      <c r="U2459" s="43">
        <f ca="1">_xll.BInterpol('Base CDI'!$H$4:$H$28,'Base CDI'!$I$4:$I$29,S2459,"Cubic","Extrapolate=Linear","MultiX=Average","Skip=True","Sort=True")</f>
        <v>13.73258412233112</v>
      </c>
    </row>
    <row r="2460" spans="16:21" x14ac:dyDescent="0.25">
      <c r="P2460" s="10">
        <v>38090</v>
      </c>
      <c r="Q2460">
        <v>10.6129</v>
      </c>
      <c r="S2460" s="42">
        <f t="shared" ca="1" si="43"/>
        <v>48304</v>
      </c>
      <c r="T2460" s="43">
        <f ca="1">_xll.BInterpol('Base CDI'!$H$4:$H$28,'Base CDI'!$J$4:$J$29,S2460,"Cubic","Extrapolate=Linear","MultiX=Average","Skip=True","Sort=True")</f>
        <v>13.735121973234268</v>
      </c>
      <c r="U2460" s="43">
        <f ca="1">_xll.BInterpol('Base CDI'!$H$4:$H$28,'Base CDI'!$I$4:$I$29,S2460,"Cubic","Extrapolate=Linear","MultiX=Average","Skip=True","Sort=True")</f>
        <v>13.732669149747794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48305</v>
      </c>
      <c r="T2461" s="43">
        <f ca="1">_xll.BInterpol('Base CDI'!$H$4:$H$28,'Base CDI'!$J$4:$J$29,S2461,"Cubic","Extrapolate=Linear","MultiX=Average","Skip=True","Sort=True")</f>
        <v>13.735209428824959</v>
      </c>
      <c r="U2461" s="43">
        <f ca="1">_xll.BInterpol('Base CDI'!$H$4:$H$28,'Base CDI'!$I$4:$I$29,S2461,"Cubic","Extrapolate=Linear","MultiX=Average","Skip=True","Sort=True")</f>
        <v>13.732753987514258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48306</v>
      </c>
      <c r="T2462" s="43">
        <f ca="1">_xll.BInterpol('Base CDI'!$H$4:$H$28,'Base CDI'!$J$4:$J$29,S2462,"Cubic","Extrapolate=Linear","MultiX=Average","Skip=True","Sort=True")</f>
        <v>13.735296647861265</v>
      </c>
      <c r="U2462" s="43">
        <f ca="1">_xll.BInterpol('Base CDI'!$H$4:$H$28,'Base CDI'!$I$4:$I$29,S2462,"Cubic","Extrapolate=Linear","MultiX=Average","Skip=True","Sort=True")</f>
        <v>13.7328386359232</v>
      </c>
    </row>
    <row r="2463" spans="16:21" x14ac:dyDescent="0.25">
      <c r="P2463" s="10">
        <v>38093</v>
      </c>
      <c r="Q2463">
        <v>10.63156</v>
      </c>
      <c r="S2463" s="42">
        <f t="shared" ca="1" si="43"/>
        <v>48307</v>
      </c>
      <c r="T2463" s="43">
        <f ca="1">_xll.BInterpol('Base CDI'!$H$4:$H$28,'Base CDI'!$J$4:$J$29,S2463,"Cubic","Extrapolate=Linear","MultiX=Average","Skip=True","Sort=True")</f>
        <v>13.735383630533297</v>
      </c>
      <c r="U2463" s="43">
        <f ca="1">_xll.BInterpol('Base CDI'!$H$4:$H$28,'Base CDI'!$I$4:$I$29,S2463,"Cubic","Extrapolate=Linear","MultiX=Average","Skip=True","Sort=True")</f>
        <v>13.732923095267308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48308</v>
      </c>
      <c r="T2464" s="43">
        <f ca="1">_xll.BInterpol('Base CDI'!$H$4:$H$28,'Base CDI'!$J$4:$J$29,S2464,"Cubic","Extrapolate=Linear","MultiX=Average","Skip=True","Sort=True")</f>
        <v>13.735470377031165</v>
      </c>
      <c r="U2464" s="43">
        <f ca="1">_xll.BInterpol('Base CDI'!$H$4:$H$28,'Base CDI'!$I$4:$I$29,S2464,"Cubic","Extrapolate=Linear","MultiX=Average","Skip=True","Sort=True")</f>
        <v>13.733007365839274</v>
      </c>
    </row>
    <row r="2465" spans="16:21" x14ac:dyDescent="0.25">
      <c r="P2465" s="10">
        <v>38097</v>
      </c>
      <c r="Q2465">
        <v>10.6439</v>
      </c>
      <c r="S2465" s="42">
        <f t="shared" ca="1" si="43"/>
        <v>48309</v>
      </c>
      <c r="T2465" s="43">
        <f ca="1">_xll.BInterpol('Base CDI'!$H$4:$H$28,'Base CDI'!$J$4:$J$29,S2465,"Cubic","Extrapolate=Linear","MultiX=Average","Skip=True","Sort=True")</f>
        <v>13.73555688754498</v>
      </c>
      <c r="U2465" s="43">
        <f ca="1">_xll.BInterpol('Base CDI'!$H$4:$H$28,'Base CDI'!$I$4:$I$29,S2465,"Cubic","Extrapolate=Linear","MultiX=Average","Skip=True","Sort=True")</f>
        <v>13.733091447931782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48310</v>
      </c>
      <c r="T2466" s="43">
        <f ca="1">_xll.BInterpol('Base CDI'!$H$4:$H$28,'Base CDI'!$J$4:$J$29,S2466,"Cubic","Extrapolate=Linear","MultiX=Average","Skip=True","Sort=True")</f>
        <v>13.735643162264855</v>
      </c>
      <c r="U2466" s="43">
        <f ca="1">_xll.BInterpol('Base CDI'!$H$4:$H$28,'Base CDI'!$I$4:$I$29,S2466,"Cubic","Extrapolate=Linear","MultiX=Average","Skip=True","Sort=True")</f>
        <v>13.733175341837523</v>
      </c>
    </row>
    <row r="2467" spans="16:21" x14ac:dyDescent="0.25">
      <c r="P2467" s="10">
        <v>38100</v>
      </c>
      <c r="Q2467">
        <v>10.65624</v>
      </c>
      <c r="S2467" s="42">
        <f t="shared" ca="1" si="43"/>
        <v>48311</v>
      </c>
      <c r="T2467" s="43">
        <f ca="1">_xll.BInterpol('Base CDI'!$H$4:$H$28,'Base CDI'!$J$4:$J$29,S2467,"Cubic","Extrapolate=Linear","MultiX=Average","Skip=True","Sort=True")</f>
        <v>13.735729201380899</v>
      </c>
      <c r="U2467" s="43">
        <f ca="1">_xll.BInterpol('Base CDI'!$H$4:$H$28,'Base CDI'!$I$4:$I$29,S2467,"Cubic","Extrapolate=Linear","MultiX=Average","Skip=True","Sort=True")</f>
        <v>13.733259047849184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48312</v>
      </c>
      <c r="T2468" s="43">
        <f ca="1">_xll.BInterpol('Base CDI'!$H$4:$H$28,'Base CDI'!$J$4:$J$29,S2468,"Cubic","Extrapolate=Linear","MultiX=Average","Skip=True","Sort=True")</f>
        <v>13.735815005083225</v>
      </c>
      <c r="U2468" s="43">
        <f ca="1">_xll.BInterpol('Base CDI'!$H$4:$H$28,'Base CDI'!$I$4:$I$29,S2468,"Cubic","Extrapolate=Linear","MultiX=Average","Skip=True","Sort=True")</f>
        <v>13.733342566259457</v>
      </c>
    </row>
    <row r="2469" spans="16:21" x14ac:dyDescent="0.25">
      <c r="P2469" s="10">
        <v>38104</v>
      </c>
      <c r="Q2469">
        <v>10.66859</v>
      </c>
      <c r="S2469" s="42">
        <f t="shared" ca="1" si="43"/>
        <v>48313</v>
      </c>
      <c r="T2469" s="43">
        <f ca="1">_xll.BInterpol('Base CDI'!$H$4:$H$28,'Base CDI'!$J$4:$J$29,S2469,"Cubic","Extrapolate=Linear","MultiX=Average","Skip=True","Sort=True")</f>
        <v>13.735900573561942</v>
      </c>
      <c r="U2469" s="43">
        <f ca="1">_xll.BInterpol('Base CDI'!$H$4:$H$28,'Base CDI'!$I$4:$I$29,S2469,"Cubic","Extrapolate=Linear","MultiX=Average","Skip=True","Sort=True")</f>
        <v>13.733425897361029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48314</v>
      </c>
      <c r="T2470" s="43">
        <f ca="1">_xll.BInterpol('Base CDI'!$H$4:$H$28,'Base CDI'!$J$4:$J$29,S2470,"Cubic","Extrapolate=Linear","MultiX=Average","Skip=True","Sort=True")</f>
        <v>13.735985907007164</v>
      </c>
      <c r="U2470" s="43">
        <f ca="1">_xll.BInterpol('Base CDI'!$H$4:$H$28,'Base CDI'!$I$4:$I$29,S2470,"Cubic","Extrapolate=Linear","MultiX=Average","Skip=True","Sort=True")</f>
        <v>13.733509041446586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48315</v>
      </c>
      <c r="T2471" s="43">
        <f ca="1">_xll.BInterpol('Base CDI'!$H$4:$H$28,'Base CDI'!$J$4:$J$29,S2471,"Cubic","Extrapolate=Linear","MultiX=Average","Skip=True","Sort=True")</f>
        <v>13.736071005608999</v>
      </c>
      <c r="U2471" s="43">
        <f ca="1">_xll.BInterpol('Base CDI'!$H$4:$H$28,'Base CDI'!$I$4:$I$29,S2471,"Cubic","Extrapolate=Linear","MultiX=Average","Skip=True","Sort=True")</f>
        <v>13.733591998808819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48316</v>
      </c>
      <c r="T2472" s="43">
        <f ca="1">_xll.BInterpol('Base CDI'!$H$4:$H$28,'Base CDI'!$J$4:$J$29,S2472,"Cubic","Extrapolate=Linear","MultiX=Average","Skip=True","Sort=True")</f>
        <v>13.73615586955756</v>
      </c>
      <c r="U2472" s="43">
        <f ca="1">_xll.BInterpol('Base CDI'!$H$4:$H$28,'Base CDI'!$I$4:$I$29,S2472,"Cubic","Extrapolate=Linear","MultiX=Average","Skip=True","Sort=True")</f>
        <v>13.733674769740418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48317</v>
      </c>
      <c r="T2473" s="43">
        <f ca="1">_xll.BInterpol('Base CDI'!$H$4:$H$28,'Base CDI'!$J$4:$J$29,S2473,"Cubic","Extrapolate=Linear","MultiX=Average","Skip=True","Sort=True")</f>
        <v>13.736240499042959</v>
      </c>
      <c r="U2473" s="43">
        <f ca="1">_xll.BInterpol('Base CDI'!$H$4:$H$28,'Base CDI'!$I$4:$I$29,S2473,"Cubic","Extrapolate=Linear","MultiX=Average","Skip=True","Sort=True")</f>
        <v>13.733757354534069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48318</v>
      </c>
      <c r="T2474" s="43">
        <f ca="1">_xll.BInterpol('Base CDI'!$H$4:$H$28,'Base CDI'!$J$4:$J$29,S2474,"Cubic","Extrapolate=Linear","MultiX=Average","Skip=True","Sort=True")</f>
        <v>13.736324894255304</v>
      </c>
      <c r="U2474" s="43">
        <f ca="1">_xll.BInterpol('Base CDI'!$H$4:$H$28,'Base CDI'!$I$4:$I$29,S2474,"Cubic","Extrapolate=Linear","MultiX=Average","Skip=True","Sort=True")</f>
        <v>13.73383975348246</v>
      </c>
    </row>
    <row r="2475" spans="16:21" x14ac:dyDescent="0.25">
      <c r="P2475" s="10">
        <v>38112</v>
      </c>
      <c r="Q2475">
        <v>10.70574</v>
      </c>
      <c r="S2475" s="42">
        <f t="shared" ca="1" si="43"/>
        <v>48319</v>
      </c>
      <c r="T2475" s="43">
        <f ca="1">_xll.BInterpol('Base CDI'!$H$4:$H$28,'Base CDI'!$J$4:$J$29,S2475,"Cubic","Extrapolate=Linear","MultiX=Average","Skip=True","Sort=True")</f>
        <v>13.736409055384708</v>
      </c>
      <c r="U2475" s="43">
        <f ca="1">_xll.BInterpol('Base CDI'!$H$4:$H$28,'Base CDI'!$I$4:$I$29,S2475,"Cubic","Extrapolate=Linear","MultiX=Average","Skip=True","Sort=True")</f>
        <v>13.733921966878283</v>
      </c>
    </row>
    <row r="2476" spans="16:21" x14ac:dyDescent="0.25">
      <c r="P2476" s="10">
        <v>38113</v>
      </c>
      <c r="Q2476">
        <v>10.71194</v>
      </c>
      <c r="S2476" s="42">
        <f t="shared" ca="1" si="43"/>
        <v>48320</v>
      </c>
      <c r="T2476" s="43">
        <f ca="1">_xll.BInterpol('Base CDI'!$H$4:$H$28,'Base CDI'!$J$4:$J$29,S2476,"Cubic","Extrapolate=Linear","MultiX=Average","Skip=True","Sort=True")</f>
        <v>13.736492982621282</v>
      </c>
      <c r="U2476" s="43">
        <f ca="1">_xll.BInterpol('Base CDI'!$H$4:$H$28,'Base CDI'!$I$4:$I$29,S2476,"Cubic","Extrapolate=Linear","MultiX=Average","Skip=True","Sort=True")</f>
        <v>13.734003995014225</v>
      </c>
    </row>
    <row r="2477" spans="16:21" x14ac:dyDescent="0.25">
      <c r="P2477" s="10">
        <v>38114</v>
      </c>
      <c r="Q2477">
        <v>10.71815</v>
      </c>
      <c r="S2477" s="42">
        <f t="shared" ca="1" si="43"/>
        <v>48321</v>
      </c>
      <c r="T2477" s="43">
        <f ca="1">_xll.BInterpol('Base CDI'!$H$4:$H$28,'Base CDI'!$J$4:$J$29,S2477,"Cubic","Extrapolate=Linear","MultiX=Average","Skip=True","Sort=True")</f>
        <v>13.736576676155138</v>
      </c>
      <c r="U2477" s="43">
        <f ca="1">_xll.BInterpol('Base CDI'!$H$4:$H$28,'Base CDI'!$I$4:$I$29,S2477,"Cubic","Extrapolate=Linear","MultiX=Average","Skip=True","Sort=True")</f>
        <v>13.734085838182972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48322</v>
      </c>
      <c r="T2478" s="43">
        <f ca="1">_xll.BInterpol('Base CDI'!$H$4:$H$28,'Base CDI'!$J$4:$J$29,S2478,"Cubic","Extrapolate=Linear","MultiX=Average","Skip=True","Sort=True")</f>
        <v>13.736660136176386</v>
      </c>
      <c r="U2478" s="43">
        <f ca="1">_xll.BInterpol('Base CDI'!$H$4:$H$28,'Base CDI'!$I$4:$I$29,S2478,"Cubic","Extrapolate=Linear","MultiX=Average","Skip=True","Sort=True")</f>
        <v>13.734167496677218</v>
      </c>
    </row>
    <row r="2479" spans="16:21" x14ac:dyDescent="0.25">
      <c r="P2479" s="10">
        <v>38118</v>
      </c>
      <c r="Q2479">
        <v>10.73057</v>
      </c>
      <c r="S2479" s="42">
        <f t="shared" ca="1" si="43"/>
        <v>48323</v>
      </c>
      <c r="T2479" s="43">
        <f ca="1">_xll.BInterpol('Base CDI'!$H$4:$H$28,'Base CDI'!$J$4:$J$29,S2479,"Cubic","Extrapolate=Linear","MultiX=Average","Skip=True","Sort=True")</f>
        <v>13.736743362875139</v>
      </c>
      <c r="U2479" s="43">
        <f ca="1">_xll.BInterpol('Base CDI'!$H$4:$H$28,'Base CDI'!$I$4:$I$29,S2479,"Cubic","Extrapolate=Linear","MultiX=Average","Skip=True","Sort=True")</f>
        <v>13.734248970789647</v>
      </c>
    </row>
    <row r="2480" spans="16:21" x14ac:dyDescent="0.25">
      <c r="P2480" s="10">
        <v>38119</v>
      </c>
      <c r="Q2480">
        <v>10.73678</v>
      </c>
      <c r="S2480" s="42">
        <f t="shared" ca="1" si="43"/>
        <v>48324</v>
      </c>
      <c r="T2480" s="43">
        <f ca="1">_xll.BInterpol('Base CDI'!$H$4:$H$28,'Base CDI'!$J$4:$J$29,S2480,"Cubic","Extrapolate=Linear","MultiX=Average","Skip=True","Sort=True")</f>
        <v>13.736826356441505</v>
      </c>
      <c r="U2480" s="43">
        <f ca="1">_xll.BInterpol('Base CDI'!$H$4:$H$28,'Base CDI'!$I$4:$I$29,S2480,"Cubic","Extrapolate=Linear","MultiX=Average","Skip=True","Sort=True")</f>
        <v>13.73433026081295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48325</v>
      </c>
      <c r="T2481" s="43">
        <f ca="1">_xll.BInterpol('Base CDI'!$H$4:$H$28,'Base CDI'!$J$4:$J$29,S2481,"Cubic","Extrapolate=Linear","MultiX=Average","Skip=True","Sort=True")</f>
        <v>13.736909117065595</v>
      </c>
      <c r="U2481" s="43">
        <f ca="1">_xll.BInterpol('Base CDI'!$H$4:$H$28,'Base CDI'!$I$4:$I$29,S2481,"Cubic","Extrapolate=Linear","MultiX=Average","Skip=True","Sort=True")</f>
        <v>13.734411367039813</v>
      </c>
    </row>
    <row r="2482" spans="16:21" x14ac:dyDescent="0.25">
      <c r="P2482" s="10">
        <v>38121</v>
      </c>
      <c r="Q2482">
        <v>10.74921</v>
      </c>
      <c r="S2482" s="42">
        <f t="shared" ca="1" si="43"/>
        <v>48326</v>
      </c>
      <c r="T2482" s="43">
        <f ca="1">_xll.BInterpol('Base CDI'!$H$4:$H$28,'Base CDI'!$J$4:$J$29,S2482,"Cubic","Extrapolate=Linear","MultiX=Average","Skip=True","Sort=True")</f>
        <v>13.736991644937524</v>
      </c>
      <c r="U2482" s="43">
        <f ca="1">_xll.BInterpol('Base CDI'!$H$4:$H$28,'Base CDI'!$I$4:$I$29,S2482,"Cubic","Extrapolate=Linear","MultiX=Average","Skip=True","Sort=True")</f>
        <v>13.734492289762928</v>
      </c>
    </row>
    <row r="2483" spans="16:21" x14ac:dyDescent="0.25">
      <c r="P2483" s="10">
        <v>38124</v>
      </c>
      <c r="Q2483">
        <v>10.75544</v>
      </c>
      <c r="S2483" s="42">
        <f t="shared" ca="1" si="43"/>
        <v>48327</v>
      </c>
      <c r="T2483" s="43">
        <f ca="1">_xll.BInterpol('Base CDI'!$H$4:$H$28,'Base CDI'!$J$4:$J$29,S2483,"Cubic","Extrapolate=Linear","MultiX=Average","Skip=True","Sort=True")</f>
        <v>13.7370739402474</v>
      </c>
      <c r="U2483" s="43">
        <f ca="1">_xll.BInterpol('Base CDI'!$H$4:$H$28,'Base CDI'!$I$4:$I$29,S2483,"Cubic","Extrapolate=Linear","MultiX=Average","Skip=True","Sort=True")</f>
        <v>13.734573029274982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48328</v>
      </c>
      <c r="T2484" s="43">
        <f ca="1">_xll.BInterpol('Base CDI'!$H$4:$H$28,'Base CDI'!$J$4:$J$29,S2484,"Cubic","Extrapolate=Linear","MultiX=Average","Skip=True","Sort=True")</f>
        <v>13.737156003185335</v>
      </c>
      <c r="U2484" s="43">
        <f ca="1">_xll.BInterpol('Base CDI'!$H$4:$H$28,'Base CDI'!$I$4:$I$29,S2484,"Cubic","Extrapolate=Linear","MultiX=Average","Skip=True","Sort=True")</f>
        <v>13.734653585868664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48329</v>
      </c>
      <c r="T2485" s="43">
        <f ca="1">_xll.BInterpol('Base CDI'!$H$4:$H$28,'Base CDI'!$J$4:$J$29,S2485,"Cubic","Extrapolate=Linear","MultiX=Average","Skip=True","Sort=True")</f>
        <v>13.737237833941441</v>
      </c>
      <c r="U2485" s="43">
        <f ca="1">_xll.BInterpol('Base CDI'!$H$4:$H$28,'Base CDI'!$I$4:$I$29,S2485,"Cubic","Extrapolate=Linear","MultiX=Average","Skip=True","Sort=True")</f>
        <v>13.73473395983666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48330</v>
      </c>
      <c r="T2486" s="43">
        <f ca="1">_xll.BInterpol('Base CDI'!$H$4:$H$28,'Base CDI'!$J$4:$J$29,S2486,"Cubic","Extrapolate=Linear","MultiX=Average","Skip=True","Sort=True")</f>
        <v>13.737319432705828</v>
      </c>
      <c r="U2486" s="43">
        <f ca="1">_xll.BInterpol('Base CDI'!$H$4:$H$28,'Base CDI'!$I$4:$I$29,S2486,"Cubic","Extrapolate=Linear","MultiX=Average","Skip=True","Sort=True")</f>
        <v>13.734814151471662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48331</v>
      </c>
      <c r="T2487" s="43">
        <f ca="1">_xll.BInterpol('Base CDI'!$H$4:$H$28,'Base CDI'!$J$4:$J$29,S2487,"Cubic","Extrapolate=Linear","MultiX=Average","Skip=True","Sort=True")</f>
        <v>13.737400799668608</v>
      </c>
      <c r="U2487" s="43">
        <f ca="1">_xll.BInterpol('Base CDI'!$H$4:$H$28,'Base CDI'!$I$4:$I$29,S2487,"Cubic","Extrapolate=Linear","MultiX=Average","Skip=True","Sort=True")</f>
        <v>13.734894161066359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48332</v>
      </c>
      <c r="T2488" s="43">
        <f ca="1">_xll.BInterpol('Base CDI'!$H$4:$H$28,'Base CDI'!$J$4:$J$29,S2488,"Cubic","Extrapolate=Linear","MultiX=Average","Skip=True","Sort=True")</f>
        <v>13.73748193501989</v>
      </c>
      <c r="U2488" s="43">
        <f ca="1">_xll.BInterpol('Base CDI'!$H$4:$H$28,'Base CDI'!$I$4:$I$29,S2488,"Cubic","Extrapolate=Linear","MultiX=Average","Skip=True","Sort=True")</f>
        <v>13.734973988913437</v>
      </c>
    </row>
    <row r="2489" spans="16:21" x14ac:dyDescent="0.25">
      <c r="P2489" s="10">
        <v>38132</v>
      </c>
      <c r="Q2489">
        <v>10.79288</v>
      </c>
      <c r="S2489" s="42">
        <f t="shared" ca="1" si="43"/>
        <v>48333</v>
      </c>
      <c r="T2489" s="43">
        <f ca="1">_xll.BInterpol('Base CDI'!$H$4:$H$28,'Base CDI'!$J$4:$J$29,S2489,"Cubic","Extrapolate=Linear","MultiX=Average","Skip=True","Sort=True")</f>
        <v>13.737562838949788</v>
      </c>
      <c r="U2489" s="43">
        <f ca="1">_xll.BInterpol('Base CDI'!$H$4:$H$28,'Base CDI'!$I$4:$I$29,S2489,"Cubic","Extrapolate=Linear","MultiX=Average","Skip=True","Sort=True")</f>
        <v>13.735053635305585</v>
      </c>
    </row>
    <row r="2490" spans="16:21" x14ac:dyDescent="0.25">
      <c r="P2490" s="10">
        <v>38133</v>
      </c>
      <c r="Q2490">
        <v>10.79914</v>
      </c>
      <c r="S2490" s="42">
        <f t="shared" ca="1" si="43"/>
        <v>48334</v>
      </c>
      <c r="T2490" s="43">
        <f ca="1">_xll.BInterpol('Base CDI'!$H$4:$H$28,'Base CDI'!$J$4:$J$29,S2490,"Cubic","Extrapolate=Linear","MultiX=Average","Skip=True","Sort=True")</f>
        <v>13.737643511648411</v>
      </c>
      <c r="U2490" s="43">
        <f ca="1">_xll.BInterpol('Base CDI'!$H$4:$H$28,'Base CDI'!$I$4:$I$29,S2490,"Cubic","Extrapolate=Linear","MultiX=Average","Skip=True","Sort=True")</f>
        <v>13.735133100535492</v>
      </c>
    </row>
    <row r="2491" spans="16:21" x14ac:dyDescent="0.25">
      <c r="P2491" s="10">
        <v>38134</v>
      </c>
      <c r="Q2491">
        <v>10.80542</v>
      </c>
      <c r="S2491" s="42">
        <f t="shared" ca="1" si="43"/>
        <v>48335</v>
      </c>
      <c r="T2491" s="43">
        <f ca="1">_xll.BInterpol('Base CDI'!$H$4:$H$28,'Base CDI'!$J$4:$J$29,S2491,"Cubic","Extrapolate=Linear","MultiX=Average","Skip=True","Sort=True")</f>
        <v>13.737723953305871</v>
      </c>
      <c r="U2491" s="43">
        <f ca="1">_xll.BInterpol('Base CDI'!$H$4:$H$28,'Base CDI'!$I$4:$I$29,S2491,"Cubic","Extrapolate=Linear","MultiX=Average","Skip=True","Sort=True")</f>
        <v>13.735212384895849</v>
      </c>
    </row>
    <row r="2492" spans="16:21" x14ac:dyDescent="0.25">
      <c r="P2492" s="10">
        <v>38135</v>
      </c>
      <c r="Q2492">
        <v>10.81171</v>
      </c>
      <c r="S2492" s="42">
        <f t="shared" ca="1" si="43"/>
        <v>48336</v>
      </c>
      <c r="T2492" s="43">
        <f ca="1">_xll.BInterpol('Base CDI'!$H$4:$H$28,'Base CDI'!$J$4:$J$29,S2492,"Cubic","Extrapolate=Linear","MultiX=Average","Skip=True","Sort=True")</f>
        <v>13.737804164112278</v>
      </c>
      <c r="U2492" s="43">
        <f ca="1">_xll.BInterpol('Base CDI'!$H$4:$H$28,'Base CDI'!$I$4:$I$29,S2492,"Cubic","Extrapolate=Linear","MultiX=Average","Skip=True","Sort=True")</f>
        <v>13.735291488679341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48337</v>
      </c>
      <c r="T2493" s="43">
        <f ca="1">_xll.BInterpol('Base CDI'!$H$4:$H$28,'Base CDI'!$J$4:$J$29,S2493,"Cubic","Extrapolate=Linear","MultiX=Average","Skip=True","Sort=True")</f>
        <v>13.737884144257746</v>
      </c>
      <c r="U2493" s="43">
        <f ca="1">_xll.BInterpol('Base CDI'!$H$4:$H$28,'Base CDI'!$I$4:$I$29,S2493,"Cubic","Extrapolate=Linear","MultiX=Average","Skip=True","Sort=True")</f>
        <v>13.735370412178657</v>
      </c>
    </row>
    <row r="2494" spans="16:21" x14ac:dyDescent="0.25">
      <c r="P2494" s="10">
        <v>38139</v>
      </c>
      <c r="Q2494">
        <v>10.82432</v>
      </c>
      <c r="S2494" s="42">
        <f t="shared" ca="1" si="43"/>
        <v>48338</v>
      </c>
      <c r="T2494" s="43">
        <f ca="1">_xll.BInterpol('Base CDI'!$H$4:$H$28,'Base CDI'!$J$4:$J$29,S2494,"Cubic","Extrapolate=Linear","MultiX=Average","Skip=True","Sort=True")</f>
        <v>13.737963893932383</v>
      </c>
      <c r="U2494" s="43">
        <f ca="1">_xll.BInterpol('Base CDI'!$H$4:$H$28,'Base CDI'!$I$4:$I$29,S2494,"Cubic","Extrapolate=Linear","MultiX=Average","Skip=True","Sort=True")</f>
        <v>13.735449155686489</v>
      </c>
    </row>
    <row r="2495" spans="16:21" x14ac:dyDescent="0.25">
      <c r="P2495" s="10">
        <v>38140</v>
      </c>
      <c r="Q2495">
        <v>10.8306</v>
      </c>
      <c r="S2495" s="42">
        <f t="shared" ca="1" si="43"/>
        <v>48339</v>
      </c>
      <c r="T2495" s="43">
        <f ca="1">_xll.BInterpol('Base CDI'!$H$4:$H$28,'Base CDI'!$J$4:$J$29,S2495,"Cubic","Extrapolate=Linear","MultiX=Average","Skip=True","Sort=True")</f>
        <v>13.738043413326302</v>
      </c>
      <c r="U2495" s="43">
        <f ca="1">_xll.BInterpol('Base CDI'!$H$4:$H$28,'Base CDI'!$I$4:$I$29,S2495,"Cubic","Extrapolate=Linear","MultiX=Average","Skip=True","Sort=True")</f>
        <v>13.735527719495522</v>
      </c>
    </row>
    <row r="2496" spans="16:21" x14ac:dyDescent="0.25">
      <c r="P2496" s="10">
        <v>38141</v>
      </c>
      <c r="Q2496">
        <v>10.83689</v>
      </c>
      <c r="S2496" s="42">
        <f t="shared" ca="1" si="43"/>
        <v>48340</v>
      </c>
      <c r="T2496" s="43">
        <f ca="1">_xll.BInterpol('Base CDI'!$H$4:$H$28,'Base CDI'!$J$4:$J$29,S2496,"Cubic","Extrapolate=Linear","MultiX=Average","Skip=True","Sort=True")</f>
        <v>13.738122702629614</v>
      </c>
      <c r="U2496" s="43">
        <f ca="1">_xll.BInterpol('Base CDI'!$H$4:$H$28,'Base CDI'!$I$4:$I$29,S2496,"Cubic","Extrapolate=Linear","MultiX=Average","Skip=True","Sort=True")</f>
        <v>13.735606103898446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48341</v>
      </c>
      <c r="T2497" s="43">
        <f ca="1">_xll.BInterpol('Base CDI'!$H$4:$H$28,'Base CDI'!$J$4:$J$29,S2497,"Cubic","Extrapolate=Linear","MultiX=Average","Skip=True","Sort=True")</f>
        <v>13.738201762032428</v>
      </c>
      <c r="U2497" s="43">
        <f ca="1">_xll.BInterpol('Base CDI'!$H$4:$H$28,'Base CDI'!$I$4:$I$29,S2497,"Cubic","Extrapolate=Linear","MultiX=Average","Skip=True","Sort=True")</f>
        <v>13.735684309187951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48342</v>
      </c>
      <c r="T2498" s="43">
        <f ca="1">_xll.BInterpol('Base CDI'!$H$4:$H$28,'Base CDI'!$J$4:$J$29,S2498,"Cubic","Extrapolate=Linear","MultiX=Average","Skip=True","Sort=True")</f>
        <v>13.738280591724857</v>
      </c>
      <c r="U2498" s="43">
        <f ca="1">_xll.BInterpol('Base CDI'!$H$4:$H$28,'Base CDI'!$I$4:$I$29,S2498,"Cubic","Extrapolate=Linear","MultiX=Average","Skip=True","Sort=True")</f>
        <v>13.735762335656723</v>
      </c>
    </row>
    <row r="2499" spans="16:21" x14ac:dyDescent="0.25">
      <c r="P2499" s="10">
        <v>38146</v>
      </c>
      <c r="Q2499">
        <v>10.85575</v>
      </c>
      <c r="S2499" s="42">
        <f t="shared" ca="1" si="43"/>
        <v>48343</v>
      </c>
      <c r="T2499" s="43">
        <f ca="1">_xll.BInterpol('Base CDI'!$H$4:$H$28,'Base CDI'!$J$4:$J$29,S2499,"Cubic","Extrapolate=Linear","MultiX=Average","Skip=True","Sort=True")</f>
        <v>13.738359191897013</v>
      </c>
      <c r="U2499" s="43">
        <f ca="1">_xll.BInterpol('Base CDI'!$H$4:$H$28,'Base CDI'!$I$4:$I$29,S2499,"Cubic","Extrapolate=Linear","MultiX=Average","Skip=True","Sort=True")</f>
        <v>13.735840183597452</v>
      </c>
    </row>
    <row r="2500" spans="16:21" x14ac:dyDescent="0.25">
      <c r="P2500" s="10">
        <v>38147</v>
      </c>
      <c r="Q2500">
        <v>10.86204</v>
      </c>
      <c r="S2500" s="42">
        <f t="shared" ca="1" si="43"/>
        <v>48344</v>
      </c>
      <c r="T2500" s="43">
        <f ca="1">_xll.BInterpol('Base CDI'!$H$4:$H$28,'Base CDI'!$J$4:$J$29,S2500,"Cubic","Extrapolate=Linear","MultiX=Average","Skip=True","Sort=True")</f>
        <v>13.738437562739005</v>
      </c>
      <c r="U2500" s="43">
        <f ca="1">_xll.BInterpol('Base CDI'!$H$4:$H$28,'Base CDI'!$I$4:$I$29,S2500,"Cubic","Extrapolate=Linear","MultiX=Average","Skip=True","Sort=True")</f>
        <v>13.735917853302826</v>
      </c>
    </row>
    <row r="2501" spans="16:21" x14ac:dyDescent="0.25">
      <c r="P2501" s="10">
        <v>38149</v>
      </c>
      <c r="Q2501">
        <v>10.86833</v>
      </c>
      <c r="S2501" s="42">
        <f t="shared" ca="1" si="43"/>
        <v>48345</v>
      </c>
      <c r="T2501" s="43">
        <f ca="1">_xll.BInterpol('Base CDI'!$H$4:$H$28,'Base CDI'!$J$4:$J$29,S2501,"Cubic","Extrapolate=Linear","MultiX=Average","Skip=True","Sort=True")</f>
        <v>13.738515704440946</v>
      </c>
      <c r="U2501" s="43">
        <f ca="1">_xll.BInterpol('Base CDI'!$H$4:$H$28,'Base CDI'!$I$4:$I$29,S2501,"Cubic","Extrapolate=Linear","MultiX=Average","Skip=True","Sort=True")</f>
        <v>13.735995345065534</v>
      </c>
    </row>
    <row r="2502" spans="16:21" x14ac:dyDescent="0.25">
      <c r="P2502" s="10">
        <v>38152</v>
      </c>
      <c r="Q2502">
        <v>10.87462</v>
      </c>
      <c r="S2502" s="42">
        <f t="shared" ca="1" si="43"/>
        <v>48346</v>
      </c>
      <c r="T2502" s="43">
        <f ca="1">_xll.BInterpol('Base CDI'!$H$4:$H$28,'Base CDI'!$J$4:$J$29,S2502,"Cubic","Extrapolate=Linear","MultiX=Average","Skip=True","Sort=True")</f>
        <v>13.738593617192945</v>
      </c>
      <c r="U2502" s="43">
        <f ca="1">_xll.BInterpol('Base CDI'!$H$4:$H$28,'Base CDI'!$I$4:$I$29,S2502,"Cubic","Extrapolate=Linear","MultiX=Average","Skip=True","Sort=True")</f>
        <v>13.736072659178264</v>
      </c>
    </row>
    <row r="2503" spans="16:21" x14ac:dyDescent="0.25">
      <c r="P2503" s="10">
        <v>38153</v>
      </c>
      <c r="Q2503">
        <v>10.88091</v>
      </c>
      <c r="S2503" s="42">
        <f t="shared" ca="1" si="43"/>
        <v>48347</v>
      </c>
      <c r="T2503" s="43">
        <f ca="1">_xll.BInterpol('Base CDI'!$H$4:$H$28,'Base CDI'!$J$4:$J$29,S2503,"Cubic","Extrapolate=Linear","MultiX=Average","Skip=True","Sort=True")</f>
        <v>13.738671301185116</v>
      </c>
      <c r="U2503" s="43">
        <f ca="1">_xll.BInterpol('Base CDI'!$H$4:$H$28,'Base CDI'!$I$4:$I$29,S2503,"Cubic","Extrapolate=Linear","MultiX=Average","Skip=True","Sort=True")</f>
        <v>13.736149795933708</v>
      </c>
    </row>
    <row r="2504" spans="16:21" x14ac:dyDescent="0.25">
      <c r="P2504" s="10">
        <v>38154</v>
      </c>
      <c r="Q2504">
        <v>10.88721</v>
      </c>
      <c r="S2504" s="42">
        <f t="shared" ca="1" si="43"/>
        <v>48348</v>
      </c>
      <c r="T2504" s="43">
        <f ca="1">_xll.BInterpol('Base CDI'!$H$4:$H$28,'Base CDI'!$J$4:$J$29,S2504,"Cubic","Extrapolate=Linear","MultiX=Average","Skip=True","Sort=True")</f>
        <v>13.738748756607567</v>
      </c>
      <c r="U2504" s="43">
        <f ca="1">_xll.BInterpol('Base CDI'!$H$4:$H$28,'Base CDI'!$I$4:$I$29,S2504,"Cubic","Extrapolate=Linear","MultiX=Average","Skip=True","Sort=True")</f>
        <v>13.736226755624548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48349</v>
      </c>
      <c r="T2505" s="43">
        <f ca="1">_xll.BInterpol('Base CDI'!$H$4:$H$28,'Base CDI'!$J$4:$J$29,S2505,"Cubic","Extrapolate=Linear","MultiX=Average","Skip=True","Sort=True")</f>
        <v>13.738825983650411</v>
      </c>
      <c r="U2505" s="43">
        <f ca="1">_xll.BInterpol('Base CDI'!$H$4:$H$28,'Base CDI'!$I$4:$I$29,S2505,"Cubic","Extrapolate=Linear","MultiX=Average","Skip=True","Sort=True")</f>
        <v>13.73630353854348</v>
      </c>
    </row>
    <row r="2506" spans="16:21" x14ac:dyDescent="0.25">
      <c r="P2506" s="10">
        <v>38156</v>
      </c>
      <c r="Q2506">
        <v>10.89983</v>
      </c>
      <c r="S2506" s="42">
        <f t="shared" ca="1" si="43"/>
        <v>48350</v>
      </c>
      <c r="T2506" s="43">
        <f ca="1">_xll.BInterpol('Base CDI'!$H$4:$H$28,'Base CDI'!$J$4:$J$29,S2506,"Cubic","Extrapolate=Linear","MultiX=Average","Skip=True","Sort=True")</f>
        <v>13.738902982503758</v>
      </c>
      <c r="U2506" s="43">
        <f ca="1">_xll.BInterpol('Base CDI'!$H$4:$H$28,'Base CDI'!$I$4:$I$29,S2506,"Cubic","Extrapolate=Linear","MultiX=Average","Skip=True","Sort=True")</f>
        <v>13.736380144983187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48351</v>
      </c>
      <c r="T2507" s="43">
        <f ca="1">_xll.BInterpol('Base CDI'!$H$4:$H$28,'Base CDI'!$J$4:$J$29,S2507,"Cubic","Extrapolate=Linear","MultiX=Average","Skip=True","Sort=True")</f>
        <v>13.738979753357722</v>
      </c>
      <c r="U2507" s="43">
        <f ca="1">_xll.BInterpol('Base CDI'!$H$4:$H$28,'Base CDI'!$I$4:$I$29,S2507,"Cubic","Extrapolate=Linear","MultiX=Average","Skip=True","Sort=True")</f>
        <v>13.736456575236359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48352</v>
      </c>
      <c r="T2508" s="43">
        <f ca="1">_xll.BInterpol('Base CDI'!$H$4:$H$28,'Base CDI'!$J$4:$J$29,S2508,"Cubic","Extrapolate=Linear","MultiX=Average","Skip=True","Sort=True")</f>
        <v>13.73905629640241</v>
      </c>
      <c r="U2508" s="43">
        <f ca="1">_xll.BInterpol('Base CDI'!$H$4:$H$28,'Base CDI'!$I$4:$I$29,S2508,"Cubic","Extrapolate=Linear","MultiX=Average","Skip=True","Sort=True")</f>
        <v>13.736532829595687</v>
      </c>
    </row>
    <row r="2509" spans="16:21" x14ac:dyDescent="0.25">
      <c r="P2509" s="10">
        <v>38161</v>
      </c>
      <c r="Q2509">
        <v>10.91878</v>
      </c>
      <c r="S2509" s="42">
        <f t="shared" ca="1" si="44"/>
        <v>48353</v>
      </c>
      <c r="T2509" s="43">
        <f ca="1">_xll.BInterpol('Base CDI'!$H$4:$H$28,'Base CDI'!$J$4:$J$29,S2509,"Cubic","Extrapolate=Linear","MultiX=Average","Skip=True","Sort=True")</f>
        <v>13.739132611827936</v>
      </c>
      <c r="U2509" s="43">
        <f ca="1">_xll.BInterpol('Base CDI'!$H$4:$H$28,'Base CDI'!$I$4:$I$29,S2509,"Cubic","Extrapolate=Linear","MultiX=Average","Skip=True","Sort=True")</f>
        <v>13.736608908353857</v>
      </c>
    </row>
    <row r="2510" spans="16:21" x14ac:dyDescent="0.25">
      <c r="P2510" s="10">
        <v>38162</v>
      </c>
      <c r="Q2510">
        <v>10.9251</v>
      </c>
      <c r="S2510" s="42">
        <f t="shared" ca="1" si="44"/>
        <v>48354</v>
      </c>
      <c r="T2510" s="43">
        <f ca="1">_xll.BInterpol('Base CDI'!$H$4:$H$28,'Base CDI'!$J$4:$J$29,S2510,"Cubic","Extrapolate=Linear","MultiX=Average","Skip=True","Sort=True")</f>
        <v>13.73920869982441</v>
      </c>
      <c r="U2510" s="43">
        <f ca="1">_xll.BInterpol('Base CDI'!$H$4:$H$28,'Base CDI'!$I$4:$I$29,S2510,"Cubic","Extrapolate=Linear","MultiX=Average","Skip=True","Sort=True")</f>
        <v>13.736684811803558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48355</v>
      </c>
      <c r="T2511" s="43">
        <f ca="1">_xll.BInterpol('Base CDI'!$H$4:$H$28,'Base CDI'!$J$4:$J$29,S2511,"Cubic","Extrapolate=Linear","MultiX=Average","Skip=True","Sort=True")</f>
        <v>13.739284560581943</v>
      </c>
      <c r="U2511" s="43">
        <f ca="1">_xll.BInterpol('Base CDI'!$H$4:$H$28,'Base CDI'!$I$4:$I$29,S2511,"Cubic","Extrapolate=Linear","MultiX=Average","Skip=True","Sort=True")</f>
        <v>13.73676054023748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48356</v>
      </c>
      <c r="T2512" s="43">
        <f ca="1">_xll.BInterpol('Base CDI'!$H$4:$H$28,'Base CDI'!$J$4:$J$29,S2512,"Cubic","Extrapolate=Linear","MultiX=Average","Skip=True","Sort=True")</f>
        <v>13.739360194290645</v>
      </c>
      <c r="U2512" s="43">
        <f ca="1">_xll.BInterpol('Base CDI'!$H$4:$H$28,'Base CDI'!$I$4:$I$29,S2512,"Cubic","Extrapolate=Linear","MultiX=Average","Skip=True","Sort=True")</f>
        <v>13.736836093948309</v>
      </c>
    </row>
    <row r="2513" spans="16:21" x14ac:dyDescent="0.25">
      <c r="P2513" s="10">
        <v>38167</v>
      </c>
      <c r="Q2513">
        <v>10.94408</v>
      </c>
      <c r="S2513" s="42">
        <f t="shared" ca="1" si="44"/>
        <v>48357</v>
      </c>
      <c r="T2513" s="43">
        <f ca="1">_xll.BInterpol('Base CDI'!$H$4:$H$28,'Base CDI'!$J$4:$J$29,S2513,"Cubic","Extrapolate=Linear","MultiX=Average","Skip=True","Sort=True")</f>
        <v>13.739435601140631</v>
      </c>
      <c r="U2513" s="43">
        <f ca="1">_xll.BInterpol('Base CDI'!$H$4:$H$28,'Base CDI'!$I$4:$I$29,S2513,"Cubic","Extrapolate=Linear","MultiX=Average","Skip=True","Sort=True")</f>
        <v>13.736911473228737</v>
      </c>
    </row>
    <row r="2514" spans="16:21" x14ac:dyDescent="0.25">
      <c r="P2514" s="10">
        <v>38168</v>
      </c>
      <c r="Q2514">
        <v>10.95041</v>
      </c>
      <c r="S2514" s="42">
        <f t="shared" ca="1" si="44"/>
        <v>48358</v>
      </c>
      <c r="T2514" s="43">
        <f ca="1">_xll.BInterpol('Base CDI'!$H$4:$H$28,'Base CDI'!$J$4:$J$29,S2514,"Cubic","Extrapolate=Linear","MultiX=Average","Skip=True","Sort=True")</f>
        <v>13.739510781322009</v>
      </c>
      <c r="U2514" s="43">
        <f ca="1">_xll.BInterpol('Base CDI'!$H$4:$H$28,'Base CDI'!$I$4:$I$29,S2514,"Cubic","Extrapolate=Linear","MultiX=Average","Skip=True","Sort=True")</f>
        <v>13.736986678371451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48359</v>
      </c>
      <c r="T2515" s="43">
        <f ca="1">_xll.BInterpol('Base CDI'!$H$4:$H$28,'Base CDI'!$J$4:$J$29,S2515,"Cubic","Extrapolate=Linear","MultiX=Average","Skip=True","Sort=True")</f>
        <v>13.739585735024891</v>
      </c>
      <c r="U2515" s="43">
        <f ca="1">_xll.BInterpol('Base CDI'!$H$4:$H$28,'Base CDI'!$I$4:$I$29,S2515,"Cubic","Extrapolate=Linear","MultiX=Average","Skip=True","Sort=True")</f>
        <v>13.737061709669138</v>
      </c>
    </row>
    <row r="2516" spans="16:21" x14ac:dyDescent="0.25">
      <c r="P2516" s="10">
        <v>38170</v>
      </c>
      <c r="Q2516">
        <v>10.96311</v>
      </c>
      <c r="S2516" s="42">
        <f t="shared" ca="1" si="44"/>
        <v>48360</v>
      </c>
      <c r="T2516" s="43">
        <f ca="1">_xll.BInterpol('Base CDI'!$H$4:$H$28,'Base CDI'!$J$4:$J$29,S2516,"Cubic","Extrapolate=Linear","MultiX=Average","Skip=True","Sort=True")</f>
        <v>13.739660462439387</v>
      </c>
      <c r="U2516" s="43">
        <f ca="1">_xll.BInterpol('Base CDI'!$H$4:$H$28,'Base CDI'!$I$4:$I$29,S2516,"Cubic","Extrapolate=Linear","MultiX=Average","Skip=True","Sort=True")</f>
        <v>13.73713656741449</v>
      </c>
    </row>
    <row r="2517" spans="16:21" x14ac:dyDescent="0.25">
      <c r="P2517" s="10">
        <v>38173</v>
      </c>
      <c r="Q2517">
        <v>10.96945</v>
      </c>
      <c r="S2517" s="42">
        <f t="shared" ca="1" si="44"/>
        <v>48361</v>
      </c>
      <c r="T2517" s="43">
        <f ca="1">_xll.BInterpol('Base CDI'!$H$4:$H$28,'Base CDI'!$J$4:$J$29,S2517,"Cubic","Extrapolate=Linear","MultiX=Average","Skip=True","Sort=True")</f>
        <v>13.739734963755609</v>
      </c>
      <c r="U2517" s="43">
        <f ca="1">_xll.BInterpol('Base CDI'!$H$4:$H$28,'Base CDI'!$I$4:$I$29,S2517,"Cubic","Extrapolate=Linear","MultiX=Average","Skip=True","Sort=True")</f>
        <v>13.737211251900193</v>
      </c>
    </row>
    <row r="2518" spans="16:21" x14ac:dyDescent="0.25">
      <c r="P2518" s="10">
        <v>38174</v>
      </c>
      <c r="Q2518">
        <v>10.9758</v>
      </c>
      <c r="S2518" s="42">
        <f t="shared" ca="1" si="44"/>
        <v>48362</v>
      </c>
      <c r="T2518" s="43">
        <f ca="1">_xll.BInterpol('Base CDI'!$H$4:$H$28,'Base CDI'!$J$4:$J$29,S2518,"Cubic","Extrapolate=Linear","MultiX=Average","Skip=True","Sort=True")</f>
        <v>13.739809239163669</v>
      </c>
      <c r="U2518" s="43">
        <f ca="1">_xll.BInterpol('Base CDI'!$H$4:$H$28,'Base CDI'!$I$4:$I$29,S2518,"Cubic","Extrapolate=Linear","MultiX=Average","Skip=True","Sort=True")</f>
        <v>13.737285763418937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48363</v>
      </c>
      <c r="T2519" s="43">
        <f ca="1">_xll.BInterpol('Base CDI'!$H$4:$H$28,'Base CDI'!$J$4:$J$29,S2519,"Cubic","Extrapolate=Linear","MultiX=Average","Skip=True","Sort=True")</f>
        <v>13.739883288853678</v>
      </c>
      <c r="U2519" s="43">
        <f ca="1">_xll.BInterpol('Base CDI'!$H$4:$H$28,'Base CDI'!$I$4:$I$29,S2519,"Cubic","Extrapolate=Linear","MultiX=Average","Skip=True","Sort=True")</f>
        <v>13.737360102263409</v>
      </c>
    </row>
    <row r="2520" spans="16:21" x14ac:dyDescent="0.25">
      <c r="P2520" s="10">
        <v>38176</v>
      </c>
      <c r="Q2520">
        <v>10.9885</v>
      </c>
      <c r="S2520" s="42">
        <f t="shared" ca="1" si="44"/>
        <v>48364</v>
      </c>
      <c r="T2520" s="43">
        <f ca="1">_xll.BInterpol('Base CDI'!$H$4:$H$28,'Base CDI'!$J$4:$J$29,S2520,"Cubic","Extrapolate=Linear","MultiX=Average","Skip=True","Sort=True")</f>
        <v>13.739957113015745</v>
      </c>
      <c r="U2520" s="43">
        <f ca="1">_xll.BInterpol('Base CDI'!$H$4:$H$28,'Base CDI'!$I$4:$I$29,S2520,"Cubic","Extrapolate=Linear","MultiX=Average","Skip=True","Sort=True")</f>
        <v>13.737434268726298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48365</v>
      </c>
      <c r="T2521" s="43">
        <f ca="1">_xll.BInterpol('Base CDI'!$H$4:$H$28,'Base CDI'!$J$4:$J$29,S2521,"Cubic","Extrapolate=Linear","MultiX=Average","Skip=True","Sort=True")</f>
        <v>13.740030711839983</v>
      </c>
      <c r="U2521" s="43">
        <f ca="1">_xll.BInterpol('Base CDI'!$H$4:$H$28,'Base CDI'!$I$4:$I$29,S2521,"Cubic","Extrapolate=Linear","MultiX=Average","Skip=True","Sort=True")</f>
        <v>13.737508263100294</v>
      </c>
    </row>
    <row r="2522" spans="16:21" x14ac:dyDescent="0.25">
      <c r="P2522" s="10">
        <v>38180</v>
      </c>
      <c r="Q2522">
        <v>11.00127</v>
      </c>
      <c r="S2522" s="42">
        <f t="shared" ca="1" si="44"/>
        <v>48366</v>
      </c>
      <c r="T2522" s="43">
        <f ca="1">_xll.BInterpol('Base CDI'!$H$4:$H$28,'Base CDI'!$J$4:$J$29,S2522,"Cubic","Extrapolate=Linear","MultiX=Average","Skip=True","Sort=True")</f>
        <v>13.740104085516503</v>
      </c>
      <c r="U2522" s="43">
        <f ca="1">_xll.BInterpol('Base CDI'!$H$4:$H$28,'Base CDI'!$I$4:$I$29,S2522,"Cubic","Extrapolate=Linear","MultiX=Average","Skip=True","Sort=True")</f>
        <v>13.737582085678085</v>
      </c>
    </row>
    <row r="2523" spans="16:21" x14ac:dyDescent="0.25">
      <c r="P2523" s="10">
        <v>38181</v>
      </c>
      <c r="Q2523">
        <v>11.00764</v>
      </c>
      <c r="S2523" s="42">
        <f t="shared" ca="1" si="44"/>
        <v>48367</v>
      </c>
      <c r="T2523" s="43">
        <f ca="1">_xll.BInterpol('Base CDI'!$H$4:$H$28,'Base CDI'!$J$4:$J$29,S2523,"Cubic","Extrapolate=Linear","MultiX=Average","Skip=True","Sort=True")</f>
        <v>13.740177234235416</v>
      </c>
      <c r="U2523" s="43">
        <f ca="1">_xll.BInterpol('Base CDI'!$H$4:$H$28,'Base CDI'!$I$4:$I$29,S2523,"Cubic","Extrapolate=Linear","MultiX=Average","Skip=True","Sort=True")</f>
        <v>13.737655736752359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48368</v>
      </c>
      <c r="T2524" s="43">
        <f ca="1">_xll.BInterpol('Base CDI'!$H$4:$H$28,'Base CDI'!$J$4:$J$29,S2524,"Cubic","Extrapolate=Linear","MultiX=Average","Skip=True","Sort=True")</f>
        <v>13.740250158186832</v>
      </c>
      <c r="U2524" s="43">
        <f ca="1">_xll.BInterpol('Base CDI'!$H$4:$H$28,'Base CDI'!$I$4:$I$29,S2524,"Cubic","Extrapolate=Linear","MultiX=Average","Skip=True","Sort=True")</f>
        <v>13.737729216615804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48369</v>
      </c>
      <c r="T2525" s="43">
        <f ca="1">_xll.BInterpol('Base CDI'!$H$4:$H$28,'Base CDI'!$J$4:$J$29,S2525,"Cubic","Extrapolate=Linear","MultiX=Average","Skip=True","Sort=True")</f>
        <v>13.740322857560862</v>
      </c>
      <c r="U2525" s="43">
        <f ca="1">_xll.BInterpol('Base CDI'!$H$4:$H$28,'Base CDI'!$I$4:$I$29,S2525,"Cubic","Extrapolate=Linear","MultiX=Average","Skip=True","Sort=True")</f>
        <v>13.737802525561111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48370</v>
      </c>
      <c r="T2526" s="43">
        <f ca="1">_xll.BInterpol('Base CDI'!$H$4:$H$28,'Base CDI'!$J$4:$J$29,S2526,"Cubic","Extrapolate=Linear","MultiX=Average","Skip=True","Sort=True")</f>
        <v>13.740395332547621</v>
      </c>
      <c r="U2526" s="43">
        <f ca="1">_xll.BInterpol('Base CDI'!$H$4:$H$28,'Base CDI'!$I$4:$I$29,S2526,"Cubic","Extrapolate=Linear","MultiX=Average","Skip=True","Sort=True")</f>
        <v>13.737875663880967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48371</v>
      </c>
      <c r="T2527" s="43">
        <f ca="1">_xll.BInterpol('Base CDI'!$H$4:$H$28,'Base CDI'!$J$4:$J$29,S2527,"Cubic","Extrapolate=Linear","MultiX=Average","Skip=True","Sort=True")</f>
        <v>13.740467583337216</v>
      </c>
      <c r="U2527" s="43">
        <f ca="1">_xll.BInterpol('Base CDI'!$H$4:$H$28,'Base CDI'!$I$4:$I$29,S2527,"Cubic","Extrapolate=Linear","MultiX=Average","Skip=True","Sort=True")</f>
        <v>13.737948631868061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48372</v>
      </c>
      <c r="T2528" s="43">
        <f ca="1">_xll.BInterpol('Base CDI'!$H$4:$H$28,'Base CDI'!$J$4:$J$29,S2528,"Cubic","Extrapolate=Linear","MultiX=Average","Skip=True","Sort=True")</f>
        <v>13.740539610119759</v>
      </c>
      <c r="U2528" s="43">
        <f ca="1">_xll.BInterpol('Base CDI'!$H$4:$H$28,'Base CDI'!$I$4:$I$29,S2528,"Cubic","Extrapolate=Linear","MultiX=Average","Skip=True","Sort=True")</f>
        <v>13.738021429815081</v>
      </c>
    </row>
    <row r="2529" spans="16:21" x14ac:dyDescent="0.25">
      <c r="P2529" s="10">
        <v>38189</v>
      </c>
      <c r="Q2529">
        <v>11.04593</v>
      </c>
      <c r="S2529" s="42">
        <f t="shared" ca="1" si="44"/>
        <v>48373</v>
      </c>
      <c r="T2529" s="43">
        <f ca="1">_xll.BInterpol('Base CDI'!$H$4:$H$28,'Base CDI'!$J$4:$J$29,S2529,"Cubic","Extrapolate=Linear","MultiX=Average","Skip=True","Sort=True")</f>
        <v>13.740611413085361</v>
      </c>
      <c r="U2529" s="43">
        <f ca="1">_xll.BInterpol('Base CDI'!$H$4:$H$28,'Base CDI'!$I$4:$I$29,S2529,"Cubic","Extrapolate=Linear","MultiX=Average","Skip=True","Sort=True")</f>
        <v>13.738094058014717</v>
      </c>
    </row>
    <row r="2530" spans="16:21" x14ac:dyDescent="0.25">
      <c r="P2530" s="10">
        <v>38190</v>
      </c>
      <c r="Q2530">
        <v>11.05233</v>
      </c>
      <c r="S2530" s="42">
        <f t="shared" ca="1" si="44"/>
        <v>48374</v>
      </c>
      <c r="T2530" s="43">
        <f ca="1">_xll.BInterpol('Base CDI'!$H$4:$H$28,'Base CDI'!$J$4:$J$29,S2530,"Cubic","Extrapolate=Linear","MultiX=Average","Skip=True","Sort=True")</f>
        <v>13.740682992424135</v>
      </c>
      <c r="U2530" s="43">
        <f ca="1">_xll.BInterpol('Base CDI'!$H$4:$H$28,'Base CDI'!$I$4:$I$29,S2530,"Cubic","Extrapolate=Linear","MultiX=Average","Skip=True","Sort=True")</f>
        <v>13.738166516759655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48375</v>
      </c>
      <c r="T2531" s="43">
        <f ca="1">_xll.BInterpol('Base CDI'!$H$4:$H$28,'Base CDI'!$J$4:$J$29,S2531,"Cubic","Extrapolate=Linear","MultiX=Average","Skip=True","Sort=True")</f>
        <v>13.74075434832619</v>
      </c>
      <c r="U2531" s="43">
        <f ca="1">_xll.BInterpol('Base CDI'!$H$4:$H$28,'Base CDI'!$I$4:$I$29,S2531,"Cubic","Extrapolate=Linear","MultiX=Average","Skip=True","Sort=True")</f>
        <v>13.738238806342586</v>
      </c>
    </row>
    <row r="2532" spans="16:21" x14ac:dyDescent="0.25">
      <c r="P2532" s="10">
        <v>38194</v>
      </c>
      <c r="Q2532">
        <v>11.06512</v>
      </c>
      <c r="S2532" s="42">
        <f t="shared" ca="1" si="44"/>
        <v>48376</v>
      </c>
      <c r="T2532" s="43">
        <f ca="1">_xll.BInterpol('Base CDI'!$H$4:$H$28,'Base CDI'!$J$4:$J$29,S2532,"Cubic","Extrapolate=Linear","MultiX=Average","Skip=True","Sort=True")</f>
        <v>13.740825480981638</v>
      </c>
      <c r="U2532" s="43">
        <f ca="1">_xll.BInterpol('Base CDI'!$H$4:$H$28,'Base CDI'!$I$4:$I$29,S2532,"Cubic","Extrapolate=Linear","MultiX=Average","Skip=True","Sort=True")</f>
        <v>13.738310927056199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48377</v>
      </c>
      <c r="T2533" s="43">
        <f ca="1">_xll.BInterpol('Base CDI'!$H$4:$H$28,'Base CDI'!$J$4:$J$29,S2533,"Cubic","Extrapolate=Linear","MultiX=Average","Skip=True","Sort=True")</f>
        <v>13.740896390580589</v>
      </c>
      <c r="U2533" s="43">
        <f ca="1">_xll.BInterpol('Base CDI'!$H$4:$H$28,'Base CDI'!$I$4:$I$29,S2533,"Cubic","Extrapolate=Linear","MultiX=Average","Skip=True","Sort=True")</f>
        <v>13.73838287919318</v>
      </c>
    </row>
    <row r="2534" spans="16:21" x14ac:dyDescent="0.25">
      <c r="P2534" s="10">
        <v>38196</v>
      </c>
      <c r="Q2534">
        <v>11.07794</v>
      </c>
      <c r="S2534" s="42">
        <f t="shared" ca="1" si="44"/>
        <v>48378</v>
      </c>
      <c r="T2534" s="43">
        <f ca="1">_xll.BInterpol('Base CDI'!$H$4:$H$28,'Base CDI'!$J$4:$J$29,S2534,"Cubic","Extrapolate=Linear","MultiX=Average","Skip=True","Sort=True")</f>
        <v>13.740967077313156</v>
      </c>
      <c r="U2534" s="43">
        <f ca="1">_xll.BInterpol('Base CDI'!$H$4:$H$28,'Base CDI'!$I$4:$I$29,S2534,"Cubic","Extrapolate=Linear","MultiX=Average","Skip=True","Sort=True")</f>
        <v>13.73845466304622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48379</v>
      </c>
      <c r="T2535" s="43">
        <f ca="1">_xll.BInterpol('Base CDI'!$H$4:$H$28,'Base CDI'!$J$4:$J$29,S2535,"Cubic","Extrapolate=Linear","MultiX=Average","Skip=True","Sort=True")</f>
        <v>13.741037541369449</v>
      </c>
      <c r="U2535" s="43">
        <f ca="1">_xll.BInterpol('Base CDI'!$H$4:$H$28,'Base CDI'!$I$4:$I$29,S2535,"Cubic","Extrapolate=Linear","MultiX=Average","Skip=True","Sort=True")</f>
        <v>13.738526278908006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48380</v>
      </c>
      <c r="T2536" s="43">
        <f ca="1">_xll.BInterpol('Base CDI'!$H$4:$H$28,'Base CDI'!$J$4:$J$29,S2536,"Cubic","Extrapolate=Linear","MultiX=Average","Skip=True","Sort=True")</f>
        <v>13.741107782939581</v>
      </c>
      <c r="U2536" s="43">
        <f ca="1">_xll.BInterpol('Base CDI'!$H$4:$H$28,'Base CDI'!$I$4:$I$29,S2536,"Cubic","Extrapolate=Linear","MultiX=Average","Skip=True","Sort=True")</f>
        <v>13.738597727071229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48381</v>
      </c>
      <c r="T2537" s="43">
        <f ca="1">_xll.BInterpol('Base CDI'!$H$4:$H$28,'Base CDI'!$J$4:$J$29,S2537,"Cubic","Extrapolate=Linear","MultiX=Average","Skip=True","Sort=True")</f>
        <v>13.741177802213659</v>
      </c>
      <c r="U2537" s="43">
        <f ca="1">_xll.BInterpol('Base CDI'!$H$4:$H$28,'Base CDI'!$I$4:$I$29,S2537,"Cubic","Extrapolate=Linear","MultiX=Average","Skip=True","Sort=True")</f>
        <v>13.738669007828573</v>
      </c>
    </row>
    <row r="2538" spans="16:21" x14ac:dyDescent="0.25">
      <c r="P2538" s="10">
        <v>38202</v>
      </c>
      <c r="Q2538">
        <v>11.10365</v>
      </c>
      <c r="S2538" s="42">
        <f t="shared" ca="1" si="44"/>
        <v>48382</v>
      </c>
      <c r="T2538" s="43">
        <f ca="1">_xll.BInterpol('Base CDI'!$H$4:$H$28,'Base CDI'!$J$4:$J$29,S2538,"Cubic","Extrapolate=Linear","MultiX=Average","Skip=True","Sort=True")</f>
        <v>13.741247599381799</v>
      </c>
      <c r="U2538" s="43">
        <f ca="1">_xll.BInterpol('Base CDI'!$H$4:$H$28,'Base CDI'!$I$4:$I$29,S2538,"Cubic","Extrapolate=Linear","MultiX=Average","Skip=True","Sort=True")</f>
        <v>13.738740121472732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48383</v>
      </c>
      <c r="T2539" s="43">
        <f ca="1">_xll.BInterpol('Base CDI'!$H$4:$H$28,'Base CDI'!$J$4:$J$29,S2539,"Cubic","Extrapolate=Linear","MultiX=Average","Skip=True","Sort=True")</f>
        <v>13.741317174634109</v>
      </c>
      <c r="U2539" s="43">
        <f ca="1">_xll.BInterpol('Base CDI'!$H$4:$H$28,'Base CDI'!$I$4:$I$29,S2539,"Cubic","Extrapolate=Linear","MultiX=Average","Skip=True","Sort=True")</f>
        <v>13.738811068296391</v>
      </c>
    </row>
    <row r="2540" spans="16:21" x14ac:dyDescent="0.25">
      <c r="P2540" s="10">
        <v>38204</v>
      </c>
      <c r="Q2540">
        <v>11.11655</v>
      </c>
      <c r="S2540" s="42">
        <f t="shared" ca="1" si="44"/>
        <v>48384</v>
      </c>
      <c r="T2540" s="43">
        <f ca="1">_xll.BInterpol('Base CDI'!$H$4:$H$28,'Base CDI'!$J$4:$J$29,S2540,"Cubic","Extrapolate=Linear","MultiX=Average","Skip=True","Sort=True")</f>
        <v>13.741386528160699</v>
      </c>
      <c r="U2540" s="43">
        <f ca="1">_xll.BInterpol('Base CDI'!$H$4:$H$28,'Base CDI'!$I$4:$I$29,S2540,"Cubic","Extrapolate=Linear","MultiX=Average","Skip=True","Sort=True")</f>
        <v>13.738881848592239</v>
      </c>
    </row>
    <row r="2541" spans="16:21" x14ac:dyDescent="0.25">
      <c r="P2541" s="10">
        <v>38205</v>
      </c>
      <c r="Q2541">
        <v>11.12302</v>
      </c>
      <c r="S2541" s="42">
        <f t="shared" ca="1" si="44"/>
        <v>48385</v>
      </c>
      <c r="T2541" s="43">
        <f ca="1">_xll.BInterpol('Base CDI'!$H$4:$H$28,'Base CDI'!$J$4:$J$29,S2541,"Cubic","Extrapolate=Linear","MultiX=Average","Skip=True","Sort=True")</f>
        <v>13.741455660151683</v>
      </c>
      <c r="U2541" s="43">
        <f ca="1">_xll.BInterpol('Base CDI'!$H$4:$H$28,'Base CDI'!$I$4:$I$29,S2541,"Cubic","Extrapolate=Linear","MultiX=Average","Skip=True","Sort=True")</f>
        <v>13.738952462652968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48386</v>
      </c>
      <c r="T2542" s="43">
        <f ca="1">_xll.BInterpol('Base CDI'!$H$4:$H$28,'Base CDI'!$J$4:$J$29,S2542,"Cubic","Extrapolate=Linear","MultiX=Average","Skip=True","Sort=True")</f>
        <v>13.741524570797171</v>
      </c>
      <c r="U2542" s="43">
        <f ca="1">_xll.BInterpol('Base CDI'!$H$4:$H$28,'Base CDI'!$I$4:$I$29,S2542,"Cubic","Extrapolate=Linear","MultiX=Average","Skip=True","Sort=True")</f>
        <v>13.739022910771261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48387</v>
      </c>
      <c r="T2543" s="43">
        <f ca="1">_xll.BInterpol('Base CDI'!$H$4:$H$28,'Base CDI'!$J$4:$J$29,S2543,"Cubic","Extrapolate=Linear","MultiX=Average","Skip=True","Sort=True")</f>
        <v>13.741593260287276</v>
      </c>
      <c r="U2543" s="43">
        <f ca="1">_xll.BInterpol('Base CDI'!$H$4:$H$28,'Base CDI'!$I$4:$I$29,S2543,"Cubic","Extrapolate=Linear","MultiX=Average","Skip=True","Sort=True")</f>
        <v>13.739093193239812</v>
      </c>
    </row>
    <row r="2544" spans="16:21" x14ac:dyDescent="0.25">
      <c r="P2544" s="10">
        <v>38210</v>
      </c>
      <c r="Q2544">
        <v>11.14242</v>
      </c>
      <c r="S2544" s="42">
        <f t="shared" ca="1" si="44"/>
        <v>48388</v>
      </c>
      <c r="T2544" s="43">
        <f ca="1">_xll.BInterpol('Base CDI'!$H$4:$H$28,'Base CDI'!$J$4:$J$29,S2544,"Cubic","Extrapolate=Linear","MultiX=Average","Skip=True","Sort=True")</f>
        <v>13.741661728812106</v>
      </c>
      <c r="U2544" s="43">
        <f ca="1">_xll.BInterpol('Base CDI'!$H$4:$H$28,'Base CDI'!$I$4:$I$29,S2544,"Cubic","Extrapolate=Linear","MultiX=Average","Skip=True","Sort=True")</f>
        <v>13.739163310351305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48389</v>
      </c>
      <c r="T2545" s="43">
        <f ca="1">_xll.BInterpol('Base CDI'!$H$4:$H$28,'Base CDI'!$J$4:$J$29,S2545,"Cubic","Extrapolate=Linear","MultiX=Average","Skip=True","Sort=True")</f>
        <v>13.741729976561773</v>
      </c>
      <c r="U2545" s="43">
        <f ca="1">_xll.BInterpol('Base CDI'!$H$4:$H$28,'Base CDI'!$I$4:$I$29,S2545,"Cubic","Extrapolate=Linear","MultiX=Average","Skip=True","Sort=True")</f>
        <v>13.739233262398432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48390</v>
      </c>
      <c r="T2546" s="43">
        <f ca="1">_xll.BInterpol('Base CDI'!$H$4:$H$28,'Base CDI'!$J$4:$J$29,S2546,"Cubic","Extrapolate=Linear","MultiX=Average","Skip=True","Sort=True")</f>
        <v>13.741798003726389</v>
      </c>
      <c r="U2546" s="43">
        <f ca="1">_xll.BInterpol('Base CDI'!$H$4:$H$28,'Base CDI'!$I$4:$I$29,S2546,"Cubic","Extrapolate=Linear","MultiX=Average","Skip=True","Sort=True")</f>
        <v>13.739303049673881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48391</v>
      </c>
      <c r="T2547" s="43">
        <f ca="1">_xll.BInterpol('Base CDI'!$H$4:$H$28,'Base CDI'!$J$4:$J$29,S2547,"Cubic","Extrapolate=Linear","MultiX=Average","Skip=True","Sort=True")</f>
        <v>13.741865810496066</v>
      </c>
      <c r="U2547" s="43">
        <f ca="1">_xll.BInterpol('Base CDI'!$H$4:$H$28,'Base CDI'!$I$4:$I$29,S2547,"Cubic","Extrapolate=Linear","MultiX=Average","Skip=True","Sort=True")</f>
        <v>13.739372672470338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48392</v>
      </c>
      <c r="T2548" s="43">
        <f ca="1">_xll.BInterpol('Base CDI'!$H$4:$H$28,'Base CDI'!$J$4:$J$29,S2548,"Cubic","Extrapolate=Linear","MultiX=Average","Skip=True","Sort=True")</f>
        <v>13.741933397060912</v>
      </c>
      <c r="U2548" s="43">
        <f ca="1">_xll.BInterpol('Base CDI'!$H$4:$H$28,'Base CDI'!$I$4:$I$29,S2548,"Cubic","Extrapolate=Linear","MultiX=Average","Skip=True","Sort=True")</f>
        <v>13.739442131080496</v>
      </c>
    </row>
    <row r="2549" spans="16:21" x14ac:dyDescent="0.25">
      <c r="P2549" s="10">
        <v>38217</v>
      </c>
      <c r="Q2549">
        <v>11.17482</v>
      </c>
      <c r="S2549" s="42">
        <f t="shared" ca="1" si="44"/>
        <v>48393</v>
      </c>
      <c r="T2549" s="43">
        <f ca="1">_xll.BInterpol('Base CDI'!$H$4:$H$28,'Base CDI'!$J$4:$J$29,S2549,"Cubic","Extrapolate=Linear","MultiX=Average","Skip=True","Sort=True")</f>
        <v>13.74200076361104</v>
      </c>
      <c r="U2549" s="43">
        <f ca="1">_xll.BInterpol('Base CDI'!$H$4:$H$28,'Base CDI'!$I$4:$I$29,S2549,"Cubic","Extrapolate=Linear","MultiX=Average","Skip=True","Sort=True")</f>
        <v>13.739511425797041</v>
      </c>
    </row>
    <row r="2550" spans="16:21" x14ac:dyDescent="0.25">
      <c r="P2550" s="10">
        <v>38218</v>
      </c>
      <c r="Q2550">
        <v>11.1813</v>
      </c>
      <c r="S2550" s="42">
        <f t="shared" ca="1" si="44"/>
        <v>48394</v>
      </c>
      <c r="T2550" s="43">
        <f ca="1">_xll.BInterpol('Base CDI'!$H$4:$H$28,'Base CDI'!$J$4:$J$29,S2550,"Cubic","Extrapolate=Linear","MultiX=Average","Skip=True","Sort=True")</f>
        <v>13.742067910336562</v>
      </c>
      <c r="U2550" s="43">
        <f ca="1">_xll.BInterpol('Base CDI'!$H$4:$H$28,'Base CDI'!$I$4:$I$29,S2550,"Cubic","Extrapolate=Linear","MultiX=Average","Skip=True","Sort=True")</f>
        <v>13.73958055691266</v>
      </c>
    </row>
    <row r="2551" spans="16:21" x14ac:dyDescent="0.25">
      <c r="P2551" s="10">
        <v>38219</v>
      </c>
      <c r="Q2551">
        <v>11.18779</v>
      </c>
      <c r="S2551" s="42">
        <f t="shared" ca="1" si="44"/>
        <v>48395</v>
      </c>
      <c r="T2551" s="43">
        <f ca="1">_xll.BInterpol('Base CDI'!$H$4:$H$28,'Base CDI'!$J$4:$J$29,S2551,"Cubic","Extrapolate=Linear","MultiX=Average","Skip=True","Sort=True")</f>
        <v>13.742134837427587</v>
      </c>
      <c r="U2551" s="43">
        <f ca="1">_xll.BInterpol('Base CDI'!$H$4:$H$28,'Base CDI'!$I$4:$I$29,S2551,"Cubic","Extrapolate=Linear","MultiX=Average","Skip=True","Sort=True")</f>
        <v>13.739649524720045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48396</v>
      </c>
      <c r="T2552" s="43">
        <f ca="1">_xll.BInterpol('Base CDI'!$H$4:$H$28,'Base CDI'!$J$4:$J$29,S2552,"Cubic","Extrapolate=Linear","MultiX=Average","Skip=True","Sort=True")</f>
        <v>13.742201545074229</v>
      </c>
      <c r="U2552" s="43">
        <f ca="1">_xll.BInterpol('Base CDI'!$H$4:$H$28,'Base CDI'!$I$4:$I$29,S2552,"Cubic","Extrapolate=Linear","MultiX=Average","Skip=True","Sort=True")</f>
        <v>13.739718329511883</v>
      </c>
    </row>
    <row r="2553" spans="16:21" x14ac:dyDescent="0.25">
      <c r="P2553" s="10">
        <v>38223</v>
      </c>
      <c r="Q2553">
        <v>11.20079</v>
      </c>
      <c r="S2553" s="42">
        <f t="shared" ca="1" si="44"/>
        <v>48397</v>
      </c>
      <c r="T2553" s="43">
        <f ca="1">_xll.BInterpol('Base CDI'!$H$4:$H$28,'Base CDI'!$J$4:$J$29,S2553,"Cubic","Extrapolate=Linear","MultiX=Average","Skip=True","Sort=True")</f>
        <v>13.742268033466596</v>
      </c>
      <c r="U2553" s="43">
        <f ca="1">_xll.BInterpol('Base CDI'!$H$4:$H$28,'Base CDI'!$I$4:$I$29,S2553,"Cubic","Extrapolate=Linear","MultiX=Average","Skip=True","Sort=True")</f>
        <v>13.739786971580861</v>
      </c>
    </row>
    <row r="2554" spans="16:21" x14ac:dyDescent="0.25">
      <c r="P2554" s="10">
        <v>38224</v>
      </c>
      <c r="Q2554">
        <v>11.2073</v>
      </c>
      <c r="S2554" s="42">
        <f t="shared" ca="1" si="44"/>
        <v>48398</v>
      </c>
      <c r="T2554" s="43">
        <f ca="1">_xll.BInterpol('Base CDI'!$H$4:$H$28,'Base CDI'!$J$4:$J$29,S2554,"Cubic","Extrapolate=Linear","MultiX=Average","Skip=True","Sort=True")</f>
        <v>13.7423343027948</v>
      </c>
      <c r="U2554" s="43">
        <f ca="1">_xll.BInterpol('Base CDI'!$H$4:$H$28,'Base CDI'!$I$4:$I$29,S2554,"Cubic","Extrapolate=Linear","MultiX=Average","Skip=True","Sort=True")</f>
        <v>13.739855451219672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48399</v>
      </c>
      <c r="T2555" s="43">
        <f ca="1">_xll.BInterpol('Base CDI'!$H$4:$H$28,'Base CDI'!$J$4:$J$29,S2555,"Cubic","Extrapolate=Linear","MultiX=Average","Skip=True","Sort=True")</f>
        <v>13.742400353248954</v>
      </c>
      <c r="U2555" s="43">
        <f ca="1">_xll.BInterpol('Base CDI'!$H$4:$H$28,'Base CDI'!$I$4:$I$29,S2555,"Cubic","Extrapolate=Linear","MultiX=Average","Skip=True","Sort=True")</f>
        <v>13.739923768720999</v>
      </c>
    </row>
    <row r="2556" spans="16:21" x14ac:dyDescent="0.25">
      <c r="P2556" s="10">
        <v>38226</v>
      </c>
      <c r="Q2556">
        <v>11.22031</v>
      </c>
      <c r="S2556" s="42">
        <f t="shared" ca="1" si="44"/>
        <v>48400</v>
      </c>
      <c r="T2556" s="43">
        <f ca="1">_xll.BInterpol('Base CDI'!$H$4:$H$28,'Base CDI'!$J$4:$J$29,S2556,"Cubic","Extrapolate=Linear","MultiX=Average","Skip=True","Sort=True")</f>
        <v>13.742466185019168</v>
      </c>
      <c r="U2556" s="43">
        <f ca="1">_xll.BInterpol('Base CDI'!$H$4:$H$28,'Base CDI'!$I$4:$I$29,S2556,"Cubic","Extrapolate=Linear","MultiX=Average","Skip=True","Sort=True")</f>
        <v>13.739991924377534</v>
      </c>
    </row>
    <row r="2557" spans="16:21" x14ac:dyDescent="0.25">
      <c r="P2557" s="10">
        <v>38229</v>
      </c>
      <c r="Q2557">
        <v>11.22683</v>
      </c>
      <c r="S2557" s="42">
        <f t="shared" ca="1" si="44"/>
        <v>48401</v>
      </c>
      <c r="T2557" s="43">
        <f ca="1">_xll.BInterpol('Base CDI'!$H$4:$H$28,'Base CDI'!$J$4:$J$29,S2557,"Cubic","Extrapolate=Linear","MultiX=Average","Skip=True","Sort=True")</f>
        <v>13.742531798295552</v>
      </c>
      <c r="U2557" s="43">
        <f ca="1">_xll.BInterpol('Base CDI'!$H$4:$H$28,'Base CDI'!$I$4:$I$29,S2557,"Cubic","Extrapolate=Linear","MultiX=Average","Skip=True","Sort=True")</f>
        <v>13.740059918481967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48402</v>
      </c>
      <c r="T2558" s="43">
        <f ca="1">_xll.BInterpol('Base CDI'!$H$4:$H$28,'Base CDI'!$J$4:$J$29,S2558,"Cubic","Extrapolate=Linear","MultiX=Average","Skip=True","Sort=True")</f>
        <v>13.742597193268219</v>
      </c>
      <c r="U2558" s="43">
        <f ca="1">_xll.BInterpol('Base CDI'!$H$4:$H$28,'Base CDI'!$I$4:$I$29,S2558,"Cubic","Extrapolate=Linear","MultiX=Average","Skip=True","Sort=True")</f>
        <v>13.740127751326984</v>
      </c>
    </row>
    <row r="2559" spans="16:21" x14ac:dyDescent="0.25">
      <c r="P2559" s="10">
        <v>38231</v>
      </c>
      <c r="Q2559">
        <v>11.23992</v>
      </c>
      <c r="S2559" s="42">
        <f t="shared" ca="1" si="44"/>
        <v>48403</v>
      </c>
      <c r="T2559" s="43">
        <f ca="1">_xll.BInterpol('Base CDI'!$H$4:$H$28,'Base CDI'!$J$4:$J$29,S2559,"Cubic","Extrapolate=Linear","MultiX=Average","Skip=True","Sort=True")</f>
        <v>13.742662370127279</v>
      </c>
      <c r="U2559" s="43">
        <f ca="1">_xll.BInterpol('Base CDI'!$H$4:$H$28,'Base CDI'!$I$4:$I$29,S2559,"Cubic","Extrapolate=Linear","MultiX=Average","Skip=True","Sort=True")</f>
        <v>13.740195423205273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48404</v>
      </c>
      <c r="T2560" s="43">
        <f ca="1">_xll.BInterpol('Base CDI'!$H$4:$H$28,'Base CDI'!$J$4:$J$29,S2560,"Cubic","Extrapolate=Linear","MultiX=Average","Skip=True","Sort=True")</f>
        <v>13.742727329062843</v>
      </c>
      <c r="U2560" s="43">
        <f ca="1">_xll.BInterpol('Base CDI'!$H$4:$H$28,'Base CDI'!$I$4:$I$29,S2560,"Cubic","Extrapolate=Linear","MultiX=Average","Skip=True","Sort=True")</f>
        <v>13.740262934409525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48405</v>
      </c>
      <c r="T2561" s="43">
        <f ca="1">_xll.BInterpol('Base CDI'!$H$4:$H$28,'Base CDI'!$J$4:$J$29,S2561,"Cubic","Extrapolate=Linear","MultiX=Average","Skip=True","Sort=True")</f>
        <v>13.742792070265022</v>
      </c>
      <c r="U2561" s="43">
        <f ca="1">_xll.BInterpol('Base CDI'!$H$4:$H$28,'Base CDI'!$I$4:$I$29,S2561,"Cubic","Extrapolate=Linear","MultiX=Average","Skip=True","Sort=True")</f>
        <v>13.740330285232428</v>
      </c>
    </row>
    <row r="2562" spans="16:21" x14ac:dyDescent="0.25">
      <c r="P2562" s="10">
        <v>38236</v>
      </c>
      <c r="Q2562">
        <v>11.25956</v>
      </c>
      <c r="S2562" s="42">
        <f t="shared" ca="1" si="44"/>
        <v>48406</v>
      </c>
      <c r="T2562" s="43">
        <f ca="1">_xll.BInterpol('Base CDI'!$H$4:$H$28,'Base CDI'!$J$4:$J$29,S2562,"Cubic","Extrapolate=Linear","MultiX=Average","Skip=True","Sort=True")</f>
        <v>13.742856593923928</v>
      </c>
      <c r="U2562" s="43">
        <f ca="1">_xll.BInterpol('Base CDI'!$H$4:$H$28,'Base CDI'!$I$4:$I$29,S2562,"Cubic","Extrapolate=Linear","MultiX=Average","Skip=True","Sort=True")</f>
        <v>13.74039747596667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48407</v>
      </c>
      <c r="T2563" s="43">
        <f ca="1">_xll.BInterpol('Base CDI'!$H$4:$H$28,'Base CDI'!$J$4:$J$29,S2563,"Cubic","Extrapolate=Linear","MultiX=Average","Skip=True","Sort=True")</f>
        <v>13.742920900229672</v>
      </c>
      <c r="U2563" s="43">
        <f ca="1">_xll.BInterpol('Base CDI'!$H$4:$H$28,'Base CDI'!$I$4:$I$29,S2563,"Cubic","Extrapolate=Linear","MultiX=Average","Skip=True","Sort=True")</f>
        <v>13.740464506904939</v>
      </c>
    </row>
    <row r="2564" spans="16:21" x14ac:dyDescent="0.25">
      <c r="P2564" s="10">
        <v>38239</v>
      </c>
      <c r="Q2564">
        <v>11.27267</v>
      </c>
      <c r="S2564" s="42">
        <f t="shared" ca="1" si="44"/>
        <v>48408</v>
      </c>
      <c r="T2564" s="43">
        <f ca="1">_xll.BInterpol('Base CDI'!$H$4:$H$28,'Base CDI'!$J$4:$J$29,S2564,"Cubic","Extrapolate=Linear","MultiX=Average","Skip=True","Sort=True")</f>
        <v>13.742984989372363</v>
      </c>
      <c r="U2564" s="43">
        <f ca="1">_xll.BInterpol('Base CDI'!$H$4:$H$28,'Base CDI'!$I$4:$I$29,S2564,"Cubic","Extrapolate=Linear","MultiX=Average","Skip=True","Sort=True")</f>
        <v>13.740531378339925</v>
      </c>
    </row>
    <row r="2565" spans="16:21" x14ac:dyDescent="0.25">
      <c r="P2565" s="10">
        <v>38240</v>
      </c>
      <c r="Q2565">
        <v>11.27923</v>
      </c>
      <c r="S2565" s="42">
        <f t="shared" ca="1" si="44"/>
        <v>48409</v>
      </c>
      <c r="T2565" s="43">
        <f ca="1">_xll.BInterpol('Base CDI'!$H$4:$H$28,'Base CDI'!$J$4:$J$29,S2565,"Cubic","Extrapolate=Linear","MultiX=Average","Skip=True","Sort=True")</f>
        <v>13.743048861542116</v>
      </c>
      <c r="U2565" s="43">
        <f ca="1">_xll.BInterpol('Base CDI'!$H$4:$H$28,'Base CDI'!$I$4:$I$29,S2565,"Cubic","Extrapolate=Linear","MultiX=Average","Skip=True","Sort=True")</f>
        <v>13.740598090564315</v>
      </c>
    </row>
    <row r="2566" spans="16:21" x14ac:dyDescent="0.25">
      <c r="P2566" s="10">
        <v>38243</v>
      </c>
      <c r="Q2566">
        <v>11.2858</v>
      </c>
      <c r="S2566" s="42">
        <f t="shared" ca="1" si="44"/>
        <v>48410</v>
      </c>
      <c r="T2566" s="43">
        <f ca="1">_xll.BInterpol('Base CDI'!$H$4:$H$28,'Base CDI'!$J$4:$J$29,S2566,"Cubic","Extrapolate=Linear","MultiX=Average","Skip=True","Sort=True")</f>
        <v>13.743112516929038</v>
      </c>
      <c r="U2566" s="43">
        <f ca="1">_xll.BInterpol('Base CDI'!$H$4:$H$28,'Base CDI'!$I$4:$I$29,S2566,"Cubic","Extrapolate=Linear","MultiX=Average","Skip=True","Sort=True")</f>
        <v>13.740664643870801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48411</v>
      </c>
      <c r="T2567" s="43">
        <f ca="1">_xll.BInterpol('Base CDI'!$H$4:$H$28,'Base CDI'!$J$4:$J$29,S2567,"Cubic","Extrapolate=Linear","MultiX=Average","Skip=True","Sort=True")</f>
        <v>13.743175955723245</v>
      </c>
      <c r="U2567" s="43">
        <f ca="1">_xll.BInterpol('Base CDI'!$H$4:$H$28,'Base CDI'!$I$4:$I$29,S2567,"Cubic","Extrapolate=Linear","MultiX=Average","Skip=True","Sort=True")</f>
        <v>13.740731038552067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48412</v>
      </c>
      <c r="T2568" s="43">
        <f ca="1">_xll.BInterpol('Base CDI'!$H$4:$H$28,'Base CDI'!$J$4:$J$29,S2568,"Cubic","Extrapolate=Linear","MultiX=Average","Skip=True","Sort=True")</f>
        <v>13.743239178114843</v>
      </c>
      <c r="U2568" s="43">
        <f ca="1">_xll.BInterpol('Base CDI'!$H$4:$H$28,'Base CDI'!$I$4:$I$29,S2568,"Cubic","Extrapolate=Linear","MultiX=Average","Skip=True","Sort=True")</f>
        <v>13.740797274900805</v>
      </c>
    </row>
    <row r="2569" spans="16:21" x14ac:dyDescent="0.25">
      <c r="P2569" s="10">
        <v>38246</v>
      </c>
      <c r="Q2569">
        <v>11.30561</v>
      </c>
      <c r="S2569" s="42">
        <f t="shared" ca="1" si="44"/>
        <v>48413</v>
      </c>
      <c r="T2569" s="43">
        <f ca="1">_xll.BInterpol('Base CDI'!$H$4:$H$28,'Base CDI'!$J$4:$J$29,S2569,"Cubic","Extrapolate=Linear","MultiX=Average","Skip=True","Sort=True")</f>
        <v>13.743302184293945</v>
      </c>
      <c r="U2569" s="43">
        <f ca="1">_xll.BInterpol('Base CDI'!$H$4:$H$28,'Base CDI'!$I$4:$I$29,S2569,"Cubic","Extrapolate=Linear","MultiX=Average","Skip=True","Sort=True")</f>
        <v>13.740863353209701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48414</v>
      </c>
      <c r="T2570" s="43">
        <f ca="1">_xll.BInterpol('Base CDI'!$H$4:$H$28,'Base CDI'!$J$4:$J$29,S2570,"Cubic","Extrapolate=Linear","MultiX=Average","Skip=True","Sort=True")</f>
        <v>13.743364974450664</v>
      </c>
      <c r="U2570" s="43">
        <f ca="1">_xll.BInterpol('Base CDI'!$H$4:$H$28,'Base CDI'!$I$4:$I$29,S2570,"Cubic","Extrapolate=Linear","MultiX=Average","Skip=True","Sort=True")</f>
        <v>13.740929273771446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48415</v>
      </c>
      <c r="T2571" s="43">
        <f ca="1">_xll.BInterpol('Base CDI'!$H$4:$H$28,'Base CDI'!$J$4:$J$29,S2571,"Cubic","Extrapolate=Linear","MultiX=Average","Skip=True","Sort=True")</f>
        <v>13.743427548775109</v>
      </c>
      <c r="U2571" s="43">
        <f ca="1">_xll.BInterpol('Base CDI'!$H$4:$H$28,'Base CDI'!$I$4:$I$29,S2571,"Cubic","Extrapolate=Linear","MultiX=Average","Skip=True","Sort=True")</f>
        <v>13.740995036878727</v>
      </c>
    </row>
    <row r="2572" spans="16:21" x14ac:dyDescent="0.25">
      <c r="P2572" s="10">
        <v>38251</v>
      </c>
      <c r="Q2572">
        <v>11.32579</v>
      </c>
      <c r="S2572" s="42">
        <f t="shared" ca="1" si="45"/>
        <v>48416</v>
      </c>
      <c r="T2572" s="43">
        <f ca="1">_xll.BInterpol('Base CDI'!$H$4:$H$28,'Base CDI'!$J$4:$J$29,S2572,"Cubic","Extrapolate=Linear","MultiX=Average","Skip=True","Sort=True")</f>
        <v>13.743489907457393</v>
      </c>
      <c r="U2572" s="43">
        <f ca="1">_xll.BInterpol('Base CDI'!$H$4:$H$28,'Base CDI'!$I$4:$I$29,S2572,"Cubic","Extrapolate=Linear","MultiX=Average","Skip=True","Sort=True")</f>
        <v>13.741060642824234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48417</v>
      </c>
      <c r="T2573" s="43">
        <f ca="1">_xll.BInterpol('Base CDI'!$H$4:$H$28,'Base CDI'!$J$4:$J$29,S2573,"Cubic","Extrapolate=Linear","MultiX=Average","Skip=True","Sort=True")</f>
        <v>13.743552050687624</v>
      </c>
      <c r="U2573" s="43">
        <f ca="1">_xll.BInterpol('Base CDI'!$H$4:$H$28,'Base CDI'!$I$4:$I$29,S2573,"Cubic","Extrapolate=Linear","MultiX=Average","Skip=True","Sort=True")</f>
        <v>13.741126091900654</v>
      </c>
    </row>
    <row r="2574" spans="16:21" x14ac:dyDescent="0.25">
      <c r="P2574" s="10">
        <v>38253</v>
      </c>
      <c r="Q2574">
        <v>11.33925</v>
      </c>
      <c r="S2574" s="42">
        <f t="shared" ca="1" si="45"/>
        <v>48418</v>
      </c>
      <c r="T2574" s="43">
        <f ca="1">_xll.BInterpol('Base CDI'!$H$4:$H$28,'Base CDI'!$J$4:$J$29,S2574,"Cubic","Extrapolate=Linear","MultiX=Average","Skip=True","Sort=True")</f>
        <v>13.743613978655917</v>
      </c>
      <c r="U2574" s="43">
        <f ca="1">_xll.BInterpol('Base CDI'!$H$4:$H$28,'Base CDI'!$I$4:$I$29,S2574,"Cubic","Extrapolate=Linear","MultiX=Average","Skip=True","Sort=True")</f>
        <v>13.741191384400677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48419</v>
      </c>
      <c r="T2575" s="43">
        <f ca="1">_xll.BInterpol('Base CDI'!$H$4:$H$28,'Base CDI'!$J$4:$J$29,S2575,"Cubic","Extrapolate=Linear","MultiX=Average","Skip=True","Sort=True")</f>
        <v>13.743675691552379</v>
      </c>
      <c r="U2575" s="43">
        <f ca="1">_xll.BInterpol('Base CDI'!$H$4:$H$28,'Base CDI'!$I$4:$I$29,S2575,"Cubic","Extrapolate=Linear","MultiX=Average","Skip=True","Sort=True")</f>
        <v>13.741256520616991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48420</v>
      </c>
      <c r="T2576" s="43">
        <f ca="1">_xll.BInterpol('Base CDI'!$H$4:$H$28,'Base CDI'!$J$4:$J$29,S2576,"Cubic","Extrapolate=Linear","MultiX=Average","Skip=True","Sort=True")</f>
        <v>13.743737189567124</v>
      </c>
      <c r="U2576" s="43">
        <f ca="1">_xll.BInterpol('Base CDI'!$H$4:$H$28,'Base CDI'!$I$4:$I$29,S2576,"Cubic","Extrapolate=Linear","MultiX=Average","Skip=True","Sort=True")</f>
        <v>13.741321500842286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48421</v>
      </c>
      <c r="T2577" s="43">
        <f ca="1">_xll.BInterpol('Base CDI'!$H$4:$H$28,'Base CDI'!$J$4:$J$29,S2577,"Cubic","Extrapolate=Linear","MultiX=Average","Skip=True","Sort=True")</f>
        <v>13.743798472890264</v>
      </c>
      <c r="U2577" s="43">
        <f ca="1">_xll.BInterpol('Base CDI'!$H$4:$H$28,'Base CDI'!$I$4:$I$29,S2577,"Cubic","Extrapolate=Linear","MultiX=Average","Skip=True","Sort=True")</f>
        <v>13.741386325369247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48422</v>
      </c>
      <c r="T2578" s="43">
        <f ca="1">_xll.BInterpol('Base CDI'!$H$4:$H$28,'Base CDI'!$J$4:$J$29,S2578,"Cubic","Extrapolate=Linear","MultiX=Average","Skip=True","Sort=True")</f>
        <v>13.743859541711906</v>
      </c>
      <c r="U2578" s="43">
        <f ca="1">_xll.BInterpol('Base CDI'!$H$4:$H$28,'Base CDI'!$I$4:$I$29,S2578,"Cubic","Extrapolate=Linear","MultiX=Average","Skip=True","Sort=True")</f>
        <v>13.741450994490567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48423</v>
      </c>
      <c r="T2579" s="43">
        <f ca="1">_xll.BInterpol('Base CDI'!$H$4:$H$28,'Base CDI'!$J$4:$J$29,S2579,"Cubic","Extrapolate=Linear","MultiX=Average","Skip=True","Sort=True")</f>
        <v>13.743920396222164</v>
      </c>
      <c r="U2579" s="43">
        <f ca="1">_xll.BInterpol('Base CDI'!$H$4:$H$28,'Base CDI'!$I$4:$I$29,S2579,"Cubic","Extrapolate=Linear","MultiX=Average","Skip=True","Sort=True")</f>
        <v>13.741515508498932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48424</v>
      </c>
      <c r="T2580" s="43">
        <f ca="1">_xll.BInterpol('Base CDI'!$H$4:$H$28,'Base CDI'!$J$4:$J$29,S2580,"Cubic","Extrapolate=Linear","MultiX=Average","Skip=True","Sort=True")</f>
        <v>13.743981036611149</v>
      </c>
      <c r="U2580" s="43">
        <f ca="1">_xll.BInterpol('Base CDI'!$H$4:$H$28,'Base CDI'!$I$4:$I$29,S2580,"Cubic","Extrapolate=Linear","MultiX=Average","Skip=True","Sort=True")</f>
        <v>13.74157986768703</v>
      </c>
    </row>
    <row r="2581" spans="16:21" x14ac:dyDescent="0.25">
      <c r="P2581" s="10">
        <v>38264</v>
      </c>
      <c r="Q2581">
        <v>11.38654</v>
      </c>
      <c r="S2581" s="42">
        <f t="shared" ca="1" si="45"/>
        <v>48425</v>
      </c>
      <c r="T2581" s="43">
        <f ca="1">_xll.BInterpol('Base CDI'!$H$4:$H$28,'Base CDI'!$J$4:$J$29,S2581,"Cubic","Extrapolate=Linear","MultiX=Average","Skip=True","Sort=True")</f>
        <v>13.744041463068973</v>
      </c>
      <c r="U2581" s="43">
        <f ca="1">_xll.BInterpol('Base CDI'!$H$4:$H$28,'Base CDI'!$I$4:$I$29,S2581,"Cubic","Extrapolate=Linear","MultiX=Average","Skip=True","Sort=True")</f>
        <v>13.741644072347551</v>
      </c>
    </row>
    <row r="2582" spans="16:21" x14ac:dyDescent="0.25">
      <c r="P2582" s="10">
        <v>38265</v>
      </c>
      <c r="Q2582">
        <v>11.39331</v>
      </c>
      <c r="S2582" s="42">
        <f t="shared" ca="1" si="45"/>
        <v>48426</v>
      </c>
      <c r="T2582" s="43">
        <f ca="1">_xll.BInterpol('Base CDI'!$H$4:$H$28,'Base CDI'!$J$4:$J$29,S2582,"Cubic","Extrapolate=Linear","MultiX=Average","Skip=True","Sort=True")</f>
        <v>13.744101675785744</v>
      </c>
      <c r="U2582" s="43">
        <f ca="1">_xll.BInterpol('Base CDI'!$H$4:$H$28,'Base CDI'!$I$4:$I$29,S2582,"Cubic","Extrapolate=Linear","MultiX=Average","Skip=True","Sort=True")</f>
        <v>13.741708122773183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48427</v>
      </c>
      <c r="T2583" s="43">
        <f ca="1">_xll.BInterpol('Base CDI'!$H$4:$H$28,'Base CDI'!$J$4:$J$29,S2583,"Cubic","Extrapolate=Linear","MultiX=Average","Skip=True","Sort=True")</f>
        <v>13.744161674951577</v>
      </c>
      <c r="U2583" s="43">
        <f ca="1">_xll.BInterpol('Base CDI'!$H$4:$H$28,'Base CDI'!$I$4:$I$29,S2583,"Cubic","Extrapolate=Linear","MultiX=Average","Skip=True","Sort=True")</f>
        <v>13.741772019256615</v>
      </c>
    </row>
    <row r="2584" spans="16:21" x14ac:dyDescent="0.25">
      <c r="P2584" s="10">
        <v>38267</v>
      </c>
      <c r="Q2584">
        <v>11.40685</v>
      </c>
      <c r="S2584" s="42">
        <f t="shared" ca="1" si="45"/>
        <v>48428</v>
      </c>
      <c r="T2584" s="43">
        <f ca="1">_xll.BInterpol('Base CDI'!$H$4:$H$28,'Base CDI'!$J$4:$J$29,S2584,"Cubic","Extrapolate=Linear","MultiX=Average","Skip=True","Sort=True")</f>
        <v>13.744221460756581</v>
      </c>
      <c r="U2584" s="43">
        <f ca="1">_xll.BInterpol('Base CDI'!$H$4:$H$28,'Base CDI'!$I$4:$I$29,S2584,"Cubic","Extrapolate=Linear","MultiX=Average","Skip=True","Sort=True")</f>
        <v>13.741835762090536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48429</v>
      </c>
      <c r="T2585" s="43">
        <f ca="1">_xll.BInterpol('Base CDI'!$H$4:$H$28,'Base CDI'!$J$4:$J$29,S2585,"Cubic","Extrapolate=Linear","MultiX=Average","Skip=True","Sort=True")</f>
        <v>13.744281033390866</v>
      </c>
      <c r="U2585" s="43">
        <f ca="1">_xll.BInterpol('Base CDI'!$H$4:$H$28,'Base CDI'!$I$4:$I$29,S2585,"Cubic","Extrapolate=Linear","MultiX=Average","Skip=True","Sort=True")</f>
        <v>13.741899351567636</v>
      </c>
    </row>
    <row r="2586" spans="16:21" x14ac:dyDescent="0.25">
      <c r="P2586" s="10">
        <v>38271</v>
      </c>
      <c r="Q2586">
        <v>11.42041</v>
      </c>
      <c r="S2586" s="42">
        <f t="shared" ca="1" si="45"/>
        <v>48430</v>
      </c>
      <c r="T2586" s="43">
        <f ca="1">_xll.BInterpol('Base CDI'!$H$4:$H$28,'Base CDI'!$J$4:$J$29,S2586,"Cubic","Extrapolate=Linear","MultiX=Average","Skip=True","Sort=True")</f>
        <v>13.744340393044546</v>
      </c>
      <c r="U2586" s="43">
        <f ca="1">_xll.BInterpol('Base CDI'!$H$4:$H$28,'Base CDI'!$I$4:$I$29,S2586,"Cubic","Extrapolate=Linear","MultiX=Average","Skip=True","Sort=True")</f>
        <v>13.741962787980599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48431</v>
      </c>
      <c r="T2587" s="43">
        <f ca="1">_xll.BInterpol('Base CDI'!$H$4:$H$28,'Base CDI'!$J$4:$J$29,S2587,"Cubic","Extrapolate=Linear","MultiX=Average","Skip=True","Sort=True")</f>
        <v>13.744399539907729</v>
      </c>
      <c r="U2587" s="43">
        <f ca="1">_xll.BInterpol('Base CDI'!$H$4:$H$28,'Base CDI'!$I$4:$I$29,S2587,"Cubic","Extrapolate=Linear","MultiX=Average","Skip=True","Sort=True")</f>
        <v>13.742026071622117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48432</v>
      </c>
      <c r="T2588" s="43">
        <f ca="1">_xll.BInterpol('Base CDI'!$H$4:$H$28,'Base CDI'!$J$4:$J$29,S2588,"Cubic","Extrapolate=Linear","MultiX=Average","Skip=True","Sort=True")</f>
        <v>13.744458474170528</v>
      </c>
      <c r="U2588" s="43">
        <f ca="1">_xll.BInterpol('Base CDI'!$H$4:$H$28,'Base CDI'!$I$4:$I$29,S2588,"Cubic","Extrapolate=Linear","MultiX=Average","Skip=True","Sort=True")</f>
        <v>13.742089202784879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48433</v>
      </c>
      <c r="T2589" s="43">
        <f ca="1">_xll.BInterpol('Base CDI'!$H$4:$H$28,'Base CDI'!$J$4:$J$29,S2589,"Cubic","Extrapolate=Linear","MultiX=Average","Skip=True","Sort=True")</f>
        <v>13.744517196023056</v>
      </c>
      <c r="U2589" s="43">
        <f ca="1">_xll.BInterpol('Base CDI'!$H$4:$H$28,'Base CDI'!$I$4:$I$29,S2589,"Cubic","Extrapolate=Linear","MultiX=Average","Skip=True","Sort=True")</f>
        <v>13.742152181761572</v>
      </c>
    </row>
    <row r="2590" spans="16:21" x14ac:dyDescent="0.25">
      <c r="P2590" s="10">
        <v>38278</v>
      </c>
      <c r="Q2590">
        <v>11.4476</v>
      </c>
      <c r="S2590" s="42">
        <f t="shared" ca="1" si="45"/>
        <v>48434</v>
      </c>
      <c r="T2590" s="43">
        <f ca="1">_xll.BInterpol('Base CDI'!$H$4:$H$28,'Base CDI'!$J$4:$J$29,S2590,"Cubic","Extrapolate=Linear","MultiX=Average","Skip=True","Sort=True")</f>
        <v>13.74457570565542</v>
      </c>
      <c r="U2590" s="43">
        <f ca="1">_xll.BInterpol('Base CDI'!$H$4:$H$28,'Base CDI'!$I$4:$I$29,S2590,"Cubic","Extrapolate=Linear","MultiX=Average","Skip=True","Sort=True")</f>
        <v>13.742215008844886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48435</v>
      </c>
      <c r="T2591" s="43">
        <f ca="1">_xll.BInterpol('Base CDI'!$H$4:$H$28,'Base CDI'!$J$4:$J$29,S2591,"Cubic","Extrapolate=Linear","MultiX=Average","Skip=True","Sort=True")</f>
        <v>13.744634003257733</v>
      </c>
      <c r="U2591" s="43">
        <f ca="1">_xll.BInterpol('Base CDI'!$H$4:$H$28,'Base CDI'!$I$4:$I$29,S2591,"Cubic","Extrapolate=Linear","MultiX=Average","Skip=True","Sort=True")</f>
        <v>13.742277684327508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48436</v>
      </c>
      <c r="T2592" s="43">
        <f ca="1">_xll.BInterpol('Base CDI'!$H$4:$H$28,'Base CDI'!$J$4:$J$29,S2592,"Cubic","Extrapolate=Linear","MultiX=Average","Skip=True","Sort=True")</f>
        <v>13.744692089020107</v>
      </c>
      <c r="U2592" s="43">
        <f ca="1">_xll.BInterpol('Base CDI'!$H$4:$H$28,'Base CDI'!$I$4:$I$29,S2592,"Cubic","Extrapolate=Linear","MultiX=Average","Skip=True","Sort=True")</f>
        <v>13.742340208502128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48437</v>
      </c>
      <c r="T2593" s="43">
        <f ca="1">_xll.BInterpol('Base CDI'!$H$4:$H$28,'Base CDI'!$J$4:$J$29,S2593,"Cubic","Extrapolate=Linear","MultiX=Average","Skip=True","Sort=True")</f>
        <v>13.744749963132652</v>
      </c>
      <c r="U2593" s="43">
        <f ca="1">_xll.BInterpol('Base CDI'!$H$4:$H$28,'Base CDI'!$I$4:$I$29,S2593,"Cubic","Extrapolate=Linear","MultiX=Average","Skip=True","Sort=True")</f>
        <v>13.742402581661434</v>
      </c>
    </row>
    <row r="2594" spans="16:21" x14ac:dyDescent="0.25">
      <c r="P2594" s="10">
        <v>38282</v>
      </c>
      <c r="Q2594">
        <v>11.47503</v>
      </c>
      <c r="S2594" s="42">
        <f t="shared" ca="1" si="45"/>
        <v>48438</v>
      </c>
      <c r="T2594" s="43">
        <f ca="1">_xll.BInterpol('Base CDI'!$H$4:$H$28,'Base CDI'!$J$4:$J$29,S2594,"Cubic","Extrapolate=Linear","MultiX=Average","Skip=True","Sort=True")</f>
        <v>13.744807625785478</v>
      </c>
      <c r="U2594" s="43">
        <f ca="1">_xll.BInterpol('Base CDI'!$H$4:$H$28,'Base CDI'!$I$4:$I$29,S2594,"Cubic","Extrapolate=Linear","MultiX=Average","Skip=True","Sort=True")</f>
        <v>13.742464804098113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48439</v>
      </c>
      <c r="T2595" s="43">
        <f ca="1">_xll.BInterpol('Base CDI'!$H$4:$H$28,'Base CDI'!$J$4:$J$29,S2595,"Cubic","Extrapolate=Linear","MultiX=Average","Skip=True","Sort=True")</f>
        <v>13.744865077168699</v>
      </c>
      <c r="U2595" s="43">
        <f ca="1">_xll.BInterpol('Base CDI'!$H$4:$H$28,'Base CDI'!$I$4:$I$29,S2595,"Cubic","Extrapolate=Linear","MultiX=Average","Skip=True","Sort=True")</f>
        <v>13.742526876104856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48440</v>
      </c>
      <c r="T2596" s="43">
        <f ca="1">_xll.BInterpol('Base CDI'!$H$4:$H$28,'Base CDI'!$J$4:$J$29,S2596,"Cubic","Extrapolate=Linear","MultiX=Average","Skip=True","Sort=True")</f>
        <v>13.744922317472424</v>
      </c>
      <c r="U2596" s="43">
        <f ca="1">_xll.BInterpol('Base CDI'!$H$4:$H$28,'Base CDI'!$I$4:$I$29,S2596,"Cubic","Extrapolate=Linear","MultiX=Average","Skip=True","Sort=True")</f>
        <v>13.742588797974353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48441</v>
      </c>
      <c r="T2597" s="43">
        <f ca="1">_xll.BInterpol('Base CDI'!$H$4:$H$28,'Base CDI'!$J$4:$J$29,S2597,"Cubic","Extrapolate=Linear","MultiX=Average","Skip=True","Sort=True")</f>
        <v>13.744979346886767</v>
      </c>
      <c r="U2597" s="43">
        <f ca="1">_xll.BInterpol('Base CDI'!$H$4:$H$28,'Base CDI'!$I$4:$I$29,S2597,"Cubic","Extrapolate=Linear","MultiX=Average","Skip=True","Sort=True")</f>
        <v>13.742650569999288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48442</v>
      </c>
      <c r="T2598" s="43">
        <f ca="1">_xll.BInterpol('Base CDI'!$H$4:$H$28,'Base CDI'!$J$4:$J$29,S2598,"Cubic","Extrapolate=Linear","MultiX=Average","Skip=True","Sort=True")</f>
        <v>13.745036165601835</v>
      </c>
      <c r="U2598" s="43">
        <f ca="1">_xll.BInterpol('Base CDI'!$H$4:$H$28,'Base CDI'!$I$4:$I$29,S2598,"Cubic","Extrapolate=Linear","MultiX=Average","Skip=True","Sort=True")</f>
        <v>13.742712192472354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48443</v>
      </c>
      <c r="T2599" s="43">
        <f ca="1">_xll.BInterpol('Base CDI'!$H$4:$H$28,'Base CDI'!$J$4:$J$29,S2599,"Cubic","Extrapolate=Linear","MultiX=Average","Skip=True","Sort=True")</f>
        <v>13.745092773807741</v>
      </c>
      <c r="U2599" s="43">
        <f ca="1">_xll.BInterpol('Base CDI'!$H$4:$H$28,'Base CDI'!$I$4:$I$29,S2599,"Cubic","Extrapolate=Linear","MultiX=Average","Skip=True","Sort=True")</f>
        <v>13.742773665686235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48444</v>
      </c>
      <c r="T2600" s="43">
        <f ca="1">_xll.BInterpol('Base CDI'!$H$4:$H$28,'Base CDI'!$J$4:$J$29,S2600,"Cubic","Extrapolate=Linear","MultiX=Average","Skip=True","Sort=True")</f>
        <v>13.745149171694596</v>
      </c>
      <c r="U2600" s="43">
        <f ca="1">_xll.BInterpol('Base CDI'!$H$4:$H$28,'Base CDI'!$I$4:$I$29,S2600,"Cubic","Extrapolate=Linear","MultiX=Average","Skip=True","Sort=True")</f>
        <v>13.742834989933625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48445</v>
      </c>
      <c r="T2601" s="43">
        <f ca="1">_xll.BInterpol('Base CDI'!$H$4:$H$28,'Base CDI'!$J$4:$J$29,S2601,"Cubic","Extrapolate=Linear","MultiX=Average","Skip=True","Sort=True")</f>
        <v>13.745205359452513</v>
      </c>
      <c r="U2601" s="43">
        <f ca="1">_xll.BInterpol('Base CDI'!$H$4:$H$28,'Base CDI'!$I$4:$I$29,S2601,"Cubic","Extrapolate=Linear","MultiX=Average","Skip=True","Sort=True")</f>
        <v>13.742896165507208</v>
      </c>
    </row>
    <row r="2602" spans="16:21" x14ac:dyDescent="0.25">
      <c r="P2602" s="10">
        <v>38295</v>
      </c>
      <c r="Q2602">
        <v>11.53135</v>
      </c>
      <c r="S2602" s="42">
        <f t="shared" ca="1" si="45"/>
        <v>48446</v>
      </c>
      <c r="T2602" s="43">
        <f ca="1">_xll.BInterpol('Base CDI'!$H$4:$H$28,'Base CDI'!$J$4:$J$29,S2602,"Cubic","Extrapolate=Linear","MultiX=Average","Skip=True","Sort=True")</f>
        <v>13.745261337271598</v>
      </c>
      <c r="U2602" s="43">
        <f ca="1">_xll.BInterpol('Base CDI'!$H$4:$H$28,'Base CDI'!$I$4:$I$29,S2602,"Cubic","Extrapolate=Linear","MultiX=Average","Skip=True","Sort=True")</f>
        <v>13.742957192699675</v>
      </c>
    </row>
    <row r="2603" spans="16:21" x14ac:dyDescent="0.25">
      <c r="P2603" s="10">
        <v>38296</v>
      </c>
      <c r="Q2603">
        <v>11.53842</v>
      </c>
      <c r="S2603" s="42">
        <f t="shared" ca="1" si="45"/>
        <v>48447</v>
      </c>
      <c r="T2603" s="43">
        <f ca="1">_xll.BInterpol('Base CDI'!$H$4:$H$28,'Base CDI'!$J$4:$J$29,S2603,"Cubic","Extrapolate=Linear","MultiX=Average","Skip=True","Sort=True")</f>
        <v>13.745317105341968</v>
      </c>
      <c r="U2603" s="43">
        <f ca="1">_xll.BInterpol('Base CDI'!$H$4:$H$28,'Base CDI'!$I$4:$I$29,S2603,"Cubic","Extrapolate=Linear","MultiX=Average","Skip=True","Sort=True")</f>
        <v>13.743018071803716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48448</v>
      </c>
      <c r="T2604" s="43">
        <f ca="1">_xll.BInterpol('Base CDI'!$H$4:$H$28,'Base CDI'!$J$4:$J$29,S2604,"Cubic","Extrapolate=Linear","MultiX=Average","Skip=True","Sort=True")</f>
        <v>13.745372663853733</v>
      </c>
      <c r="U2604" s="43">
        <f ca="1">_xll.BInterpol('Base CDI'!$H$4:$H$28,'Base CDI'!$I$4:$I$29,S2604,"Cubic","Extrapolate=Linear","MultiX=Average","Skip=True","Sort=True")</f>
        <v>13.743078803112015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48449</v>
      </c>
      <c r="T2605" s="43">
        <f ca="1">_xll.BInterpol('Base CDI'!$H$4:$H$28,'Base CDI'!$J$4:$J$29,S2605,"Cubic","Extrapolate=Linear","MultiX=Average","Skip=True","Sort=True")</f>
        <v>13.745428012996999</v>
      </c>
      <c r="U2605" s="43">
        <f ca="1">_xll.BInterpol('Base CDI'!$H$4:$H$28,'Base CDI'!$I$4:$I$29,S2605,"Cubic","Extrapolate=Linear","MultiX=Average","Skip=True","Sort=True")</f>
        <v>13.743139386917266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48450</v>
      </c>
      <c r="T2606" s="43">
        <f ca="1">_xll.BInterpol('Base CDI'!$H$4:$H$28,'Base CDI'!$J$4:$J$29,S2606,"Cubic","Extrapolate=Linear","MultiX=Average","Skip=True","Sort=True")</f>
        <v>13.745483152961883</v>
      </c>
      <c r="U2606" s="43">
        <f ca="1">_xll.BInterpol('Base CDI'!$H$4:$H$28,'Base CDI'!$I$4:$I$29,S2606,"Cubic","Extrapolate=Linear","MultiX=Average","Skip=True","Sort=True")</f>
        <v>13.743199823512153</v>
      </c>
    </row>
    <row r="2607" spans="16:21" x14ac:dyDescent="0.25">
      <c r="P2607" s="10">
        <v>38302</v>
      </c>
      <c r="Q2607">
        <v>11.56676</v>
      </c>
      <c r="S2607" s="42">
        <f t="shared" ca="1" si="45"/>
        <v>48451</v>
      </c>
      <c r="T2607" s="43">
        <f ca="1">_xll.BInterpol('Base CDI'!$H$4:$H$28,'Base CDI'!$J$4:$J$29,S2607,"Cubic","Extrapolate=Linear","MultiX=Average","Skip=True","Sort=True")</f>
        <v>13.745538083938495</v>
      </c>
      <c r="U2607" s="43">
        <f ca="1">_xll.BInterpol('Base CDI'!$H$4:$H$28,'Base CDI'!$I$4:$I$29,S2607,"Cubic","Extrapolate=Linear","MultiX=Average","Skip=True","Sort=True")</f>
        <v>13.743260113189367</v>
      </c>
    </row>
    <row r="2608" spans="16:21" x14ac:dyDescent="0.25">
      <c r="P2608" s="10">
        <v>38303</v>
      </c>
      <c r="Q2608">
        <v>11.57385</v>
      </c>
      <c r="S2608" s="42">
        <f t="shared" ca="1" si="45"/>
        <v>48452</v>
      </c>
      <c r="T2608" s="43">
        <f ca="1">_xll.BInterpol('Base CDI'!$H$4:$H$28,'Base CDI'!$J$4:$J$29,S2608,"Cubic","Extrapolate=Linear","MultiX=Average","Skip=True","Sort=True")</f>
        <v>13.745592806116944</v>
      </c>
      <c r="U2608" s="43">
        <f ca="1">_xll.BInterpol('Base CDI'!$H$4:$H$28,'Base CDI'!$I$4:$I$29,S2608,"Cubic","Extrapolate=Linear","MultiX=Average","Skip=True","Sort=True")</f>
        <v>13.743320256241596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48453</v>
      </c>
      <c r="T2609" s="43">
        <f ca="1">_xll.BInterpol('Base CDI'!$H$4:$H$28,'Base CDI'!$J$4:$J$29,S2609,"Cubic","Extrapolate=Linear","MultiX=Average","Skip=True","Sort=True")</f>
        <v>13.745647319687343</v>
      </c>
      <c r="U2609" s="43">
        <f ca="1">_xll.BInterpol('Base CDI'!$H$4:$H$28,'Base CDI'!$I$4:$I$29,S2609,"Cubic","Extrapolate=Linear","MultiX=Average","Skip=True","Sort=True")</f>
        <v>13.743380252961529</v>
      </c>
    </row>
    <row r="2610" spans="16:21" x14ac:dyDescent="0.25">
      <c r="P2610" s="10">
        <v>38308</v>
      </c>
      <c r="Q2610">
        <v>11.58807</v>
      </c>
      <c r="S2610" s="42">
        <f t="shared" ca="1" si="45"/>
        <v>48454</v>
      </c>
      <c r="T2610" s="43">
        <f ca="1">_xll.BInterpol('Base CDI'!$H$4:$H$28,'Base CDI'!$J$4:$J$29,S2610,"Cubic","Extrapolate=Linear","MultiX=Average","Skip=True","Sort=True")</f>
        <v>13.745701624839802</v>
      </c>
      <c r="U2610" s="43">
        <f ca="1">_xll.BInterpol('Base CDI'!$H$4:$H$28,'Base CDI'!$I$4:$I$29,S2610,"Cubic","Extrapolate=Linear","MultiX=Average","Skip=True","Sort=True")</f>
        <v>13.743440103641854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48455</v>
      </c>
      <c r="T2611" s="43">
        <f ca="1">_xll.BInterpol('Base CDI'!$H$4:$H$28,'Base CDI'!$J$4:$J$29,S2611,"Cubic","Extrapolate=Linear","MultiX=Average","Skip=True","Sort=True")</f>
        <v>13.745755721764432</v>
      </c>
      <c r="U2611" s="43">
        <f ca="1">_xll.BInterpol('Base CDI'!$H$4:$H$28,'Base CDI'!$I$4:$I$29,S2611,"Cubic","Extrapolate=Linear","MultiX=Average","Skip=True","Sort=True")</f>
        <v>13.743499808575262</v>
      </c>
    </row>
    <row r="2612" spans="16:21" x14ac:dyDescent="0.25">
      <c r="P2612" s="10">
        <v>38310</v>
      </c>
      <c r="Q2612">
        <v>11.60249</v>
      </c>
      <c r="S2612" s="42">
        <f t="shared" ca="1" si="45"/>
        <v>48456</v>
      </c>
      <c r="T2612" s="43">
        <f ca="1">_xll.BInterpol('Base CDI'!$H$4:$H$28,'Base CDI'!$J$4:$J$29,S2612,"Cubic","Extrapolate=Linear","MultiX=Average","Skip=True","Sort=True")</f>
        <v>13.745809610651344</v>
      </c>
      <c r="U2612" s="43">
        <f ca="1">_xll.BInterpol('Base CDI'!$H$4:$H$28,'Base CDI'!$I$4:$I$29,S2612,"Cubic","Extrapolate=Linear","MultiX=Average","Skip=True","Sort=True")</f>
        <v>13.743559368054438</v>
      </c>
    </row>
    <row r="2613" spans="16:21" x14ac:dyDescent="0.25">
      <c r="P2613" s="10">
        <v>38313</v>
      </c>
      <c r="Q2613">
        <v>11.6098</v>
      </c>
      <c r="S2613" s="42">
        <f t="shared" ca="1" si="45"/>
        <v>48457</v>
      </c>
      <c r="T2613" s="43">
        <f ca="1">_xll.BInterpol('Base CDI'!$H$4:$H$28,'Base CDI'!$J$4:$J$29,S2613,"Cubic","Extrapolate=Linear","MultiX=Average","Skip=True","Sort=True")</f>
        <v>13.745863291690652</v>
      </c>
      <c r="U2613" s="43">
        <f ca="1">_xll.BInterpol('Base CDI'!$H$4:$H$28,'Base CDI'!$I$4:$I$29,S2613,"Cubic","Extrapolate=Linear","MultiX=Average","Skip=True","Sort=True")</f>
        <v>13.743618782372071</v>
      </c>
    </row>
    <row r="2614" spans="16:21" x14ac:dyDescent="0.25">
      <c r="P2614" s="10">
        <v>38314</v>
      </c>
      <c r="Q2614">
        <v>11.61712</v>
      </c>
      <c r="S2614" s="42">
        <f t="shared" ca="1" si="45"/>
        <v>48458</v>
      </c>
      <c r="T2614" s="43">
        <f ca="1">_xll.BInterpol('Base CDI'!$H$4:$H$28,'Base CDI'!$J$4:$J$29,S2614,"Cubic","Extrapolate=Linear","MultiX=Average","Skip=True","Sort=True")</f>
        <v>13.745916765072463</v>
      </c>
      <c r="U2614" s="43">
        <f ca="1">_xll.BInterpol('Base CDI'!$H$4:$H$28,'Base CDI'!$I$4:$I$29,S2614,"Cubic","Extrapolate=Linear","MultiX=Average","Skip=True","Sort=True")</f>
        <v>13.743678051820853</v>
      </c>
    </row>
    <row r="2615" spans="16:21" x14ac:dyDescent="0.25">
      <c r="P2615" s="10">
        <v>38315</v>
      </c>
      <c r="Q2615">
        <v>11.62444</v>
      </c>
      <c r="S2615" s="42">
        <f t="shared" ca="1" si="45"/>
        <v>48459</v>
      </c>
      <c r="T2615" s="43">
        <f ca="1">_xll.BInterpol('Base CDI'!$H$4:$H$28,'Base CDI'!$J$4:$J$29,S2615,"Cubic","Extrapolate=Linear","MultiX=Average","Skip=True","Sort=True")</f>
        <v>13.745970030986889</v>
      </c>
      <c r="U2615" s="43">
        <f ca="1">_xll.BInterpol('Base CDI'!$H$4:$H$28,'Base CDI'!$I$4:$I$29,S2615,"Cubic","Extrapolate=Linear","MultiX=Average","Skip=True","Sort=True")</f>
        <v>13.74373717669347</v>
      </c>
    </row>
    <row r="2616" spans="16:21" x14ac:dyDescent="0.25">
      <c r="P2616" s="10">
        <v>38316</v>
      </c>
      <c r="Q2616">
        <v>11.63176</v>
      </c>
      <c r="S2616" s="42">
        <f t="shared" ca="1" si="45"/>
        <v>48460</v>
      </c>
      <c r="T2616" s="43">
        <f ca="1">_xll.BInterpol('Base CDI'!$H$4:$H$28,'Base CDI'!$J$4:$J$29,S2616,"Cubic","Extrapolate=Linear","MultiX=Average","Skip=True","Sort=True")</f>
        <v>13.746023089624044</v>
      </c>
      <c r="U2616" s="43">
        <f ca="1">_xll.BInterpol('Base CDI'!$H$4:$H$28,'Base CDI'!$I$4:$I$29,S2616,"Cubic","Extrapolate=Linear","MultiX=Average","Skip=True","Sort=True")</f>
        <v>13.74379615728261</v>
      </c>
    </row>
    <row r="2617" spans="16:21" x14ac:dyDescent="0.25">
      <c r="P2617" s="10">
        <v>38317</v>
      </c>
      <c r="Q2617">
        <v>11.63907</v>
      </c>
      <c r="S2617" s="42">
        <f t="shared" ca="1" si="45"/>
        <v>48461</v>
      </c>
      <c r="T2617" s="43">
        <f ca="1">_xll.BInterpol('Base CDI'!$H$4:$H$28,'Base CDI'!$J$4:$J$29,S2617,"Cubic","Extrapolate=Linear","MultiX=Average","Skip=True","Sort=True")</f>
        <v>13.746075941174038</v>
      </c>
      <c r="U2617" s="43">
        <f ca="1">_xll.BInterpol('Base CDI'!$H$4:$H$28,'Base CDI'!$I$4:$I$29,S2617,"Cubic","Extrapolate=Linear","MultiX=Average","Skip=True","Sort=True")</f>
        <v>13.743854993880964</v>
      </c>
    </row>
    <row r="2618" spans="16:21" x14ac:dyDescent="0.25">
      <c r="P2618" s="10">
        <v>38320</v>
      </c>
      <c r="Q2618">
        <v>11.64639</v>
      </c>
      <c r="S2618" s="42">
        <f t="shared" ca="1" si="45"/>
        <v>48462</v>
      </c>
      <c r="T2618" s="43">
        <f ca="1">_xll.BInterpol('Base CDI'!$H$4:$H$28,'Base CDI'!$J$4:$J$29,S2618,"Cubic","Extrapolate=Linear","MultiX=Average","Skip=True","Sort=True")</f>
        <v>13.74612858582698</v>
      </c>
      <c r="U2618" s="43">
        <f ca="1">_xll.BInterpol('Base CDI'!$H$4:$H$28,'Base CDI'!$I$4:$I$29,S2618,"Cubic","Extrapolate=Linear","MultiX=Average","Skip=True","Sort=True")</f>
        <v>13.743913686781218</v>
      </c>
    </row>
    <row r="2619" spans="16:21" x14ac:dyDescent="0.25">
      <c r="P2619" s="10">
        <v>38321</v>
      </c>
      <c r="Q2619">
        <v>11.65372</v>
      </c>
      <c r="S2619" s="42">
        <f t="shared" ca="1" si="45"/>
        <v>48463</v>
      </c>
      <c r="T2619" s="43">
        <f ca="1">_xll.BInterpol('Base CDI'!$H$4:$H$28,'Base CDI'!$J$4:$J$29,S2619,"Cubic","Extrapolate=Linear","MultiX=Average","Skip=True","Sort=True")</f>
        <v>13.746181023772982</v>
      </c>
      <c r="U2619" s="43">
        <f ca="1">_xll.BInterpol('Base CDI'!$H$4:$H$28,'Base CDI'!$I$4:$I$29,S2619,"Cubic","Extrapolate=Linear","MultiX=Average","Skip=True","Sort=True")</f>
        <v>13.743972236276063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48464</v>
      </c>
      <c r="T2620" s="43">
        <f ca="1">_xll.BInterpol('Base CDI'!$H$4:$H$28,'Base CDI'!$J$4:$J$29,S2620,"Cubic","Extrapolate=Linear","MultiX=Average","Skip=True","Sort=True")</f>
        <v>13.746233255202156</v>
      </c>
      <c r="U2620" s="43">
        <f ca="1">_xll.BInterpol('Base CDI'!$H$4:$H$28,'Base CDI'!$I$4:$I$29,S2620,"Cubic","Extrapolate=Linear","MultiX=Average","Skip=True","Sort=True")</f>
        <v>13.744030642658185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48465</v>
      </c>
      <c r="T2621" s="43">
        <f ca="1">_xll.BInterpol('Base CDI'!$H$4:$H$28,'Base CDI'!$J$4:$J$29,S2621,"Cubic","Extrapolate=Linear","MultiX=Average","Skip=True","Sort=True")</f>
        <v>13.746285280304614</v>
      </c>
      <c r="U2621" s="43">
        <f ca="1">_xll.BInterpol('Base CDI'!$H$4:$H$28,'Base CDI'!$I$4:$I$29,S2621,"Cubic","Extrapolate=Linear","MultiX=Average","Skip=True","Sort=True")</f>
        <v>13.744088906220275</v>
      </c>
    </row>
    <row r="2622" spans="16:21" x14ac:dyDescent="0.25">
      <c r="P2622" s="10">
        <v>38324</v>
      </c>
      <c r="Q2622">
        <v>11.67577</v>
      </c>
      <c r="S2622" s="42">
        <f t="shared" ca="1" si="45"/>
        <v>48466</v>
      </c>
      <c r="T2622" s="43">
        <f ca="1">_xll.BInterpol('Base CDI'!$H$4:$H$28,'Base CDI'!$J$4:$J$29,S2622,"Cubic","Extrapolate=Linear","MultiX=Average","Skip=True","Sort=True")</f>
        <v>13.746337099270464</v>
      </c>
      <c r="U2622" s="43">
        <f ca="1">_xll.BInterpol('Base CDI'!$H$4:$H$28,'Base CDI'!$I$4:$I$29,S2622,"Cubic","Extrapolate=Linear","MultiX=Average","Skip=True","Sort=True")</f>
        <v>13.744147027255021</v>
      </c>
    </row>
    <row r="2623" spans="16:21" x14ac:dyDescent="0.25">
      <c r="P2623" s="10">
        <v>38327</v>
      </c>
      <c r="Q2623">
        <v>11.68313</v>
      </c>
      <c r="S2623" s="42">
        <f t="shared" ca="1" si="45"/>
        <v>48467</v>
      </c>
      <c r="T2623" s="43">
        <f ca="1">_xll.BInterpol('Base CDI'!$H$4:$H$28,'Base CDI'!$J$4:$J$29,S2623,"Cubic","Extrapolate=Linear","MultiX=Average","Skip=True","Sort=True")</f>
        <v>13.746388712289821</v>
      </c>
      <c r="U2623" s="43">
        <f ca="1">_xll.BInterpol('Base CDI'!$H$4:$H$28,'Base CDI'!$I$4:$I$29,S2623,"Cubic","Extrapolate=Linear","MultiX=Average","Skip=True","Sort=True")</f>
        <v>13.744205006055111</v>
      </c>
    </row>
    <row r="2624" spans="16:21" x14ac:dyDescent="0.25">
      <c r="P2624" s="10">
        <v>38328</v>
      </c>
      <c r="Q2624">
        <v>11.69049</v>
      </c>
      <c r="S2624" s="42">
        <f t="shared" ca="1" si="45"/>
        <v>48468</v>
      </c>
      <c r="T2624" s="43">
        <f ca="1">_xll.BInterpol('Base CDI'!$H$4:$H$28,'Base CDI'!$J$4:$J$29,S2624,"Cubic","Extrapolate=Linear","MultiX=Average","Skip=True","Sort=True")</f>
        <v>13.746440119552792</v>
      </c>
      <c r="U2624" s="43">
        <f ca="1">_xll.BInterpol('Base CDI'!$H$4:$H$28,'Base CDI'!$I$4:$I$29,S2624,"Cubic","Extrapolate=Linear","MultiX=Average","Skip=True","Sort=True")</f>
        <v>13.744262842913235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48469</v>
      </c>
      <c r="T2625" s="43">
        <f ca="1">_xll.BInterpol('Base CDI'!$H$4:$H$28,'Base CDI'!$J$4:$J$29,S2625,"Cubic","Extrapolate=Linear","MultiX=Average","Skip=True","Sort=True")</f>
        <v>13.746491321249492</v>
      </c>
      <c r="U2625" s="43">
        <f ca="1">_xll.BInterpol('Base CDI'!$H$4:$H$28,'Base CDI'!$I$4:$I$29,S2625,"Cubic","Extrapolate=Linear","MultiX=Average","Skip=True","Sort=True")</f>
        <v>13.744320538122079</v>
      </c>
    </row>
    <row r="2626" spans="16:21" x14ac:dyDescent="0.25">
      <c r="P2626" s="10">
        <v>38330</v>
      </c>
      <c r="Q2626">
        <v>11.7052</v>
      </c>
      <c r="S2626" s="42">
        <f t="shared" ca="1" si="45"/>
        <v>48470</v>
      </c>
      <c r="T2626" s="43">
        <f ca="1">_xll.BInterpol('Base CDI'!$H$4:$H$28,'Base CDI'!$J$4:$J$29,S2626,"Cubic","Extrapolate=Linear","MultiX=Average","Skip=True","Sort=True")</f>
        <v>13.746542317570029</v>
      </c>
      <c r="U2626" s="43">
        <f ca="1">_xll.BInterpol('Base CDI'!$H$4:$H$28,'Base CDI'!$I$4:$I$29,S2626,"Cubic","Extrapolate=Linear","MultiX=Average","Skip=True","Sort=True")</f>
        <v>13.744378091974333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48471</v>
      </c>
      <c r="T2627" s="43">
        <f ca="1">_xll.BInterpol('Base CDI'!$H$4:$H$28,'Base CDI'!$J$4:$J$29,S2627,"Cubic","Extrapolate=Linear","MultiX=Average","Skip=True","Sort=True")</f>
        <v>13.746593108704516</v>
      </c>
      <c r="U2627" s="43">
        <f ca="1">_xll.BInterpol('Base CDI'!$H$4:$H$28,'Base CDI'!$I$4:$I$29,S2627,"Cubic","Extrapolate=Linear","MultiX=Average","Skip=True","Sort=True")</f>
        <v>13.744435504762688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48472</v>
      </c>
      <c r="T2628" s="43">
        <f ca="1">_xll.BInterpol('Base CDI'!$H$4:$H$28,'Base CDI'!$J$4:$J$29,S2628,"Cubic","Extrapolate=Linear","MultiX=Average","Skip=True","Sort=True")</f>
        <v>13.746643694843064</v>
      </c>
      <c r="U2628" s="43">
        <f ca="1">_xll.BInterpol('Base CDI'!$H$4:$H$28,'Base CDI'!$I$4:$I$29,S2628,"Cubic","Extrapolate=Linear","MultiX=Average","Skip=True","Sort=True")</f>
        <v>13.744492776779827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48473</v>
      </c>
      <c r="T2629" s="43">
        <f ca="1">_xll.BInterpol('Base CDI'!$H$4:$H$28,'Base CDI'!$J$4:$J$29,S2629,"Cubic","Extrapolate=Linear","MultiX=Average","Skip=True","Sort=True")</f>
        <v>13.746694076175782</v>
      </c>
      <c r="U2629" s="43">
        <f ca="1">_xll.BInterpol('Base CDI'!$H$4:$H$28,'Base CDI'!$I$4:$I$29,S2629,"Cubic","Extrapolate=Linear","MultiX=Average","Skip=True","Sort=True")</f>
        <v>13.744549908318445</v>
      </c>
    </row>
    <row r="2630" spans="16:21" x14ac:dyDescent="0.25">
      <c r="P2630" s="10">
        <v>38336</v>
      </c>
      <c r="Q2630">
        <v>11.73471</v>
      </c>
      <c r="S2630" s="42">
        <f t="shared" ca="1" si="45"/>
        <v>48474</v>
      </c>
      <c r="T2630" s="43">
        <f ca="1">_xll.BInterpol('Base CDI'!$H$4:$H$28,'Base CDI'!$J$4:$J$29,S2630,"Cubic","Extrapolate=Linear","MultiX=Average","Skip=True","Sort=True")</f>
        <v>13.746744252892784</v>
      </c>
      <c r="U2630" s="43">
        <f ca="1">_xll.BInterpol('Base CDI'!$H$4:$H$28,'Base CDI'!$I$4:$I$29,S2630,"Cubic","Extrapolate=Linear","MultiX=Average","Skip=True","Sort=True")</f>
        <v>13.744606899671226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48475</v>
      </c>
      <c r="T2631" s="43">
        <f ca="1">_xll.BInterpol('Base CDI'!$H$4:$H$28,'Base CDI'!$J$4:$J$29,S2631,"Cubic","Extrapolate=Linear","MultiX=Average","Skip=True","Sort=True")</f>
        <v>13.74679422518418</v>
      </c>
      <c r="U2631" s="43">
        <f ca="1">_xll.BInterpol('Base CDI'!$H$4:$H$28,'Base CDI'!$I$4:$I$29,S2631,"Cubic","Extrapolate=Linear","MultiX=Average","Skip=True","Sort=True")</f>
        <v>13.744663751130862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48476</v>
      </c>
      <c r="T2632" s="43">
        <f ca="1">_xll.BInterpol('Base CDI'!$H$4:$H$28,'Base CDI'!$J$4:$J$29,S2632,"Cubic","Extrapolate=Linear","MultiX=Average","Skip=True","Sort=True")</f>
        <v>13.746843993240082</v>
      </c>
      <c r="U2632" s="43">
        <f ca="1">_xll.BInterpol('Base CDI'!$H$4:$H$28,'Base CDI'!$I$4:$I$29,S2632,"Cubic","Extrapolate=Linear","MultiX=Average","Skip=True","Sort=True")</f>
        <v>13.744720462990037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48477</v>
      </c>
      <c r="T2633" s="43">
        <f ca="1">_xll.BInterpol('Base CDI'!$H$4:$H$28,'Base CDI'!$J$4:$J$29,S2633,"Cubic","Extrapolate=Linear","MultiX=Average","Skip=True","Sort=True")</f>
        <v>13.746893557250599</v>
      </c>
      <c r="U2633" s="43">
        <f ca="1">_xll.BInterpol('Base CDI'!$H$4:$H$28,'Base CDI'!$I$4:$I$29,S2633,"Cubic","Extrapolate=Linear","MultiX=Average","Skip=True","Sort=True")</f>
        <v>13.744777035541444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48478</v>
      </c>
      <c r="T2634" s="43">
        <f ca="1">_xll.BInterpol('Base CDI'!$H$4:$H$28,'Base CDI'!$J$4:$J$29,S2634,"Cubic","Extrapolate=Linear","MultiX=Average","Skip=True","Sort=True")</f>
        <v>13.746942917405843</v>
      </c>
      <c r="U2634" s="43">
        <f ca="1">_xll.BInterpol('Base CDI'!$H$4:$H$28,'Base CDI'!$I$4:$I$29,S2634,"Cubic","Extrapolate=Linear","MultiX=Average","Skip=True","Sort=True")</f>
        <v>13.74483346907777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48479</v>
      </c>
      <c r="T2635" s="43">
        <f ca="1">_xll.BInterpol('Base CDI'!$H$4:$H$28,'Base CDI'!$J$4:$J$29,S2635,"Cubic","Extrapolate=Linear","MultiX=Average","Skip=True","Sort=True")</f>
        <v>13.746992073895926</v>
      </c>
      <c r="U2635" s="43">
        <f ca="1">_xll.BInterpol('Base CDI'!$H$4:$H$28,'Base CDI'!$I$4:$I$29,S2635,"Cubic","Extrapolate=Linear","MultiX=Average","Skip=True","Sort=True")</f>
        <v>13.744889763891702</v>
      </c>
    </row>
    <row r="2636" spans="16:21" x14ac:dyDescent="0.25">
      <c r="P2636" s="10">
        <v>38344</v>
      </c>
      <c r="Q2636">
        <v>11.78012</v>
      </c>
      <c r="S2636" s="42">
        <f t="shared" ca="1" si="46"/>
        <v>48480</v>
      </c>
      <c r="T2636" s="43">
        <f ca="1">_xll.BInterpol('Base CDI'!$H$4:$H$28,'Base CDI'!$J$4:$J$29,S2636,"Cubic","Extrapolate=Linear","MultiX=Average","Skip=True","Sort=True")</f>
        <v>13.747041026910958</v>
      </c>
      <c r="U2636" s="43">
        <f ca="1">_xll.BInterpol('Base CDI'!$H$4:$H$28,'Base CDI'!$I$4:$I$29,S2636,"Cubic","Extrapolate=Linear","MultiX=Average","Skip=True","Sort=True")</f>
        <v>13.744945920275933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48481</v>
      </c>
      <c r="T2637" s="43">
        <f ca="1">_xll.BInterpol('Base CDI'!$H$4:$H$28,'Base CDI'!$J$4:$J$29,S2637,"Cubic","Extrapolate=Linear","MultiX=Average","Skip=True","Sort=True")</f>
        <v>13.747089776641051</v>
      </c>
      <c r="U2637" s="43">
        <f ca="1">_xll.BInterpol('Base CDI'!$H$4:$H$28,'Base CDI'!$I$4:$I$29,S2637,"Cubic","Extrapolate=Linear","MultiX=Average","Skip=True","Sort=True")</f>
        <v>13.745001938523147</v>
      </c>
    </row>
    <row r="2638" spans="16:21" x14ac:dyDescent="0.25">
      <c r="P2638" s="10">
        <v>38348</v>
      </c>
      <c r="Q2638">
        <v>11.79538</v>
      </c>
      <c r="S2638" s="42">
        <f t="shared" ca="1" si="46"/>
        <v>48482</v>
      </c>
      <c r="T2638" s="43">
        <f ca="1">_xll.BInterpol('Base CDI'!$H$4:$H$28,'Base CDI'!$J$4:$J$29,S2638,"Cubic","Extrapolate=Linear","MultiX=Average","Skip=True","Sort=True")</f>
        <v>13.747138323276317</v>
      </c>
      <c r="U2638" s="43">
        <f ca="1">_xll.BInterpol('Base CDI'!$H$4:$H$28,'Base CDI'!$I$4:$I$29,S2638,"Cubic","Extrapolate=Linear","MultiX=Average","Skip=True","Sort=True")</f>
        <v>13.745057818926036</v>
      </c>
    </row>
    <row r="2639" spans="16:21" x14ac:dyDescent="0.25">
      <c r="P2639" s="10">
        <v>38349</v>
      </c>
      <c r="Q2639">
        <v>11.80301</v>
      </c>
      <c r="S2639" s="42">
        <f t="shared" ca="1" si="46"/>
        <v>48483</v>
      </c>
      <c r="T2639" s="43">
        <f ca="1">_xll.BInterpol('Base CDI'!$H$4:$H$28,'Base CDI'!$J$4:$J$29,S2639,"Cubic","Extrapolate=Linear","MultiX=Average","Skip=True","Sort=True")</f>
        <v>13.747186667006865</v>
      </c>
      <c r="U2639" s="43">
        <f ca="1">_xll.BInterpol('Base CDI'!$H$4:$H$28,'Base CDI'!$I$4:$I$29,S2639,"Cubic","Extrapolate=Linear","MultiX=Average","Skip=True","Sort=True")</f>
        <v>13.745113561777286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48484</v>
      </c>
      <c r="T2640" s="43">
        <f ca="1">_xll.BInterpol('Base CDI'!$H$4:$H$28,'Base CDI'!$J$4:$J$29,S2640,"Cubic","Extrapolate=Linear","MultiX=Average","Skip=True","Sort=True")</f>
        <v>13.747234808022807</v>
      </c>
      <c r="U2640" s="43">
        <f ca="1">_xll.BInterpol('Base CDI'!$H$4:$H$28,'Base CDI'!$I$4:$I$29,S2640,"Cubic","Extrapolate=Linear","MultiX=Average","Skip=True","Sort=True")</f>
        <v>13.745169167369585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48485</v>
      </c>
      <c r="T2641" s="43">
        <f ca="1">_xll.BInterpol('Base CDI'!$H$4:$H$28,'Base CDI'!$J$4:$J$29,S2641,"Cubic","Extrapolate=Linear","MultiX=Average","Skip=True","Sort=True")</f>
        <v>13.747282746514253</v>
      </c>
      <c r="U2641" s="43">
        <f ca="1">_xll.BInterpol('Base CDI'!$H$4:$H$28,'Base CDI'!$I$4:$I$29,S2641,"Cubic","Extrapolate=Linear","MultiX=Average","Skip=True","Sort=True")</f>
        <v>13.745224635995626</v>
      </c>
    </row>
    <row r="2642" spans="16:21" x14ac:dyDescent="0.25">
      <c r="P2642" s="10">
        <v>38352</v>
      </c>
      <c r="Q2642">
        <v>11.82596</v>
      </c>
      <c r="S2642" s="42">
        <f t="shared" ca="1" si="46"/>
        <v>48486</v>
      </c>
      <c r="T2642" s="43">
        <f ca="1">_xll.BInterpol('Base CDI'!$H$4:$H$28,'Base CDI'!$J$4:$J$29,S2642,"Cubic","Extrapolate=Linear","MultiX=Average","Skip=True","Sort=True")</f>
        <v>13.747330482671316</v>
      </c>
      <c r="U2642" s="43">
        <f ca="1">_xll.BInterpol('Base CDI'!$H$4:$H$28,'Base CDI'!$I$4:$I$29,S2642,"Cubic","Extrapolate=Linear","MultiX=Average","Skip=True","Sort=True")</f>
        <v>13.745279967948095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48487</v>
      </c>
      <c r="T2643" s="43">
        <f ca="1">_xll.BInterpol('Base CDI'!$H$4:$H$28,'Base CDI'!$J$4:$J$29,S2643,"Cubic","Extrapolate=Linear","MultiX=Average","Skip=True","Sort=True")</f>
        <v>13.747378016684108</v>
      </c>
      <c r="U2643" s="43">
        <f ca="1">_xll.BInterpol('Base CDI'!$H$4:$H$28,'Base CDI'!$I$4:$I$29,S2643,"Cubic","Extrapolate=Linear","MultiX=Average","Skip=True","Sort=True")</f>
        <v>13.745335163519679</v>
      </c>
    </row>
    <row r="2644" spans="16:21" x14ac:dyDescent="0.25">
      <c r="P2644" s="10">
        <v>38356</v>
      </c>
      <c r="Q2644">
        <v>11.84131</v>
      </c>
      <c r="S2644" s="42">
        <f t="shared" ca="1" si="46"/>
        <v>48488</v>
      </c>
      <c r="T2644" s="43">
        <f ca="1">_xll.BInterpol('Base CDI'!$H$4:$H$28,'Base CDI'!$J$4:$J$29,S2644,"Cubic","Extrapolate=Linear","MultiX=Average","Skip=True","Sort=True")</f>
        <v>13.747425348742738</v>
      </c>
      <c r="U2644" s="43">
        <f ca="1">_xll.BInterpol('Base CDI'!$H$4:$H$28,'Base CDI'!$I$4:$I$29,S2644,"Cubic","Extrapolate=Linear","MultiX=Average","Skip=True","Sort=True")</f>
        <v>13.745390223003069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48489</v>
      </c>
      <c r="T2645" s="43">
        <f ca="1">_xll.BInterpol('Base CDI'!$H$4:$H$28,'Base CDI'!$J$4:$J$29,S2645,"Cubic","Extrapolate=Linear","MultiX=Average","Skip=True","Sort=True")</f>
        <v>13.747472479037317</v>
      </c>
      <c r="U2645" s="43">
        <f ca="1">_xll.BInterpol('Base CDI'!$H$4:$H$28,'Base CDI'!$I$4:$I$29,S2645,"Cubic","Extrapolate=Linear","MultiX=Average","Skip=True","Sort=True")</f>
        <v>13.745445146690951</v>
      </c>
    </row>
    <row r="2646" spans="16:21" x14ac:dyDescent="0.25">
      <c r="P2646" s="10">
        <v>38358</v>
      </c>
      <c r="Q2646">
        <v>11.85665</v>
      </c>
      <c r="S2646" s="42">
        <f t="shared" ca="1" si="46"/>
        <v>48490</v>
      </c>
      <c r="T2646" s="43">
        <f ca="1">_xll.BInterpol('Base CDI'!$H$4:$H$28,'Base CDI'!$J$4:$J$29,S2646,"Cubic","Extrapolate=Linear","MultiX=Average","Skip=True","Sort=True")</f>
        <v>13.747519407757956</v>
      </c>
      <c r="U2646" s="43">
        <f ca="1">_xll.BInterpol('Base CDI'!$H$4:$H$28,'Base CDI'!$I$4:$I$29,S2646,"Cubic","Extrapolate=Linear","MultiX=Average","Skip=True","Sort=True")</f>
        <v>13.745499934876017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48491</v>
      </c>
      <c r="T2647" s="43">
        <f ca="1">_xll.BInterpol('Base CDI'!$H$4:$H$28,'Base CDI'!$J$4:$J$29,S2647,"Cubic","Extrapolate=Linear","MultiX=Average","Skip=True","Sort=True")</f>
        <v>13.747566135094766</v>
      </c>
      <c r="U2647" s="43">
        <f ca="1">_xll.BInterpol('Base CDI'!$H$4:$H$28,'Base CDI'!$I$4:$I$29,S2647,"Cubic","Extrapolate=Linear","MultiX=Average","Skip=True","Sort=True")</f>
        <v>13.745554587850954</v>
      </c>
    </row>
    <row r="2648" spans="16:21" x14ac:dyDescent="0.25">
      <c r="P2648" s="10">
        <v>38362</v>
      </c>
      <c r="Q2648">
        <v>11.87201</v>
      </c>
      <c r="S2648" s="42">
        <f t="shared" ca="1" si="46"/>
        <v>48492</v>
      </c>
      <c r="T2648" s="43">
        <f ca="1">_xll.BInterpol('Base CDI'!$H$4:$H$28,'Base CDI'!$J$4:$J$29,S2648,"Cubic","Extrapolate=Linear","MultiX=Average","Skip=True","Sort=True")</f>
        <v>13.747612661237861</v>
      </c>
      <c r="U2648" s="43">
        <f ca="1">_xll.BInterpol('Base CDI'!$H$4:$H$28,'Base CDI'!$I$4:$I$29,S2648,"Cubic","Extrapolate=Linear","MultiX=Average","Skip=True","Sort=True")</f>
        <v>13.74560910590845</v>
      </c>
    </row>
    <row r="2649" spans="16:21" x14ac:dyDescent="0.25">
      <c r="P2649" s="10">
        <v>38363</v>
      </c>
      <c r="Q2649">
        <v>11.8797</v>
      </c>
      <c r="S2649" s="42">
        <f t="shared" ca="1" si="46"/>
        <v>48493</v>
      </c>
      <c r="T2649" s="43">
        <f ca="1">_xll.BInterpol('Base CDI'!$H$4:$H$28,'Base CDI'!$J$4:$J$29,S2649,"Cubic","Extrapolate=Linear","MultiX=Average","Skip=True","Sort=True")</f>
        <v>13.747658986377351</v>
      </c>
      <c r="U2649" s="43">
        <f ca="1">_xll.BInterpol('Base CDI'!$H$4:$H$28,'Base CDI'!$I$4:$I$29,S2649,"Cubic","Extrapolate=Linear","MultiX=Average","Skip=True","Sort=True")</f>
        <v>13.745663489341194</v>
      </c>
    </row>
    <row r="2650" spans="16:21" x14ac:dyDescent="0.25">
      <c r="P2650" s="10">
        <v>38364</v>
      </c>
      <c r="Q2650">
        <v>11.88738</v>
      </c>
      <c r="S2650" s="42">
        <f t="shared" ca="1" si="46"/>
        <v>48494</v>
      </c>
      <c r="T2650" s="43">
        <f ca="1">_xll.BInterpol('Base CDI'!$H$4:$H$28,'Base CDI'!$J$4:$J$29,S2650,"Cubic","Extrapolate=Linear","MultiX=Average","Skip=True","Sort=True")</f>
        <v>13.747705110703345</v>
      </c>
      <c r="U2650" s="43">
        <f ca="1">_xll.BInterpol('Base CDI'!$H$4:$H$28,'Base CDI'!$I$4:$I$29,S2650,"Cubic","Extrapolate=Linear","MultiX=Average","Skip=True","Sort=True")</f>
        <v>13.745717738441876</v>
      </c>
    </row>
    <row r="2651" spans="16:21" x14ac:dyDescent="0.25">
      <c r="P2651" s="10">
        <v>38365</v>
      </c>
      <c r="Q2651">
        <v>11.89508</v>
      </c>
      <c r="S2651" s="42">
        <f t="shared" ca="1" si="46"/>
        <v>48495</v>
      </c>
      <c r="T2651" s="43">
        <f ca="1">_xll.BInterpol('Base CDI'!$H$4:$H$28,'Base CDI'!$J$4:$J$29,S2651,"Cubic","Extrapolate=Linear","MultiX=Average","Skip=True","Sort=True")</f>
        <v>13.747751034405955</v>
      </c>
      <c r="U2651" s="43">
        <f ca="1">_xll.BInterpol('Base CDI'!$H$4:$H$28,'Base CDI'!$I$4:$I$29,S2651,"Cubic","Extrapolate=Linear","MultiX=Average","Skip=True","Sort=True")</f>
        <v>13.745771853503181</v>
      </c>
    </row>
    <row r="2652" spans="16:21" x14ac:dyDescent="0.25">
      <c r="P2652" s="10">
        <v>38366</v>
      </c>
      <c r="Q2652">
        <v>11.90277</v>
      </c>
      <c r="S2652" s="42">
        <f t="shared" ca="1" si="46"/>
        <v>48496</v>
      </c>
      <c r="T2652" s="43">
        <f ca="1">_xll.BInterpol('Base CDI'!$H$4:$H$28,'Base CDI'!$J$4:$J$29,S2652,"Cubic","Extrapolate=Linear","MultiX=Average","Skip=True","Sort=True")</f>
        <v>13.747796757675292</v>
      </c>
      <c r="U2652" s="43">
        <f ca="1">_xll.BInterpol('Base CDI'!$H$4:$H$28,'Base CDI'!$I$4:$I$29,S2652,"Cubic","Extrapolate=Linear","MultiX=Average","Skip=True","Sort=True")</f>
        <v>13.745825834817801</v>
      </c>
    </row>
    <row r="2653" spans="16:21" x14ac:dyDescent="0.25">
      <c r="P2653" s="10">
        <v>38369</v>
      </c>
      <c r="Q2653">
        <v>11.91048</v>
      </c>
      <c r="S2653" s="42">
        <f t="shared" ca="1" si="46"/>
        <v>48497</v>
      </c>
      <c r="T2653" s="43">
        <f ca="1">_xll.BInterpol('Base CDI'!$H$4:$H$28,'Base CDI'!$J$4:$J$29,S2653,"Cubic","Extrapolate=Linear","MultiX=Average","Skip=True","Sort=True")</f>
        <v>13.74784228070147</v>
      </c>
      <c r="U2653" s="43">
        <f ca="1">_xll.BInterpol('Base CDI'!$H$4:$H$28,'Base CDI'!$I$4:$I$29,S2653,"Cubic","Extrapolate=Linear","MultiX=Average","Skip=True","Sort=True")</f>
        <v>13.745879682678424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48498</v>
      </c>
      <c r="T2654" s="43">
        <f ca="1">_xll.BInterpol('Base CDI'!$H$4:$H$28,'Base CDI'!$J$4:$J$29,S2654,"Cubic","Extrapolate=Linear","MultiX=Average","Skip=True","Sort=True")</f>
        <v>13.747887603674595</v>
      </c>
      <c r="U2654" s="43">
        <f ca="1">_xll.BInterpol('Base CDI'!$H$4:$H$28,'Base CDI'!$I$4:$I$29,S2654,"Cubic","Extrapolate=Linear","MultiX=Average","Skip=True","Sort=True")</f>
        <v>13.745933397377739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48499</v>
      </c>
      <c r="T2655" s="43">
        <f ca="1">_xll.BInterpol('Base CDI'!$H$4:$H$28,'Base CDI'!$J$4:$J$29,S2655,"Cubic","Extrapolate=Linear","MultiX=Average","Skip=True","Sort=True")</f>
        <v>13.747932726784782</v>
      </c>
      <c r="U2655" s="43">
        <f ca="1">_xll.BInterpol('Base CDI'!$H$4:$H$28,'Base CDI'!$I$4:$I$29,S2655,"Cubic","Extrapolate=Linear","MultiX=Average","Skip=True","Sort=True")</f>
        <v>13.745986979208432</v>
      </c>
    </row>
    <row r="2656" spans="16:21" x14ac:dyDescent="0.25">
      <c r="P2656" s="10">
        <v>38372</v>
      </c>
      <c r="Q2656">
        <v>11.93365</v>
      </c>
      <c r="S2656" s="42">
        <f t="shared" ca="1" si="46"/>
        <v>48500</v>
      </c>
      <c r="T2656" s="43">
        <f ca="1">_xll.BInterpol('Base CDI'!$H$4:$H$28,'Base CDI'!$J$4:$J$29,S2656,"Cubic","Extrapolate=Linear","MultiX=Average","Skip=True","Sort=True")</f>
        <v>13.747977650222142</v>
      </c>
      <c r="U2656" s="43">
        <f ca="1">_xll.BInterpol('Base CDI'!$H$4:$H$28,'Base CDI'!$I$4:$I$29,S2656,"Cubic","Extrapolate=Linear","MultiX=Average","Skip=True","Sort=True")</f>
        <v>13.746040428463195</v>
      </c>
    </row>
    <row r="2657" spans="16:21" x14ac:dyDescent="0.25">
      <c r="P2657" s="10">
        <v>38373</v>
      </c>
      <c r="Q2657">
        <v>11.94158</v>
      </c>
      <c r="S2657" s="42">
        <f t="shared" ca="1" si="46"/>
        <v>48501</v>
      </c>
      <c r="T2657" s="43">
        <f ca="1">_xll.BInterpol('Base CDI'!$H$4:$H$28,'Base CDI'!$J$4:$J$29,S2657,"Cubic","Extrapolate=Linear","MultiX=Average","Skip=True","Sort=True")</f>
        <v>13.748022374176784</v>
      </c>
      <c r="U2657" s="43">
        <f ca="1">_xll.BInterpol('Base CDI'!$H$4:$H$28,'Base CDI'!$I$4:$I$29,S2657,"Cubic","Extrapolate=Linear","MultiX=Average","Skip=True","Sort=True")</f>
        <v>13.746093745434715</v>
      </c>
    </row>
    <row r="2658" spans="16:21" x14ac:dyDescent="0.25">
      <c r="P2658" s="10">
        <v>38376</v>
      </c>
      <c r="Q2658">
        <v>11.94952</v>
      </c>
      <c r="S2658" s="42">
        <f t="shared" ca="1" si="46"/>
        <v>48502</v>
      </c>
      <c r="T2658" s="43">
        <f ca="1">_xll.BInterpol('Base CDI'!$H$4:$H$28,'Base CDI'!$J$4:$J$29,S2658,"Cubic","Extrapolate=Linear","MultiX=Average","Skip=True","Sort=True")</f>
        <v>13.74806689883882</v>
      </c>
      <c r="U2658" s="43">
        <f ca="1">_xll.BInterpol('Base CDI'!$H$4:$H$28,'Base CDI'!$I$4:$I$29,S2658,"Cubic","Extrapolate=Linear","MultiX=Average","Skip=True","Sort=True")</f>
        <v>13.74614693041568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48503</v>
      </c>
      <c r="T2659" s="43">
        <f ca="1">_xll.BInterpol('Base CDI'!$H$4:$H$28,'Base CDI'!$J$4:$J$29,S2659,"Cubic","Extrapolate=Linear","MultiX=Average","Skip=True","Sort=True")</f>
        <v>13.748111224398363</v>
      </c>
      <c r="U2659" s="43">
        <f ca="1">_xll.BInterpol('Base CDI'!$H$4:$H$28,'Base CDI'!$I$4:$I$29,S2659,"Cubic","Extrapolate=Linear","MultiX=Average","Skip=True","Sort=True")</f>
        <v>13.746199983698778</v>
      </c>
    </row>
    <row r="2660" spans="16:21" x14ac:dyDescent="0.25">
      <c r="P2660" s="10">
        <v>38378</v>
      </c>
      <c r="Q2660">
        <v>11.96542</v>
      </c>
      <c r="S2660" s="42">
        <f t="shared" ca="1" si="46"/>
        <v>48504</v>
      </c>
      <c r="T2660" s="43">
        <f ca="1">_xll.BInterpol('Base CDI'!$H$4:$H$28,'Base CDI'!$J$4:$J$29,S2660,"Cubic","Extrapolate=Linear","MultiX=Average","Skip=True","Sort=True")</f>
        <v>13.74815535104552</v>
      </c>
      <c r="U2660" s="43">
        <f ca="1">_xll.BInterpol('Base CDI'!$H$4:$H$28,'Base CDI'!$I$4:$I$29,S2660,"Cubic","Extrapolate=Linear","MultiX=Average","Skip=True","Sort=True")</f>
        <v>13.746252905576702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48505</v>
      </c>
      <c r="T2661" s="43">
        <f ca="1">_xll.BInterpol('Base CDI'!$H$4:$H$28,'Base CDI'!$J$4:$J$29,S2661,"Cubic","Extrapolate=Linear","MultiX=Average","Skip=True","Sort=True")</f>
        <v>13.748199278970406</v>
      </c>
      <c r="U2661" s="43">
        <f ca="1">_xll.BInterpol('Base CDI'!$H$4:$H$28,'Base CDI'!$I$4:$I$29,S2661,"Cubic","Extrapolate=Linear","MultiX=Average","Skip=True","Sort=True")</f>
        <v>13.746305696342134</v>
      </c>
    </row>
    <row r="2662" spans="16:21" x14ac:dyDescent="0.25">
      <c r="P2662" s="10">
        <v>38380</v>
      </c>
      <c r="Q2662">
        <v>11.98133</v>
      </c>
      <c r="S2662" s="42">
        <f t="shared" ca="1" si="46"/>
        <v>48506</v>
      </c>
      <c r="T2662" s="43">
        <f ca="1">_xll.BInterpol('Base CDI'!$H$4:$H$28,'Base CDI'!$J$4:$J$29,S2662,"Cubic","Extrapolate=Linear","MultiX=Average","Skip=True","Sort=True")</f>
        <v>13.748243008363131</v>
      </c>
      <c r="U2662" s="43">
        <f ca="1">_xll.BInterpol('Base CDI'!$H$4:$H$28,'Base CDI'!$I$4:$I$29,S2662,"Cubic","Extrapolate=Linear","MultiX=Average","Skip=True","Sort=True")</f>
        <v>13.746358356287768</v>
      </c>
    </row>
    <row r="2663" spans="16:21" x14ac:dyDescent="0.25">
      <c r="P2663" s="10">
        <v>38383</v>
      </c>
      <c r="Q2663">
        <v>11.98929</v>
      </c>
      <c r="S2663" s="42">
        <f t="shared" ca="1" si="46"/>
        <v>48507</v>
      </c>
      <c r="T2663" s="43">
        <f ca="1">_xll.BInterpol('Base CDI'!$H$4:$H$28,'Base CDI'!$J$4:$J$29,S2663,"Cubic","Extrapolate=Linear","MultiX=Average","Skip=True","Sort=True")</f>
        <v>13.748286539413805</v>
      </c>
      <c r="U2663" s="43">
        <f ca="1">_xll.BInterpol('Base CDI'!$H$4:$H$28,'Base CDI'!$I$4:$I$29,S2663,"Cubic","Extrapolate=Linear","MultiX=Average","Skip=True","Sort=True")</f>
        <v>13.746410885706291</v>
      </c>
    </row>
    <row r="2664" spans="16:21" x14ac:dyDescent="0.25">
      <c r="P2664" s="10">
        <v>38384</v>
      </c>
      <c r="Q2664">
        <v>11.99727</v>
      </c>
      <c r="S2664" s="42">
        <f t="shared" ca="1" si="46"/>
        <v>48508</v>
      </c>
      <c r="T2664" s="43">
        <f ca="1">_xll.BInterpol('Base CDI'!$H$4:$H$28,'Base CDI'!$J$4:$J$29,S2664,"Cubic","Extrapolate=Linear","MultiX=Average","Skip=True","Sort=True")</f>
        <v>13.74832987231254</v>
      </c>
      <c r="U2664" s="43">
        <f ca="1">_xll.BInterpol('Base CDI'!$H$4:$H$28,'Base CDI'!$I$4:$I$29,S2664,"Cubic","Extrapolate=Linear","MultiX=Average","Skip=True","Sort=True")</f>
        <v>13.746463284890391</v>
      </c>
    </row>
    <row r="2665" spans="16:21" x14ac:dyDescent="0.25">
      <c r="P2665" s="10">
        <v>38385</v>
      </c>
      <c r="Q2665">
        <v>12.00525</v>
      </c>
      <c r="S2665" s="42">
        <f t="shared" ca="1" si="46"/>
        <v>48509</v>
      </c>
      <c r="T2665" s="43">
        <f ca="1">_xll.BInterpol('Base CDI'!$H$4:$H$28,'Base CDI'!$J$4:$J$29,S2665,"Cubic","Extrapolate=Linear","MultiX=Average","Skip=True","Sort=True")</f>
        <v>13.748373007249448</v>
      </c>
      <c r="U2665" s="43">
        <f ca="1">_xll.BInterpol('Base CDI'!$H$4:$H$28,'Base CDI'!$I$4:$I$29,S2665,"Cubic","Extrapolate=Linear","MultiX=Average","Skip=True","Sort=True")</f>
        <v>13.746515554132756</v>
      </c>
    </row>
    <row r="2666" spans="16:21" x14ac:dyDescent="0.25">
      <c r="P2666" s="10">
        <v>38386</v>
      </c>
      <c r="Q2666">
        <v>12.01324</v>
      </c>
      <c r="S2666" s="42">
        <f t="shared" ca="1" si="46"/>
        <v>48510</v>
      </c>
      <c r="T2666" s="43">
        <f ca="1">_xll.BInterpol('Base CDI'!$H$4:$H$28,'Base CDI'!$J$4:$J$29,S2666,"Cubic","Extrapolate=Linear","MultiX=Average","Skip=True","Sort=True")</f>
        <v>13.748415944414639</v>
      </c>
      <c r="U2666" s="43">
        <f ca="1">_xll.BInterpol('Base CDI'!$H$4:$H$28,'Base CDI'!$I$4:$I$29,S2666,"Cubic","Extrapolate=Linear","MultiX=Average","Skip=True","Sort=True")</f>
        <v>13.746567693726076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48511</v>
      </c>
      <c r="T2667" s="43">
        <f ca="1">_xll.BInterpol('Base CDI'!$H$4:$H$28,'Base CDI'!$J$4:$J$29,S2667,"Cubic","Extrapolate=Linear","MultiX=Average","Skip=True","Sort=True")</f>
        <v>13.748458683998223</v>
      </c>
      <c r="U2667" s="43">
        <f ca="1">_xll.BInterpol('Base CDI'!$H$4:$H$28,'Base CDI'!$I$4:$I$29,S2667,"Cubic","Extrapolate=Linear","MultiX=Average","Skip=True","Sort=True")</f>
        <v>13.74661970396304</v>
      </c>
    </row>
    <row r="2668" spans="16:21" x14ac:dyDescent="0.25">
      <c r="P2668" s="10">
        <v>38392</v>
      </c>
      <c r="Q2668">
        <v>12.02924</v>
      </c>
      <c r="S2668" s="42">
        <f t="shared" ca="1" si="46"/>
        <v>48512</v>
      </c>
      <c r="T2668" s="43">
        <f ca="1">_xll.BInterpol('Base CDI'!$H$4:$H$28,'Base CDI'!$J$4:$J$29,S2668,"Cubic","Extrapolate=Linear","MultiX=Average","Skip=True","Sort=True")</f>
        <v>13.748501226190314</v>
      </c>
      <c r="U2668" s="43">
        <f ca="1">_xll.BInterpol('Base CDI'!$H$4:$H$28,'Base CDI'!$I$4:$I$29,S2668,"Cubic","Extrapolate=Linear","MultiX=Average","Skip=True","Sort=True")</f>
        <v>13.746671585136335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48513</v>
      </c>
      <c r="T2669" s="43">
        <f ca="1">_xll.BInterpol('Base CDI'!$H$4:$H$28,'Base CDI'!$J$4:$J$29,S2669,"Cubic","Extrapolate=Linear","MultiX=Average","Skip=True","Sort=True")</f>
        <v>13.74854357118102</v>
      </c>
      <c r="U2669" s="43">
        <f ca="1">_xll.BInterpol('Base CDI'!$H$4:$H$28,'Base CDI'!$I$4:$I$29,S2669,"Cubic","Extrapolate=Linear","MultiX=Average","Skip=True","Sort=True")</f>
        <v>13.746723337538651</v>
      </c>
    </row>
    <row r="2670" spans="16:21" x14ac:dyDescent="0.25">
      <c r="P2670" s="10">
        <v>38394</v>
      </c>
      <c r="Q2670">
        <v>12.04524</v>
      </c>
      <c r="S2670" s="42">
        <f t="shared" ca="1" si="46"/>
        <v>48514</v>
      </c>
      <c r="T2670" s="43">
        <f ca="1">_xll.BInterpol('Base CDI'!$H$4:$H$28,'Base CDI'!$J$4:$J$29,S2670,"Cubic","Extrapolate=Linear","MultiX=Average","Skip=True","Sort=True")</f>
        <v>13.748585719160456</v>
      </c>
      <c r="U2670" s="43">
        <f ca="1">_xll.BInterpol('Base CDI'!$H$4:$H$28,'Base CDI'!$I$4:$I$29,S2670,"Cubic","Extrapolate=Linear","MultiX=Average","Skip=True","Sort=True")</f>
        <v>13.746774961462673</v>
      </c>
    </row>
    <row r="2671" spans="16:21" x14ac:dyDescent="0.25">
      <c r="P2671" s="10">
        <v>38397</v>
      </c>
      <c r="Q2671">
        <v>12.05325</v>
      </c>
      <c r="S2671" s="42">
        <f t="shared" ca="1" si="46"/>
        <v>48515</v>
      </c>
      <c r="T2671" s="43">
        <f ca="1">_xll.BInterpol('Base CDI'!$H$4:$H$28,'Base CDI'!$J$4:$J$29,S2671,"Cubic","Extrapolate=Linear","MultiX=Average","Skip=True","Sort=True")</f>
        <v>13.748627670318729</v>
      </c>
      <c r="U2671" s="43">
        <f ca="1">_xll.BInterpol('Base CDI'!$H$4:$H$28,'Base CDI'!$I$4:$I$29,S2671,"Cubic","Extrapolate=Linear","MultiX=Average","Skip=True","Sort=True")</f>
        <v>13.746826457201095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48516</v>
      </c>
      <c r="T2672" s="43">
        <f ca="1">_xll.BInterpol('Base CDI'!$H$4:$H$28,'Base CDI'!$J$4:$J$29,S2672,"Cubic","Extrapolate=Linear","MultiX=Average","Skip=True","Sort=True")</f>
        <v>13.748669424845954</v>
      </c>
      <c r="U2672" s="43">
        <f ca="1">_xll.BInterpol('Base CDI'!$H$4:$H$28,'Base CDI'!$I$4:$I$29,S2672,"Cubic","Extrapolate=Linear","MultiX=Average","Skip=True","Sort=True")</f>
        <v>13.746877825046605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48517</v>
      </c>
      <c r="T2673" s="43">
        <f ca="1">_xll.BInterpol('Base CDI'!$H$4:$H$28,'Base CDI'!$J$4:$J$29,S2673,"Cubic","Extrapolate=Linear","MultiX=Average","Skip=True","Sort=True")</f>
        <v>13.748710982932238</v>
      </c>
      <c r="U2673" s="43">
        <f ca="1">_xll.BInterpol('Base CDI'!$H$4:$H$28,'Base CDI'!$I$4:$I$29,S2673,"Cubic","Extrapolate=Linear","MultiX=Average","Skip=True","Sort=True")</f>
        <v>13.746929065291887</v>
      </c>
    </row>
    <row r="2674" spans="16:21" x14ac:dyDescent="0.25">
      <c r="P2674" s="10">
        <v>38400</v>
      </c>
      <c r="Q2674">
        <v>12.07728</v>
      </c>
      <c r="S2674" s="42">
        <f t="shared" ca="1" si="46"/>
        <v>48518</v>
      </c>
      <c r="T2674" s="43">
        <f ca="1">_xll.BInterpol('Base CDI'!$H$4:$H$28,'Base CDI'!$J$4:$J$29,S2674,"Cubic","Extrapolate=Linear","MultiX=Average","Skip=True","Sort=True")</f>
        <v>13.748752344767693</v>
      </c>
      <c r="U2674" s="43">
        <f ca="1">_xll.BInterpol('Base CDI'!$H$4:$H$28,'Base CDI'!$I$4:$I$29,S2674,"Cubic","Extrapolate=Linear","MultiX=Average","Skip=True","Sort=True")</f>
        <v>13.746980178229633</v>
      </c>
    </row>
    <row r="2675" spans="16:21" x14ac:dyDescent="0.25">
      <c r="P2675" s="10">
        <v>38401</v>
      </c>
      <c r="Q2675">
        <v>12.0855</v>
      </c>
      <c r="S2675" s="42">
        <f t="shared" ca="1" si="46"/>
        <v>48519</v>
      </c>
      <c r="T2675" s="43">
        <f ca="1">_xll.BInterpol('Base CDI'!$H$4:$H$28,'Base CDI'!$J$4:$J$29,S2675,"Cubic","Extrapolate=Linear","MultiX=Average","Skip=True","Sort=True")</f>
        <v>13.748793510542434</v>
      </c>
      <c r="U2675" s="43">
        <f ca="1">_xll.BInterpol('Base CDI'!$H$4:$H$28,'Base CDI'!$I$4:$I$29,S2675,"Cubic","Extrapolate=Linear","MultiX=Average","Skip=True","Sort=True")</f>
        <v>13.747031164152531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48520</v>
      </c>
      <c r="T2676" s="43">
        <f ca="1">_xll.BInterpol('Base CDI'!$H$4:$H$28,'Base CDI'!$J$4:$J$29,S2676,"Cubic","Extrapolate=Linear","MultiX=Average","Skip=True","Sort=True")</f>
        <v>13.748834480446568</v>
      </c>
      <c r="U2676" s="43">
        <f ca="1">_xll.BInterpol('Base CDI'!$H$4:$H$28,'Base CDI'!$I$4:$I$29,S2676,"Cubic","Extrapolate=Linear","MultiX=Average","Skip=True","Sort=True")</f>
        <v>13.74708202335327</v>
      </c>
    </row>
    <row r="2677" spans="16:21" x14ac:dyDescent="0.25">
      <c r="P2677" s="10">
        <v>38405</v>
      </c>
      <c r="Q2677">
        <v>12.10195</v>
      </c>
      <c r="S2677" s="42">
        <f t="shared" ca="1" si="46"/>
        <v>48521</v>
      </c>
      <c r="T2677" s="43">
        <f ca="1">_xll.BInterpol('Base CDI'!$H$4:$H$28,'Base CDI'!$J$4:$J$29,S2677,"Cubic","Extrapolate=Linear","MultiX=Average","Skip=True","Sort=True")</f>
        <v>13.748875254670208</v>
      </c>
      <c r="U2677" s="43">
        <f ca="1">_xll.BInterpol('Base CDI'!$H$4:$H$28,'Base CDI'!$I$4:$I$29,S2677,"Cubic","Extrapolate=Linear","MultiX=Average","Skip=True","Sort=True")</f>
        <v>13.747132756124538</v>
      </c>
    </row>
    <row r="2678" spans="16:21" x14ac:dyDescent="0.25">
      <c r="P2678" s="10">
        <v>38406</v>
      </c>
      <c r="Q2678">
        <v>12.11018</v>
      </c>
      <c r="S2678" s="42">
        <f t="shared" ca="1" si="46"/>
        <v>48522</v>
      </c>
      <c r="T2678" s="43">
        <f ca="1">_xll.BInterpol('Base CDI'!$H$4:$H$28,'Base CDI'!$J$4:$J$29,S2678,"Cubic","Extrapolate=Linear","MultiX=Average","Skip=True","Sort=True")</f>
        <v>13.748915833403466</v>
      </c>
      <c r="U2678" s="43">
        <f ca="1">_xll.BInterpol('Base CDI'!$H$4:$H$28,'Base CDI'!$I$4:$I$29,S2678,"Cubic","Extrapolate=Linear","MultiX=Average","Skip=True","Sort=True")</f>
        <v>13.747183362759024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48523</v>
      </c>
      <c r="T2679" s="43">
        <f ca="1">_xll.BInterpol('Base CDI'!$H$4:$H$28,'Base CDI'!$J$4:$J$29,S2679,"Cubic","Extrapolate=Linear","MultiX=Average","Skip=True","Sort=True")</f>
        <v>13.748956216836449</v>
      </c>
      <c r="U2679" s="43">
        <f ca="1">_xll.BInterpol('Base CDI'!$H$4:$H$28,'Base CDI'!$I$4:$I$29,S2679,"Cubic","Extrapolate=Linear","MultiX=Average","Skip=True","Sort=True")</f>
        <v>13.747233843549417</v>
      </c>
    </row>
    <row r="2680" spans="16:21" x14ac:dyDescent="0.25">
      <c r="P2680" s="10">
        <v>38408</v>
      </c>
      <c r="Q2680">
        <v>12.12665</v>
      </c>
      <c r="S2680" s="42">
        <f t="shared" ca="1" si="46"/>
        <v>48524</v>
      </c>
      <c r="T2680" s="43">
        <f ca="1">_xll.BInterpol('Base CDI'!$H$4:$H$28,'Base CDI'!$J$4:$J$29,S2680,"Cubic","Extrapolate=Linear","MultiX=Average","Skip=True","Sort=True")</f>
        <v>13.748996405159273</v>
      </c>
      <c r="U2680" s="43">
        <f ca="1">_xll.BInterpol('Base CDI'!$H$4:$H$28,'Base CDI'!$I$4:$I$29,S2680,"Cubic","Extrapolate=Linear","MultiX=Average","Skip=True","Sort=True")</f>
        <v>13.747284198788403</v>
      </c>
    </row>
    <row r="2681" spans="16:21" x14ac:dyDescent="0.25">
      <c r="P2681" s="10">
        <v>38411</v>
      </c>
      <c r="Q2681">
        <v>12.1349</v>
      </c>
      <c r="S2681" s="42">
        <f t="shared" ca="1" si="46"/>
        <v>48525</v>
      </c>
      <c r="T2681" s="43">
        <f ca="1">_xll.BInterpol('Base CDI'!$H$4:$H$28,'Base CDI'!$J$4:$J$29,S2681,"Cubic","Extrapolate=Linear","MultiX=Average","Skip=True","Sort=True")</f>
        <v>13.749036398562046</v>
      </c>
      <c r="U2681" s="43">
        <f ca="1">_xll.BInterpol('Base CDI'!$H$4:$H$28,'Base CDI'!$I$4:$I$29,S2681,"Cubic","Extrapolate=Linear","MultiX=Average","Skip=True","Sort=True")</f>
        <v>13.747334428768674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48526</v>
      </c>
      <c r="T2682" s="43">
        <f ca="1">_xll.BInterpol('Base CDI'!$H$4:$H$28,'Base CDI'!$J$4:$J$29,S2682,"Cubic","Extrapolate=Linear","MultiX=Average","Skip=True","Sort=True")</f>
        <v>13.749076197234881</v>
      </c>
      <c r="U2682" s="43">
        <f ca="1">_xll.BInterpol('Base CDI'!$H$4:$H$28,'Base CDI'!$I$4:$I$29,S2682,"Cubic","Extrapolate=Linear","MultiX=Average","Skip=True","Sort=True")</f>
        <v>13.747384533782917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48527</v>
      </c>
      <c r="T2683" s="43">
        <f ca="1">_xll.BInterpol('Base CDI'!$H$4:$H$28,'Base CDI'!$J$4:$J$29,S2683,"Cubic","Extrapolate=Linear","MultiX=Average","Skip=True","Sort=True")</f>
        <v>13.749115801367887</v>
      </c>
      <c r="U2683" s="43">
        <f ca="1">_xll.BInterpol('Base CDI'!$H$4:$H$28,'Base CDI'!$I$4:$I$29,S2683,"Cubic","Extrapolate=Linear","MultiX=Average","Skip=True","Sort=True")</f>
        <v>13.747434514123821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48528</v>
      </c>
      <c r="T2684" s="43">
        <f ca="1">_xll.BInterpol('Base CDI'!$H$4:$H$28,'Base CDI'!$J$4:$J$29,S2684,"Cubic","Extrapolate=Linear","MultiX=Average","Skip=True","Sort=True")</f>
        <v>13.749155211151178</v>
      </c>
      <c r="U2684" s="43">
        <f ca="1">_xll.BInterpol('Base CDI'!$H$4:$H$28,'Base CDI'!$I$4:$I$29,S2684,"Cubic","Extrapolate=Linear","MultiX=Average","Skip=True","Sort=True")</f>
        <v>13.747484370084075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48529</v>
      </c>
      <c r="T2685" s="43">
        <f ca="1">_xll.BInterpol('Base CDI'!$H$4:$H$28,'Base CDI'!$J$4:$J$29,S2685,"Cubic","Extrapolate=Linear","MultiX=Average","Skip=True","Sort=True")</f>
        <v>13.749194426774864</v>
      </c>
      <c r="U2685" s="43">
        <f ca="1">_xll.BInterpol('Base CDI'!$H$4:$H$28,'Base CDI'!$I$4:$I$29,S2685,"Cubic","Extrapolate=Linear","MultiX=Average","Skip=True","Sort=True")</f>
        <v>13.747534101956367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48530</v>
      </c>
      <c r="T2686" s="43">
        <f ca="1">_xll.BInterpol('Base CDI'!$H$4:$H$28,'Base CDI'!$J$4:$J$29,S2686,"Cubic","Extrapolate=Linear","MultiX=Average","Skip=True","Sort=True")</f>
        <v>13.749233448429052</v>
      </c>
      <c r="U2686" s="43">
        <f ca="1">_xll.BInterpol('Base CDI'!$H$4:$H$28,'Base CDI'!$I$4:$I$29,S2686,"Cubic","Extrapolate=Linear","MultiX=Average","Skip=True","Sort=True")</f>
        <v>13.747583710033386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48531</v>
      </c>
      <c r="T2687" s="43">
        <f ca="1">_xll.BInterpol('Base CDI'!$H$4:$H$28,'Base CDI'!$J$4:$J$29,S2687,"Cubic","Extrapolate=Linear","MultiX=Average","Skip=True","Sort=True")</f>
        <v>13.749272276303861</v>
      </c>
      <c r="U2687" s="43">
        <f ca="1">_xll.BInterpol('Base CDI'!$H$4:$H$28,'Base CDI'!$I$4:$I$29,S2687,"Cubic","Extrapolate=Linear","MultiX=Average","Skip=True","Sort=True")</f>
        <v>13.74763319460782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48532</v>
      </c>
      <c r="T2688" s="43">
        <f ca="1">_xll.BInterpol('Base CDI'!$H$4:$H$28,'Base CDI'!$J$4:$J$29,S2688,"Cubic","Extrapolate=Linear","MultiX=Average","Skip=True","Sort=True")</f>
        <v>13.749310910589395</v>
      </c>
      <c r="U2688" s="43">
        <f ca="1">_xll.BInterpol('Base CDI'!$H$4:$H$28,'Base CDI'!$I$4:$I$29,S2688,"Cubic","Extrapolate=Linear","MultiX=Average","Skip=True","Sort=True")</f>
        <v>13.747682555972357</v>
      </c>
    </row>
    <row r="2689" spans="16:21" x14ac:dyDescent="0.25">
      <c r="P2689" s="10">
        <v>38421</v>
      </c>
      <c r="Q2689">
        <v>12.20096</v>
      </c>
      <c r="S2689" s="42">
        <f t="shared" ca="1" si="46"/>
        <v>48533</v>
      </c>
      <c r="T2689" s="43">
        <f ca="1">_xll.BInterpol('Base CDI'!$H$4:$H$28,'Base CDI'!$J$4:$J$29,S2689,"Cubic","Extrapolate=Linear","MultiX=Average","Skip=True","Sort=True")</f>
        <v>13.74934935147577</v>
      </c>
      <c r="U2689" s="43">
        <f ca="1">_xll.BInterpol('Base CDI'!$H$4:$H$28,'Base CDI'!$I$4:$I$29,S2689,"Cubic","Extrapolate=Linear","MultiX=Average","Skip=True","Sort=True")</f>
        <v>13.747731794419687</v>
      </c>
    </row>
    <row r="2690" spans="16:21" x14ac:dyDescent="0.25">
      <c r="P2690" s="10">
        <v>38422</v>
      </c>
      <c r="Q2690">
        <v>12.20923</v>
      </c>
      <c r="S2690" s="42">
        <f t="shared" ca="1" si="46"/>
        <v>48534</v>
      </c>
      <c r="T2690" s="43">
        <f ca="1">_xll.BInterpol('Base CDI'!$H$4:$H$28,'Base CDI'!$J$4:$J$29,S2690,"Cubic","Extrapolate=Linear","MultiX=Average","Skip=True","Sort=True")</f>
        <v>13.749387599153094</v>
      </c>
      <c r="U2690" s="43">
        <f ca="1">_xll.BInterpol('Base CDI'!$H$4:$H$28,'Base CDI'!$I$4:$I$29,S2690,"Cubic","Extrapolate=Linear","MultiX=Average","Skip=True","Sort=True")</f>
        <v>13.747780910242499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48535</v>
      </c>
      <c r="T2691" s="43">
        <f ca="1">_xll.BInterpol('Base CDI'!$H$4:$H$28,'Base CDI'!$J$4:$J$29,S2691,"Cubic","Extrapolate=Linear","MultiX=Average","Skip=True","Sort=True")</f>
        <v>13.749425653811478</v>
      </c>
      <c r="U2691" s="43">
        <f ca="1">_xll.BInterpol('Base CDI'!$H$4:$H$28,'Base CDI'!$I$4:$I$29,S2691,"Cubic","Extrapolate=Linear","MultiX=Average","Skip=True","Sort=True")</f>
        <v>13.747829903733479</v>
      </c>
    </row>
    <row r="2692" spans="16:21" x14ac:dyDescent="0.25">
      <c r="P2692" s="10">
        <v>38426</v>
      </c>
      <c r="Q2692">
        <v>12.22579</v>
      </c>
      <c r="S2692" s="42">
        <f t="shared" ca="1" si="46"/>
        <v>48536</v>
      </c>
      <c r="T2692" s="43">
        <f ca="1">_xll.BInterpol('Base CDI'!$H$4:$H$28,'Base CDI'!$J$4:$J$29,S2692,"Cubic","Extrapolate=Linear","MultiX=Average","Skip=True","Sort=True")</f>
        <v>13.749463515641036</v>
      </c>
      <c r="U2692" s="43">
        <f ca="1">_xll.BInterpol('Base CDI'!$H$4:$H$28,'Base CDI'!$I$4:$I$29,S2692,"Cubic","Extrapolate=Linear","MultiX=Average","Skip=True","Sort=True")</f>
        <v>13.747878775185319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48537</v>
      </c>
      <c r="T2693" s="43">
        <f ca="1">_xll.BInterpol('Base CDI'!$H$4:$H$28,'Base CDI'!$J$4:$J$29,S2693,"Cubic","Extrapolate=Linear","MultiX=Average","Skip=True","Sort=True")</f>
        <v>13.749501184831878</v>
      </c>
      <c r="U2693" s="43">
        <f ca="1">_xll.BInterpol('Base CDI'!$H$4:$H$28,'Base CDI'!$I$4:$I$29,S2693,"Cubic","Extrapolate=Linear","MultiX=Average","Skip=True","Sort=True")</f>
        <v>13.747927524890706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48538</v>
      </c>
      <c r="T2694" s="43">
        <f ca="1">_xll.BInterpol('Base CDI'!$H$4:$H$28,'Base CDI'!$J$4:$J$29,S2694,"Cubic","Extrapolate=Linear","MultiX=Average","Skip=True","Sort=True")</f>
        <v>13.749538661574114</v>
      </c>
      <c r="U2694" s="43">
        <f ca="1">_xll.BInterpol('Base CDI'!$H$4:$H$28,'Base CDI'!$I$4:$I$29,S2694,"Cubic","Extrapolate=Linear","MultiX=Average","Skip=True","Sort=True")</f>
        <v>13.747976153142327</v>
      </c>
    </row>
    <row r="2695" spans="16:21" x14ac:dyDescent="0.25">
      <c r="P2695" s="10">
        <v>38429</v>
      </c>
      <c r="Q2695">
        <v>12.25089</v>
      </c>
      <c r="S2695" s="42">
        <f t="shared" ca="1" si="46"/>
        <v>48539</v>
      </c>
      <c r="T2695" s="43">
        <f ca="1">_xll.BInterpol('Base CDI'!$H$4:$H$28,'Base CDI'!$J$4:$J$29,S2695,"Cubic","Extrapolate=Linear","MultiX=Average","Skip=True","Sort=True")</f>
        <v>13.749575946057856</v>
      </c>
      <c r="U2695" s="43">
        <f ca="1">_xll.BInterpol('Base CDI'!$H$4:$H$28,'Base CDI'!$I$4:$I$29,S2695,"Cubic","Extrapolate=Linear","MultiX=Average","Skip=True","Sort=True")</f>
        <v>13.748024660232874</v>
      </c>
    </row>
    <row r="2696" spans="16:21" x14ac:dyDescent="0.25">
      <c r="P2696" s="10">
        <v>38432</v>
      </c>
      <c r="Q2696">
        <v>12.25942</v>
      </c>
      <c r="S2696" s="42">
        <f t="shared" ca="1" si="46"/>
        <v>48540</v>
      </c>
      <c r="T2696" s="43">
        <f ca="1">_xll.BInterpol('Base CDI'!$H$4:$H$28,'Base CDI'!$J$4:$J$29,S2696,"Cubic","Extrapolate=Linear","MultiX=Average","Skip=True","Sort=True")</f>
        <v>13.749613038473214</v>
      </c>
      <c r="U2696" s="43">
        <f ca="1">_xll.BInterpol('Base CDI'!$H$4:$H$28,'Base CDI'!$I$4:$I$29,S2696,"Cubic","Extrapolate=Linear","MultiX=Average","Skip=True","Sort=True")</f>
        <v>13.748073046455032</v>
      </c>
    </row>
    <row r="2697" spans="16:21" x14ac:dyDescent="0.25">
      <c r="P2697" s="10">
        <v>38433</v>
      </c>
      <c r="Q2697">
        <v>12.26796</v>
      </c>
      <c r="S2697" s="42">
        <f t="shared" ca="1" si="46"/>
        <v>48541</v>
      </c>
      <c r="T2697" s="43">
        <f ca="1">_xll.BInterpol('Base CDI'!$H$4:$H$28,'Base CDI'!$J$4:$J$29,S2697,"Cubic","Extrapolate=Linear","MultiX=Average","Skip=True","Sort=True")</f>
        <v>13.7496499390103</v>
      </c>
      <c r="U2697" s="43">
        <f ca="1">_xll.BInterpol('Base CDI'!$H$4:$H$28,'Base CDI'!$I$4:$I$29,S2697,"Cubic","Extrapolate=Linear","MultiX=Average","Skip=True","Sort=True")</f>
        <v>13.748121312101492</v>
      </c>
    </row>
    <row r="2698" spans="16:21" x14ac:dyDescent="0.25">
      <c r="P2698" s="10">
        <v>38434</v>
      </c>
      <c r="Q2698">
        <v>12.27651</v>
      </c>
      <c r="S2698" s="42">
        <f t="shared" ca="1" si="46"/>
        <v>48542</v>
      </c>
      <c r="T2698" s="43">
        <f ca="1">_xll.BInterpol('Base CDI'!$H$4:$H$28,'Base CDI'!$J$4:$J$29,S2698,"Cubic","Extrapolate=Linear","MultiX=Average","Skip=True","Sort=True")</f>
        <v>13.749686647859226</v>
      </c>
      <c r="U2698" s="43">
        <f ca="1">_xll.BInterpol('Base CDI'!$H$4:$H$28,'Base CDI'!$I$4:$I$29,S2698,"Cubic","Extrapolate=Linear","MultiX=Average","Skip=True","Sort=True")</f>
        <v>13.748169457464943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48543</v>
      </c>
      <c r="T2699" s="43">
        <f ca="1">_xll.BInterpol('Base CDI'!$H$4:$H$28,'Base CDI'!$J$4:$J$29,S2699,"Cubic","Extrapolate=Linear","MultiX=Average","Skip=True","Sort=True")</f>
        <v>13.749723165210103</v>
      </c>
      <c r="U2699" s="43">
        <f ca="1">_xll.BInterpol('Base CDI'!$H$4:$H$28,'Base CDI'!$I$4:$I$29,S2699,"Cubic","Extrapolate=Linear","MultiX=Average","Skip=True","Sort=True")</f>
        <v>13.748217482838072</v>
      </c>
    </row>
    <row r="2700" spans="16:21" x14ac:dyDescent="0.25">
      <c r="P2700" s="10">
        <v>38439</v>
      </c>
      <c r="Q2700">
        <v>12.29364</v>
      </c>
      <c r="S2700" s="42">
        <f t="shared" ca="1" si="47"/>
        <v>48544</v>
      </c>
      <c r="T2700" s="43">
        <f ca="1">_xll.BInterpol('Base CDI'!$H$4:$H$28,'Base CDI'!$J$4:$J$29,S2700,"Cubic","Extrapolate=Linear","MultiX=Average","Skip=True","Sort=True")</f>
        <v>13.749759491253039</v>
      </c>
      <c r="U2700" s="43">
        <f ca="1">_xll.BInterpol('Base CDI'!$H$4:$H$28,'Base CDI'!$I$4:$I$29,S2700,"Cubic","Extrapolate=Linear","MultiX=Average","Skip=True","Sort=True")</f>
        <v>13.748265388513568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48545</v>
      </c>
      <c r="T2701" s="43">
        <f ca="1">_xll.BInterpol('Base CDI'!$H$4:$H$28,'Base CDI'!$J$4:$J$29,S2701,"Cubic","Extrapolate=Linear","MultiX=Average","Skip=True","Sort=True")</f>
        <v>13.74979562617815</v>
      </c>
      <c r="U2701" s="43">
        <f ca="1">_xll.BInterpol('Base CDI'!$H$4:$H$28,'Base CDI'!$I$4:$I$29,S2701,"Cubic","Extrapolate=Linear","MultiX=Average","Skip=True","Sort=True")</f>
        <v>13.748313174784119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48546</v>
      </c>
      <c r="T2702" s="43">
        <f ca="1">_xll.BInterpol('Base CDI'!$H$4:$H$28,'Base CDI'!$J$4:$J$29,S2702,"Cubic","Extrapolate=Linear","MultiX=Average","Skip=True","Sort=True")</f>
        <v>13.749831570175543</v>
      </c>
      <c r="U2702" s="43">
        <f ca="1">_xll.BInterpol('Base CDI'!$H$4:$H$28,'Base CDI'!$I$4:$I$29,S2702,"Cubic","Extrapolate=Linear","MultiX=Average","Skip=True","Sort=True")</f>
        <v>13.748360841942416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48547</v>
      </c>
      <c r="T2703" s="43">
        <f ca="1">_xll.BInterpol('Base CDI'!$H$4:$H$28,'Base CDI'!$J$4:$J$29,S2703,"Cubic","Extrapolate=Linear","MultiX=Average","Skip=True","Sort=True")</f>
        <v>13.74986732343533</v>
      </c>
      <c r="U2703" s="43">
        <f ca="1">_xll.BInterpol('Base CDI'!$H$4:$H$28,'Base CDI'!$I$4:$I$29,S2703,"Cubic","Extrapolate=Linear","MultiX=Average","Skip=True","Sort=True")</f>
        <v>13.748408390281146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48548</v>
      </c>
      <c r="T2704" s="43">
        <f ca="1">_xll.BInterpol('Base CDI'!$H$4:$H$28,'Base CDI'!$J$4:$J$29,S2704,"Cubic","Extrapolate=Linear","MultiX=Average","Skip=True","Sort=True")</f>
        <v>13.749902886147625</v>
      </c>
      <c r="U2704" s="43">
        <f ca="1">_xll.BInterpol('Base CDI'!$H$4:$H$28,'Base CDI'!$I$4:$I$29,S2704,"Cubic","Extrapolate=Linear","MultiX=Average","Skip=True","Sort=True")</f>
        <v>13.748455820092998</v>
      </c>
    </row>
    <row r="2705" spans="16:21" x14ac:dyDescent="0.25">
      <c r="P2705" s="10">
        <v>38446</v>
      </c>
      <c r="Q2705">
        <v>12.33656</v>
      </c>
      <c r="S2705" s="42">
        <f t="shared" ca="1" si="47"/>
        <v>48549</v>
      </c>
      <c r="T2705" s="43">
        <f ca="1">_xll.BInterpol('Base CDI'!$H$4:$H$28,'Base CDI'!$J$4:$J$29,S2705,"Cubic","Extrapolate=Linear","MultiX=Average","Skip=True","Sort=True")</f>
        <v>13.749938258502535</v>
      </c>
      <c r="U2705" s="43">
        <f ca="1">_xll.BInterpol('Base CDI'!$H$4:$H$28,'Base CDI'!$I$4:$I$29,S2705,"Cubic","Extrapolate=Linear","MultiX=Average","Skip=True","Sort=True")</f>
        <v>13.748503131670658</v>
      </c>
    </row>
    <row r="2706" spans="16:21" x14ac:dyDescent="0.25">
      <c r="P2706" s="10">
        <v>38447</v>
      </c>
      <c r="Q2706">
        <v>12.34516</v>
      </c>
      <c r="S2706" s="42">
        <f t="shared" ca="1" si="47"/>
        <v>48550</v>
      </c>
      <c r="T2706" s="43">
        <f ca="1">_xll.BInterpol('Base CDI'!$H$4:$H$28,'Base CDI'!$J$4:$J$29,S2706,"Cubic","Extrapolate=Linear","MultiX=Average","Skip=True","Sort=True")</f>
        <v>13.749973440690175</v>
      </c>
      <c r="U2706" s="43">
        <f ca="1">_xll.BInterpol('Base CDI'!$H$4:$H$28,'Base CDI'!$I$4:$I$29,S2706,"Cubic","Extrapolate=Linear","MultiX=Average","Skip=True","Sort=True")</f>
        <v>13.74855032530682</v>
      </c>
    </row>
    <row r="2707" spans="16:21" x14ac:dyDescent="0.25">
      <c r="P2707" s="10">
        <v>38448</v>
      </c>
      <c r="Q2707">
        <v>12.35378</v>
      </c>
      <c r="S2707" s="42">
        <f t="shared" ca="1" si="47"/>
        <v>48551</v>
      </c>
      <c r="T2707" s="43">
        <f ca="1">_xll.BInterpol('Base CDI'!$H$4:$H$28,'Base CDI'!$J$4:$J$29,S2707,"Cubic","Extrapolate=Linear","MultiX=Average","Skip=True","Sort=True")</f>
        <v>13.750008432900652</v>
      </c>
      <c r="U2707" s="43">
        <f ca="1">_xll.BInterpol('Base CDI'!$H$4:$H$28,'Base CDI'!$I$4:$I$29,S2707,"Cubic","Extrapolate=Linear","MultiX=Average","Skip=True","Sort=True")</f>
        <v>13.748597401294166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48552</v>
      </c>
      <c r="T2708" s="43">
        <f ca="1">_xll.BInterpol('Base CDI'!$H$4:$H$28,'Base CDI'!$J$4:$J$29,S2708,"Cubic","Extrapolate=Linear","MultiX=Average","Skip=True","Sort=True")</f>
        <v>13.75004323532408</v>
      </c>
      <c r="U2708" s="43">
        <f ca="1">_xll.BInterpol('Base CDI'!$H$4:$H$28,'Base CDI'!$I$4:$I$29,S2708,"Cubic","Extrapolate=Linear","MultiX=Average","Skip=True","Sort=True")</f>
        <v>13.748644359925391</v>
      </c>
    </row>
    <row r="2709" spans="16:21" x14ac:dyDescent="0.25">
      <c r="P2709" s="10">
        <v>38450</v>
      </c>
      <c r="Q2709">
        <v>12.37102</v>
      </c>
      <c r="S2709" s="42">
        <f t="shared" ca="1" si="47"/>
        <v>48553</v>
      </c>
      <c r="T2709" s="43">
        <f ca="1">_xll.BInterpol('Base CDI'!$H$4:$H$28,'Base CDI'!$J$4:$J$29,S2709,"Cubic","Extrapolate=Linear","MultiX=Average","Skip=True","Sort=True")</f>
        <v>13.750077848150571</v>
      </c>
      <c r="U2709" s="43">
        <f ca="1">_xll.BInterpol('Base CDI'!$H$4:$H$28,'Base CDI'!$I$4:$I$29,S2709,"Cubic","Extrapolate=Linear","MultiX=Average","Skip=True","Sort=True")</f>
        <v>13.748691201493179</v>
      </c>
    </row>
    <row r="2710" spans="16:21" x14ac:dyDescent="0.25">
      <c r="P2710" s="10">
        <v>38453</v>
      </c>
      <c r="Q2710">
        <v>12.37965</v>
      </c>
      <c r="S2710" s="42">
        <f t="shared" ca="1" si="47"/>
        <v>48554</v>
      </c>
      <c r="T2710" s="43">
        <f ca="1">_xll.BInterpol('Base CDI'!$H$4:$H$28,'Base CDI'!$J$4:$J$29,S2710,"Cubic","Extrapolate=Linear","MultiX=Average","Skip=True","Sort=True")</f>
        <v>13.750112271570233</v>
      </c>
      <c r="U2710" s="43">
        <f ca="1">_xll.BInterpol('Base CDI'!$H$4:$H$28,'Base CDI'!$I$4:$I$29,S2710,"Cubic","Extrapolate=Linear","MultiX=Average","Skip=True","Sort=True")</f>
        <v>13.748737926290222</v>
      </c>
    </row>
    <row r="2711" spans="16:21" x14ac:dyDescent="0.25">
      <c r="P2711" s="10">
        <v>38454</v>
      </c>
      <c r="Q2711">
        <v>12.38828</v>
      </c>
      <c r="S2711" s="42">
        <f t="shared" ca="1" si="47"/>
        <v>48555</v>
      </c>
      <c r="T2711" s="43">
        <f ca="1">_xll.BInterpol('Base CDI'!$H$4:$H$28,'Base CDI'!$J$4:$J$29,S2711,"Cubic","Extrapolate=Linear","MultiX=Average","Skip=True","Sort=True")</f>
        <v>13.750146505773179</v>
      </c>
      <c r="U2711" s="43">
        <f ca="1">_xll.BInterpol('Base CDI'!$H$4:$H$28,'Base CDI'!$I$4:$I$29,S2711,"Cubic","Extrapolate=Linear","MultiX=Average","Skip=True","Sort=True")</f>
        <v>13.748784534609205</v>
      </c>
    </row>
    <row r="2712" spans="16:21" x14ac:dyDescent="0.25">
      <c r="P2712" s="10">
        <v>38455</v>
      </c>
      <c r="Q2712">
        <v>12.3969</v>
      </c>
      <c r="S2712" s="42">
        <f t="shared" ca="1" si="47"/>
        <v>48556</v>
      </c>
      <c r="T2712" s="43">
        <f ca="1">_xll.BInterpol('Base CDI'!$H$4:$H$28,'Base CDI'!$J$4:$J$29,S2712,"Cubic","Extrapolate=Linear","MultiX=Average","Skip=True","Sort=True")</f>
        <v>13.750180550949521</v>
      </c>
      <c r="U2712" s="43">
        <f ca="1">_xll.BInterpol('Base CDI'!$H$4:$H$28,'Base CDI'!$I$4:$I$29,S2712,"Cubic","Extrapolate=Linear","MultiX=Average","Skip=True","Sort=True")</f>
        <v>13.74883102674282</v>
      </c>
    </row>
    <row r="2713" spans="16:21" x14ac:dyDescent="0.25">
      <c r="P2713" s="10">
        <v>38456</v>
      </c>
      <c r="Q2713">
        <v>12.40554</v>
      </c>
      <c r="S2713" s="42">
        <f t="shared" ca="1" si="47"/>
        <v>48557</v>
      </c>
      <c r="T2713" s="43">
        <f ca="1">_xll.BInterpol('Base CDI'!$H$4:$H$28,'Base CDI'!$J$4:$J$29,S2713,"Cubic","Extrapolate=Linear","MultiX=Average","Skip=True","Sort=True")</f>
        <v>13.750214407289366</v>
      </c>
      <c r="U2713" s="43">
        <f ca="1">_xll.BInterpol('Base CDI'!$H$4:$H$28,'Base CDI'!$I$4:$I$29,S2713,"Cubic","Extrapolate=Linear","MultiX=Average","Skip=True","Sort=True")</f>
        <v>13.748877402983753</v>
      </c>
    </row>
    <row r="2714" spans="16:21" x14ac:dyDescent="0.25">
      <c r="P2714" s="10">
        <v>38457</v>
      </c>
      <c r="Q2714">
        <v>12.41419</v>
      </c>
      <c r="S2714" s="42">
        <f t="shared" ca="1" si="47"/>
        <v>48558</v>
      </c>
      <c r="T2714" s="43">
        <f ca="1">_xll.BInterpol('Base CDI'!$H$4:$H$28,'Base CDI'!$J$4:$J$29,S2714,"Cubic","Extrapolate=Linear","MultiX=Average","Skip=True","Sort=True")</f>
        <v>13.750248074982832</v>
      </c>
      <c r="U2714" s="43">
        <f ca="1">_xll.BInterpol('Base CDI'!$H$4:$H$28,'Base CDI'!$I$4:$I$29,S2714,"Cubic","Extrapolate=Linear","MultiX=Average","Skip=True","Sort=True")</f>
        <v>13.748923663624694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48559</v>
      </c>
      <c r="T2715" s="43">
        <f ca="1">_xll.BInterpol('Base CDI'!$H$4:$H$28,'Base CDI'!$J$4:$J$29,S2715,"Cubic","Extrapolate=Linear","MultiX=Average","Skip=True","Sort=True")</f>
        <v>13.750281554220024</v>
      </c>
      <c r="U2715" s="43">
        <f ca="1">_xll.BInterpol('Base CDI'!$H$4:$H$28,'Base CDI'!$I$4:$I$29,S2715,"Cubic","Extrapolate=Linear","MultiX=Average","Skip=True","Sort=True")</f>
        <v>13.748969808958332</v>
      </c>
    </row>
    <row r="2716" spans="16:21" x14ac:dyDescent="0.25">
      <c r="P2716" s="10">
        <v>38461</v>
      </c>
      <c r="Q2716">
        <v>12.43149</v>
      </c>
      <c r="S2716" s="42">
        <f t="shared" ca="1" si="47"/>
        <v>48560</v>
      </c>
      <c r="T2716" s="43">
        <f ca="1">_xll.BInterpol('Base CDI'!$H$4:$H$28,'Base CDI'!$J$4:$J$29,S2716,"Cubic","Extrapolate=Linear","MultiX=Average","Skip=True","Sort=True")</f>
        <v>13.750314845191054</v>
      </c>
      <c r="U2716" s="43">
        <f ca="1">_xll.BInterpol('Base CDI'!$H$4:$H$28,'Base CDI'!$I$4:$I$29,S2716,"Cubic","Extrapolate=Linear","MultiX=Average","Skip=True","Sort=True")</f>
        <v>13.749015839277355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48561</v>
      </c>
      <c r="T2717" s="43">
        <f ca="1">_xll.BInterpol('Base CDI'!$H$4:$H$28,'Base CDI'!$J$4:$J$29,S2717,"Cubic","Extrapolate=Linear","MultiX=Average","Skip=True","Sort=True")</f>
        <v>13.750347948086036</v>
      </c>
      <c r="U2717" s="43">
        <f ca="1">_xll.BInterpol('Base CDI'!$H$4:$H$28,'Base CDI'!$I$4:$I$29,S2717,"Cubic","Extrapolate=Linear","MultiX=Average","Skip=True","Sort=True")</f>
        <v>13.749061754874452</v>
      </c>
    </row>
    <row r="2718" spans="16:21" x14ac:dyDescent="0.25">
      <c r="P2718" s="10">
        <v>38464</v>
      </c>
      <c r="Q2718">
        <v>12.44882</v>
      </c>
      <c r="S2718" s="42">
        <f t="shared" ca="1" si="47"/>
        <v>48562</v>
      </c>
      <c r="T2718" s="43">
        <f ca="1">_xll.BInterpol('Base CDI'!$H$4:$H$28,'Base CDI'!$J$4:$J$29,S2718,"Cubic","Extrapolate=Linear","MultiX=Average","Skip=True","Sort=True")</f>
        <v>13.75038086309508</v>
      </c>
      <c r="U2718" s="43">
        <f ca="1">_xll.BInterpol('Base CDI'!$H$4:$H$28,'Base CDI'!$I$4:$I$29,S2718,"Cubic","Extrapolate=Linear","MultiX=Average","Skip=True","Sort=True")</f>
        <v>13.749107556042309</v>
      </c>
    </row>
    <row r="2719" spans="16:21" x14ac:dyDescent="0.25">
      <c r="P2719" s="10">
        <v>38467</v>
      </c>
      <c r="Q2719">
        <v>12.45757</v>
      </c>
      <c r="S2719" s="42">
        <f t="shared" ca="1" si="47"/>
        <v>48563</v>
      </c>
      <c r="T2719" s="43">
        <f ca="1">_xll.BInterpol('Base CDI'!$H$4:$H$28,'Base CDI'!$J$4:$J$29,S2719,"Cubic","Extrapolate=Linear","MultiX=Average","Skip=True","Sort=True")</f>
        <v>13.750413590408296</v>
      </c>
      <c r="U2719" s="43">
        <f ca="1">_xll.BInterpol('Base CDI'!$H$4:$H$28,'Base CDI'!$I$4:$I$29,S2719,"Cubic","Extrapolate=Linear","MultiX=Average","Skip=True","Sort=True")</f>
        <v>13.74915324307362</v>
      </c>
    </row>
    <row r="2720" spans="16:21" x14ac:dyDescent="0.25">
      <c r="P2720" s="10">
        <v>38468</v>
      </c>
      <c r="Q2720">
        <v>12.46635</v>
      </c>
      <c r="S2720" s="42">
        <f t="shared" ca="1" si="47"/>
        <v>48564</v>
      </c>
      <c r="T2720" s="43">
        <f ca="1">_xll.BInterpol('Base CDI'!$H$4:$H$28,'Base CDI'!$J$4:$J$29,S2720,"Cubic","Extrapolate=Linear","MultiX=Average","Skip=True","Sort=True")</f>
        <v>13.750446130215796</v>
      </c>
      <c r="U2720" s="43">
        <f ca="1">_xll.BInterpol('Base CDI'!$H$4:$H$28,'Base CDI'!$I$4:$I$29,S2720,"Cubic","Extrapolate=Linear","MultiX=Average","Skip=True","Sort=True")</f>
        <v>13.749198816261067</v>
      </c>
    </row>
    <row r="2721" spans="16:21" x14ac:dyDescent="0.25">
      <c r="P2721" s="10">
        <v>38469</v>
      </c>
      <c r="Q2721">
        <v>12.47513</v>
      </c>
      <c r="S2721" s="42">
        <f t="shared" ca="1" si="47"/>
        <v>48565</v>
      </c>
      <c r="T2721" s="43">
        <f ca="1">_xll.BInterpol('Base CDI'!$H$4:$H$28,'Base CDI'!$J$4:$J$29,S2721,"Cubic","Extrapolate=Linear","MultiX=Average","Skip=True","Sort=True")</f>
        <v>13.75047848270769</v>
      </c>
      <c r="U2721" s="43">
        <f ca="1">_xll.BInterpol('Base CDI'!$H$4:$H$28,'Base CDI'!$I$4:$I$29,S2721,"Cubic","Extrapolate=Linear","MultiX=Average","Skip=True","Sort=True")</f>
        <v>13.749244275897345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48566</v>
      </c>
      <c r="T2722" s="43">
        <f ca="1">_xll.BInterpol('Base CDI'!$H$4:$H$28,'Base CDI'!$J$4:$J$29,S2722,"Cubic","Extrapolate=Linear","MultiX=Average","Skip=True","Sort=True")</f>
        <v>13.750510648074091</v>
      </c>
      <c r="U2722" s="43">
        <f ca="1">_xll.BInterpol('Base CDI'!$H$4:$H$28,'Base CDI'!$I$4:$I$29,S2722,"Cubic","Extrapolate=Linear","MultiX=Average","Skip=True","Sort=True")</f>
        <v>13.749289622275139</v>
      </c>
    </row>
    <row r="2723" spans="16:21" x14ac:dyDescent="0.25">
      <c r="P2723" s="10">
        <v>38471</v>
      </c>
      <c r="Q2723">
        <v>12.49272</v>
      </c>
      <c r="S2723" s="42">
        <f t="shared" ca="1" si="47"/>
        <v>48567</v>
      </c>
      <c r="T2723" s="43">
        <f ca="1">_xll.BInterpol('Base CDI'!$H$4:$H$28,'Base CDI'!$J$4:$J$29,S2723,"Cubic","Extrapolate=Linear","MultiX=Average","Skip=True","Sort=True")</f>
        <v>13.750542626505109</v>
      </c>
      <c r="U2723" s="43">
        <f ca="1">_xll.BInterpol('Base CDI'!$H$4:$H$28,'Base CDI'!$I$4:$I$29,S2723,"Cubic","Extrapolate=Linear","MultiX=Average","Skip=True","Sort=True")</f>
        <v>13.749334855687136</v>
      </c>
    </row>
    <row r="2724" spans="16:21" x14ac:dyDescent="0.25">
      <c r="P2724" s="10">
        <v>38474</v>
      </c>
      <c r="Q2724">
        <v>12.50154</v>
      </c>
      <c r="S2724" s="42">
        <f t="shared" ca="1" si="47"/>
        <v>48568</v>
      </c>
      <c r="T2724" s="43">
        <f ca="1">_xll.BInterpol('Base CDI'!$H$4:$H$28,'Base CDI'!$J$4:$J$29,S2724,"Cubic","Extrapolate=Linear","MultiX=Average","Skip=True","Sort=True")</f>
        <v>13.750574418190855</v>
      </c>
      <c r="U2724" s="43">
        <f ca="1">_xll.BInterpol('Base CDI'!$H$4:$H$28,'Base CDI'!$I$4:$I$29,S2724,"Cubic","Extrapolate=Linear","MultiX=Average","Skip=True","Sort=True")</f>
        <v>13.749379976426029</v>
      </c>
    </row>
    <row r="2725" spans="16:21" x14ac:dyDescent="0.25">
      <c r="P2725" s="10">
        <v>38475</v>
      </c>
      <c r="Q2725">
        <v>12.51037</v>
      </c>
      <c r="S2725" s="42">
        <f t="shared" ca="1" si="47"/>
        <v>48569</v>
      </c>
      <c r="T2725" s="43">
        <f ca="1">_xll.BInterpol('Base CDI'!$H$4:$H$28,'Base CDI'!$J$4:$J$29,S2725,"Cubic","Extrapolate=Linear","MultiX=Average","Skip=True","Sort=True")</f>
        <v>13.75060602332144</v>
      </c>
      <c r="U2725" s="43">
        <f ca="1">_xll.BInterpol('Base CDI'!$H$4:$H$28,'Base CDI'!$I$4:$I$29,S2725,"Cubic","Extrapolate=Linear","MultiX=Average","Skip=True","Sort=True")</f>
        <v>13.749424984784504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48570</v>
      </c>
      <c r="T2726" s="43">
        <f ca="1">_xll.BInterpol('Base CDI'!$H$4:$H$28,'Base CDI'!$J$4:$J$29,S2726,"Cubic","Extrapolate=Linear","MultiX=Average","Skip=True","Sort=True")</f>
        <v>13.750637442086978</v>
      </c>
      <c r="U2726" s="43">
        <f ca="1">_xll.BInterpol('Base CDI'!$H$4:$H$28,'Base CDI'!$I$4:$I$29,S2726,"Cubic","Extrapolate=Linear","MultiX=Average","Skip=True","Sort=True")</f>
        <v>13.74946988105525</v>
      </c>
    </row>
    <row r="2727" spans="16:21" x14ac:dyDescent="0.25">
      <c r="P2727" s="10">
        <v>38477</v>
      </c>
      <c r="Q2727">
        <v>12.52806</v>
      </c>
      <c r="S2727" s="42">
        <f t="shared" ca="1" si="47"/>
        <v>48571</v>
      </c>
      <c r="T2727" s="43">
        <f ca="1">_xll.BInterpol('Base CDI'!$H$4:$H$28,'Base CDI'!$J$4:$J$29,S2727,"Cubic","Extrapolate=Linear","MultiX=Average","Skip=True","Sort=True")</f>
        <v>13.750668674677575</v>
      </c>
      <c r="U2727" s="43">
        <f ca="1">_xll.BInterpol('Base CDI'!$H$4:$H$28,'Base CDI'!$I$4:$I$29,S2727,"Cubic","Extrapolate=Linear","MultiX=Average","Skip=True","Sort=True")</f>
        <v>13.749514665530956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48572</v>
      </c>
      <c r="T2728" s="43">
        <f ca="1">_xll.BInterpol('Base CDI'!$H$4:$H$28,'Base CDI'!$J$4:$J$29,S2728,"Cubic","Extrapolate=Linear","MultiX=Average","Skip=True","Sort=True")</f>
        <v>13.750699721283345</v>
      </c>
      <c r="U2728" s="43">
        <f ca="1">_xll.BInterpol('Base CDI'!$H$4:$H$28,'Base CDI'!$I$4:$I$29,S2728,"Cubic","Extrapolate=Linear","MultiX=Average","Skip=True","Sort=True")</f>
        <v>13.74955933850431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48573</v>
      </c>
      <c r="T2729" s="43">
        <f ca="1">_xll.BInterpol('Base CDI'!$H$4:$H$28,'Base CDI'!$J$4:$J$29,S2729,"Cubic","Extrapolate=Linear","MultiX=Average","Skip=True","Sort=True")</f>
        <v>13.7507305820944</v>
      </c>
      <c r="U2729" s="43">
        <f ca="1">_xll.BInterpol('Base CDI'!$H$4:$H$28,'Base CDI'!$I$4:$I$29,S2729,"Cubic","Extrapolate=Linear","MultiX=Average","Skip=True","Sort=True")</f>
        <v>13.749603900268001</v>
      </c>
    </row>
    <row r="2730" spans="16:21" x14ac:dyDescent="0.25">
      <c r="P2730" s="10">
        <v>38482</v>
      </c>
      <c r="Q2730">
        <v>12.55463</v>
      </c>
      <c r="S2730" s="42">
        <f t="shared" ca="1" si="47"/>
        <v>48574</v>
      </c>
      <c r="T2730" s="43">
        <f ca="1">_xll.BInterpol('Base CDI'!$H$4:$H$28,'Base CDI'!$J$4:$J$29,S2730,"Cubic","Extrapolate=Linear","MultiX=Average","Skip=True","Sort=True")</f>
        <v>13.75076125730085</v>
      </c>
      <c r="U2730" s="43">
        <f ca="1">_xll.BInterpol('Base CDI'!$H$4:$H$28,'Base CDI'!$I$4:$I$29,S2730,"Cubic","Extrapolate=Linear","MultiX=Average","Skip=True","Sort=True")</f>
        <v>13.749648351114718</v>
      </c>
    </row>
    <row r="2731" spans="16:21" x14ac:dyDescent="0.25">
      <c r="P2731" s="10">
        <v>38483</v>
      </c>
      <c r="Q2731">
        <v>12.56349</v>
      </c>
      <c r="S2731" s="42">
        <f t="shared" ca="1" si="47"/>
        <v>48575</v>
      </c>
      <c r="T2731" s="43">
        <f ca="1">_xll.BInterpol('Base CDI'!$H$4:$H$28,'Base CDI'!$J$4:$J$29,S2731,"Cubic","Extrapolate=Linear","MultiX=Average","Skip=True","Sort=True")</f>
        <v>13.750791747092805</v>
      </c>
      <c r="U2731" s="43">
        <f ca="1">_xll.BInterpol('Base CDI'!$H$4:$H$28,'Base CDI'!$I$4:$I$29,S2731,"Cubic","Extrapolate=Linear","MultiX=Average","Skip=True","Sort=True")</f>
        <v>13.749692691337147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48576</v>
      </c>
      <c r="T2732" s="43">
        <f ca="1">_xll.BInterpol('Base CDI'!$H$4:$H$28,'Base CDI'!$J$4:$J$29,S2732,"Cubic","Extrapolate=Linear","MultiX=Average","Skip=True","Sort=True")</f>
        <v>13.750822051660377</v>
      </c>
      <c r="U2732" s="43">
        <f ca="1">_xll.BInterpol('Base CDI'!$H$4:$H$28,'Base CDI'!$I$4:$I$29,S2732,"Cubic","Extrapolate=Linear","MultiX=Average","Skip=True","Sort=True")</f>
        <v>13.749736921227981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48577</v>
      </c>
      <c r="T2733" s="43">
        <f ca="1">_xll.BInterpol('Base CDI'!$H$4:$H$28,'Base CDI'!$J$4:$J$29,S2733,"Cubic","Extrapolate=Linear","MultiX=Average","Skip=True","Sort=True")</f>
        <v>13.750852171193678</v>
      </c>
      <c r="U2733" s="43">
        <f ca="1">_xll.BInterpol('Base CDI'!$H$4:$H$28,'Base CDI'!$I$4:$I$29,S2733,"Cubic","Extrapolate=Linear","MultiX=Average","Skip=True","Sort=True")</f>
        <v>13.749781041079906</v>
      </c>
    </row>
    <row r="2734" spans="16:21" x14ac:dyDescent="0.25">
      <c r="P2734" s="10">
        <v>38488</v>
      </c>
      <c r="Q2734">
        <v>12.59013</v>
      </c>
      <c r="S2734" s="42">
        <f t="shared" ca="1" si="47"/>
        <v>48578</v>
      </c>
      <c r="T2734" s="43">
        <f ca="1">_xll.BInterpol('Base CDI'!$H$4:$H$28,'Base CDI'!$J$4:$J$29,S2734,"Cubic","Extrapolate=Linear","MultiX=Average","Skip=True","Sort=True")</f>
        <v>13.75088210588282</v>
      </c>
      <c r="U2734" s="43">
        <f ca="1">_xll.BInterpol('Base CDI'!$H$4:$H$28,'Base CDI'!$I$4:$I$29,S2734,"Cubic","Extrapolate=Linear","MultiX=Average","Skip=True","Sort=True")</f>
        <v>13.74982505118561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48579</v>
      </c>
      <c r="T2735" s="43">
        <f ca="1">_xll.BInterpol('Base CDI'!$H$4:$H$28,'Base CDI'!$J$4:$J$29,S2735,"Cubic","Extrapolate=Linear","MultiX=Average","Skip=True","Sort=True")</f>
        <v>13.750911855917911</v>
      </c>
      <c r="U2735" s="43">
        <f ca="1">_xll.BInterpol('Base CDI'!$H$4:$H$28,'Base CDI'!$I$4:$I$29,S2735,"Cubic","Extrapolate=Linear","MultiX=Average","Skip=True","Sort=True")</f>
        <v>13.749868951837783</v>
      </c>
    </row>
    <row r="2736" spans="16:21" x14ac:dyDescent="0.25">
      <c r="P2736" s="10">
        <v>38490</v>
      </c>
      <c r="Q2736">
        <v>12.60792</v>
      </c>
      <c r="S2736" s="42">
        <f t="shared" ca="1" si="47"/>
        <v>48580</v>
      </c>
      <c r="T2736" s="43">
        <f ca="1">_xll.BInterpol('Base CDI'!$H$4:$H$28,'Base CDI'!$J$4:$J$29,S2736,"Cubic","Extrapolate=Linear","MultiX=Average","Skip=True","Sort=True")</f>
        <v>13.750941421489063</v>
      </c>
      <c r="U2736" s="43">
        <f ca="1">_xll.BInterpol('Base CDI'!$H$4:$H$28,'Base CDI'!$I$4:$I$29,S2736,"Cubic","Extrapolate=Linear","MultiX=Average","Skip=True","Sort=True")</f>
        <v>13.749912743329114</v>
      </c>
    </row>
    <row r="2737" spans="16:21" x14ac:dyDescent="0.25">
      <c r="P2737" s="10">
        <v>38491</v>
      </c>
      <c r="Q2737">
        <v>12.61683</v>
      </c>
      <c r="S2737" s="42">
        <f t="shared" ca="1" si="47"/>
        <v>48581</v>
      </c>
      <c r="T2737" s="43">
        <f ca="1">_xll.BInterpol('Base CDI'!$H$4:$H$28,'Base CDI'!$J$4:$J$29,S2737,"Cubic","Extrapolate=Linear","MultiX=Average","Skip=True","Sort=True")</f>
        <v>13.750970802786389</v>
      </c>
      <c r="U2737" s="43">
        <f ca="1">_xll.BInterpol('Base CDI'!$H$4:$H$28,'Base CDI'!$I$4:$I$29,S2737,"Cubic","Extrapolate=Linear","MultiX=Average","Skip=True","Sort=True")</f>
        <v>13.74995642595229</v>
      </c>
    </row>
    <row r="2738" spans="16:21" x14ac:dyDescent="0.25">
      <c r="P2738" s="10">
        <v>38492</v>
      </c>
      <c r="Q2738">
        <v>12.62584</v>
      </c>
      <c r="S2738" s="42">
        <f t="shared" ca="1" si="47"/>
        <v>48582</v>
      </c>
      <c r="T2738" s="43">
        <f ca="1">_xll.BInterpol('Base CDI'!$H$4:$H$28,'Base CDI'!$J$4:$J$29,S2738,"Cubic","Extrapolate=Linear","MultiX=Average","Skip=True","Sort=True")</f>
        <v>13.750999999999999</v>
      </c>
      <c r="U2738" s="43">
        <f ca="1">_xll.BInterpol('Base CDI'!$H$4:$H$28,'Base CDI'!$I$4:$I$29,S2738,"Cubic","Extrapolate=Linear","MultiX=Average","Skip=True","Sort=True")</f>
        <v>13.75</v>
      </c>
    </row>
    <row r="2739" spans="16:21" x14ac:dyDescent="0.25">
      <c r="P2739" s="10">
        <v>38495</v>
      </c>
      <c r="Q2739">
        <v>12.63485</v>
      </c>
      <c r="S2739" s="42">
        <f t="shared" ca="1" si="47"/>
        <v>48583</v>
      </c>
      <c r="T2739" s="43">
        <f ca="1">_xll.BInterpol('Base CDI'!$H$4:$H$28,'Base CDI'!$J$4:$J$29,S2739,"Cubic","Extrapolate=Linear","MultiX=Average","Skip=True","Sort=True")</f>
        <v>13.751029013320963</v>
      </c>
      <c r="U2739" s="43">
        <f ca="1">_xll.BInterpol('Base CDI'!$H$4:$H$28,'Base CDI'!$I$4:$I$29,S2739,"Cubic","Extrapolate=Linear","MultiX=Average","Skip=True","Sort=True")</f>
        <v>13.750043465708529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48584</v>
      </c>
      <c r="T2740" s="43">
        <f ca="1">_xll.BInterpol('Base CDI'!$H$4:$H$28,'Base CDI'!$J$4:$J$29,S2740,"Cubic","Extrapolate=Linear","MultiX=Average","Skip=True","Sort=True")</f>
        <v>13.751057842944178</v>
      </c>
      <c r="U2740" s="43">
        <f ca="1">_xll.BInterpol('Base CDI'!$H$4:$H$28,'Base CDI'!$I$4:$I$29,S2740,"Cubic","Extrapolate=Linear","MultiX=Average","Skip=True","Sort=True")</f>
        <v>13.750086823088548</v>
      </c>
    </row>
    <row r="2741" spans="16:21" x14ac:dyDescent="0.25">
      <c r="P2741" s="10">
        <v>38497</v>
      </c>
      <c r="Q2741">
        <v>12.65291</v>
      </c>
      <c r="S2741" s="42">
        <f t="shared" ca="1" si="47"/>
        <v>48585</v>
      </c>
      <c r="T2741" s="43">
        <f ca="1">_xll.BInterpol('Base CDI'!$H$4:$H$28,'Base CDI'!$J$4:$J$29,S2741,"Cubic","Extrapolate=Linear","MultiX=Average","Skip=True","Sort=True")</f>
        <v>13.751086489065507</v>
      </c>
      <c r="U2741" s="43">
        <f ca="1">_xll.BInterpol('Base CDI'!$H$4:$H$28,'Base CDI'!$I$4:$I$29,S2741,"Cubic","Extrapolate=Linear","MultiX=Average","Skip=True","Sort=True")</f>
        <v>13.750130072094324</v>
      </c>
    </row>
    <row r="2742" spans="16:21" x14ac:dyDescent="0.25">
      <c r="P2742" s="10">
        <v>38499</v>
      </c>
      <c r="Q2742">
        <v>12.66194</v>
      </c>
      <c r="S2742" s="42">
        <f t="shared" ca="1" si="47"/>
        <v>48586</v>
      </c>
      <c r="T2742" s="43">
        <f ca="1">_xll.BInterpol('Base CDI'!$H$4:$H$28,'Base CDI'!$J$4:$J$29,S2742,"Cubic","Extrapolate=Linear","MultiX=Average","Skip=True","Sort=True")</f>
        <v>13.751114951880805</v>
      </c>
      <c r="U2742" s="43">
        <f ca="1">_xll.BInterpol('Base CDI'!$H$4:$H$28,'Base CDI'!$I$4:$I$29,S2742,"Cubic","Extrapolate=Linear","MultiX=Average","Skip=True","Sort=True")</f>
        <v>13.750173212680121</v>
      </c>
    </row>
    <row r="2743" spans="16:21" x14ac:dyDescent="0.25">
      <c r="P2743" s="10">
        <v>38502</v>
      </c>
      <c r="Q2743">
        <v>12.67098</v>
      </c>
      <c r="S2743" s="42">
        <f t="shared" ca="1" si="47"/>
        <v>48587</v>
      </c>
      <c r="T2743" s="43">
        <f ca="1">_xll.BInterpol('Base CDI'!$H$4:$H$28,'Base CDI'!$J$4:$J$29,S2743,"Cubic","Extrapolate=Linear","MultiX=Average","Skip=True","Sort=True")</f>
        <v>13.75114323158593</v>
      </c>
      <c r="U2743" s="43">
        <f ca="1">_xll.BInterpol('Base CDI'!$H$4:$H$28,'Base CDI'!$I$4:$I$29,S2743,"Cubic","Extrapolate=Linear","MultiX=Average","Skip=True","Sort=True")</f>
        <v>13.750216244800207</v>
      </c>
    </row>
    <row r="2744" spans="16:21" x14ac:dyDescent="0.25">
      <c r="P2744" s="10">
        <v>38503</v>
      </c>
      <c r="Q2744">
        <v>12.68004</v>
      </c>
      <c r="S2744" s="42">
        <f t="shared" ca="1" si="47"/>
        <v>48588</v>
      </c>
      <c r="T2744" s="43">
        <f ca="1">_xll.BInterpol('Base CDI'!$H$4:$H$28,'Base CDI'!$J$4:$J$29,S2744,"Cubic","Extrapolate=Linear","MultiX=Average","Skip=True","Sort=True")</f>
        <v>13.751171328376742</v>
      </c>
      <c r="U2744" s="43">
        <f ca="1">_xll.BInterpol('Base CDI'!$H$4:$H$28,'Base CDI'!$I$4:$I$29,S2744,"Cubic","Extrapolate=Linear","MultiX=Average","Skip=True","Sort=True")</f>
        <v>13.750259168408848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48589</v>
      </c>
      <c r="T2745" s="43">
        <f ca="1">_xll.BInterpol('Base CDI'!$H$4:$H$28,'Base CDI'!$J$4:$J$29,S2745,"Cubic","Extrapolate=Linear","MultiX=Average","Skip=True","Sort=True")</f>
        <v>13.751199242449099</v>
      </c>
      <c r="U2745" s="43">
        <f ca="1">_xll.BInterpol('Base CDI'!$H$4:$H$28,'Base CDI'!$I$4:$I$29,S2745,"Cubic","Extrapolate=Linear","MultiX=Average","Skip=True","Sort=True")</f>
        <v>13.750301983460309</v>
      </c>
    </row>
    <row r="2746" spans="16:21" x14ac:dyDescent="0.25">
      <c r="P2746" s="10">
        <v>38505</v>
      </c>
      <c r="Q2746">
        <v>12.6982</v>
      </c>
      <c r="S2746" s="42">
        <f t="shared" ca="1" si="47"/>
        <v>48590</v>
      </c>
      <c r="T2746" s="43">
        <f ca="1">_xll.BInterpol('Base CDI'!$H$4:$H$28,'Base CDI'!$J$4:$J$29,S2746,"Cubic","Extrapolate=Linear","MultiX=Average","Skip=True","Sort=True")</f>
        <v>13.751226973998859</v>
      </c>
      <c r="U2746" s="43">
        <f ca="1">_xll.BInterpol('Base CDI'!$H$4:$H$28,'Base CDI'!$I$4:$I$29,S2746,"Cubic","Extrapolate=Linear","MultiX=Average","Skip=True","Sort=True")</f>
        <v>13.750344689908859</v>
      </c>
    </row>
    <row r="2747" spans="16:21" x14ac:dyDescent="0.25">
      <c r="P2747" s="10">
        <v>38506</v>
      </c>
      <c r="Q2747">
        <v>12.70729</v>
      </c>
      <c r="S2747" s="42">
        <f t="shared" ca="1" si="47"/>
        <v>48591</v>
      </c>
      <c r="T2747" s="43">
        <f ca="1">_xll.BInterpol('Base CDI'!$H$4:$H$28,'Base CDI'!$J$4:$J$29,S2747,"Cubic","Extrapolate=Linear","MultiX=Average","Skip=True","Sort=True")</f>
        <v>13.751254523221881</v>
      </c>
      <c r="U2747" s="43">
        <f ca="1">_xll.BInterpol('Base CDI'!$H$4:$H$28,'Base CDI'!$I$4:$I$29,S2747,"Cubic","Extrapolate=Linear","MultiX=Average","Skip=True","Sort=True")</f>
        <v>13.750387287708762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48592</v>
      </c>
      <c r="T2748" s="43">
        <f ca="1">_xll.BInterpol('Base CDI'!$H$4:$H$28,'Base CDI'!$J$4:$J$29,S2748,"Cubic","Extrapolate=Linear","MultiX=Average","Skip=True","Sort=True")</f>
        <v>13.751281890314022</v>
      </c>
      <c r="U2748" s="43">
        <f ca="1">_xll.BInterpol('Base CDI'!$H$4:$H$28,'Base CDI'!$I$4:$I$29,S2748,"Cubic","Extrapolate=Linear","MultiX=Average","Skip=True","Sort=True")</f>
        <v>13.750429776814286</v>
      </c>
    </row>
    <row r="2749" spans="16:21" x14ac:dyDescent="0.25">
      <c r="P2749" s="10">
        <v>38510</v>
      </c>
      <c r="Q2749">
        <v>12.72547</v>
      </c>
      <c r="S2749" s="42">
        <f t="shared" ca="1" si="47"/>
        <v>48593</v>
      </c>
      <c r="T2749" s="43">
        <f ca="1">_xll.BInterpol('Base CDI'!$H$4:$H$28,'Base CDI'!$J$4:$J$29,S2749,"Cubic","Extrapolate=Linear","MultiX=Average","Skip=True","Sort=True")</f>
        <v>13.75130907547114</v>
      </c>
      <c r="U2749" s="43">
        <f ca="1">_xll.BInterpol('Base CDI'!$H$4:$H$28,'Base CDI'!$I$4:$I$29,S2749,"Cubic","Extrapolate=Linear","MultiX=Average","Skip=True","Sort=True")</f>
        <v>13.750472157179699</v>
      </c>
    </row>
    <row r="2750" spans="16:21" x14ac:dyDescent="0.25">
      <c r="P2750" s="10">
        <v>38511</v>
      </c>
      <c r="Q2750">
        <v>12.73456</v>
      </c>
      <c r="S2750" s="42">
        <f t="shared" ca="1" si="47"/>
        <v>48594</v>
      </c>
      <c r="T2750" s="43">
        <f ca="1">_xll.BInterpol('Base CDI'!$H$4:$H$28,'Base CDI'!$J$4:$J$29,S2750,"Cubic","Extrapolate=Linear","MultiX=Average","Skip=True","Sort=True")</f>
        <v>13.751336078889095</v>
      </c>
      <c r="U2750" s="43">
        <f ca="1">_xll.BInterpol('Base CDI'!$H$4:$H$28,'Base CDI'!$I$4:$I$29,S2750,"Cubic","Extrapolate=Linear","MultiX=Average","Skip=True","Sort=True")</f>
        <v>13.750514428759264</v>
      </c>
    </row>
    <row r="2751" spans="16:21" x14ac:dyDescent="0.25">
      <c r="P2751" s="10">
        <v>38512</v>
      </c>
      <c r="Q2751">
        <v>12.74366</v>
      </c>
      <c r="S2751" s="42">
        <f t="shared" ca="1" si="47"/>
        <v>48595</v>
      </c>
      <c r="T2751" s="43">
        <f ca="1">_xll.BInterpol('Base CDI'!$H$4:$H$28,'Base CDI'!$J$4:$J$29,S2751,"Cubic","Extrapolate=Linear","MultiX=Average","Skip=True","Sort=True")</f>
        <v>13.751362900763743</v>
      </c>
      <c r="U2751" s="43">
        <f ca="1">_xll.BInterpol('Base CDI'!$H$4:$H$28,'Base CDI'!$I$4:$I$29,S2751,"Cubic","Extrapolate=Linear","MultiX=Average","Skip=True","Sort=True")</f>
        <v>13.750556591507248</v>
      </c>
    </row>
    <row r="2752" spans="16:21" x14ac:dyDescent="0.25">
      <c r="P2752" s="10">
        <v>38513</v>
      </c>
      <c r="Q2752">
        <v>12.75276</v>
      </c>
      <c r="S2752" s="42">
        <f t="shared" ca="1" si="47"/>
        <v>48596</v>
      </c>
      <c r="T2752" s="43">
        <f ca="1">_xll.BInterpol('Base CDI'!$H$4:$H$28,'Base CDI'!$J$4:$J$29,S2752,"Cubic","Extrapolate=Linear","MultiX=Average","Skip=True","Sort=True")</f>
        <v>13.751389541290944</v>
      </c>
      <c r="U2752" s="43">
        <f ca="1">_xll.BInterpol('Base CDI'!$H$4:$H$28,'Base CDI'!$I$4:$I$29,S2752,"Cubic","Extrapolate=Linear","MultiX=Average","Skip=True","Sort=True")</f>
        <v>13.750598645377918</v>
      </c>
    </row>
    <row r="2753" spans="16:21" x14ac:dyDescent="0.25">
      <c r="P2753" s="10">
        <v>38516</v>
      </c>
      <c r="Q2753">
        <v>12.76187</v>
      </c>
      <c r="S2753" s="42">
        <f t="shared" ca="1" si="47"/>
        <v>48597</v>
      </c>
      <c r="T2753" s="43">
        <f ca="1">_xll.BInterpol('Base CDI'!$H$4:$H$28,'Base CDI'!$J$4:$J$29,S2753,"Cubic","Extrapolate=Linear","MultiX=Average","Skip=True","Sort=True")</f>
        <v>13.751416000666557</v>
      </c>
      <c r="U2753" s="43">
        <f ca="1">_xll.BInterpol('Base CDI'!$H$4:$H$28,'Base CDI'!$I$4:$I$29,S2753,"Cubic","Extrapolate=Linear","MultiX=Average","Skip=True","Sort=True")</f>
        <v>13.750640590325542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48598</v>
      </c>
      <c r="T2754" s="43">
        <f ca="1">_xll.BInterpol('Base CDI'!$H$4:$H$28,'Base CDI'!$J$4:$J$29,S2754,"Cubic","Extrapolate=Linear","MultiX=Average","Skip=True","Sort=True")</f>
        <v>13.751442279086438</v>
      </c>
      <c r="U2754" s="43">
        <f ca="1">_xll.BInterpol('Base CDI'!$H$4:$H$28,'Base CDI'!$I$4:$I$29,S2754,"Cubic","Extrapolate=Linear","MultiX=Average","Skip=True","Sort=True")</f>
        <v>13.750682426304383</v>
      </c>
    </row>
    <row r="2755" spans="16:21" x14ac:dyDescent="0.25">
      <c r="P2755" s="10">
        <v>38518</v>
      </c>
      <c r="Q2755">
        <v>12.78012</v>
      </c>
      <c r="S2755" s="42">
        <f t="shared" ca="1" si="47"/>
        <v>48599</v>
      </c>
      <c r="T2755" s="43">
        <f ca="1">_xll.BInterpol('Base CDI'!$H$4:$H$28,'Base CDI'!$J$4:$J$29,S2755,"Cubic","Extrapolate=Linear","MultiX=Average","Skip=True","Sort=True")</f>
        <v>13.751468376746447</v>
      </c>
      <c r="U2755" s="43">
        <f ca="1">_xll.BInterpol('Base CDI'!$H$4:$H$28,'Base CDI'!$I$4:$I$29,S2755,"Cubic","Extrapolate=Linear","MultiX=Average","Skip=True","Sort=True")</f>
        <v>13.750724153268711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48600</v>
      </c>
      <c r="T2756" s="43">
        <f ca="1">_xll.BInterpol('Base CDI'!$H$4:$H$28,'Base CDI'!$J$4:$J$29,S2756,"Cubic","Extrapolate=Linear","MultiX=Average","Skip=True","Sort=True")</f>
        <v>13.751494293842441</v>
      </c>
      <c r="U2756" s="43">
        <f ca="1">_xll.BInterpol('Base CDI'!$H$4:$H$28,'Base CDI'!$I$4:$I$29,S2756,"Cubic","Extrapolate=Linear","MultiX=Average","Skip=True","Sort=True")</f>
        <v>13.750765771172791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48601</v>
      </c>
      <c r="T2757" s="43">
        <f ca="1">_xll.BInterpol('Base CDI'!$H$4:$H$28,'Base CDI'!$J$4:$J$29,S2757,"Cubic","Extrapolate=Linear","MultiX=Average","Skip=True","Sort=True")</f>
        <v>13.75152003057028</v>
      </c>
      <c r="U2757" s="43">
        <f ca="1">_xll.BInterpol('Base CDI'!$H$4:$H$28,'Base CDI'!$I$4:$I$29,S2757,"Cubic","Extrapolate=Linear","MultiX=Average","Skip=True","Sort=True")</f>
        <v>13.750807279970887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48602</v>
      </c>
      <c r="T2758" s="43">
        <f ca="1">_xll.BInterpol('Base CDI'!$H$4:$H$28,'Base CDI'!$J$4:$J$29,S2758,"Cubic","Extrapolate=Linear","MultiX=Average","Skip=True","Sort=True")</f>
        <v>13.75154558712582</v>
      </c>
      <c r="U2758" s="43">
        <f ca="1">_xll.BInterpol('Base CDI'!$H$4:$H$28,'Base CDI'!$I$4:$I$29,S2758,"Cubic","Extrapolate=Linear","MultiX=Average","Skip=True","Sort=True")</f>
        <v>13.75084867961727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48603</v>
      </c>
      <c r="T2759" s="43">
        <f ca="1">_xll.BInterpol('Base CDI'!$H$4:$H$28,'Base CDI'!$J$4:$J$29,S2759,"Cubic","Extrapolate=Linear","MultiX=Average","Skip=True","Sort=True")</f>
        <v>13.751570963704921</v>
      </c>
      <c r="U2759" s="43">
        <f ca="1">_xll.BInterpol('Base CDI'!$H$4:$H$28,'Base CDI'!$I$4:$I$29,S2759,"Cubic","Extrapolate=Linear","MultiX=Average","Skip=True","Sort=True")</f>
        <v>13.750889970066202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48604</v>
      </c>
      <c r="T2760" s="43">
        <f ca="1">_xll.BInterpol('Base CDI'!$H$4:$H$28,'Base CDI'!$J$4:$J$29,S2760,"Cubic","Extrapolate=Linear","MultiX=Average","Skip=True","Sort=True")</f>
        <v>13.751596160503441</v>
      </c>
      <c r="U2760" s="43">
        <f ca="1">_xll.BInterpol('Base CDI'!$H$4:$H$28,'Base CDI'!$I$4:$I$29,S2760,"Cubic","Extrapolate=Linear","MultiX=Average","Skip=True","Sort=True")</f>
        <v>13.750931151271953</v>
      </c>
    </row>
    <row r="2761" spans="16:21" x14ac:dyDescent="0.25">
      <c r="P2761" s="10">
        <v>38526</v>
      </c>
      <c r="Q2761">
        <v>12.83501</v>
      </c>
      <c r="S2761" s="42">
        <f t="shared" ca="1" si="47"/>
        <v>48605</v>
      </c>
      <c r="T2761" s="43">
        <f ca="1">_xll.BInterpol('Base CDI'!$H$4:$H$28,'Base CDI'!$J$4:$J$29,S2761,"Cubic","Extrapolate=Linear","MultiX=Average","Skip=True","Sort=True")</f>
        <v>13.751621177717237</v>
      </c>
      <c r="U2761" s="43">
        <f ca="1">_xll.BInterpol('Base CDI'!$H$4:$H$28,'Base CDI'!$I$4:$I$29,S2761,"Cubic","Extrapolate=Linear","MultiX=Average","Skip=True","Sort=True")</f>
        <v>13.750972223188786</v>
      </c>
    </row>
    <row r="2762" spans="16:21" x14ac:dyDescent="0.25">
      <c r="P2762" s="10">
        <v>38527</v>
      </c>
      <c r="Q2762">
        <v>12.84418</v>
      </c>
      <c r="S2762" s="42">
        <f t="shared" ca="1" si="47"/>
        <v>48606</v>
      </c>
      <c r="T2762" s="43">
        <f ca="1">_xll.BInterpol('Base CDI'!$H$4:$H$28,'Base CDI'!$J$4:$J$29,S2762,"Cubic","Extrapolate=Linear","MultiX=Average","Skip=True","Sort=True")</f>
        <v>13.751646015542169</v>
      </c>
      <c r="U2762" s="43">
        <f ca="1">_xll.BInterpol('Base CDI'!$H$4:$H$28,'Base CDI'!$I$4:$I$29,S2762,"Cubic","Extrapolate=Linear","MultiX=Average","Skip=True","Sort=True")</f>
        <v>13.751013185770971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48607</v>
      </c>
      <c r="T2763" s="43">
        <f ca="1">_xll.BInterpol('Base CDI'!$H$4:$H$28,'Base CDI'!$J$4:$J$29,S2763,"Cubic","Extrapolate=Linear","MultiX=Average","Skip=True","Sort=True")</f>
        <v>13.751670674174095</v>
      </c>
      <c r="U2763" s="43">
        <f ca="1">_xll.BInterpol('Base CDI'!$H$4:$H$28,'Base CDI'!$I$4:$I$29,S2763,"Cubic","Extrapolate=Linear","MultiX=Average","Skip=True","Sort=True")</f>
        <v>13.751054038972772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48608</v>
      </c>
      <c r="T2764" s="43">
        <f ca="1">_xll.BInterpol('Base CDI'!$H$4:$H$28,'Base CDI'!$J$4:$J$29,S2764,"Cubic","Extrapolate=Linear","MultiX=Average","Skip=True","Sort=True")</f>
        <v>13.751695153808871</v>
      </c>
      <c r="U2764" s="43">
        <f ca="1">_xll.BInterpol('Base CDI'!$H$4:$H$28,'Base CDI'!$I$4:$I$29,S2764,"Cubic","Extrapolate=Linear","MultiX=Average","Skip=True","Sort=True")</f>
        <v>13.751094782748455</v>
      </c>
    </row>
    <row r="2765" spans="16:21" x14ac:dyDescent="0.25">
      <c r="P2765" s="10">
        <v>38532</v>
      </c>
      <c r="Q2765">
        <v>12.87175</v>
      </c>
      <c r="S2765" s="42">
        <f t="shared" ca="1" si="48"/>
        <v>48609</v>
      </c>
      <c r="T2765" s="43">
        <f ca="1">_xll.BInterpol('Base CDI'!$H$4:$H$28,'Base CDI'!$J$4:$J$29,S2765,"Cubic","Extrapolate=Linear","MultiX=Average","Skip=True","Sort=True")</f>
        <v>13.751719454642359</v>
      </c>
      <c r="U2765" s="43">
        <f ca="1">_xll.BInterpol('Base CDI'!$H$4:$H$28,'Base CDI'!$I$4:$I$29,S2765,"Cubic","Extrapolate=Linear","MultiX=Average","Skip=True","Sort=True")</f>
        <v>13.751135417052287</v>
      </c>
    </row>
    <row r="2766" spans="16:21" x14ac:dyDescent="0.25">
      <c r="P2766" s="10">
        <v>38533</v>
      </c>
      <c r="Q2766">
        <v>12.88096</v>
      </c>
      <c r="S2766" s="42">
        <f t="shared" ca="1" si="48"/>
        <v>48610</v>
      </c>
      <c r="T2766" s="43">
        <f ca="1">_xll.BInterpol('Base CDI'!$H$4:$H$28,'Base CDI'!$J$4:$J$29,S2766,"Cubic","Extrapolate=Linear","MultiX=Average","Skip=True","Sort=True")</f>
        <v>13.751743576870414</v>
      </c>
      <c r="U2766" s="43">
        <f ca="1">_xll.BInterpol('Base CDI'!$H$4:$H$28,'Base CDI'!$I$4:$I$29,S2766,"Cubic","Extrapolate=Linear","MultiX=Average","Skip=True","Sort=True")</f>
        <v>13.751175941838536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48611</v>
      </c>
      <c r="T2767" s="43">
        <f ca="1">_xll.BInterpol('Base CDI'!$H$4:$H$28,'Base CDI'!$J$4:$J$29,S2767,"Cubic","Extrapolate=Linear","MultiX=Average","Skip=True","Sort=True")</f>
        <v>13.751767520688896</v>
      </c>
      <c r="U2767" s="43">
        <f ca="1">_xll.BInterpol('Base CDI'!$H$4:$H$28,'Base CDI'!$I$4:$I$29,S2767,"Cubic","Extrapolate=Linear","MultiX=Average","Skip=True","Sort=True")</f>
        <v>13.751216357061466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48612</v>
      </c>
      <c r="T2768" s="43">
        <f ca="1">_xll.BInterpol('Base CDI'!$H$4:$H$28,'Base CDI'!$J$4:$J$29,S2768,"Cubic","Extrapolate=Linear","MultiX=Average","Skip=True","Sort=True")</f>
        <v>13.751791286293663</v>
      </c>
      <c r="U2768" s="43">
        <f ca="1">_xll.BInterpol('Base CDI'!$H$4:$H$28,'Base CDI'!$I$4:$I$29,S2768,"Cubic","Extrapolate=Linear","MultiX=Average","Skip=True","Sort=True")</f>
        <v>13.751256662675345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48613</v>
      </c>
      <c r="T2769" s="43">
        <f ca="1">_xll.BInterpol('Base CDI'!$H$4:$H$28,'Base CDI'!$J$4:$J$29,S2769,"Cubic","Extrapolate=Linear","MultiX=Average","Skip=True","Sort=True")</f>
        <v>13.751814873880573</v>
      </c>
      <c r="U2769" s="43">
        <f ca="1">_xll.BInterpol('Base CDI'!$H$4:$H$28,'Base CDI'!$I$4:$I$29,S2769,"Cubic","Extrapolate=Linear","MultiX=Average","Skip=True","Sort=True")</f>
        <v>13.751296858634438</v>
      </c>
    </row>
    <row r="2770" spans="16:21" x14ac:dyDescent="0.25">
      <c r="P2770" s="10">
        <v>38539</v>
      </c>
      <c r="Q2770">
        <v>12.91783</v>
      </c>
      <c r="S2770" s="42">
        <f t="shared" ca="1" si="48"/>
        <v>48614</v>
      </c>
      <c r="T2770" s="43">
        <f ca="1">_xll.BInterpol('Base CDI'!$H$4:$H$28,'Base CDI'!$J$4:$J$29,S2770,"Cubic","Extrapolate=Linear","MultiX=Average","Skip=True","Sort=True")</f>
        <v>13.751838283645483</v>
      </c>
      <c r="U2770" s="43">
        <f ca="1">_xll.BInterpol('Base CDI'!$H$4:$H$28,'Base CDI'!$I$4:$I$29,S2770,"Cubic","Extrapolate=Linear","MultiX=Average","Skip=True","Sort=True")</f>
        <v>13.751336944893014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48615</v>
      </c>
      <c r="T2771" s="43">
        <f ca="1">_xll.BInterpol('Base CDI'!$H$4:$H$28,'Base CDI'!$J$4:$J$29,S2771,"Cubic","Extrapolate=Linear","MultiX=Average","Skip=True","Sort=True")</f>
        <v>13.751861515784254</v>
      </c>
      <c r="U2771" s="43">
        <f ca="1">_xll.BInterpol('Base CDI'!$H$4:$H$28,'Base CDI'!$I$4:$I$29,S2771,"Cubic","Extrapolate=Linear","MultiX=Average","Skip=True","Sort=True")</f>
        <v>13.751376921405337</v>
      </c>
    </row>
    <row r="2772" spans="16:21" x14ac:dyDescent="0.25">
      <c r="P2772" s="10">
        <v>38541</v>
      </c>
      <c r="Q2772">
        <v>12.93629</v>
      </c>
      <c r="S2772" s="42">
        <f t="shared" ca="1" si="48"/>
        <v>48616</v>
      </c>
      <c r="T2772" s="43">
        <f ca="1">_xll.BInterpol('Base CDI'!$H$4:$H$28,'Base CDI'!$J$4:$J$29,S2772,"Cubic","Extrapolate=Linear","MultiX=Average","Skip=True","Sort=True")</f>
        <v>13.751884570492743</v>
      </c>
      <c r="U2772" s="43">
        <f ca="1">_xll.BInterpol('Base CDI'!$H$4:$H$28,'Base CDI'!$I$4:$I$29,S2772,"Cubic","Extrapolate=Linear","MultiX=Average","Skip=True","Sort=True")</f>
        <v>13.751416788125674</v>
      </c>
    </row>
    <row r="2773" spans="16:21" x14ac:dyDescent="0.25">
      <c r="P2773" s="10">
        <v>38544</v>
      </c>
      <c r="Q2773">
        <v>12.94552</v>
      </c>
      <c r="S2773" s="42">
        <f t="shared" ca="1" si="48"/>
        <v>48617</v>
      </c>
      <c r="T2773" s="43">
        <f ca="1">_xll.BInterpol('Base CDI'!$H$4:$H$28,'Base CDI'!$J$4:$J$29,S2773,"Cubic","Extrapolate=Linear","MultiX=Average","Skip=True","Sort=True")</f>
        <v>13.751907447966808</v>
      </c>
      <c r="U2773" s="43">
        <f ca="1">_xll.BInterpol('Base CDI'!$H$4:$H$28,'Base CDI'!$I$4:$I$29,S2773,"Cubic","Extrapolate=Linear","MultiX=Average","Skip=True","Sort=True")</f>
        <v>13.75145654500829</v>
      </c>
    </row>
    <row r="2774" spans="16:21" x14ac:dyDescent="0.25">
      <c r="P2774" s="10">
        <v>38545</v>
      </c>
      <c r="Q2774">
        <v>12.95477</v>
      </c>
      <c r="S2774" s="42">
        <f t="shared" ca="1" si="48"/>
        <v>48618</v>
      </c>
      <c r="T2774" s="43">
        <f ca="1">_xll.BInterpol('Base CDI'!$H$4:$H$28,'Base CDI'!$J$4:$J$29,S2774,"Cubic","Extrapolate=Linear","MultiX=Average","Skip=True","Sort=True")</f>
        <v>13.751930148402309</v>
      </c>
      <c r="U2774" s="43">
        <f ca="1">_xll.BInterpol('Base CDI'!$H$4:$H$28,'Base CDI'!$I$4:$I$29,S2774,"Cubic","Extrapolate=Linear","MultiX=Average","Skip=True","Sort=True")</f>
        <v>13.751496192007455</v>
      </c>
    </row>
    <row r="2775" spans="16:21" x14ac:dyDescent="0.25">
      <c r="P2775" s="10">
        <v>38546</v>
      </c>
      <c r="Q2775">
        <v>12.96402</v>
      </c>
      <c r="S2775" s="42">
        <f t="shared" ca="1" si="48"/>
        <v>48619</v>
      </c>
      <c r="T2775" s="43">
        <f ca="1">_xll.BInterpol('Base CDI'!$H$4:$H$28,'Base CDI'!$J$4:$J$29,S2775,"Cubic","Extrapolate=Linear","MultiX=Average","Skip=True","Sort=True")</f>
        <v>13.751952671995101</v>
      </c>
      <c r="U2775" s="43">
        <f ca="1">_xll.BInterpol('Base CDI'!$H$4:$H$28,'Base CDI'!$I$4:$I$29,S2775,"Cubic","Extrapolate=Linear","MultiX=Average","Skip=True","Sort=True")</f>
        <v>13.751535729077432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48620</v>
      </c>
      <c r="T2776" s="43">
        <f ca="1">_xll.BInterpol('Base CDI'!$H$4:$H$28,'Base CDI'!$J$4:$J$29,S2776,"Cubic","Extrapolate=Linear","MultiX=Average","Skip=True","Sort=True")</f>
        <v>13.751975018941044</v>
      </c>
      <c r="U2776" s="43">
        <f ca="1">_xll.BInterpol('Base CDI'!$H$4:$H$28,'Base CDI'!$I$4:$I$29,S2776,"Cubic","Extrapolate=Linear","MultiX=Average","Skip=True","Sort=True")</f>
        <v>13.751575156172489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48621</v>
      </c>
      <c r="T2777" s="43">
        <f ca="1">_xll.BInterpol('Base CDI'!$H$4:$H$28,'Base CDI'!$J$4:$J$29,S2777,"Cubic","Extrapolate=Linear","MultiX=Average","Skip=True","Sort=True")</f>
        <v>13.751997189435995</v>
      </c>
      <c r="U2777" s="43">
        <f ca="1">_xll.BInterpol('Base CDI'!$H$4:$H$28,'Base CDI'!$I$4:$I$29,S2777,"Cubic","Extrapolate=Linear","MultiX=Average","Skip=True","Sort=True")</f>
        <v>13.751614473246892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48622</v>
      </c>
      <c r="T2778" s="43">
        <f ca="1">_xll.BInterpol('Base CDI'!$H$4:$H$28,'Base CDI'!$J$4:$J$29,S2778,"Cubic","Extrapolate=Linear","MultiX=Average","Skip=True","Sort=True")</f>
        <v>13.752019183675815</v>
      </c>
      <c r="U2778" s="43">
        <f ca="1">_xll.BInterpol('Base CDI'!$H$4:$H$28,'Base CDI'!$I$4:$I$29,S2778,"Cubic","Extrapolate=Linear","MultiX=Average","Skip=True","Sort=True")</f>
        <v>13.751653680254908</v>
      </c>
    </row>
    <row r="2779" spans="16:21" x14ac:dyDescent="0.25">
      <c r="P2779" s="10">
        <v>38552</v>
      </c>
      <c r="Q2779">
        <v>13.00108</v>
      </c>
      <c r="S2779" s="42">
        <f t="shared" ca="1" si="48"/>
        <v>48623</v>
      </c>
      <c r="T2779" s="43">
        <f ca="1">_xll.BInterpol('Base CDI'!$H$4:$H$28,'Base CDI'!$J$4:$J$29,S2779,"Cubic","Extrapolate=Linear","MultiX=Average","Skip=True","Sort=True")</f>
        <v>13.752041001856361</v>
      </c>
      <c r="U2779" s="43">
        <f ca="1">_xll.BInterpol('Base CDI'!$H$4:$H$28,'Base CDI'!$I$4:$I$29,S2779,"Cubic","Extrapolate=Linear","MultiX=Average","Skip=True","Sort=True")</f>
        <v>13.751692777150803</v>
      </c>
    </row>
    <row r="2780" spans="16:21" x14ac:dyDescent="0.25">
      <c r="P2780" s="10">
        <v>38553</v>
      </c>
      <c r="Q2780">
        <v>13.01036</v>
      </c>
      <c r="S2780" s="42">
        <f t="shared" ca="1" si="48"/>
        <v>48624</v>
      </c>
      <c r="T2780" s="43">
        <f ca="1">_xll.BInterpol('Base CDI'!$H$4:$H$28,'Base CDI'!$J$4:$J$29,S2780,"Cubic","Extrapolate=Linear","MultiX=Average","Skip=True","Sort=True")</f>
        <v>13.75206264417349</v>
      </c>
      <c r="U2780" s="43">
        <f ca="1">_xll.BInterpol('Base CDI'!$H$4:$H$28,'Base CDI'!$I$4:$I$29,S2780,"Cubic","Extrapolate=Linear","MultiX=Average","Skip=True","Sort=True")</f>
        <v>13.751731763888843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48625</v>
      </c>
      <c r="T2781" s="43">
        <f ca="1">_xll.BInterpol('Base CDI'!$H$4:$H$28,'Base CDI'!$J$4:$J$29,S2781,"Cubic","Extrapolate=Linear","MultiX=Average","Skip=True","Sort=True")</f>
        <v>13.752084110823063</v>
      </c>
      <c r="U2781" s="43">
        <f ca="1">_xll.BInterpol('Base CDI'!$H$4:$H$28,'Base CDI'!$I$4:$I$29,S2781,"Cubic","Extrapolate=Linear","MultiX=Average","Skip=True","Sort=True")</f>
        <v>13.751770640423294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48626</v>
      </c>
      <c r="T2782" s="43">
        <f ca="1">_xll.BInterpol('Base CDI'!$H$4:$H$28,'Base CDI'!$J$4:$J$29,S2782,"Cubic","Extrapolate=Linear","MultiX=Average","Skip=True","Sort=True")</f>
        <v>13.752105402000934</v>
      </c>
      <c r="U2782" s="43">
        <f ca="1">_xll.BInterpol('Base CDI'!$H$4:$H$28,'Base CDI'!$I$4:$I$29,S2782,"Cubic","Extrapolate=Linear","MultiX=Average","Skip=True","Sort=True")</f>
        <v>13.751809406708423</v>
      </c>
    </row>
    <row r="2783" spans="16:21" x14ac:dyDescent="0.25">
      <c r="P2783" s="10">
        <v>38558</v>
      </c>
      <c r="Q2783">
        <v>13.03823</v>
      </c>
      <c r="S2783" s="42">
        <f t="shared" ca="1" si="48"/>
        <v>48627</v>
      </c>
      <c r="T2783" s="43">
        <f ca="1">_xll.BInterpol('Base CDI'!$H$4:$H$28,'Base CDI'!$J$4:$J$29,S2783,"Cubic","Extrapolate=Linear","MultiX=Average","Skip=True","Sort=True")</f>
        <v>13.752126517902965</v>
      </c>
      <c r="U2783" s="43">
        <f ca="1">_xll.BInterpol('Base CDI'!$H$4:$H$28,'Base CDI'!$I$4:$I$29,S2783,"Cubic","Extrapolate=Linear","MultiX=Average","Skip=True","Sort=True")</f>
        <v>13.751848062698498</v>
      </c>
    </row>
    <row r="2784" spans="16:21" x14ac:dyDescent="0.25">
      <c r="P2784" s="10">
        <v>38559</v>
      </c>
      <c r="Q2784">
        <v>13.04753</v>
      </c>
      <c r="S2784" s="42">
        <f t="shared" ca="1" si="48"/>
        <v>48628</v>
      </c>
      <c r="T2784" s="43">
        <f ca="1">_xll.BInterpol('Base CDI'!$H$4:$H$28,'Base CDI'!$J$4:$J$29,S2784,"Cubic","Extrapolate=Linear","MultiX=Average","Skip=True","Sort=True")</f>
        <v>13.752147458725014</v>
      </c>
      <c r="U2784" s="43">
        <f ca="1">_xll.BInterpol('Base CDI'!$H$4:$H$28,'Base CDI'!$I$4:$I$29,S2784,"Cubic","Extrapolate=Linear","MultiX=Average","Skip=True","Sort=True")</f>
        <v>13.751886608347782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48629</v>
      </c>
      <c r="T2785" s="43">
        <f ca="1">_xll.BInterpol('Base CDI'!$H$4:$H$28,'Base CDI'!$J$4:$J$29,S2785,"Cubic","Extrapolate=Linear","MultiX=Average","Skip=True","Sort=True")</f>
        <v>13.752168224662938</v>
      </c>
      <c r="U2785" s="43">
        <f ca="1">_xll.BInterpol('Base CDI'!$H$4:$H$28,'Base CDI'!$I$4:$I$29,S2785,"Cubic","Extrapolate=Linear","MultiX=Average","Skip=True","Sort=True")</f>
        <v>13.751925043610544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48630</v>
      </c>
      <c r="T2786" s="43">
        <f ca="1">_xll.BInterpol('Base CDI'!$H$4:$H$28,'Base CDI'!$J$4:$J$29,S2786,"Cubic","Extrapolate=Linear","MultiX=Average","Skip=True","Sort=True")</f>
        <v>13.752188815912596</v>
      </c>
      <c r="U2786" s="43">
        <f ca="1">_xll.BInterpol('Base CDI'!$H$4:$H$28,'Base CDI'!$I$4:$I$29,S2786,"Cubic","Extrapolate=Linear","MultiX=Average","Skip=True","Sort=True")</f>
        <v>13.75196336844105</v>
      </c>
    </row>
    <row r="2787" spans="16:21" x14ac:dyDescent="0.25">
      <c r="P2787" s="10">
        <v>38562</v>
      </c>
      <c r="Q2787">
        <v>13.07546</v>
      </c>
      <c r="S2787" s="42">
        <f t="shared" ca="1" si="48"/>
        <v>48631</v>
      </c>
      <c r="T2787" s="43">
        <f ca="1">_xll.BInterpol('Base CDI'!$H$4:$H$28,'Base CDI'!$J$4:$J$29,S2787,"Cubic","Extrapolate=Linear","MultiX=Average","Skip=True","Sort=True")</f>
        <v>13.752209232669845</v>
      </c>
      <c r="U2787" s="43">
        <f ca="1">_xll.BInterpol('Base CDI'!$H$4:$H$28,'Base CDI'!$I$4:$I$29,S2787,"Cubic","Extrapolate=Linear","MultiX=Average","Skip=True","Sort=True")</f>
        <v>13.752001582793566</v>
      </c>
    </row>
    <row r="2788" spans="16:21" x14ac:dyDescent="0.25">
      <c r="P2788" s="10">
        <v>38565</v>
      </c>
      <c r="Q2788">
        <v>13.08478</v>
      </c>
      <c r="S2788" s="42">
        <f t="shared" ca="1" si="48"/>
        <v>48632</v>
      </c>
      <c r="T2788" s="43">
        <f ca="1">_xll.BInterpol('Base CDI'!$H$4:$H$28,'Base CDI'!$J$4:$J$29,S2788,"Cubic","Extrapolate=Linear","MultiX=Average","Skip=True","Sort=True")</f>
        <v>13.752229475130545</v>
      </c>
      <c r="U2788" s="43">
        <f ca="1">_xll.BInterpol('Base CDI'!$H$4:$H$28,'Base CDI'!$I$4:$I$29,S2788,"Cubic","Extrapolate=Linear","MultiX=Average","Skip=True","Sort=True")</f>
        <v>13.752039686622357</v>
      </c>
    </row>
    <row r="2789" spans="16:21" x14ac:dyDescent="0.25">
      <c r="P2789" s="10">
        <v>38566</v>
      </c>
      <c r="Q2789">
        <v>13.09412</v>
      </c>
      <c r="S2789" s="42">
        <f t="shared" ca="1" si="48"/>
        <v>48633</v>
      </c>
      <c r="T2789" s="43">
        <f ca="1">_xll.BInterpol('Base CDI'!$H$4:$H$28,'Base CDI'!$J$4:$J$29,S2789,"Cubic","Extrapolate=Linear","MultiX=Average","Skip=True","Sort=True")</f>
        <v>13.752249543490553</v>
      </c>
      <c r="U2789" s="43">
        <f ca="1">_xll.BInterpol('Base CDI'!$H$4:$H$28,'Base CDI'!$I$4:$I$29,S2789,"Cubic","Extrapolate=Linear","MultiX=Average","Skip=True","Sort=True")</f>
        <v>13.752077679881692</v>
      </c>
    </row>
    <row r="2790" spans="16:21" x14ac:dyDescent="0.25">
      <c r="P2790" s="10">
        <v>38567</v>
      </c>
      <c r="Q2790">
        <v>13.10347</v>
      </c>
      <c r="S2790" s="42">
        <f t="shared" ca="1" si="48"/>
        <v>48634</v>
      </c>
      <c r="T2790" s="43">
        <f ca="1">_xll.BInterpol('Base CDI'!$H$4:$H$28,'Base CDI'!$J$4:$J$29,S2790,"Cubic","Extrapolate=Linear","MultiX=Average","Skip=True","Sort=True")</f>
        <v>13.752269437945728</v>
      </c>
      <c r="U2790" s="43">
        <f ca="1">_xll.BInterpol('Base CDI'!$H$4:$H$28,'Base CDI'!$I$4:$I$29,S2790,"Cubic","Extrapolate=Linear","MultiX=Average","Skip=True","Sort=True")</f>
        <v>13.752115562525837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48635</v>
      </c>
      <c r="T2791" s="43">
        <f ca="1">_xll.BInterpol('Base CDI'!$H$4:$H$28,'Base CDI'!$J$4:$J$29,S2791,"Cubic","Extrapolate=Linear","MultiX=Average","Skip=True","Sort=True")</f>
        <v>13.752289158691926</v>
      </c>
      <c r="U2791" s="43">
        <f ca="1">_xll.BInterpol('Base CDI'!$H$4:$H$28,'Base CDI'!$I$4:$I$29,S2791,"Cubic","Extrapolate=Linear","MultiX=Average","Skip=True","Sort=True")</f>
        <v>13.752153334509057</v>
      </c>
    </row>
    <row r="2792" spans="16:21" x14ac:dyDescent="0.25">
      <c r="P2792" s="10">
        <v>38569</v>
      </c>
      <c r="Q2792">
        <v>13.12218</v>
      </c>
      <c r="S2792" s="42">
        <f t="shared" ca="1" si="48"/>
        <v>48636</v>
      </c>
      <c r="T2792" s="43">
        <f ca="1">_xll.BInterpol('Base CDI'!$H$4:$H$28,'Base CDI'!$J$4:$J$29,S2792,"Cubic","Extrapolate=Linear","MultiX=Average","Skip=True","Sort=True")</f>
        <v>13.75230870592501</v>
      </c>
      <c r="U2792" s="43">
        <f ca="1">_xll.BInterpol('Base CDI'!$H$4:$H$28,'Base CDI'!$I$4:$I$29,S2792,"Cubic","Extrapolate=Linear","MultiX=Average","Skip=True","Sort=True")</f>
        <v>13.752190995785618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48637</v>
      </c>
      <c r="T2793" s="43">
        <f ca="1">_xll.BInterpol('Base CDI'!$H$4:$H$28,'Base CDI'!$J$4:$J$29,S2793,"Cubic","Extrapolate=Linear","MultiX=Average","Skip=True","Sort=True")</f>
        <v>13.752328079840835</v>
      </c>
      <c r="U2793" s="43">
        <f ca="1">_xll.BInterpol('Base CDI'!$H$4:$H$28,'Base CDI'!$I$4:$I$29,S2793,"Cubic","Extrapolate=Linear","MultiX=Average","Skip=True","Sort=True")</f>
        <v>13.752228546309789</v>
      </c>
    </row>
    <row r="2794" spans="16:21" x14ac:dyDescent="0.25">
      <c r="P2794" s="10">
        <v>38573</v>
      </c>
      <c r="Q2794">
        <v>13.14091</v>
      </c>
      <c r="S2794" s="42">
        <f t="shared" ca="1" si="48"/>
        <v>48638</v>
      </c>
      <c r="T2794" s="43">
        <f ca="1">_xll.BInterpol('Base CDI'!$H$4:$H$28,'Base CDI'!$J$4:$J$29,S2794,"Cubic","Extrapolate=Linear","MultiX=Average","Skip=True","Sort=True")</f>
        <v>13.752347280635258</v>
      </c>
      <c r="U2794" s="43">
        <f ca="1">_xll.BInterpol('Base CDI'!$H$4:$H$28,'Base CDI'!$I$4:$I$29,S2794,"Cubic","Extrapolate=Linear","MultiX=Average","Skip=True","Sort=True")</f>
        <v>13.752265986035834</v>
      </c>
    </row>
    <row r="2795" spans="16:21" x14ac:dyDescent="0.25">
      <c r="P2795" s="10">
        <v>38574</v>
      </c>
      <c r="Q2795">
        <v>13.15028</v>
      </c>
      <c r="S2795" s="42">
        <f t="shared" ca="1" si="48"/>
        <v>48639</v>
      </c>
      <c r="T2795" s="43">
        <f ca="1">_xll.BInterpol('Base CDI'!$H$4:$H$28,'Base CDI'!$J$4:$J$29,S2795,"Cubic","Extrapolate=Linear","MultiX=Average","Skip=True","Sort=True")</f>
        <v>13.75236630850414</v>
      </c>
      <c r="U2795" s="43">
        <f ca="1">_xll.BInterpol('Base CDI'!$H$4:$H$28,'Base CDI'!$I$4:$I$29,S2795,"Cubic","Extrapolate=Linear","MultiX=Average","Skip=True","Sort=True")</f>
        <v>13.75230331491802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48640</v>
      </c>
      <c r="T2796" s="43">
        <f ca="1">_xll.BInterpol('Base CDI'!$H$4:$H$28,'Base CDI'!$J$4:$J$29,S2796,"Cubic","Extrapolate=Linear","MultiX=Average","Skip=True","Sort=True")</f>
        <v>13.752385163643339</v>
      </c>
      <c r="U2796" s="43">
        <f ca="1">_xll.BInterpol('Base CDI'!$H$4:$H$28,'Base CDI'!$I$4:$I$29,S2796,"Cubic","Extrapolate=Linear","MultiX=Average","Skip=True","Sort=True")</f>
        <v>13.752340532910614</v>
      </c>
    </row>
    <row r="2797" spans="16:21" x14ac:dyDescent="0.25">
      <c r="P2797" s="10">
        <v>38576</v>
      </c>
      <c r="Q2797">
        <v>13.16905</v>
      </c>
      <c r="S2797" s="42">
        <f t="shared" ca="1" si="48"/>
        <v>48641</v>
      </c>
      <c r="T2797" s="43">
        <f ca="1">_xll.BInterpol('Base CDI'!$H$4:$H$28,'Base CDI'!$J$4:$J$29,S2797,"Cubic","Extrapolate=Linear","MultiX=Average","Skip=True","Sort=True")</f>
        <v>13.752403846248711</v>
      </c>
      <c r="U2797" s="43">
        <f ca="1">_xll.BInterpol('Base CDI'!$H$4:$H$28,'Base CDI'!$I$4:$I$29,S2797,"Cubic","Extrapolate=Linear","MultiX=Average","Skip=True","Sort=True")</f>
        <v>13.752377639967881</v>
      </c>
    </row>
    <row r="2798" spans="16:21" x14ac:dyDescent="0.25">
      <c r="P2798" s="10">
        <v>38579</v>
      </c>
      <c r="Q2798">
        <v>13.17844</v>
      </c>
      <c r="S2798" s="42">
        <f t="shared" ca="1" si="48"/>
        <v>48642</v>
      </c>
      <c r="T2798" s="43">
        <f ca="1">_xll.BInterpol('Base CDI'!$H$4:$H$28,'Base CDI'!$J$4:$J$29,S2798,"Cubic","Extrapolate=Linear","MultiX=Average","Skip=True","Sort=True")</f>
        <v>13.752422356516117</v>
      </c>
      <c r="U2798" s="43">
        <f ca="1">_xll.BInterpol('Base CDI'!$H$4:$H$28,'Base CDI'!$I$4:$I$29,S2798,"Cubic","Extrapolate=Linear","MultiX=Average","Skip=True","Sort=True")</f>
        <v>13.75241463604409</v>
      </c>
    </row>
    <row r="2799" spans="16:21" x14ac:dyDescent="0.25">
      <c r="P2799" s="10">
        <v>38580</v>
      </c>
      <c r="Q2799">
        <v>13.18783</v>
      </c>
      <c r="S2799" s="42">
        <f t="shared" ca="1" si="48"/>
        <v>48643</v>
      </c>
      <c r="T2799" s="43">
        <f ca="1">_xll.BInterpol('Base CDI'!$H$4:$H$28,'Base CDI'!$J$4:$J$29,S2799,"Cubic","Extrapolate=Linear","MultiX=Average","Skip=True","Sort=True")</f>
        <v>13.752440694641415</v>
      </c>
      <c r="U2799" s="43">
        <f ca="1">_xll.BInterpol('Base CDI'!$H$4:$H$28,'Base CDI'!$I$4:$I$29,S2799,"Cubic","Extrapolate=Linear","MultiX=Average","Skip=True","Sort=True")</f>
        <v>13.752451521093505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48644</v>
      </c>
      <c r="T2800" s="43">
        <f ca="1">_xll.BInterpol('Base CDI'!$H$4:$H$28,'Base CDI'!$J$4:$J$29,S2800,"Cubic","Extrapolate=Linear","MultiX=Average","Skip=True","Sort=True")</f>
        <v>13.752458860820461</v>
      </c>
      <c r="U2800" s="43">
        <f ca="1">_xll.BInterpol('Base CDI'!$H$4:$H$28,'Base CDI'!$I$4:$I$29,S2800,"Cubic","Extrapolate=Linear","MultiX=Average","Skip=True","Sort=True")</f>
        <v>13.752488295070393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48645</v>
      </c>
      <c r="T2801" s="43">
        <f ca="1">_xll.BInterpol('Base CDI'!$H$4:$H$28,'Base CDI'!$J$4:$J$29,S2801,"Cubic","Extrapolate=Linear","MultiX=Average","Skip=True","Sort=True")</f>
        <v>13.752476855249114</v>
      </c>
      <c r="U2801" s="43">
        <f ca="1">_xll.BInterpol('Base CDI'!$H$4:$H$28,'Base CDI'!$I$4:$I$29,S2801,"Cubic","Extrapolate=Linear","MultiX=Average","Skip=True","Sort=True")</f>
        <v>13.752524957929021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48646</v>
      </c>
      <c r="T2802" s="43">
        <f ca="1">_xll.BInterpol('Base CDI'!$H$4:$H$28,'Base CDI'!$J$4:$J$29,S2802,"Cubic","Extrapolate=Linear","MultiX=Average","Skip=True","Sort=True")</f>
        <v>13.752494678123234</v>
      </c>
      <c r="U2802" s="43">
        <f ca="1">_xll.BInterpol('Base CDI'!$H$4:$H$28,'Base CDI'!$I$4:$I$29,S2802,"Cubic","Extrapolate=Linear","MultiX=Average","Skip=True","Sort=True")</f>
        <v>13.752561509623654</v>
      </c>
    </row>
    <row r="2803" spans="16:21" x14ac:dyDescent="0.25">
      <c r="P2803" s="10">
        <v>38586</v>
      </c>
      <c r="Q2803">
        <v>13.22542</v>
      </c>
      <c r="S2803" s="42">
        <f t="shared" ca="1" si="48"/>
        <v>48647</v>
      </c>
      <c r="T2803" s="43">
        <f ca="1">_xll.BInterpol('Base CDI'!$H$4:$H$28,'Base CDI'!$J$4:$J$29,S2803,"Cubic","Extrapolate=Linear","MultiX=Average","Skip=True","Sort=True")</f>
        <v>13.752512329638678</v>
      </c>
      <c r="U2803" s="43">
        <f ca="1">_xll.BInterpol('Base CDI'!$H$4:$H$28,'Base CDI'!$I$4:$I$29,S2803,"Cubic","Extrapolate=Linear","MultiX=Average","Skip=True","Sort=True")</f>
        <v>13.75259795010856</v>
      </c>
    </row>
    <row r="2804" spans="16:21" x14ac:dyDescent="0.25">
      <c r="P2804" s="10">
        <v>38587</v>
      </c>
      <c r="Q2804">
        <v>13.23485</v>
      </c>
      <c r="S2804" s="42">
        <f t="shared" ca="1" si="48"/>
        <v>48648</v>
      </c>
      <c r="T2804" s="43">
        <f ca="1">_xll.BInterpol('Base CDI'!$H$4:$H$28,'Base CDI'!$J$4:$J$29,S2804,"Cubic","Extrapolate=Linear","MultiX=Average","Skip=True","Sort=True")</f>
        <v>13.752529809991305</v>
      </c>
      <c r="U2804" s="43">
        <f ca="1">_xll.BInterpol('Base CDI'!$H$4:$H$28,'Base CDI'!$I$4:$I$29,S2804,"Cubic","Extrapolate=Linear","MultiX=Average","Skip=True","Sort=True")</f>
        <v>13.752634279338006</v>
      </c>
    </row>
    <row r="2805" spans="16:21" x14ac:dyDescent="0.25">
      <c r="P2805" s="10">
        <v>38588</v>
      </c>
      <c r="Q2805">
        <v>13.24428</v>
      </c>
      <c r="S2805" s="42">
        <f t="shared" ca="1" si="48"/>
        <v>48649</v>
      </c>
      <c r="T2805" s="43">
        <f ca="1">_xll.BInterpol('Base CDI'!$H$4:$H$28,'Base CDI'!$J$4:$J$29,S2805,"Cubic","Extrapolate=Linear","MultiX=Average","Skip=True","Sort=True")</f>
        <v>13.752547119376972</v>
      </c>
      <c r="U2805" s="43">
        <f ca="1">_xll.BInterpol('Base CDI'!$H$4:$H$28,'Base CDI'!$I$4:$I$29,S2805,"Cubic","Extrapolate=Linear","MultiX=Average","Skip=True","Sort=True")</f>
        <v>13.752670497266255</v>
      </c>
    </row>
    <row r="2806" spans="16:21" x14ac:dyDescent="0.25">
      <c r="P2806" s="10">
        <v>38589</v>
      </c>
      <c r="Q2806">
        <v>13.25372</v>
      </c>
      <c r="S2806" s="42">
        <f t="shared" ca="1" si="48"/>
        <v>48650</v>
      </c>
      <c r="T2806" s="43">
        <f ca="1">_xll.BInterpol('Base CDI'!$H$4:$H$28,'Base CDI'!$J$4:$J$29,S2806,"Cubic","Extrapolate=Linear","MultiX=Average","Skip=True","Sort=True")</f>
        <v>13.752564257991537</v>
      </c>
      <c r="U2806" s="43">
        <f ca="1">_xll.BInterpol('Base CDI'!$H$4:$H$28,'Base CDI'!$I$4:$I$29,S2806,"Cubic","Extrapolate=Linear","MultiX=Average","Skip=True","Sort=True")</f>
        <v>13.752706603847576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48651</v>
      </c>
      <c r="T2807" s="43">
        <f ca="1">_xll.BInterpol('Base CDI'!$H$4:$H$28,'Base CDI'!$J$4:$J$29,S2807,"Cubic","Extrapolate=Linear","MultiX=Average","Skip=True","Sort=True")</f>
        <v>13.752581226030861</v>
      </c>
      <c r="U2807" s="43">
        <f ca="1">_xll.BInterpol('Base CDI'!$H$4:$H$28,'Base CDI'!$I$4:$I$29,S2807,"Cubic","Extrapolate=Linear","MultiX=Average","Skip=True","Sort=True")</f>
        <v>13.752742599036235</v>
      </c>
    </row>
    <row r="2808" spans="16:21" x14ac:dyDescent="0.25">
      <c r="P2808" s="10">
        <v>38593</v>
      </c>
      <c r="Q2808">
        <v>13.27262</v>
      </c>
      <c r="S2808" s="42">
        <f t="shared" ca="1" si="48"/>
        <v>48652</v>
      </c>
      <c r="T2808" s="43">
        <f ca="1">_xll.BInterpol('Base CDI'!$H$4:$H$28,'Base CDI'!$J$4:$J$29,S2808,"Cubic","Extrapolate=Linear","MultiX=Average","Skip=True","Sort=True")</f>
        <v>13.752598023690799</v>
      </c>
      <c r="U2808" s="43">
        <f ca="1">_xll.BInterpol('Base CDI'!$H$4:$H$28,'Base CDI'!$I$4:$I$29,S2808,"Cubic","Extrapolate=Linear","MultiX=Average","Skip=True","Sort=True")</f>
        <v>13.7527784827865</v>
      </c>
    </row>
    <row r="2809" spans="16:21" x14ac:dyDescent="0.25">
      <c r="P2809" s="10">
        <v>38594</v>
      </c>
      <c r="Q2809">
        <v>13.28209</v>
      </c>
      <c r="S2809" s="42">
        <f t="shared" ca="1" si="48"/>
        <v>48653</v>
      </c>
      <c r="T2809" s="43">
        <f ca="1">_xll.BInterpol('Base CDI'!$H$4:$H$28,'Base CDI'!$J$4:$J$29,S2809,"Cubic","Extrapolate=Linear","MultiX=Average","Skip=True","Sort=True")</f>
        <v>13.752614651167212</v>
      </c>
      <c r="U2809" s="43">
        <f ca="1">_xll.BInterpol('Base CDI'!$H$4:$H$28,'Base CDI'!$I$4:$I$29,S2809,"Cubic","Extrapolate=Linear","MultiX=Average","Skip=True","Sort=True")</f>
        <v>13.752814255052634</v>
      </c>
    </row>
    <row r="2810" spans="16:21" x14ac:dyDescent="0.25">
      <c r="P2810" s="10">
        <v>38595</v>
      </c>
      <c r="Q2810">
        <v>13.29156</v>
      </c>
      <c r="S2810" s="42">
        <f t="shared" ca="1" si="48"/>
        <v>48654</v>
      </c>
      <c r="T2810" s="43">
        <f ca="1">_xll.BInterpol('Base CDI'!$H$4:$H$28,'Base CDI'!$J$4:$J$29,S2810,"Cubic","Extrapolate=Linear","MultiX=Average","Skip=True","Sort=True")</f>
        <v>13.752631108655956</v>
      </c>
      <c r="U2810" s="43">
        <f ca="1">_xll.BInterpol('Base CDI'!$H$4:$H$28,'Base CDI'!$I$4:$I$29,S2810,"Cubic","Extrapolate=Linear","MultiX=Average","Skip=True","Sort=True")</f>
        <v>13.752849915788905</v>
      </c>
    </row>
    <row r="2811" spans="16:21" x14ac:dyDescent="0.25">
      <c r="P2811" s="10">
        <v>38596</v>
      </c>
      <c r="Q2811">
        <v>13.30105</v>
      </c>
      <c r="S2811" s="42">
        <f t="shared" ca="1" si="48"/>
        <v>48655</v>
      </c>
      <c r="T2811" s="43">
        <f ca="1">_xll.BInterpol('Base CDI'!$H$4:$H$28,'Base CDI'!$J$4:$J$29,S2811,"Cubic","Extrapolate=Linear","MultiX=Average","Skip=True","Sort=True")</f>
        <v>13.752647396352891</v>
      </c>
      <c r="U2811" s="43">
        <f ca="1">_xll.BInterpol('Base CDI'!$H$4:$H$28,'Base CDI'!$I$4:$I$29,S2811,"Cubic","Extrapolate=Linear","MultiX=Average","Skip=True","Sort=True")</f>
        <v>13.752885464949582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48656</v>
      </c>
      <c r="T2812" s="43">
        <f ca="1">_xll.BInterpol('Base CDI'!$H$4:$H$28,'Base CDI'!$J$4:$J$29,S2812,"Cubic","Extrapolate=Linear","MultiX=Average","Skip=True","Sort=True")</f>
        <v>13.752663514453875</v>
      </c>
      <c r="U2812" s="43">
        <f ca="1">_xll.BInterpol('Base CDI'!$H$4:$H$28,'Base CDI'!$I$4:$I$29,S2812,"Cubic","Extrapolate=Linear","MultiX=Average","Skip=True","Sort=True")</f>
        <v>13.752920902488928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48657</v>
      </c>
      <c r="T2813" s="43">
        <f ca="1">_xll.BInterpol('Base CDI'!$H$4:$H$28,'Base CDI'!$J$4:$J$29,S2813,"Cubic","Extrapolate=Linear","MultiX=Average","Skip=True","Sort=True")</f>
        <v>13.752679463154765</v>
      </c>
      <c r="U2813" s="43">
        <f ca="1">_xll.BInterpol('Base CDI'!$H$4:$H$28,'Base CDI'!$I$4:$I$29,S2813,"Cubic","Extrapolate=Linear","MultiX=Average","Skip=True","Sort=True")</f>
        <v>13.752956228361208</v>
      </c>
    </row>
    <row r="2814" spans="16:21" x14ac:dyDescent="0.25">
      <c r="P2814" s="10">
        <v>38601</v>
      </c>
      <c r="Q2814">
        <v>13.32959</v>
      </c>
      <c r="S2814" s="42">
        <f t="shared" ca="1" si="48"/>
        <v>48658</v>
      </c>
      <c r="T2814" s="43">
        <f ca="1">_xll.BInterpol('Base CDI'!$H$4:$H$28,'Base CDI'!$J$4:$J$29,S2814,"Cubic","Extrapolate=Linear","MultiX=Average","Skip=True","Sort=True")</f>
        <v>13.752695242651422</v>
      </c>
      <c r="U2814" s="43">
        <f ca="1">_xll.BInterpol('Base CDI'!$H$4:$H$28,'Base CDI'!$I$4:$I$29,S2814,"Cubic","Extrapolate=Linear","MultiX=Average","Skip=True","Sort=True")</f>
        <v>13.752991442520694</v>
      </c>
    </row>
    <row r="2815" spans="16:21" x14ac:dyDescent="0.25">
      <c r="P2815" s="10">
        <v>38603</v>
      </c>
      <c r="Q2815">
        <v>13.3391</v>
      </c>
      <c r="S2815" s="42">
        <f t="shared" ca="1" si="48"/>
        <v>48659</v>
      </c>
      <c r="T2815" s="43">
        <f ca="1">_xll.BInterpol('Base CDI'!$H$4:$H$28,'Base CDI'!$J$4:$J$29,S2815,"Cubic","Extrapolate=Linear","MultiX=Average","Skip=True","Sort=True")</f>
        <v>13.7527108531397</v>
      </c>
      <c r="U2815" s="43">
        <f ca="1">_xll.BInterpol('Base CDI'!$H$4:$H$28,'Base CDI'!$I$4:$I$29,S2815,"Cubic","Extrapolate=Linear","MultiX=Average","Skip=True","Sort=True")</f>
        <v>13.753026544921646</v>
      </c>
    </row>
    <row r="2816" spans="16:21" x14ac:dyDescent="0.25">
      <c r="P2816" s="10">
        <v>38604</v>
      </c>
      <c r="Q2816">
        <v>13.34862</v>
      </c>
      <c r="S2816" s="42">
        <f t="shared" ca="1" si="48"/>
        <v>48660</v>
      </c>
      <c r="T2816" s="43">
        <f ca="1">_xll.BInterpol('Base CDI'!$H$4:$H$28,'Base CDI'!$J$4:$J$29,S2816,"Cubic","Extrapolate=Linear","MultiX=Average","Skip=True","Sort=True")</f>
        <v>13.75272629481546</v>
      </c>
      <c r="U2816" s="43">
        <f ca="1">_xll.BInterpol('Base CDI'!$H$4:$H$28,'Base CDI'!$I$4:$I$29,S2816,"Cubic","Extrapolate=Linear","MultiX=Average","Skip=True","Sort=True")</f>
        <v>13.753061535518336</v>
      </c>
    </row>
    <row r="2817" spans="16:21" x14ac:dyDescent="0.25">
      <c r="P2817" s="10">
        <v>38607</v>
      </c>
      <c r="Q2817">
        <v>13.35815</v>
      </c>
      <c r="S2817" s="42">
        <f t="shared" ca="1" si="48"/>
        <v>48661</v>
      </c>
      <c r="T2817" s="43">
        <f ca="1">_xll.BInterpol('Base CDI'!$H$4:$H$28,'Base CDI'!$J$4:$J$29,S2817,"Cubic","Extrapolate=Linear","MultiX=Average","Skip=True","Sort=True")</f>
        <v>13.75274156787456</v>
      </c>
      <c r="U2817" s="43">
        <f ca="1">_xll.BInterpol('Base CDI'!$H$4:$H$28,'Base CDI'!$I$4:$I$29,S2817,"Cubic","Extrapolate=Linear","MultiX=Average","Skip=True","Sort=True")</f>
        <v>13.753096414265027</v>
      </c>
    </row>
    <row r="2818" spans="16:21" x14ac:dyDescent="0.25">
      <c r="P2818" s="10">
        <v>38608</v>
      </c>
      <c r="Q2818">
        <v>13.36768</v>
      </c>
      <c r="S2818" s="42">
        <f t="shared" ca="1" si="48"/>
        <v>48662</v>
      </c>
      <c r="T2818" s="43">
        <f ca="1">_xll.BInterpol('Base CDI'!$H$4:$H$28,'Base CDI'!$J$4:$J$29,S2818,"Cubic","Extrapolate=Linear","MultiX=Average","Skip=True","Sort=True")</f>
        <v>13.752756672512859</v>
      </c>
      <c r="U2818" s="43">
        <f ca="1">_xll.BInterpol('Base CDI'!$H$4:$H$28,'Base CDI'!$I$4:$I$29,S2818,"Cubic","Extrapolate=Linear","MultiX=Average","Skip=True","Sort=True")</f>
        <v>13.753131181115986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48663</v>
      </c>
      <c r="T2819" s="43">
        <f ca="1">_xll.BInterpol('Base CDI'!$H$4:$H$28,'Base CDI'!$J$4:$J$29,S2819,"Cubic","Extrapolate=Linear","MultiX=Average","Skip=True","Sort=True")</f>
        <v>13.752771608926214</v>
      </c>
      <c r="U2819" s="43">
        <f ca="1">_xll.BInterpol('Base CDI'!$H$4:$H$28,'Base CDI'!$I$4:$I$29,S2819,"Cubic","Extrapolate=Linear","MultiX=Average","Skip=True","Sort=True")</f>
        <v>13.753165836025479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48664</v>
      </c>
      <c r="T2820" s="43">
        <f ca="1">_xll.BInterpol('Base CDI'!$H$4:$H$28,'Base CDI'!$J$4:$J$29,S2820,"Cubic","Extrapolate=Linear","MultiX=Average","Skip=True","Sort=True")</f>
        <v>13.752786377310484</v>
      </c>
      <c r="U2820" s="43">
        <f ca="1">_xll.BInterpol('Base CDI'!$H$4:$H$28,'Base CDI'!$I$4:$I$29,S2820,"Cubic","Extrapolate=Linear","MultiX=Average","Skip=True","Sort=True")</f>
        <v>13.753200378947774</v>
      </c>
    </row>
    <row r="2821" spans="16:21" x14ac:dyDescent="0.25">
      <c r="P2821" s="10">
        <v>38611</v>
      </c>
      <c r="Q2821">
        <v>13.39621</v>
      </c>
      <c r="S2821" s="42">
        <f t="shared" ca="1" si="48"/>
        <v>48665</v>
      </c>
      <c r="T2821" s="43">
        <f ca="1">_xll.BInterpol('Base CDI'!$H$4:$H$28,'Base CDI'!$J$4:$J$29,S2821,"Cubic","Extrapolate=Linear","MultiX=Average","Skip=True","Sort=True")</f>
        <v>13.752800977861526</v>
      </c>
      <c r="U2821" s="43">
        <f ca="1">_xll.BInterpol('Base CDI'!$H$4:$H$28,'Base CDI'!$I$4:$I$29,S2821,"Cubic","Extrapolate=Linear","MultiX=Average","Skip=True","Sort=True")</f>
        <v>13.753234809837137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48666</v>
      </c>
      <c r="T2822" s="43">
        <f ca="1">_xll.BInterpol('Base CDI'!$H$4:$H$28,'Base CDI'!$J$4:$J$29,S2822,"Cubic","Extrapolate=Linear","MultiX=Average","Skip=True","Sort=True")</f>
        <v>13.752815410775199</v>
      </c>
      <c r="U2822" s="43">
        <f ca="1">_xll.BInterpol('Base CDI'!$H$4:$H$28,'Base CDI'!$I$4:$I$29,S2822,"Cubic","Extrapolate=Linear","MultiX=Average","Skip=True","Sort=True")</f>
        <v>13.753269128647833</v>
      </c>
    </row>
    <row r="2823" spans="16:21" x14ac:dyDescent="0.25">
      <c r="P2823" s="10">
        <v>38615</v>
      </c>
      <c r="Q2823">
        <v>13.41513</v>
      </c>
      <c r="S2823" s="42">
        <f t="shared" ca="1" si="48"/>
        <v>48667</v>
      </c>
      <c r="T2823" s="43">
        <f ca="1">_xll.BInterpol('Base CDI'!$H$4:$H$28,'Base CDI'!$J$4:$J$29,S2823,"Cubic","Extrapolate=Linear","MultiX=Average","Skip=True","Sort=True")</f>
        <v>13.752829676247362</v>
      </c>
      <c r="U2823" s="43">
        <f ca="1">_xll.BInterpol('Base CDI'!$H$4:$H$28,'Base CDI'!$I$4:$I$29,S2823,"Cubic","Extrapolate=Linear","MultiX=Average","Skip=True","Sort=True")</f>
        <v>13.753303335334131</v>
      </c>
    </row>
    <row r="2824" spans="16:21" x14ac:dyDescent="0.25">
      <c r="P2824" s="10">
        <v>38616</v>
      </c>
      <c r="Q2824">
        <v>13.42459</v>
      </c>
      <c r="S2824" s="42">
        <f t="shared" ca="1" si="48"/>
        <v>48668</v>
      </c>
      <c r="T2824" s="43">
        <f ca="1">_xll.BInterpol('Base CDI'!$H$4:$H$28,'Base CDI'!$J$4:$J$29,S2824,"Cubic","Extrapolate=Linear","MultiX=Average","Skip=True","Sort=True")</f>
        <v>13.752843774473874</v>
      </c>
      <c r="U2824" s="43">
        <f ca="1">_xll.BInterpol('Base CDI'!$H$4:$H$28,'Base CDI'!$I$4:$I$29,S2824,"Cubic","Extrapolate=Linear","MultiX=Average","Skip=True","Sort=True")</f>
        <v>13.753337429850294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48669</v>
      </c>
      <c r="T2825" s="43">
        <f ca="1">_xll.BInterpol('Base CDI'!$H$4:$H$28,'Base CDI'!$J$4:$J$29,S2825,"Cubic","Extrapolate=Linear","MultiX=Average","Skip=True","Sort=True")</f>
        <v>13.752857705650591</v>
      </c>
      <c r="U2825" s="43">
        <f ca="1">_xll.BInterpol('Base CDI'!$H$4:$H$28,'Base CDI'!$I$4:$I$29,S2825,"Cubic","Extrapolate=Linear","MultiX=Average","Skip=True","Sort=True")</f>
        <v>13.753371412150591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48670</v>
      </c>
      <c r="T2826" s="43">
        <f ca="1">_xll.BInterpol('Base CDI'!$H$4:$H$28,'Base CDI'!$J$4:$J$29,S2826,"Cubic","Extrapolate=Linear","MultiX=Average","Skip=True","Sort=True")</f>
        <v>13.752871469973373</v>
      </c>
      <c r="U2826" s="43">
        <f ca="1">_xll.BInterpol('Base CDI'!$H$4:$H$28,'Base CDI'!$I$4:$I$29,S2826,"Cubic","Extrapolate=Linear","MultiX=Average","Skip=True","Sort=True")</f>
        <v>13.753405282189286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48671</v>
      </c>
      <c r="T2827" s="43">
        <f ca="1">_xll.BInterpol('Base CDI'!$H$4:$H$28,'Base CDI'!$J$4:$J$29,S2827,"Cubic","Extrapolate=Linear","MultiX=Average","Skip=True","Sort=True")</f>
        <v>13.752885067638076</v>
      </c>
      <c r="U2827" s="43">
        <f ca="1">_xll.BInterpol('Base CDI'!$H$4:$H$28,'Base CDI'!$I$4:$I$29,S2827,"Cubic","Extrapolate=Linear","MultiX=Average","Skip=True","Sort=True")</f>
        <v>13.753439039920648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48672</v>
      </c>
      <c r="T2828" s="43">
        <f ca="1">_xll.BInterpol('Base CDI'!$H$4:$H$28,'Base CDI'!$J$4:$J$29,S2828,"Cubic","Extrapolate=Linear","MultiX=Average","Skip=True","Sort=True")</f>
        <v>13.75289849884056</v>
      </c>
      <c r="U2828" s="43">
        <f ca="1">_xll.BInterpol('Base CDI'!$H$4:$H$28,'Base CDI'!$I$4:$I$29,S2828,"Cubic","Extrapolate=Linear","MultiX=Average","Skip=True","Sort=True")</f>
        <v>13.753472685298943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48673</v>
      </c>
      <c r="T2829" s="43">
        <f ca="1">_xll.BInterpol('Base CDI'!$H$4:$H$28,'Base CDI'!$J$4:$J$29,S2829,"Cubic","Extrapolate=Linear","MultiX=Average","Skip=True","Sort=True")</f>
        <v>13.752911763776684</v>
      </c>
      <c r="U2829" s="43">
        <f ca="1">_xll.BInterpol('Base CDI'!$H$4:$H$28,'Base CDI'!$I$4:$I$29,S2829,"Cubic","Extrapolate=Linear","MultiX=Average","Skip=True","Sort=True")</f>
        <v>13.753506218278437</v>
      </c>
    </row>
    <row r="2830" spans="16:21" x14ac:dyDescent="0.25">
      <c r="P2830" s="10">
        <v>38624</v>
      </c>
      <c r="Q2830">
        <v>13.48147</v>
      </c>
      <c r="S2830" s="42">
        <f t="shared" ca="1" si="49"/>
        <v>48674</v>
      </c>
      <c r="T2830" s="43">
        <f ca="1">_xll.BInterpol('Base CDI'!$H$4:$H$28,'Base CDI'!$J$4:$J$29,S2830,"Cubic","Extrapolate=Linear","MultiX=Average","Skip=True","Sort=True")</f>
        <v>13.752924862642306</v>
      </c>
      <c r="U2830" s="43">
        <f ca="1">_xll.BInterpol('Base CDI'!$H$4:$H$28,'Base CDI'!$I$4:$I$29,S2830,"Cubic","Extrapolate=Linear","MultiX=Average","Skip=True","Sort=True")</f>
        <v>13.753539638813395</v>
      </c>
    </row>
    <row r="2831" spans="16:21" x14ac:dyDescent="0.25">
      <c r="P2831" s="10">
        <v>38625</v>
      </c>
      <c r="Q2831">
        <v>13.49098</v>
      </c>
      <c r="S2831" s="42">
        <f t="shared" ca="1" si="49"/>
        <v>48675</v>
      </c>
      <c r="T2831" s="43">
        <f ca="1">_xll.BInterpol('Base CDI'!$H$4:$H$28,'Base CDI'!$J$4:$J$29,S2831,"Cubic","Extrapolate=Linear","MultiX=Average","Skip=True","Sort=True")</f>
        <v>13.752937795633283</v>
      </c>
      <c r="U2831" s="43">
        <f ca="1">_xll.BInterpol('Base CDI'!$H$4:$H$28,'Base CDI'!$I$4:$I$29,S2831,"Cubic","Extrapolate=Linear","MultiX=Average","Skip=True","Sort=True")</f>
        <v>13.753572946858084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48676</v>
      </c>
      <c r="T2832" s="43">
        <f ca="1">_xll.BInterpol('Base CDI'!$H$4:$H$28,'Base CDI'!$J$4:$J$29,S2832,"Cubic","Extrapolate=Linear","MultiX=Average","Skip=True","Sort=True")</f>
        <v>13.752950562945474</v>
      </c>
      <c r="U2832" s="43">
        <f ca="1">_xll.BInterpol('Base CDI'!$H$4:$H$28,'Base CDI'!$I$4:$I$29,S2832,"Cubic","Extrapolate=Linear","MultiX=Average","Skip=True","Sort=True")</f>
        <v>13.75360614236677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48677</v>
      </c>
      <c r="T2833" s="43">
        <f ca="1">_xll.BInterpol('Base CDI'!$H$4:$H$28,'Base CDI'!$J$4:$J$29,S2833,"Cubic","Extrapolate=Linear","MultiX=Average","Skip=True","Sort=True")</f>
        <v>13.752963164774735</v>
      </c>
      <c r="U2833" s="43">
        <f ca="1">_xll.BInterpol('Base CDI'!$H$4:$H$28,'Base CDI'!$I$4:$I$29,S2833,"Cubic","Extrapolate=Linear","MultiX=Average","Skip=True","Sort=True")</f>
        <v>13.753639225293723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48678</v>
      </c>
      <c r="T2834" s="43">
        <f ca="1">_xll.BInterpol('Base CDI'!$H$4:$H$28,'Base CDI'!$J$4:$J$29,S2834,"Cubic","Extrapolate=Linear","MultiX=Average","Skip=True","Sort=True")</f>
        <v>13.75297560131693</v>
      </c>
      <c r="U2834" s="43">
        <f ca="1">_xll.BInterpol('Base CDI'!$H$4:$H$28,'Base CDI'!$I$4:$I$29,S2834,"Cubic","Extrapolate=Linear","MultiX=Average","Skip=True","Sort=True")</f>
        <v>13.753672195593206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48679</v>
      </c>
      <c r="T2835" s="43">
        <f ca="1">_xll.BInterpol('Base CDI'!$H$4:$H$28,'Base CDI'!$J$4:$J$29,S2835,"Cubic","Extrapolate=Linear","MultiX=Average","Skip=True","Sort=True")</f>
        <v>13.752987872767912</v>
      </c>
      <c r="U2835" s="43">
        <f ca="1">_xll.BInterpol('Base CDI'!$H$4:$H$28,'Base CDI'!$I$4:$I$29,S2835,"Cubic","Extrapolate=Linear","MultiX=Average","Skip=True","Sort=True")</f>
        <v>13.753705053219484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48680</v>
      </c>
      <c r="T2836" s="43">
        <f ca="1">_xll.BInterpol('Base CDI'!$H$4:$H$28,'Base CDI'!$J$4:$J$29,S2836,"Cubic","Extrapolate=Linear","MultiX=Average","Skip=True","Sort=True")</f>
        <v>13.75299997932354</v>
      </c>
      <c r="U2836" s="43">
        <f ca="1">_xll.BInterpol('Base CDI'!$H$4:$H$28,'Base CDI'!$I$4:$I$29,S2836,"Cubic","Extrapolate=Linear","MultiX=Average","Skip=True","Sort=True")</f>
        <v>13.753737798126828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48681</v>
      </c>
      <c r="T2837" s="43">
        <f ca="1">_xll.BInterpol('Base CDI'!$H$4:$H$28,'Base CDI'!$J$4:$J$29,S2837,"Cubic","Extrapolate=Linear","MultiX=Average","Skip=True","Sort=True")</f>
        <v>13.753011921179676</v>
      </c>
      <c r="U2837" s="43">
        <f ca="1">_xll.BInterpol('Base CDI'!$H$4:$H$28,'Base CDI'!$I$4:$I$29,S2837,"Cubic","Extrapolate=Linear","MultiX=Average","Skip=True","Sort=True")</f>
        <v>13.753770430269499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48682</v>
      </c>
      <c r="T2838" s="43">
        <f ca="1">_xll.BInterpol('Base CDI'!$H$4:$H$28,'Base CDI'!$J$4:$J$29,S2838,"Cubic","Extrapolate=Linear","MultiX=Average","Skip=True","Sort=True")</f>
        <v>13.753023698532173</v>
      </c>
      <c r="U2838" s="43">
        <f ca="1">_xll.BInterpol('Base CDI'!$H$4:$H$28,'Base CDI'!$I$4:$I$29,S2838,"Cubic","Extrapolate=Linear","MultiX=Average","Skip=True","Sort=True")</f>
        <v>13.75380294960177</v>
      </c>
    </row>
    <row r="2839" spans="16:21" x14ac:dyDescent="0.25">
      <c r="P2839" s="10">
        <v>38638</v>
      </c>
      <c r="Q2839">
        <v>13.56725</v>
      </c>
      <c r="S2839" s="42">
        <f t="shared" ca="1" si="49"/>
        <v>48683</v>
      </c>
      <c r="T2839" s="43">
        <f ca="1">_xll.BInterpol('Base CDI'!$H$4:$H$28,'Base CDI'!$J$4:$J$29,S2839,"Cubic","Extrapolate=Linear","MultiX=Average","Skip=True","Sort=True")</f>
        <v>13.753035311576891</v>
      </c>
      <c r="U2839" s="43">
        <f ca="1">_xll.BInterpol('Base CDI'!$H$4:$H$28,'Base CDI'!$I$4:$I$29,S2839,"Cubic","Extrapolate=Linear","MultiX=Average","Skip=True","Sort=True")</f>
        <v>13.7538353560779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48684</v>
      </c>
      <c r="T2840" s="43">
        <f ca="1">_xll.BInterpol('Base CDI'!$H$4:$H$28,'Base CDI'!$J$4:$J$29,S2840,"Cubic","Extrapolate=Linear","MultiX=Average","Skip=True","Sort=True")</f>
        <v>13.753046760509692</v>
      </c>
      <c r="U2840" s="43">
        <f ca="1">_xll.BInterpol('Base CDI'!$H$4:$H$28,'Base CDI'!$I$4:$I$29,S2840,"Cubic","Extrapolate=Linear","MultiX=Average","Skip=True","Sort=True")</f>
        <v>13.753867649652161</v>
      </c>
    </row>
    <row r="2841" spans="16:21" x14ac:dyDescent="0.25">
      <c r="P2841" s="10">
        <v>38642</v>
      </c>
      <c r="Q2841">
        <v>13.58633</v>
      </c>
      <c r="S2841" s="42">
        <f t="shared" ca="1" si="49"/>
        <v>48685</v>
      </c>
      <c r="T2841" s="43">
        <f ca="1">_xll.BInterpol('Base CDI'!$H$4:$H$28,'Base CDI'!$J$4:$J$29,S2841,"Cubic","Extrapolate=Linear","MultiX=Average","Skip=True","Sort=True")</f>
        <v>13.75305804552643</v>
      </c>
      <c r="U2841" s="43">
        <f ca="1">_xll.BInterpol('Base CDI'!$H$4:$H$28,'Base CDI'!$I$4:$I$29,S2841,"Cubic","Extrapolate=Linear","MultiX=Average","Skip=True","Sort=True")</f>
        <v>13.753899830278817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48686</v>
      </c>
      <c r="T2842" s="43">
        <f ca="1">_xll.BInterpol('Base CDI'!$H$4:$H$28,'Base CDI'!$J$4:$J$29,S2842,"Cubic","Extrapolate=Linear","MultiX=Average","Skip=True","Sort=True")</f>
        <v>13.753069166822964</v>
      </c>
      <c r="U2842" s="43">
        <f ca="1">_xll.BInterpol('Base CDI'!$H$4:$H$28,'Base CDI'!$I$4:$I$29,S2842,"Cubic","Extrapolate=Linear","MultiX=Average","Skip=True","Sort=True")</f>
        <v>13.753931897912135</v>
      </c>
    </row>
    <row r="2843" spans="16:21" x14ac:dyDescent="0.25">
      <c r="P2843" s="10">
        <v>38644</v>
      </c>
      <c r="Q2843">
        <v>13.60543</v>
      </c>
      <c r="S2843" s="42">
        <f t="shared" ca="1" si="49"/>
        <v>48687</v>
      </c>
      <c r="T2843" s="43">
        <f ca="1">_xll.BInterpol('Base CDI'!$H$4:$H$28,'Base CDI'!$J$4:$J$29,S2843,"Cubic","Extrapolate=Linear","MultiX=Average","Skip=True","Sort=True")</f>
        <v>13.753080124595153</v>
      </c>
      <c r="U2843" s="43">
        <f ca="1">_xll.BInterpol('Base CDI'!$H$4:$H$28,'Base CDI'!$I$4:$I$29,S2843,"Cubic","Extrapolate=Linear","MultiX=Average","Skip=True","Sort=True")</f>
        <v>13.753963852506383</v>
      </c>
    </row>
    <row r="2844" spans="16:21" x14ac:dyDescent="0.25">
      <c r="P2844" s="10">
        <v>38645</v>
      </c>
      <c r="Q2844">
        <v>13.615</v>
      </c>
      <c r="S2844" s="42">
        <f t="shared" ca="1" si="49"/>
        <v>48688</v>
      </c>
      <c r="T2844" s="43">
        <f ca="1">_xll.BInterpol('Base CDI'!$H$4:$H$28,'Base CDI'!$J$4:$J$29,S2844,"Cubic","Extrapolate=Linear","MultiX=Average","Skip=True","Sort=True")</f>
        <v>13.753090919038854</v>
      </c>
      <c r="U2844" s="43">
        <f ca="1">_xll.BInterpol('Base CDI'!$H$4:$H$28,'Base CDI'!$I$4:$I$29,S2844,"Cubic","Extrapolate=Linear","MultiX=Average","Skip=True","Sort=True")</f>
        <v>13.753995694015822</v>
      </c>
    </row>
    <row r="2845" spans="16:21" x14ac:dyDescent="0.25">
      <c r="P2845" s="10">
        <v>38646</v>
      </c>
      <c r="Q2845">
        <v>13.62435</v>
      </c>
      <c r="S2845" s="42">
        <f t="shared" ca="1" si="49"/>
        <v>48689</v>
      </c>
      <c r="T2845" s="43">
        <f ca="1">_xll.BInterpol('Base CDI'!$H$4:$H$28,'Base CDI'!$J$4:$J$29,S2845,"Cubic","Extrapolate=Linear","MultiX=Average","Skip=True","Sort=True")</f>
        <v>13.753101550349928</v>
      </c>
      <c r="U2845" s="43">
        <f ca="1">_xll.BInterpol('Base CDI'!$H$4:$H$28,'Base CDI'!$I$4:$I$29,S2845,"Cubic","Extrapolate=Linear","MultiX=Average","Skip=True","Sort=True")</f>
        <v>13.754027422394724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48690</v>
      </c>
      <c r="T2846" s="43">
        <f ca="1">_xll.BInterpol('Base CDI'!$H$4:$H$28,'Base CDI'!$J$4:$J$29,S2846,"Cubic","Extrapolate=Linear","MultiX=Average","Skip=True","Sort=True")</f>
        <v>13.753112018724233</v>
      </c>
      <c r="U2846" s="43">
        <f ca="1">_xll.BInterpol('Base CDI'!$H$4:$H$28,'Base CDI'!$I$4:$I$29,S2846,"Cubic","Extrapolate=Linear","MultiX=Average","Skip=True","Sort=True")</f>
        <v>13.754059037597354</v>
      </c>
    </row>
    <row r="2847" spans="16:21" x14ac:dyDescent="0.25">
      <c r="P2847" s="10">
        <v>38650</v>
      </c>
      <c r="Q2847">
        <v>13.64307</v>
      </c>
      <c r="S2847" s="42">
        <f t="shared" ca="1" si="49"/>
        <v>48691</v>
      </c>
      <c r="T2847" s="43">
        <f ca="1">_xll.BInterpol('Base CDI'!$H$4:$H$28,'Base CDI'!$J$4:$J$29,S2847,"Cubic","Extrapolate=Linear","MultiX=Average","Skip=True","Sort=True")</f>
        <v>13.753122324357623</v>
      </c>
      <c r="U2847" s="43">
        <f ca="1">_xll.BInterpol('Base CDI'!$H$4:$H$28,'Base CDI'!$I$4:$I$29,S2847,"Cubic","Extrapolate=Linear","MultiX=Average","Skip=True","Sort=True")</f>
        <v>13.754090539577977</v>
      </c>
    </row>
    <row r="2848" spans="16:21" x14ac:dyDescent="0.25">
      <c r="P2848" s="10">
        <v>38651</v>
      </c>
      <c r="Q2848">
        <v>13.65244</v>
      </c>
      <c r="S2848" s="42">
        <f t="shared" ca="1" si="49"/>
        <v>48692</v>
      </c>
      <c r="T2848" s="43">
        <f ca="1">_xll.BInterpol('Base CDI'!$H$4:$H$28,'Base CDI'!$J$4:$J$29,S2848,"Cubic","Extrapolate=Linear","MultiX=Average","Skip=True","Sort=True")</f>
        <v>13.75313246744596</v>
      </c>
      <c r="U2848" s="43">
        <f ca="1">_xll.BInterpol('Base CDI'!$H$4:$H$28,'Base CDI'!$I$4:$I$29,S2848,"Cubic","Extrapolate=Linear","MultiX=Average","Skip=True","Sort=True")</f>
        <v>13.754121928290861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48693</v>
      </c>
      <c r="T2849" s="43">
        <f ca="1">_xll.BInterpol('Base CDI'!$H$4:$H$28,'Base CDI'!$J$4:$J$29,S2849,"Cubic","Extrapolate=Linear","MultiX=Average","Skip=True","Sort=True")</f>
        <v>13.753142448185102</v>
      </c>
      <c r="U2849" s="43">
        <f ca="1">_xll.BInterpol('Base CDI'!$H$4:$H$28,'Base CDI'!$I$4:$I$29,S2849,"Cubic","Extrapolate=Linear","MultiX=Average","Skip=True","Sort=True")</f>
        <v>13.754153203690271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48694</v>
      </c>
      <c r="T2850" s="43">
        <f ca="1">_xll.BInterpol('Base CDI'!$H$4:$H$28,'Base CDI'!$J$4:$J$29,S2850,"Cubic","Extrapolate=Linear","MultiX=Average","Skip=True","Sort=True")</f>
        <v>13.753152266770906</v>
      </c>
      <c r="U2850" s="43">
        <f ca="1">_xll.BInterpol('Base CDI'!$H$4:$H$28,'Base CDI'!$I$4:$I$29,S2850,"Cubic","Extrapolate=Linear","MultiX=Average","Skip=True","Sort=True")</f>
        <v>13.754184365730474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48695</v>
      </c>
      <c r="T2851" s="43">
        <f ca="1">_xll.BInterpol('Base CDI'!$H$4:$H$28,'Base CDI'!$J$4:$J$29,S2851,"Cubic","Extrapolate=Linear","MultiX=Average","Skip=True","Sort=True")</f>
        <v>13.753161923399231</v>
      </c>
      <c r="U2851" s="43">
        <f ca="1">_xll.BInterpol('Base CDI'!$H$4:$H$28,'Base CDI'!$I$4:$I$29,S2851,"Cubic","Extrapolate=Linear","MultiX=Average","Skip=True","Sort=True")</f>
        <v>13.754215414365737</v>
      </c>
    </row>
    <row r="2852" spans="16:21" x14ac:dyDescent="0.25">
      <c r="P2852" s="10">
        <v>38657</v>
      </c>
      <c r="Q2852">
        <v>13.68998</v>
      </c>
      <c r="S2852" s="42">
        <f t="shared" ca="1" si="49"/>
        <v>48696</v>
      </c>
      <c r="T2852" s="43">
        <f ca="1">_xll.BInterpol('Base CDI'!$H$4:$H$28,'Base CDI'!$J$4:$J$29,S2852,"Cubic","Extrapolate=Linear","MultiX=Average","Skip=True","Sort=True")</f>
        <v>13.753171418265936</v>
      </c>
      <c r="U2852" s="43">
        <f ca="1">_xll.BInterpol('Base CDI'!$H$4:$H$28,'Base CDI'!$I$4:$I$29,S2852,"Cubic","Extrapolate=Linear","MultiX=Average","Skip=True","Sort=True")</f>
        <v>13.754246349550325</v>
      </c>
    </row>
    <row r="2853" spans="16:21" x14ac:dyDescent="0.25">
      <c r="P2853" s="10">
        <v>38659</v>
      </c>
      <c r="Q2853">
        <v>13.69942</v>
      </c>
      <c r="S2853" s="42">
        <f t="shared" ca="1" si="49"/>
        <v>48697</v>
      </c>
      <c r="T2853" s="43">
        <f ca="1">_xll.BInterpol('Base CDI'!$H$4:$H$28,'Base CDI'!$J$4:$J$29,S2853,"Cubic","Extrapolate=Linear","MultiX=Average","Skip=True","Sort=True")</f>
        <v>13.753180751566878</v>
      </c>
      <c r="U2853" s="43">
        <f ca="1">_xll.BInterpol('Base CDI'!$H$4:$H$28,'Base CDI'!$I$4:$I$29,S2853,"Cubic","Extrapolate=Linear","MultiX=Average","Skip=True","Sort=True")</f>
        <v>13.754277171238504</v>
      </c>
    </row>
    <row r="2854" spans="16:21" x14ac:dyDescent="0.25">
      <c r="P2854" s="10">
        <v>38660</v>
      </c>
      <c r="Q2854">
        <v>13.70884</v>
      </c>
      <c r="S2854" s="42">
        <f t="shared" ca="1" si="49"/>
        <v>48698</v>
      </c>
      <c r="T2854" s="43">
        <f ca="1">_xll.BInterpol('Base CDI'!$H$4:$H$28,'Base CDI'!$J$4:$J$29,S2854,"Cubic","Extrapolate=Linear","MultiX=Average","Skip=True","Sort=True")</f>
        <v>13.753189923497917</v>
      </c>
      <c r="U2854" s="43">
        <f ca="1">_xll.BInterpol('Base CDI'!$H$4:$H$28,'Base CDI'!$I$4:$I$29,S2854,"Cubic","Extrapolate=Linear","MultiX=Average","Skip=True","Sort=True")</f>
        <v>13.754307879384543</v>
      </c>
    </row>
    <row r="2855" spans="16:21" x14ac:dyDescent="0.25">
      <c r="P2855" s="10">
        <v>38663</v>
      </c>
      <c r="Q2855">
        <v>13.71829</v>
      </c>
      <c r="S2855" s="42">
        <f t="shared" ca="1" si="49"/>
        <v>48699</v>
      </c>
      <c r="T2855" s="43">
        <f ca="1">_xll.BInterpol('Base CDI'!$H$4:$H$28,'Base CDI'!$J$4:$J$29,S2855,"Cubic","Extrapolate=Linear","MultiX=Average","Skip=True","Sort=True")</f>
        <v>13.753198934254909</v>
      </c>
      <c r="U2855" s="43">
        <f ca="1">_xll.BInterpol('Base CDI'!$H$4:$H$28,'Base CDI'!$I$4:$I$29,S2855,"Cubic","Extrapolate=Linear","MultiX=Average","Skip=True","Sort=True")</f>
        <v>13.754338473942708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48700</v>
      </c>
      <c r="T2856" s="43">
        <f ca="1">_xll.BInterpol('Base CDI'!$H$4:$H$28,'Base CDI'!$J$4:$J$29,S2856,"Cubic","Extrapolate=Linear","MultiX=Average","Skip=True","Sort=True")</f>
        <v>13.753207784033712</v>
      </c>
      <c r="U2856" s="43">
        <f ca="1">_xll.BInterpol('Base CDI'!$H$4:$H$28,'Base CDI'!$I$4:$I$29,S2856,"Cubic","Extrapolate=Linear","MultiX=Average","Skip=True","Sort=True")</f>
        <v>13.754368954867262</v>
      </c>
    </row>
    <row r="2857" spans="16:21" x14ac:dyDescent="0.25">
      <c r="P2857" s="10">
        <v>38665</v>
      </c>
      <c r="Q2857">
        <v>13.73719</v>
      </c>
      <c r="S2857" s="42">
        <f t="shared" ca="1" si="49"/>
        <v>48701</v>
      </c>
      <c r="T2857" s="43">
        <f ca="1">_xll.BInterpol('Base CDI'!$H$4:$H$28,'Base CDI'!$J$4:$J$29,S2857,"Cubic","Extrapolate=Linear","MultiX=Average","Skip=True","Sort=True")</f>
        <v>13.753216473030188</v>
      </c>
      <c r="U2857" s="43">
        <f ca="1">_xll.BInterpol('Base CDI'!$H$4:$H$28,'Base CDI'!$I$4:$I$29,S2857,"Cubic","Extrapolate=Linear","MultiX=Average","Skip=True","Sort=True")</f>
        <v>13.754399322112477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48702</v>
      </c>
      <c r="T2858" s="43">
        <f ca="1">_xll.BInterpol('Base CDI'!$H$4:$H$28,'Base CDI'!$J$4:$J$29,S2858,"Cubic","Extrapolate=Linear","MultiX=Average","Skip=True","Sort=True")</f>
        <v>13.753225001440191</v>
      </c>
      <c r="U2858" s="43">
        <f ca="1">_xll.BInterpol('Base CDI'!$H$4:$H$28,'Base CDI'!$I$4:$I$29,S2858,"Cubic","Extrapolate=Linear","MultiX=Average","Skip=True","Sort=True")</f>
        <v>13.754429575632614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48703</v>
      </c>
      <c r="T2859" s="43">
        <f ca="1">_xll.BInterpol('Base CDI'!$H$4:$H$28,'Base CDI'!$J$4:$J$29,S2859,"Cubic","Extrapolate=Linear","MultiX=Average","Skip=True","Sort=True")</f>
        <v>13.753233369459581</v>
      </c>
      <c r="U2859" s="43">
        <f ca="1">_xll.BInterpol('Base CDI'!$H$4:$H$28,'Base CDI'!$I$4:$I$29,S2859,"Cubic","Extrapolate=Linear","MultiX=Average","Skip=True","Sort=True")</f>
        <v>13.754459715381941</v>
      </c>
    </row>
    <row r="2860" spans="16:21" x14ac:dyDescent="0.25">
      <c r="P2860" s="10">
        <v>38670</v>
      </c>
      <c r="Q2860">
        <v>13.76559</v>
      </c>
      <c r="S2860" s="42">
        <f t="shared" ca="1" si="49"/>
        <v>48704</v>
      </c>
      <c r="T2860" s="43">
        <f ca="1">_xll.BInterpol('Base CDI'!$H$4:$H$28,'Base CDI'!$J$4:$J$29,S2860,"Cubic","Extrapolate=Linear","MultiX=Average","Skip=True","Sort=True")</f>
        <v>13.753241577284218</v>
      </c>
      <c r="U2860" s="43">
        <f ca="1">_xll.BInterpol('Base CDI'!$H$4:$H$28,'Base CDI'!$I$4:$I$29,S2860,"Cubic","Extrapolate=Linear","MultiX=Average","Skip=True","Sort=True")</f>
        <v>13.754489741314726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48705</v>
      </c>
      <c r="T2861" s="43">
        <f ca="1">_xll.BInterpol('Base CDI'!$H$4:$H$28,'Base CDI'!$J$4:$J$29,S2861,"Cubic","Extrapolate=Linear","MultiX=Average","Skip=True","Sort=True")</f>
        <v>13.753249625109957</v>
      </c>
      <c r="U2861" s="43">
        <f ca="1">_xll.BInterpol('Base CDI'!$H$4:$H$28,'Base CDI'!$I$4:$I$29,S2861,"Cubic","Extrapolate=Linear","MultiX=Average","Skip=True","Sort=True")</f>
        <v>13.754519653385234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48706</v>
      </c>
      <c r="T2862" s="43">
        <f ca="1">_xll.BInterpol('Base CDI'!$H$4:$H$28,'Base CDI'!$J$4:$J$29,S2862,"Cubic","Extrapolate=Linear","MultiX=Average","Skip=True","Sort=True")</f>
        <v>13.75325751313266</v>
      </c>
      <c r="U2862" s="43">
        <f ca="1">_xll.BInterpol('Base CDI'!$H$4:$H$28,'Base CDI'!$I$4:$I$29,S2862,"Cubic","Extrapolate=Linear","MultiX=Average","Skip=True","Sort=True")</f>
        <v>13.754549451547733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48707</v>
      </c>
      <c r="T2863" s="43">
        <f ca="1">_xll.BInterpol('Base CDI'!$H$4:$H$28,'Base CDI'!$J$4:$J$29,S2863,"Cubic","Extrapolate=Linear","MultiX=Average","Skip=True","Sort=True")</f>
        <v>13.753265241548181</v>
      </c>
      <c r="U2863" s="43">
        <f ca="1">_xll.BInterpol('Base CDI'!$H$4:$H$28,'Base CDI'!$I$4:$I$29,S2863,"Cubic","Extrapolate=Linear","MultiX=Average","Skip=True","Sort=True")</f>
        <v>13.754579135756487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48708</v>
      </c>
      <c r="T2864" s="43">
        <f ca="1">_xll.BInterpol('Base CDI'!$H$4:$H$28,'Base CDI'!$J$4:$J$29,S2864,"Cubic","Extrapolate=Linear","MultiX=Average","Skip=True","Sort=True")</f>
        <v>13.753272810552382</v>
      </c>
      <c r="U2864" s="43">
        <f ca="1">_xll.BInterpol('Base CDI'!$H$4:$H$28,'Base CDI'!$I$4:$I$29,S2864,"Cubic","Extrapolate=Linear","MultiX=Average","Skip=True","Sort=True")</f>
        <v>13.754608705965763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48709</v>
      </c>
      <c r="T2865" s="43">
        <f ca="1">_xll.BInterpol('Base CDI'!$H$4:$H$28,'Base CDI'!$J$4:$J$29,S2865,"Cubic","Extrapolate=Linear","MultiX=Average","Skip=True","Sort=True")</f>
        <v>13.753280220341118</v>
      </c>
      <c r="U2865" s="43">
        <f ca="1">_xll.BInterpol('Base CDI'!$H$4:$H$28,'Base CDI'!$I$4:$I$29,S2865,"Cubic","Extrapolate=Linear","MultiX=Average","Skip=True","Sort=True")</f>
        <v>13.754638162129829</v>
      </c>
    </row>
    <row r="2866" spans="16:21" x14ac:dyDescent="0.25">
      <c r="P2866" s="10">
        <v>38679</v>
      </c>
      <c r="Q2866">
        <v>13.82249</v>
      </c>
      <c r="S2866" s="42">
        <f t="shared" ca="1" si="49"/>
        <v>48710</v>
      </c>
      <c r="T2866" s="43">
        <f ca="1">_xll.BInterpol('Base CDI'!$H$4:$H$28,'Base CDI'!$J$4:$J$29,S2866,"Cubic","Extrapolate=Linear","MultiX=Average","Skip=True","Sort=True")</f>
        <v>13.75328747111025</v>
      </c>
      <c r="U2866" s="43">
        <f ca="1">_xll.BInterpol('Base CDI'!$H$4:$H$28,'Base CDI'!$I$4:$I$29,S2866,"Cubic","Extrapolate=Linear","MultiX=Average","Skip=True","Sort=True")</f>
        <v>13.754667504202951</v>
      </c>
    </row>
    <row r="2867" spans="16:21" x14ac:dyDescent="0.25">
      <c r="P2867" s="10">
        <v>38680</v>
      </c>
      <c r="Q2867">
        <v>13.83197</v>
      </c>
      <c r="S2867" s="42">
        <f t="shared" ca="1" si="49"/>
        <v>48711</v>
      </c>
      <c r="T2867" s="43">
        <f ca="1">_xll.BInterpol('Base CDI'!$H$4:$H$28,'Base CDI'!$J$4:$J$29,S2867,"Cubic","Extrapolate=Linear","MultiX=Average","Skip=True","Sort=True")</f>
        <v>13.753294563055634</v>
      </c>
      <c r="U2867" s="43">
        <f ca="1">_xll.BInterpol('Base CDI'!$H$4:$H$28,'Base CDI'!$I$4:$I$29,S2867,"Cubic","Extrapolate=Linear","MultiX=Average","Skip=True","Sort=True")</f>
        <v>13.754696732139394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48712</v>
      </c>
      <c r="T2868" s="43">
        <f ca="1">_xll.BInterpol('Base CDI'!$H$4:$H$28,'Base CDI'!$J$4:$J$29,S2868,"Cubic","Extrapolate=Linear","MultiX=Average","Skip=True","Sort=True")</f>
        <v>13.753301496373131</v>
      </c>
      <c r="U2868" s="43">
        <f ca="1">_xll.BInterpol('Base CDI'!$H$4:$H$28,'Base CDI'!$I$4:$I$29,S2868,"Cubic","Extrapolate=Linear","MultiX=Average","Skip=True","Sort=True")</f>
        <v>13.754725845893425</v>
      </c>
    </row>
    <row r="2869" spans="16:21" x14ac:dyDescent="0.25">
      <c r="P2869" s="10">
        <v>38684</v>
      </c>
      <c r="Q2869">
        <v>13.85051</v>
      </c>
      <c r="S2869" s="42">
        <f t="shared" ca="1" si="49"/>
        <v>48713</v>
      </c>
      <c r="T2869" s="43">
        <f ca="1">_xll.BInterpol('Base CDI'!$H$4:$H$28,'Base CDI'!$J$4:$J$29,S2869,"Cubic","Extrapolate=Linear","MultiX=Average","Skip=True","Sort=True")</f>
        <v>13.753308271258597</v>
      </c>
      <c r="U2869" s="43">
        <f ca="1">_xll.BInterpol('Base CDI'!$H$4:$H$28,'Base CDI'!$I$4:$I$29,S2869,"Cubic","Extrapolate=Linear","MultiX=Average","Skip=True","Sort=True")</f>
        <v>13.75475484541931</v>
      </c>
    </row>
    <row r="2870" spans="16:21" x14ac:dyDescent="0.25">
      <c r="P2870" s="10">
        <v>38685</v>
      </c>
      <c r="Q2870">
        <v>13.85979</v>
      </c>
      <c r="S2870" s="42">
        <f t="shared" ca="1" si="49"/>
        <v>48714</v>
      </c>
      <c r="T2870" s="43">
        <f ca="1">_xll.BInterpol('Base CDI'!$H$4:$H$28,'Base CDI'!$J$4:$J$29,S2870,"Cubic","Extrapolate=Linear","MultiX=Average","Skip=True","Sort=True")</f>
        <v>13.753314887907893</v>
      </c>
      <c r="U2870" s="43">
        <f ca="1">_xll.BInterpol('Base CDI'!$H$4:$H$28,'Base CDI'!$I$4:$I$29,S2870,"Cubic","Extrapolate=Linear","MultiX=Average","Skip=True","Sort=True")</f>
        <v>13.754783730671317</v>
      </c>
    </row>
    <row r="2871" spans="16:21" x14ac:dyDescent="0.25">
      <c r="P2871" s="10">
        <v>38686</v>
      </c>
      <c r="Q2871">
        <v>13.86909</v>
      </c>
      <c r="S2871" s="42">
        <f t="shared" ca="1" si="49"/>
        <v>48715</v>
      </c>
      <c r="T2871" s="43">
        <f ca="1">_xll.BInterpol('Base CDI'!$H$4:$H$28,'Base CDI'!$J$4:$J$29,S2871,"Cubic","Extrapolate=Linear","MultiX=Average","Skip=True","Sort=True")</f>
        <v>13.753321346516872</v>
      </c>
      <c r="U2871" s="43">
        <f ca="1">_xll.BInterpol('Base CDI'!$H$4:$H$28,'Base CDI'!$I$4:$I$29,S2871,"Cubic","Extrapolate=Linear","MultiX=Average","Skip=True","Sort=True")</f>
        <v>13.754812501603711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48716</v>
      </c>
      <c r="T2872" s="43">
        <f ca="1">_xll.BInterpol('Base CDI'!$H$4:$H$28,'Base CDI'!$J$4:$J$29,S2872,"Cubic","Extrapolate=Linear","MultiX=Average","Skip=True","Sort=True")</f>
        <v>13.753327647281397</v>
      </c>
      <c r="U2872" s="43">
        <f ca="1">_xll.BInterpol('Base CDI'!$H$4:$H$28,'Base CDI'!$I$4:$I$29,S2872,"Cubic","Extrapolate=Linear","MultiX=Average","Skip=True","Sort=True")</f>
        <v>13.754841158170759</v>
      </c>
    </row>
    <row r="2873" spans="16:21" x14ac:dyDescent="0.25">
      <c r="P2873" s="10">
        <v>38688</v>
      </c>
      <c r="Q2873">
        <v>13.88772</v>
      </c>
      <c r="S2873" s="42">
        <f t="shared" ca="1" si="49"/>
        <v>48717</v>
      </c>
      <c r="T2873" s="43">
        <f ca="1">_xll.BInterpol('Base CDI'!$H$4:$H$28,'Base CDI'!$J$4:$J$29,S2873,"Cubic","Extrapolate=Linear","MultiX=Average","Skip=True","Sort=True")</f>
        <v>13.753333790397326</v>
      </c>
      <c r="U2873" s="43">
        <f ca="1">_xll.BInterpol('Base CDI'!$H$4:$H$28,'Base CDI'!$I$4:$I$29,S2873,"Cubic","Extrapolate=Linear","MultiX=Average","Skip=True","Sort=True")</f>
        <v>13.754869700326726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48718</v>
      </c>
      <c r="T2874" s="43">
        <f ca="1">_xll.BInterpol('Base CDI'!$H$4:$H$28,'Base CDI'!$J$4:$J$29,S2874,"Cubic","Extrapolate=Linear","MultiX=Average","Skip=True","Sort=True")</f>
        <v>13.753339776060514</v>
      </c>
      <c r="U2874" s="43">
        <f ca="1">_xll.BInterpol('Base CDI'!$H$4:$H$28,'Base CDI'!$I$4:$I$29,S2874,"Cubic","Extrapolate=Linear","MultiX=Average","Skip=True","Sort=True")</f>
        <v>13.75489812802588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48719</v>
      </c>
      <c r="T2875" s="43">
        <f ca="1">_xll.BInterpol('Base CDI'!$H$4:$H$28,'Base CDI'!$J$4:$J$29,S2875,"Cubic","Extrapolate=Linear","MultiX=Average","Skip=True","Sort=True")</f>
        <v>13.753345604466823</v>
      </c>
      <c r="U2875" s="43">
        <f ca="1">_xll.BInterpol('Base CDI'!$H$4:$H$28,'Base CDI'!$I$4:$I$29,S2875,"Cubic","Extrapolate=Linear","MultiX=Average","Skip=True","Sort=True")</f>
        <v>13.754926441222487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48720</v>
      </c>
      <c r="T2876" s="43">
        <f ca="1">_xll.BInterpol('Base CDI'!$H$4:$H$28,'Base CDI'!$J$4:$J$29,S2876,"Cubic","Extrapolate=Linear","MultiX=Average","Skip=True","Sort=True")</f>
        <v>13.753351275812109</v>
      </c>
      <c r="U2876" s="43">
        <f ca="1">_xll.BInterpol('Base CDI'!$H$4:$H$28,'Base CDI'!$I$4:$I$29,S2876,"Cubic","Extrapolate=Linear","MultiX=Average","Skip=True","Sort=True")</f>
        <v>13.754954639870814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48721</v>
      </c>
      <c r="T2877" s="43">
        <f ca="1">_xll.BInterpol('Base CDI'!$H$4:$H$28,'Base CDI'!$J$4:$J$29,S2877,"Cubic","Extrapolate=Linear","MultiX=Average","Skip=True","Sort=True")</f>
        <v>13.753356790292232</v>
      </c>
      <c r="U2877" s="43">
        <f ca="1">_xll.BInterpol('Base CDI'!$H$4:$H$28,'Base CDI'!$I$4:$I$29,S2877,"Cubic","Extrapolate=Linear","MultiX=Average","Skip=True","Sort=True")</f>
        <v>13.754982723925126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48722</v>
      </c>
      <c r="T2878" s="43">
        <f ca="1">_xll.BInterpol('Base CDI'!$H$4:$H$28,'Base CDI'!$J$4:$J$29,S2878,"Cubic","Extrapolate=Linear","MultiX=Average","Skip=True","Sort=True")</f>
        <v>13.753362148103047</v>
      </c>
      <c r="U2878" s="43">
        <f ca="1">_xll.BInterpol('Base CDI'!$H$4:$H$28,'Base CDI'!$I$4:$I$29,S2878,"Cubic","Extrapolate=Linear","MultiX=Average","Skip=True","Sort=True")</f>
        <v>13.755010693339692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48723</v>
      </c>
      <c r="T2879" s="43">
        <f ca="1">_xll.BInterpol('Base CDI'!$H$4:$H$28,'Base CDI'!$J$4:$J$29,S2879,"Cubic","Extrapolate=Linear","MultiX=Average","Skip=True","Sort=True")</f>
        <v>13.753367349440415</v>
      </c>
      <c r="U2879" s="43">
        <f ca="1">_xll.BInterpol('Base CDI'!$H$4:$H$28,'Base CDI'!$I$4:$I$29,S2879,"Cubic","Extrapolate=Linear","MultiX=Average","Skip=True","Sort=True")</f>
        <v>13.755038548068773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48724</v>
      </c>
      <c r="T2880" s="43">
        <f ca="1">_xll.BInterpol('Base CDI'!$H$4:$H$28,'Base CDI'!$J$4:$J$29,S2880,"Cubic","Extrapolate=Linear","MultiX=Average","Skip=True","Sort=True")</f>
        <v>13.753372394500195</v>
      </c>
      <c r="U2880" s="43">
        <f ca="1">_xll.BInterpol('Base CDI'!$H$4:$H$28,'Base CDI'!$I$4:$I$29,S2880,"Cubic","Extrapolate=Linear","MultiX=Average","Skip=True","Sort=True")</f>
        <v>13.755066288066642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48725</v>
      </c>
      <c r="T2881" s="43">
        <f ca="1">_xll.BInterpol('Base CDI'!$H$4:$H$28,'Base CDI'!$J$4:$J$29,S2881,"Cubic","Extrapolate=Linear","MultiX=Average","Skip=True","Sort=True")</f>
        <v>13.753377283478244</v>
      </c>
      <c r="U2881" s="43">
        <f ca="1">_xll.BInterpol('Base CDI'!$H$4:$H$28,'Base CDI'!$I$4:$I$29,S2881,"Cubic","Extrapolate=Linear","MultiX=Average","Skip=True","Sort=True")</f>
        <v>13.755093913287562</v>
      </c>
    </row>
    <row r="2882" spans="16:21" x14ac:dyDescent="0.25">
      <c r="P2882" s="10">
        <v>38701</v>
      </c>
      <c r="Q2882">
        <v>13.97174</v>
      </c>
      <c r="S2882" s="42">
        <f t="shared" ca="1" si="49"/>
        <v>48726</v>
      </c>
      <c r="T2882" s="43">
        <f ca="1">_xll.BInterpol('Base CDI'!$H$4:$H$28,'Base CDI'!$J$4:$J$29,S2882,"Cubic","Extrapolate=Linear","MultiX=Average","Skip=True","Sort=True")</f>
        <v>13.753382016570418</v>
      </c>
      <c r="U2882" s="43">
        <f ca="1">_xll.BInterpol('Base CDI'!$H$4:$H$28,'Base CDI'!$I$4:$I$29,S2882,"Cubic","Extrapolate=Linear","MultiX=Average","Skip=True","Sort=True")</f>
        <v>13.755121423685798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48727</v>
      </c>
      <c r="T2883" s="43">
        <f ca="1">_xll.BInterpol('Base CDI'!$H$4:$H$28,'Base CDI'!$J$4:$J$29,S2883,"Cubic","Extrapolate=Linear","MultiX=Average","Skip=True","Sort=True")</f>
        <v>13.753386593972579</v>
      </c>
      <c r="U2883" s="43">
        <f ca="1">_xll.BInterpol('Base CDI'!$H$4:$H$28,'Base CDI'!$I$4:$I$29,S2883,"Cubic","Extrapolate=Linear","MultiX=Average","Skip=True","Sort=True")</f>
        <v>13.755148819215618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48728</v>
      </c>
      <c r="T2884" s="43">
        <f ca="1">_xll.BInterpol('Base CDI'!$H$4:$H$28,'Base CDI'!$J$4:$J$29,S2884,"Cubic","Extrapolate=Linear","MultiX=Average","Skip=True","Sort=True")</f>
        <v>13.753391015880585</v>
      </c>
      <c r="U2884" s="43">
        <f ca="1">_xll.BInterpol('Base CDI'!$H$4:$H$28,'Base CDI'!$I$4:$I$29,S2884,"Cubic","Extrapolate=Linear","MultiX=Average","Skip=True","Sort=True")</f>
        <v>13.75517609983129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48729</v>
      </c>
      <c r="T2885" s="43">
        <f ca="1">_xll.BInterpol('Base CDI'!$H$4:$H$28,'Base CDI'!$J$4:$J$29,S2885,"Cubic","Extrapolate=Linear","MultiX=Average","Skip=True","Sort=True")</f>
        <v>13.75339528249029</v>
      </c>
      <c r="U2885" s="43">
        <f ca="1">_xll.BInterpol('Base CDI'!$H$4:$H$28,'Base CDI'!$I$4:$I$29,S2885,"Cubic","Extrapolate=Linear","MultiX=Average","Skip=True","Sort=True")</f>
        <v>13.755203265487079</v>
      </c>
    </row>
    <row r="2886" spans="16:21" x14ac:dyDescent="0.25">
      <c r="P2886" s="10">
        <v>38707</v>
      </c>
      <c r="Q2886">
        <v>14.00835</v>
      </c>
      <c r="S2886" s="42">
        <f t="shared" ca="1" si="49"/>
        <v>48730</v>
      </c>
      <c r="T2886" s="43">
        <f ca="1">_xll.BInterpol('Base CDI'!$H$4:$H$28,'Base CDI'!$J$4:$J$29,S2886,"Cubic","Extrapolate=Linear","MultiX=Average","Skip=True","Sort=True")</f>
        <v>13.753399393997558</v>
      </c>
      <c r="U2886" s="43">
        <f ca="1">_xll.BInterpol('Base CDI'!$H$4:$H$28,'Base CDI'!$I$4:$I$29,S2886,"Cubic","Extrapolate=Linear","MultiX=Average","Skip=True","Sort=True")</f>
        <v>13.755230316137251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48731</v>
      </c>
      <c r="T2887" s="43">
        <f ca="1">_xll.BInterpol('Base CDI'!$H$4:$H$28,'Base CDI'!$J$4:$J$29,S2887,"Cubic","Extrapolate=Linear","MultiX=Average","Skip=True","Sort=True")</f>
        <v>13.753403350598242</v>
      </c>
      <c r="U2887" s="43">
        <f ca="1">_xll.BInterpol('Base CDI'!$H$4:$H$28,'Base CDI'!$I$4:$I$29,S2887,"Cubic","Extrapolate=Linear","MultiX=Average","Skip=True","Sort=True")</f>
        <v>13.755257251736072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48732</v>
      </c>
      <c r="T2888" s="43">
        <f ca="1">_xll.BInterpol('Base CDI'!$H$4:$H$28,'Base CDI'!$J$4:$J$29,S2888,"Cubic","Extrapolate=Linear","MultiX=Average","Skip=True","Sort=True")</f>
        <v>13.753407152488206</v>
      </c>
      <c r="U2888" s="43">
        <f ca="1">_xll.BInterpol('Base CDI'!$H$4:$H$28,'Base CDI'!$I$4:$I$29,S2888,"Cubic","Extrapolate=Linear","MultiX=Average","Skip=True","Sort=True")</f>
        <v>13.755284072237808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48733</v>
      </c>
      <c r="T2889" s="43">
        <f ca="1">_xll.BInterpol('Base CDI'!$H$4:$H$28,'Base CDI'!$J$4:$J$29,S2889,"Cubic","Extrapolate=Linear","MultiX=Average","Skip=True","Sort=True")</f>
        <v>13.753410799863303</v>
      </c>
      <c r="U2889" s="43">
        <f ca="1">_xll.BInterpol('Base CDI'!$H$4:$H$28,'Base CDI'!$I$4:$I$29,S2889,"Cubic","Extrapolate=Linear","MultiX=Average","Skip=True","Sort=True")</f>
        <v>13.755310777596728</v>
      </c>
    </row>
    <row r="2890" spans="16:21" x14ac:dyDescent="0.25">
      <c r="P2890" s="10">
        <v>38713</v>
      </c>
      <c r="Q2890">
        <v>14.0451</v>
      </c>
      <c r="S2890" s="42">
        <f t="shared" ca="1" si="49"/>
        <v>48734</v>
      </c>
      <c r="T2890" s="43">
        <f ca="1">_xll.BInterpol('Base CDI'!$H$4:$H$28,'Base CDI'!$J$4:$J$29,S2890,"Cubic","Extrapolate=Linear","MultiX=Average","Skip=True","Sort=True")</f>
        <v>13.753414292919395</v>
      </c>
      <c r="U2890" s="43">
        <f ca="1">_xll.BInterpol('Base CDI'!$H$4:$H$28,'Base CDI'!$I$4:$I$29,S2890,"Cubic","Extrapolate=Linear","MultiX=Average","Skip=True","Sort=True")</f>
        <v>13.755337367767098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48735</v>
      </c>
      <c r="T2891" s="43">
        <f ca="1">_xll.BInterpol('Base CDI'!$H$4:$H$28,'Base CDI'!$J$4:$J$29,S2891,"Cubic","Extrapolate=Linear","MultiX=Average","Skip=True","Sort=True")</f>
        <v>13.753417631852336</v>
      </c>
      <c r="U2891" s="43">
        <f ca="1">_xll.BInterpol('Base CDI'!$H$4:$H$28,'Base CDI'!$I$4:$I$29,S2891,"Cubic","Extrapolate=Linear","MultiX=Average","Skip=True","Sort=True")</f>
        <v>13.755363842703181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48736</v>
      </c>
      <c r="T2892" s="43">
        <f ca="1">_xll.BInterpol('Base CDI'!$H$4:$H$28,'Base CDI'!$J$4:$J$29,S2892,"Cubic","Extrapolate=Linear","MultiX=Average","Skip=True","Sort=True")</f>
        <v>13.753420816857989</v>
      </c>
      <c r="U2892" s="43">
        <f ca="1">_xll.BInterpol('Base CDI'!$H$4:$H$28,'Base CDI'!$I$4:$I$29,S2892,"Cubic","Extrapolate=Linear","MultiX=Average","Skip=True","Sort=True")</f>
        <v>13.755390202359248</v>
      </c>
    </row>
    <row r="2893" spans="16:21" x14ac:dyDescent="0.25">
      <c r="P2893" s="10">
        <v>38716</v>
      </c>
      <c r="Q2893">
        <v>14.07273</v>
      </c>
      <c r="S2893" s="42">
        <f t="shared" ca="1" si="50"/>
        <v>48737</v>
      </c>
      <c r="T2893" s="43">
        <f ca="1">_xll.BInterpol('Base CDI'!$H$4:$H$28,'Base CDI'!$J$4:$J$29,S2893,"Cubic","Extrapolate=Linear","MultiX=Average","Skip=True","Sort=True")</f>
        <v>13.75342384813221</v>
      </c>
      <c r="U2893" s="43">
        <f ca="1">_xll.BInterpol('Base CDI'!$H$4:$H$28,'Base CDI'!$I$4:$I$29,S2893,"Cubic","Extrapolate=Linear","MultiX=Average","Skip=True","Sort=True")</f>
        <v>13.75541644668956</v>
      </c>
    </row>
    <row r="2894" spans="16:21" x14ac:dyDescent="0.25">
      <c r="P2894" s="10">
        <v>38719</v>
      </c>
      <c r="Q2894">
        <v>14.08197</v>
      </c>
      <c r="S2894" s="42">
        <f t="shared" ca="1" si="50"/>
        <v>48738</v>
      </c>
      <c r="T2894" s="43">
        <f ca="1">_xll.BInterpol('Base CDI'!$H$4:$H$28,'Base CDI'!$J$4:$J$29,S2894,"Cubic","Extrapolate=Linear","MultiX=Average","Skip=True","Sort=True")</f>
        <v>13.753426725870856</v>
      </c>
      <c r="U2894" s="43">
        <f ca="1">_xll.BInterpol('Base CDI'!$H$4:$H$28,'Base CDI'!$I$4:$I$29,S2894,"Cubic","Extrapolate=Linear","MultiX=Average","Skip=True","Sort=True")</f>
        <v>13.75544257564839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48739</v>
      </c>
      <c r="T2895" s="43">
        <f ca="1">_xll.BInterpol('Base CDI'!$H$4:$H$28,'Base CDI'!$J$4:$J$29,S2895,"Cubic","Extrapolate=Linear","MultiX=Average","Skip=True","Sort=True")</f>
        <v>13.753429450269788</v>
      </c>
      <c r="U2895" s="43">
        <f ca="1">_xll.BInterpol('Base CDI'!$H$4:$H$28,'Base CDI'!$I$4:$I$29,S2895,"Cubic","Extrapolate=Linear","MultiX=Average","Skip=True","Sort=True")</f>
        <v>13.755468589189999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48740</v>
      </c>
      <c r="T2896" s="43">
        <f ca="1">_xll.BInterpol('Base CDI'!$H$4:$H$28,'Base CDI'!$J$4:$J$29,S2896,"Cubic","Extrapolate=Linear","MultiX=Average","Skip=True","Sort=True")</f>
        <v>13.753432021524862</v>
      </c>
      <c r="U2896" s="43">
        <f ca="1">_xll.BInterpol('Base CDI'!$H$4:$H$28,'Base CDI'!$I$4:$I$29,S2896,"Cubic","Extrapolate=Linear","MultiX=Average","Skip=True","Sort=True")</f>
        <v>13.755494487268654</v>
      </c>
    </row>
    <row r="2897" spans="16:21" x14ac:dyDescent="0.25">
      <c r="P2897" s="10">
        <v>38722</v>
      </c>
      <c r="Q2897">
        <v>14.10966</v>
      </c>
      <c r="S2897" s="42">
        <f t="shared" ca="1" si="50"/>
        <v>48741</v>
      </c>
      <c r="T2897" s="43">
        <f ca="1">_xll.BInterpol('Base CDI'!$H$4:$H$28,'Base CDI'!$J$4:$J$29,S2897,"Cubic","Extrapolate=Linear","MultiX=Average","Skip=True","Sort=True")</f>
        <v>13.753434439831938</v>
      </c>
      <c r="U2897" s="43">
        <f ca="1">_xll.BInterpol('Base CDI'!$H$4:$H$28,'Base CDI'!$I$4:$I$29,S2897,"Cubic","Extrapolate=Linear","MultiX=Average","Skip=True","Sort=True")</f>
        <v>13.755520269838625</v>
      </c>
    </row>
    <row r="2898" spans="16:21" x14ac:dyDescent="0.25">
      <c r="P2898" s="10">
        <v>38723</v>
      </c>
      <c r="Q2898">
        <v>14.11889</v>
      </c>
      <c r="S2898" s="42">
        <f t="shared" ca="1" si="50"/>
        <v>48742</v>
      </c>
      <c r="T2898" s="43">
        <f ca="1">_xll.BInterpol('Base CDI'!$H$4:$H$28,'Base CDI'!$J$4:$J$29,S2898,"Cubic","Extrapolate=Linear","MultiX=Average","Skip=True","Sort=True")</f>
        <v>13.753436705386873</v>
      </c>
      <c r="U2898" s="43">
        <f ca="1">_xll.BInterpol('Base CDI'!$H$4:$H$28,'Base CDI'!$I$4:$I$29,S2898,"Cubic","Extrapolate=Linear","MultiX=Average","Skip=True","Sort=True")</f>
        <v>13.755545936854174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48743</v>
      </c>
      <c r="T2899" s="43">
        <f ca="1">_xll.BInterpol('Base CDI'!$H$4:$H$28,'Base CDI'!$J$4:$J$29,S2899,"Cubic","Extrapolate=Linear","MultiX=Average","Skip=True","Sort=True")</f>
        <v>13.753438818385526</v>
      </c>
      <c r="U2899" s="43">
        <f ca="1">_xll.BInterpol('Base CDI'!$H$4:$H$28,'Base CDI'!$I$4:$I$29,S2899,"Cubic","Extrapolate=Linear","MultiX=Average","Skip=True","Sort=True")</f>
        <v>13.75557148826957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48744</v>
      </c>
      <c r="T2900" s="43">
        <f ca="1">_xll.BInterpol('Base CDI'!$H$4:$H$28,'Base CDI'!$J$4:$J$29,S2900,"Cubic","Extrapolate=Linear","MultiX=Average","Skip=True","Sort=True")</f>
        <v>13.753440779023755</v>
      </c>
      <c r="U2900" s="43">
        <f ca="1">_xll.BInterpol('Base CDI'!$H$4:$H$28,'Base CDI'!$I$4:$I$29,S2900,"Cubic","Extrapolate=Linear","MultiX=Average","Skip=True","Sort=True")</f>
        <v>13.755596924039081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48745</v>
      </c>
      <c r="T2901" s="43">
        <f ca="1">_xll.BInterpol('Base CDI'!$H$4:$H$28,'Base CDI'!$J$4:$J$29,S2901,"Cubic","Extrapolate=Linear","MultiX=Average","Skip=True","Sort=True")</f>
        <v>13.753442587497419</v>
      </c>
      <c r="U2901" s="43">
        <f ca="1">_xll.BInterpol('Base CDI'!$H$4:$H$28,'Base CDI'!$I$4:$I$29,S2901,"Cubic","Extrapolate=Linear","MultiX=Average","Skip=True","Sort=True")</f>
        <v>13.755622244116969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48746</v>
      </c>
      <c r="T2902" s="43">
        <f ca="1">_xll.BInterpol('Base CDI'!$H$4:$H$28,'Base CDI'!$J$4:$J$29,S2902,"Cubic","Extrapolate=Linear","MultiX=Average","Skip=True","Sort=True")</f>
        <v>13.753444244002374</v>
      </c>
      <c r="U2902" s="43">
        <f ca="1">_xll.BInterpol('Base CDI'!$H$4:$H$28,'Base CDI'!$I$4:$I$29,S2902,"Cubic","Extrapolate=Linear","MultiX=Average","Skip=True","Sort=True")</f>
        <v>13.755647448457504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48747</v>
      </c>
      <c r="T2903" s="43">
        <f ca="1">_xll.BInterpol('Base CDI'!$H$4:$H$28,'Base CDI'!$J$4:$J$29,S2903,"Cubic","Extrapolate=Linear","MultiX=Average","Skip=True","Sort=True")</f>
        <v>13.753445748734482</v>
      </c>
      <c r="U2903" s="43">
        <f ca="1">_xll.BInterpol('Base CDI'!$H$4:$H$28,'Base CDI'!$I$4:$I$29,S2903,"Cubic","Extrapolate=Linear","MultiX=Average","Skip=True","Sort=True")</f>
        <v>13.75567253701495</v>
      </c>
    </row>
    <row r="2904" spans="16:21" x14ac:dyDescent="0.25">
      <c r="P2904" s="10">
        <v>38733</v>
      </c>
      <c r="Q2904">
        <v>14.17435</v>
      </c>
      <c r="S2904" s="42">
        <f t="shared" ca="1" si="50"/>
        <v>48748</v>
      </c>
      <c r="T2904" s="43">
        <f ca="1">_xll.BInterpol('Base CDI'!$H$4:$H$28,'Base CDI'!$J$4:$J$29,S2904,"Cubic","Extrapolate=Linear","MultiX=Average","Skip=True","Sort=True")</f>
        <v>13.753447101889597</v>
      </c>
      <c r="U2904" s="43">
        <f ca="1">_xll.BInterpol('Base CDI'!$H$4:$H$28,'Base CDI'!$I$4:$I$29,S2904,"Cubic","Extrapolate=Linear","MultiX=Average","Skip=True","Sort=True")</f>
        <v>13.755697509743575</v>
      </c>
    </row>
    <row r="2905" spans="16:21" x14ac:dyDescent="0.25">
      <c r="P2905" s="10">
        <v>38734</v>
      </c>
      <c r="Q2905">
        <v>14.18361</v>
      </c>
      <c r="S2905" s="42">
        <f t="shared" ca="1" si="50"/>
        <v>48749</v>
      </c>
      <c r="T2905" s="43">
        <f ca="1">_xll.BInterpol('Base CDI'!$H$4:$H$28,'Base CDI'!$J$4:$J$29,S2905,"Cubic","Extrapolate=Linear","MultiX=Average","Skip=True","Sort=True")</f>
        <v>13.75344830366358</v>
      </c>
      <c r="U2905" s="43">
        <f ca="1">_xll.BInterpol('Base CDI'!$H$4:$H$28,'Base CDI'!$I$4:$I$29,S2905,"Cubic","Extrapolate=Linear","MultiX=Average","Skip=True","Sort=True")</f>
        <v>13.755722366597643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48750</v>
      </c>
      <c r="T2906" s="43">
        <f ca="1">_xll.BInterpol('Base CDI'!$H$4:$H$28,'Base CDI'!$J$4:$J$29,S2906,"Cubic","Extrapolate=Linear","MultiX=Average","Skip=True","Sort=True")</f>
        <v>13.75344935425229</v>
      </c>
      <c r="U2906" s="43">
        <f ca="1">_xll.BInterpol('Base CDI'!$H$4:$H$28,'Base CDI'!$I$4:$I$29,S2906,"Cubic","Extrapolate=Linear","MultiX=Average","Skip=True","Sort=True")</f>
        <v>13.755747107531425</v>
      </c>
    </row>
    <row r="2907" spans="16:21" x14ac:dyDescent="0.25">
      <c r="P2907" s="10">
        <v>38736</v>
      </c>
      <c r="Q2907">
        <v>14.20214</v>
      </c>
      <c r="S2907" s="42">
        <f t="shared" ca="1" si="50"/>
        <v>48751</v>
      </c>
      <c r="T2907" s="43">
        <f ca="1">_xll.BInterpol('Base CDI'!$H$4:$H$28,'Base CDI'!$J$4:$J$29,S2907,"Cubic","Extrapolate=Linear","MultiX=Average","Skip=True","Sort=True")</f>
        <v>13.753450253851582</v>
      </c>
      <c r="U2907" s="43">
        <f ca="1">_xll.BInterpol('Base CDI'!$H$4:$H$28,'Base CDI'!$I$4:$I$29,S2907,"Cubic","Extrapolate=Linear","MultiX=Average","Skip=True","Sort=True")</f>
        <v>13.755771732499182</v>
      </c>
    </row>
    <row r="2908" spans="16:21" x14ac:dyDescent="0.25">
      <c r="P2908" s="10">
        <v>38737</v>
      </c>
      <c r="Q2908">
        <v>14.21105</v>
      </c>
      <c r="S2908" s="42">
        <f t="shared" ca="1" si="50"/>
        <v>48752</v>
      </c>
      <c r="T2908" s="43">
        <f ca="1">_xll.BInterpol('Base CDI'!$H$4:$H$28,'Base CDI'!$J$4:$J$29,S2908,"Cubic","Extrapolate=Linear","MultiX=Average","Skip=True","Sort=True")</f>
        <v>13.753451002657316</v>
      </c>
      <c r="U2908" s="43">
        <f ca="1">_xll.BInterpol('Base CDI'!$H$4:$H$28,'Base CDI'!$I$4:$I$29,S2908,"Cubic","Extrapolate=Linear","MultiX=Average","Skip=True","Sort=True")</f>
        <v>13.755796241455185</v>
      </c>
    </row>
    <row r="2909" spans="16:21" x14ac:dyDescent="0.25">
      <c r="P2909" s="10">
        <v>38740</v>
      </c>
      <c r="Q2909">
        <v>14.21996</v>
      </c>
      <c r="S2909" s="42">
        <f t="shared" ca="1" si="50"/>
        <v>48753</v>
      </c>
      <c r="T2909" s="43">
        <f ca="1">_xll.BInterpol('Base CDI'!$H$4:$H$28,'Base CDI'!$J$4:$J$29,S2909,"Cubic","Extrapolate=Linear","MultiX=Average","Skip=True","Sort=True")</f>
        <v>13.753451600865352</v>
      </c>
      <c r="U2909" s="43">
        <f ca="1">_xll.BInterpol('Base CDI'!$H$4:$H$28,'Base CDI'!$I$4:$I$29,S2909,"Cubic","Extrapolate=Linear","MultiX=Average","Skip=True","Sort=True")</f>
        <v>13.755820634353698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48754</v>
      </c>
      <c r="T2910" s="43">
        <f ca="1">_xll.BInterpol('Base CDI'!$H$4:$H$28,'Base CDI'!$J$4:$J$29,S2910,"Cubic","Extrapolate=Linear","MultiX=Average","Skip=True","Sort=True")</f>
        <v>13.753452048671546</v>
      </c>
      <c r="U2910" s="43">
        <f ca="1">_xll.BInterpol('Base CDI'!$H$4:$H$28,'Base CDI'!$I$4:$I$29,S2910,"Cubic","Extrapolate=Linear","MultiX=Average","Skip=True","Sort=True")</f>
        <v>13.755844911148987</v>
      </c>
    </row>
    <row r="2911" spans="16:21" x14ac:dyDescent="0.25">
      <c r="P2911" s="10">
        <v>38742</v>
      </c>
      <c r="Q2911">
        <v>14.23786</v>
      </c>
      <c r="S2911" s="42">
        <f t="shared" ca="1" si="50"/>
        <v>48755</v>
      </c>
      <c r="T2911" s="43">
        <f ca="1">_xll.BInterpol('Base CDI'!$H$4:$H$28,'Base CDI'!$J$4:$J$29,S2911,"Cubic","Extrapolate=Linear","MultiX=Average","Skip=True","Sort=True")</f>
        <v>13.753452346271757</v>
      </c>
      <c r="U2911" s="43">
        <f ca="1">_xll.BInterpol('Base CDI'!$H$4:$H$28,'Base CDI'!$I$4:$I$29,S2911,"Cubic","Extrapolate=Linear","MultiX=Average","Skip=True","Sort=True")</f>
        <v>13.75586907179532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48756</v>
      </c>
      <c r="T2912" s="43">
        <f ca="1">_xll.BInterpol('Base CDI'!$H$4:$H$28,'Base CDI'!$J$4:$J$29,S2912,"Cubic","Extrapolate=Linear","MultiX=Average","Skip=True","Sort=True")</f>
        <v>13.753452493861843</v>
      </c>
      <c r="U2912" s="43">
        <f ca="1">_xll.BInterpol('Base CDI'!$H$4:$H$28,'Base CDI'!$I$4:$I$29,S2912,"Cubic","Extrapolate=Linear","MultiX=Average","Skip=True","Sort=True")</f>
        <v>13.755893116246963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48757</v>
      </c>
      <c r="T2913" s="43">
        <f ca="1">_xll.BInterpol('Base CDI'!$H$4:$H$28,'Base CDI'!$J$4:$J$29,S2913,"Cubic","Extrapolate=Linear","MultiX=Average","Skip=True","Sort=True")</f>
        <v>13.753452491637663</v>
      </c>
      <c r="U2913" s="43">
        <f ca="1">_xll.BInterpol('Base CDI'!$H$4:$H$28,'Base CDI'!$I$4:$I$29,S2913,"Cubic","Extrapolate=Linear","MultiX=Average","Skip=True","Sort=True")</f>
        <v>13.755917044458181</v>
      </c>
    </row>
    <row r="2914" spans="16:21" x14ac:dyDescent="0.25">
      <c r="P2914" s="10">
        <v>38747</v>
      </c>
      <c r="Q2914">
        <v>14.26483</v>
      </c>
      <c r="S2914" s="42">
        <f t="shared" ca="1" si="50"/>
        <v>48758</v>
      </c>
      <c r="T2914" s="43">
        <f ca="1">_xll.BInterpol('Base CDI'!$H$4:$H$28,'Base CDI'!$J$4:$J$29,S2914,"Cubic","Extrapolate=Linear","MultiX=Average","Skip=True","Sort=True")</f>
        <v>13.753452339795073</v>
      </c>
      <c r="U2914" s="43">
        <f ca="1">_xll.BInterpol('Base CDI'!$H$4:$H$28,'Base CDI'!$I$4:$I$29,S2914,"Cubic","Extrapolate=Linear","MultiX=Average","Skip=True","Sort=True")</f>
        <v>13.755940856383242</v>
      </c>
    </row>
    <row r="2915" spans="16:21" x14ac:dyDescent="0.25">
      <c r="P2915" s="10">
        <v>38748</v>
      </c>
      <c r="Q2915">
        <v>14.27378</v>
      </c>
      <c r="S2915" s="42">
        <f t="shared" ca="1" si="50"/>
        <v>48759</v>
      </c>
      <c r="T2915" s="43">
        <f ca="1">_xll.BInterpol('Base CDI'!$H$4:$H$28,'Base CDI'!$J$4:$J$29,S2915,"Cubic","Extrapolate=Linear","MultiX=Average","Skip=True","Sort=True")</f>
        <v>13.753452038529936</v>
      </c>
      <c r="U2915" s="43">
        <f ca="1">_xll.BInterpol('Base CDI'!$H$4:$H$28,'Base CDI'!$I$4:$I$29,S2915,"Cubic","Extrapolate=Linear","MultiX=Average","Skip=True","Sort=True")</f>
        <v>13.755964551976412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48760</v>
      </c>
      <c r="T2916" s="43">
        <f ca="1">_xll.BInterpol('Base CDI'!$H$4:$H$28,'Base CDI'!$J$4:$J$29,S2916,"Cubic","Extrapolate=Linear","MultiX=Average","Skip=True","Sort=True")</f>
        <v>13.753451588038105</v>
      </c>
      <c r="U2916" s="43">
        <f ca="1">_xll.BInterpol('Base CDI'!$H$4:$H$28,'Base CDI'!$I$4:$I$29,S2916,"Cubic","Extrapolate=Linear","MultiX=Average","Skip=True","Sort=True")</f>
        <v>13.755988131191957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48761</v>
      </c>
      <c r="T2917" s="43">
        <f ca="1">_xll.BInterpol('Base CDI'!$H$4:$H$28,'Base CDI'!$J$4:$J$29,S2917,"Cubic","Extrapolate=Linear","MultiX=Average","Skip=True","Sort=True")</f>
        <v>13.753450988515441</v>
      </c>
      <c r="U2917" s="43">
        <f ca="1">_xll.BInterpol('Base CDI'!$H$4:$H$28,'Base CDI'!$I$4:$I$29,S2917,"Cubic","Extrapolate=Linear","MultiX=Average","Skip=True","Sort=True")</f>
        <v>13.756011593984143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48762</v>
      </c>
      <c r="T2918" s="43">
        <f ca="1">_xll.BInterpol('Base CDI'!$H$4:$H$28,'Base CDI'!$J$4:$J$29,S2918,"Cubic","Extrapolate=Linear","MultiX=Average","Skip=True","Sort=True")</f>
        <v>13.753450240157802</v>
      </c>
      <c r="U2918" s="43">
        <f ca="1">_xll.BInterpol('Base CDI'!$H$4:$H$28,'Base CDI'!$I$4:$I$29,S2918,"Cubic","Extrapolate=Linear","MultiX=Average","Skip=True","Sort=True")</f>
        <v>13.756034940307238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48763</v>
      </c>
      <c r="T2919" s="43">
        <f ca="1">_xll.BInterpol('Base CDI'!$H$4:$H$28,'Base CDI'!$J$4:$J$29,S2919,"Cubic","Extrapolate=Linear","MultiX=Average","Skip=True","Sort=True")</f>
        <v>13.753449343161046</v>
      </c>
      <c r="U2919" s="43">
        <f ca="1">_xll.BInterpol('Base CDI'!$H$4:$H$28,'Base CDI'!$I$4:$I$29,S2919,"Cubic","Extrapolate=Linear","MultiX=Average","Skip=True","Sort=True")</f>
        <v>13.756058170115505</v>
      </c>
    </row>
    <row r="2920" spans="16:21" x14ac:dyDescent="0.25">
      <c r="P2920" s="10">
        <v>38755</v>
      </c>
      <c r="Q2920">
        <v>14.3187</v>
      </c>
      <c r="S2920" s="42">
        <f t="shared" ca="1" si="50"/>
        <v>48764</v>
      </c>
      <c r="T2920" s="43">
        <f ca="1">_xll.BInterpol('Base CDI'!$H$4:$H$28,'Base CDI'!$J$4:$J$29,S2920,"Cubic","Extrapolate=Linear","MultiX=Average","Skip=True","Sort=True")</f>
        <v>13.753448297721032</v>
      </c>
      <c r="U2920" s="43">
        <f ca="1">_xll.BInterpol('Base CDI'!$H$4:$H$28,'Base CDI'!$I$4:$I$29,S2920,"Cubic","Extrapolate=Linear","MultiX=Average","Skip=True","Sort=True")</f>
        <v>13.756081283363216</v>
      </c>
    </row>
    <row r="2921" spans="16:21" x14ac:dyDescent="0.25">
      <c r="P2921" s="10">
        <v>38756</v>
      </c>
      <c r="Q2921">
        <v>14.32771</v>
      </c>
      <c r="S2921" s="42">
        <f t="shared" ca="1" si="50"/>
        <v>48765</v>
      </c>
      <c r="T2921" s="43">
        <f ca="1">_xll.BInterpol('Base CDI'!$H$4:$H$28,'Base CDI'!$J$4:$J$29,S2921,"Cubic","Extrapolate=Linear","MultiX=Average","Skip=True","Sort=True")</f>
        <v>13.753447104033617</v>
      </c>
      <c r="U2921" s="43">
        <f ca="1">_xll.BInterpol('Base CDI'!$H$4:$H$28,'Base CDI'!$I$4:$I$29,S2921,"Cubic","Extrapolate=Linear","MultiX=Average","Skip=True","Sort=True")</f>
        <v>13.756104280004632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48766</v>
      </c>
      <c r="T2922" s="43">
        <f ca="1">_xll.BInterpol('Base CDI'!$H$4:$H$28,'Base CDI'!$J$4:$J$29,S2922,"Cubic","Extrapolate=Linear","MultiX=Average","Skip=True","Sort=True")</f>
        <v>13.75344576229466</v>
      </c>
      <c r="U2922" s="43">
        <f ca="1">_xll.BInterpol('Base CDI'!$H$4:$H$28,'Base CDI'!$I$4:$I$29,S2922,"Cubic","Extrapolate=Linear","MultiX=Average","Skip=True","Sort=True")</f>
        <v>13.756127159994023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48767</v>
      </c>
      <c r="T2923" s="43">
        <f ca="1">_xll.BInterpol('Base CDI'!$H$4:$H$28,'Base CDI'!$J$4:$J$29,S2923,"Cubic","Extrapolate=Linear","MultiX=Average","Skip=True","Sort=True")</f>
        <v>13.753444272700019</v>
      </c>
      <c r="U2923" s="43">
        <f ca="1">_xll.BInterpol('Base CDI'!$H$4:$H$28,'Base CDI'!$I$4:$I$29,S2923,"Cubic","Extrapolate=Linear","MultiX=Average","Skip=True","Sort=True")</f>
        <v>13.756149923285653</v>
      </c>
    </row>
    <row r="2924" spans="16:21" x14ac:dyDescent="0.25">
      <c r="P2924" s="10">
        <v>38761</v>
      </c>
      <c r="Q2924">
        <v>14.35478</v>
      </c>
      <c r="S2924" s="42">
        <f t="shared" ca="1" si="50"/>
        <v>48768</v>
      </c>
      <c r="T2924" s="43">
        <f ca="1">_xll.BInterpol('Base CDI'!$H$4:$H$28,'Base CDI'!$J$4:$J$29,S2924,"Cubic","Extrapolate=Linear","MultiX=Average","Skip=True","Sort=True")</f>
        <v>13.753442635445554</v>
      </c>
      <c r="U2924" s="43">
        <f ca="1">_xll.BInterpol('Base CDI'!$H$4:$H$28,'Base CDI'!$I$4:$I$29,S2924,"Cubic","Extrapolate=Linear","MultiX=Average","Skip=True","Sort=True")</f>
        <v>13.756172569833788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48769</v>
      </c>
      <c r="T2925" s="43">
        <f ca="1">_xll.BInterpol('Base CDI'!$H$4:$H$28,'Base CDI'!$J$4:$J$29,S2925,"Cubic","Extrapolate=Linear","MultiX=Average","Skip=True","Sort=True")</f>
        <v>13.75344085072712</v>
      </c>
      <c r="U2925" s="43">
        <f ca="1">_xll.BInterpol('Base CDI'!$H$4:$H$28,'Base CDI'!$I$4:$I$29,S2925,"Cubic","Extrapolate=Linear","MultiX=Average","Skip=True","Sort=True")</f>
        <v>13.756195099592698</v>
      </c>
    </row>
    <row r="2926" spans="16:21" x14ac:dyDescent="0.25">
      <c r="P2926" s="10">
        <v>38763</v>
      </c>
      <c r="Q2926">
        <v>14.37284</v>
      </c>
      <c r="S2926" s="42">
        <f t="shared" ca="1" si="50"/>
        <v>48770</v>
      </c>
      <c r="T2926" s="43">
        <f ca="1">_xll.BInterpol('Base CDI'!$H$4:$H$28,'Base CDI'!$J$4:$J$29,S2926,"Cubic","Extrapolate=Linear","MultiX=Average","Skip=True","Sort=True")</f>
        <v>13.753438918740576</v>
      </c>
      <c r="U2926" s="43">
        <f ca="1">_xll.BInterpol('Base CDI'!$H$4:$H$28,'Base CDI'!$I$4:$I$29,S2926,"Cubic","Extrapolate=Linear","MultiX=Average","Skip=True","Sort=True")</f>
        <v>13.756217512516647</v>
      </c>
    </row>
    <row r="2927" spans="16:21" x14ac:dyDescent="0.25">
      <c r="P2927" s="10">
        <v>38764</v>
      </c>
      <c r="Q2927">
        <v>14.3819</v>
      </c>
      <c r="S2927" s="42">
        <f t="shared" ca="1" si="50"/>
        <v>48771</v>
      </c>
      <c r="T2927" s="43">
        <f ca="1">_xll.BInterpol('Base CDI'!$H$4:$H$28,'Base CDI'!$J$4:$J$29,S2927,"Cubic","Extrapolate=Linear","MultiX=Average","Skip=True","Sort=True")</f>
        <v>13.753436839681783</v>
      </c>
      <c r="U2927" s="43">
        <f ca="1">_xll.BInterpol('Base CDI'!$H$4:$H$28,'Base CDI'!$I$4:$I$29,S2927,"Cubic","Extrapolate=Linear","MultiX=Average","Skip=True","Sort=True")</f>
        <v>13.756239808559901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48772</v>
      </c>
      <c r="T2928" s="43">
        <f ca="1">_xll.BInterpol('Base CDI'!$H$4:$H$28,'Base CDI'!$J$4:$J$29,S2928,"Cubic","Extrapolate=Linear","MultiX=Average","Skip=True","Sort=True")</f>
        <v>13.753434613746597</v>
      </c>
      <c r="U2928" s="43">
        <f ca="1">_xll.BInterpol('Base CDI'!$H$4:$H$28,'Base CDI'!$I$4:$I$29,S2928,"Cubic","Extrapolate=Linear","MultiX=Average","Skip=True","Sort=True")</f>
        <v>13.756261987676726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48773</v>
      </c>
      <c r="T2929" s="43">
        <f ca="1">_xll.BInterpol('Base CDI'!$H$4:$H$28,'Base CDI'!$J$4:$J$29,S2929,"Cubic","Extrapolate=Linear","MultiX=Average","Skip=True","Sort=True")</f>
        <v>13.753432241130877</v>
      </c>
      <c r="U2929" s="43">
        <f ca="1">_xll.BInterpol('Base CDI'!$H$4:$H$28,'Base CDI'!$I$4:$I$29,S2929,"Cubic","Extrapolate=Linear","MultiX=Average","Skip=True","Sort=True")</f>
        <v>13.756284049821392</v>
      </c>
    </row>
    <row r="2930" spans="16:21" x14ac:dyDescent="0.25">
      <c r="P2930" s="10">
        <v>38769</v>
      </c>
      <c r="Q2930">
        <v>14.40912</v>
      </c>
      <c r="S2930" s="42">
        <f t="shared" ca="1" si="50"/>
        <v>48774</v>
      </c>
      <c r="T2930" s="43">
        <f ca="1">_xll.BInterpol('Base CDI'!$H$4:$H$28,'Base CDI'!$J$4:$J$29,S2930,"Cubic","Extrapolate=Linear","MultiX=Average","Skip=True","Sort=True")</f>
        <v>13.75342972203048</v>
      </c>
      <c r="U2930" s="43">
        <f ca="1">_xll.BInterpol('Base CDI'!$H$4:$H$28,'Base CDI'!$I$4:$I$29,S2930,"Cubic","Extrapolate=Linear","MultiX=Average","Skip=True","Sort=True")</f>
        <v>13.756305994948161</v>
      </c>
    </row>
    <row r="2931" spans="16:21" x14ac:dyDescent="0.25">
      <c r="P2931" s="10">
        <v>38770</v>
      </c>
      <c r="Q2931">
        <v>14.41821</v>
      </c>
      <c r="S2931" s="42">
        <f t="shared" ca="1" si="50"/>
        <v>48775</v>
      </c>
      <c r="T2931" s="43">
        <f ca="1">_xll.BInterpol('Base CDI'!$H$4:$H$28,'Base CDI'!$J$4:$J$29,S2931,"Cubic","Extrapolate=Linear","MultiX=Average","Skip=True","Sort=True")</f>
        <v>13.753427056641266</v>
      </c>
      <c r="U2931" s="43">
        <f ca="1">_xll.BInterpol('Base CDI'!$H$4:$H$28,'Base CDI'!$I$4:$I$29,S2931,"Cubic","Extrapolate=Linear","MultiX=Average","Skip=True","Sort=True")</f>
        <v>13.756327823011301</v>
      </c>
    </row>
    <row r="2932" spans="16:21" x14ac:dyDescent="0.25">
      <c r="P2932" s="10">
        <v>38771</v>
      </c>
      <c r="Q2932">
        <v>14.42731</v>
      </c>
      <c r="S2932" s="42">
        <f t="shared" ca="1" si="50"/>
        <v>48776</v>
      </c>
      <c r="T2932" s="43">
        <f ca="1">_xll.BInterpol('Base CDI'!$H$4:$H$28,'Base CDI'!$J$4:$J$29,S2932,"Cubic","Extrapolate=Linear","MultiX=Average","Skip=True","Sort=True")</f>
        <v>13.753424245159094</v>
      </c>
      <c r="U2932" s="43">
        <f ca="1">_xll.BInterpol('Base CDI'!$H$4:$H$28,'Base CDI'!$I$4:$I$29,S2932,"Cubic","Extrapolate=Linear","MultiX=Average","Skip=True","Sort=True")</f>
        <v>13.756349533965079</v>
      </c>
    </row>
    <row r="2933" spans="16:21" x14ac:dyDescent="0.25">
      <c r="P2933" s="10">
        <v>38772</v>
      </c>
      <c r="Q2933">
        <v>14.43642</v>
      </c>
      <c r="S2933" s="42">
        <f t="shared" ca="1" si="50"/>
        <v>48777</v>
      </c>
      <c r="T2933" s="43">
        <f ca="1">_xll.BInterpol('Base CDI'!$H$4:$H$28,'Base CDI'!$J$4:$J$29,S2933,"Cubic","Extrapolate=Linear","MultiX=Average","Skip=True","Sort=True")</f>
        <v>13.753421287779819</v>
      </c>
      <c r="U2933" s="43">
        <f ca="1">_xll.BInterpol('Base CDI'!$H$4:$H$28,'Base CDI'!$I$4:$I$29,S2933,"Cubic","Extrapolate=Linear","MultiX=Average","Skip=True","Sort=True")</f>
        <v>13.75637112776376</v>
      </c>
    </row>
    <row r="2934" spans="16:21" x14ac:dyDescent="0.25">
      <c r="P2934" s="10">
        <v>38777</v>
      </c>
      <c r="Q2934">
        <v>14.44556</v>
      </c>
      <c r="S2934" s="42">
        <f t="shared" ca="1" si="50"/>
        <v>48778</v>
      </c>
      <c r="T2934" s="43">
        <f ca="1">_xll.BInterpol('Base CDI'!$H$4:$H$28,'Base CDI'!$J$4:$J$29,S2934,"Cubic","Extrapolate=Linear","MultiX=Average","Skip=True","Sort=True")</f>
        <v>13.753418184699301</v>
      </c>
      <c r="U2934" s="43">
        <f ca="1">_xll.BInterpol('Base CDI'!$H$4:$H$28,'Base CDI'!$I$4:$I$29,S2934,"Cubic","Extrapolate=Linear","MultiX=Average","Skip=True","Sort=True")</f>
        <v>13.756392604361611</v>
      </c>
    </row>
    <row r="2935" spans="16:21" x14ac:dyDescent="0.25">
      <c r="P2935" s="10">
        <v>38778</v>
      </c>
      <c r="Q2935">
        <v>14.45471</v>
      </c>
      <c r="S2935" s="42">
        <f t="shared" ca="1" si="50"/>
        <v>48779</v>
      </c>
      <c r="T2935" s="43">
        <f ca="1">_xll.BInterpol('Base CDI'!$H$4:$H$28,'Base CDI'!$J$4:$J$29,S2935,"Cubic","Extrapolate=Linear","MultiX=Average","Skip=True","Sort=True")</f>
        <v>13.753414936113399</v>
      </c>
      <c r="U2935" s="43">
        <f ca="1">_xll.BInterpol('Base CDI'!$H$4:$H$28,'Base CDI'!$I$4:$I$29,S2935,"Cubic","Extrapolate=Linear","MultiX=Average","Skip=True","Sort=True")</f>
        <v>13.756413963712902</v>
      </c>
    </row>
    <row r="2936" spans="16:21" x14ac:dyDescent="0.25">
      <c r="P2936" s="10">
        <v>38779</v>
      </c>
      <c r="Q2936">
        <v>14.46386</v>
      </c>
      <c r="S2936" s="42">
        <f t="shared" ca="1" si="50"/>
        <v>48780</v>
      </c>
      <c r="T2936" s="43">
        <f ca="1">_xll.BInterpol('Base CDI'!$H$4:$H$28,'Base CDI'!$J$4:$J$29,S2936,"Cubic","Extrapolate=Linear","MultiX=Average","Skip=True","Sort=True")</f>
        <v>13.75341154221797</v>
      </c>
      <c r="U2936" s="43">
        <f ca="1">_xll.BInterpol('Base CDI'!$H$4:$H$28,'Base CDI'!$I$4:$I$29,S2936,"Cubic","Extrapolate=Linear","MultiX=Average","Skip=True","Sort=True")</f>
        <v>13.756435205771893</v>
      </c>
    </row>
    <row r="2937" spans="16:21" x14ac:dyDescent="0.25">
      <c r="P2937" s="10">
        <v>38782</v>
      </c>
      <c r="Q2937">
        <v>14.47301</v>
      </c>
      <c r="S2937" s="42">
        <f t="shared" ca="1" si="50"/>
        <v>48781</v>
      </c>
      <c r="T2937" s="43">
        <f ca="1">_xll.BInterpol('Base CDI'!$H$4:$H$28,'Base CDI'!$J$4:$J$29,S2937,"Cubic","Extrapolate=Linear","MultiX=Average","Skip=True","Sort=True")</f>
        <v>13.753408003208873</v>
      </c>
      <c r="U2937" s="43">
        <f ca="1">_xll.BInterpol('Base CDI'!$H$4:$H$28,'Base CDI'!$I$4:$I$29,S2937,"Cubic","Extrapolate=Linear","MultiX=Average","Skip=True","Sort=True")</f>
        <v>13.756456330492854</v>
      </c>
    </row>
    <row r="2938" spans="16:21" x14ac:dyDescent="0.25">
      <c r="P2938" s="10">
        <v>38783</v>
      </c>
      <c r="Q2938">
        <v>14.48216</v>
      </c>
      <c r="S2938" s="42">
        <f t="shared" ca="1" si="50"/>
        <v>48782</v>
      </c>
      <c r="T2938" s="43">
        <f ca="1">_xll.BInterpol('Base CDI'!$H$4:$H$28,'Base CDI'!$J$4:$J$29,S2938,"Cubic","Extrapolate=Linear","MultiX=Average","Skip=True","Sort=True")</f>
        <v>13.753404319281968</v>
      </c>
      <c r="U2938" s="43">
        <f ca="1">_xll.BInterpol('Base CDI'!$H$4:$H$28,'Base CDI'!$I$4:$I$29,S2938,"Cubic","Extrapolate=Linear","MultiX=Average","Skip=True","Sort=True")</f>
        <v>13.756477337830052</v>
      </c>
    </row>
    <row r="2939" spans="16:21" x14ac:dyDescent="0.25">
      <c r="P2939" s="10">
        <v>38784</v>
      </c>
      <c r="Q2939">
        <v>14.49131</v>
      </c>
      <c r="S2939" s="42">
        <f t="shared" ca="1" si="50"/>
        <v>48783</v>
      </c>
      <c r="T2939" s="43">
        <f ca="1">_xll.BInterpol('Base CDI'!$H$4:$H$28,'Base CDI'!$J$4:$J$29,S2939,"Cubic","Extrapolate=Linear","MultiX=Average","Skip=True","Sort=True")</f>
        <v>13.753400490633108</v>
      </c>
      <c r="U2939" s="43">
        <f ca="1">_xll.BInterpol('Base CDI'!$H$4:$H$28,'Base CDI'!$I$4:$I$29,S2939,"Cubic","Extrapolate=Linear","MultiX=Average","Skip=True","Sort=True")</f>
        <v>13.756498227737751</v>
      </c>
    </row>
    <row r="2940" spans="16:21" x14ac:dyDescent="0.25">
      <c r="P2940" s="10">
        <v>38785</v>
      </c>
      <c r="Q2940">
        <v>14.50046</v>
      </c>
      <c r="S2940" s="42">
        <f t="shared" ca="1" si="50"/>
        <v>48784</v>
      </c>
      <c r="T2940" s="43">
        <f ca="1">_xll.BInterpol('Base CDI'!$H$4:$H$28,'Base CDI'!$J$4:$J$29,S2940,"Cubic","Extrapolate=Linear","MultiX=Average","Skip=True","Sort=True")</f>
        <v>13.753396517458158</v>
      </c>
      <c r="U2940" s="43">
        <f ca="1">_xll.BInterpol('Base CDI'!$H$4:$H$28,'Base CDI'!$I$4:$I$29,S2940,"Cubic","Extrapolate=Linear","MultiX=Average","Skip=True","Sort=True")</f>
        <v>13.75651900017022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48785</v>
      </c>
      <c r="T2941" s="43">
        <f ca="1">_xll.BInterpol('Base CDI'!$H$4:$H$28,'Base CDI'!$J$4:$J$29,S2941,"Cubic","Extrapolate=Linear","MultiX=Average","Skip=True","Sort=True")</f>
        <v>13.753392399952972</v>
      </c>
      <c r="U2941" s="43">
        <f ca="1">_xll.BInterpol('Base CDI'!$H$4:$H$28,'Base CDI'!$I$4:$I$29,S2941,"Cubic","Extrapolate=Linear","MultiX=Average","Skip=True","Sort=True")</f>
        <v>13.756539655081722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48786</v>
      </c>
      <c r="T2942" s="43">
        <f ca="1">_xll.BInterpol('Base CDI'!$H$4:$H$28,'Base CDI'!$J$4:$J$29,S2942,"Cubic","Extrapolate=Linear","MultiX=Average","Skip=True","Sort=True")</f>
        <v>13.753388138313408</v>
      </c>
      <c r="U2942" s="43">
        <f ca="1">_xll.BInterpol('Base CDI'!$H$4:$H$28,'Base CDI'!$I$4:$I$29,S2942,"Cubic","Extrapolate=Linear","MultiX=Average","Skip=True","Sort=True")</f>
        <v>13.756560192426528</v>
      </c>
    </row>
    <row r="2943" spans="16:21" x14ac:dyDescent="0.25">
      <c r="P2943" s="10">
        <v>38790</v>
      </c>
      <c r="Q2943">
        <v>14.52685</v>
      </c>
      <c r="S2943" s="42">
        <f t="shared" ca="1" si="50"/>
        <v>48787</v>
      </c>
      <c r="T2943" s="43">
        <f ca="1">_xll.BInterpol('Base CDI'!$H$4:$H$28,'Base CDI'!$J$4:$J$29,S2943,"Cubic","Extrapolate=Linear","MultiX=Average","Skip=True","Sort=True")</f>
        <v>13.753383732735326</v>
      </c>
      <c r="U2943" s="43">
        <f ca="1">_xll.BInterpol('Base CDI'!$H$4:$H$28,'Base CDI'!$I$4:$I$29,S2943,"Cubic","Extrapolate=Linear","MultiX=Average","Skip=True","Sort=True")</f>
        <v>13.756580612158901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48788</v>
      </c>
      <c r="T2944" s="43">
        <f ca="1">_xll.BInterpol('Base CDI'!$H$4:$H$28,'Base CDI'!$J$4:$J$29,S2944,"Cubic","Extrapolate=Linear","MultiX=Average","Skip=True","Sort=True")</f>
        <v>13.753379183414584</v>
      </c>
      <c r="U2944" s="43">
        <f ca="1">_xll.BInterpol('Base CDI'!$H$4:$H$28,'Base CDI'!$I$4:$I$29,S2944,"Cubic","Extrapolate=Linear","MultiX=Average","Skip=True","Sort=True")</f>
        <v>13.756600914233108</v>
      </c>
    </row>
    <row r="2945" spans="16:21" x14ac:dyDescent="0.25">
      <c r="P2945" s="10">
        <v>38792</v>
      </c>
      <c r="Q2945">
        <v>14.54444</v>
      </c>
      <c r="S2945" s="42">
        <f t="shared" ca="1" si="50"/>
        <v>48789</v>
      </c>
      <c r="T2945" s="43">
        <f ca="1">_xll.BInterpol('Base CDI'!$H$4:$H$28,'Base CDI'!$J$4:$J$29,S2945,"Cubic","Extrapolate=Linear","MultiX=Average","Skip=True","Sort=True")</f>
        <v>13.75337449054704</v>
      </c>
      <c r="U2945" s="43">
        <f ca="1">_xll.BInterpol('Base CDI'!$H$4:$H$28,'Base CDI'!$I$4:$I$29,S2945,"Cubic","Extrapolate=Linear","MultiX=Average","Skip=True","Sort=True")</f>
        <v>13.756621098603416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48790</v>
      </c>
      <c r="T2946" s="43">
        <f ca="1">_xll.BInterpol('Base CDI'!$H$4:$H$28,'Base CDI'!$J$4:$J$29,S2946,"Cubic","Extrapolate=Linear","MultiX=Average","Skip=True","Sort=True")</f>
        <v>13.753369654328553</v>
      </c>
      <c r="U2946" s="43">
        <f ca="1">_xll.BInterpol('Base CDI'!$H$4:$H$28,'Base CDI'!$I$4:$I$29,S2946,"Cubic","Extrapolate=Linear","MultiX=Average","Skip=True","Sort=True")</f>
        <v>13.756641165224091</v>
      </c>
    </row>
    <row r="2947" spans="16:21" x14ac:dyDescent="0.25">
      <c r="P2947" s="10">
        <v>38796</v>
      </c>
      <c r="Q2947">
        <v>14.56204</v>
      </c>
      <c r="S2947" s="42">
        <f t="shared" ca="1" si="50"/>
        <v>48791</v>
      </c>
      <c r="T2947" s="43">
        <f ca="1">_xll.BInterpol('Base CDI'!$H$4:$H$28,'Base CDI'!$J$4:$J$29,S2947,"Cubic","Extrapolate=Linear","MultiX=Average","Skip=True","Sort=True")</f>
        <v>13.75336467495498</v>
      </c>
      <c r="U2947" s="43">
        <f ca="1">_xll.BInterpol('Base CDI'!$H$4:$H$28,'Base CDI'!$I$4:$I$29,S2947,"Cubic","Extrapolate=Linear","MultiX=Average","Skip=True","Sort=True")</f>
        <v>13.756661114049399</v>
      </c>
    </row>
    <row r="2948" spans="16:21" x14ac:dyDescent="0.25">
      <c r="P2948" s="10">
        <v>38797</v>
      </c>
      <c r="Q2948">
        <v>14.57085</v>
      </c>
      <c r="S2948" s="42">
        <f t="shared" ca="1" si="50"/>
        <v>48792</v>
      </c>
      <c r="T2948" s="43">
        <f ca="1">_xll.BInterpol('Base CDI'!$H$4:$H$28,'Base CDI'!$J$4:$J$29,S2948,"Cubic","Extrapolate=Linear","MultiX=Average","Skip=True","Sort=True")</f>
        <v>13.753359552622179</v>
      </c>
      <c r="U2948" s="43">
        <f ca="1">_xll.BInterpol('Base CDI'!$H$4:$H$28,'Base CDI'!$I$4:$I$29,S2948,"Cubic","Extrapolate=Linear","MultiX=Average","Skip=True","Sort=True")</f>
        <v>13.756680945033606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48793</v>
      </c>
      <c r="T2949" s="43">
        <f ca="1">_xll.BInterpol('Base CDI'!$H$4:$H$28,'Base CDI'!$J$4:$J$29,S2949,"Cubic","Extrapolate=Linear","MultiX=Average","Skip=True","Sort=True")</f>
        <v>13.75335428752601</v>
      </c>
      <c r="U2949" s="43">
        <f ca="1">_xll.BInterpol('Base CDI'!$H$4:$H$28,'Base CDI'!$I$4:$I$29,S2949,"Cubic","Extrapolate=Linear","MultiX=Average","Skip=True","Sort=True")</f>
        <v>13.756700658130981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48794</v>
      </c>
      <c r="T2950" s="43">
        <f ca="1">_xll.BInterpol('Base CDI'!$H$4:$H$28,'Base CDI'!$J$4:$J$29,S2950,"Cubic","Extrapolate=Linear","MultiX=Average","Skip=True","Sort=True")</f>
        <v>13.75334887986233</v>
      </c>
      <c r="U2950" s="43">
        <f ca="1">_xll.BInterpol('Base CDI'!$H$4:$H$28,'Base CDI'!$I$4:$I$29,S2950,"Cubic","Extrapolate=Linear","MultiX=Average","Skip=True","Sort=True")</f>
        <v>13.756720253295789</v>
      </c>
    </row>
    <row r="2951" spans="16:21" x14ac:dyDescent="0.25">
      <c r="P2951" s="10">
        <v>38800</v>
      </c>
      <c r="Q2951">
        <v>14.59732</v>
      </c>
      <c r="S2951" s="42">
        <f t="shared" ca="1" si="50"/>
        <v>48795</v>
      </c>
      <c r="T2951" s="43">
        <f ca="1">_xll.BInterpol('Base CDI'!$H$4:$H$28,'Base CDI'!$J$4:$J$29,S2951,"Cubic","Extrapolate=Linear","MultiX=Average","Skip=True","Sort=True")</f>
        <v>13.753343329826999</v>
      </c>
      <c r="U2951" s="43">
        <f ca="1">_xll.BInterpol('Base CDI'!$H$4:$H$28,'Base CDI'!$I$4:$I$29,S2951,"Cubic","Extrapolate=Linear","MultiX=Average","Skip=True","Sort=True")</f>
        <v>13.756739730482295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48796</v>
      </c>
      <c r="T2952" s="43">
        <f ca="1">_xll.BInterpol('Base CDI'!$H$4:$H$28,'Base CDI'!$J$4:$J$29,S2952,"Cubic","Extrapolate=Linear","MultiX=Average","Skip=True","Sort=True")</f>
        <v>13.753337637615871</v>
      </c>
      <c r="U2952" s="43">
        <f ca="1">_xll.BInterpol('Base CDI'!$H$4:$H$28,'Base CDI'!$I$4:$I$29,S2952,"Cubic","Extrapolate=Linear","MultiX=Average","Skip=True","Sort=True")</f>
        <v>13.756759089644767</v>
      </c>
    </row>
    <row r="2953" spans="16:21" x14ac:dyDescent="0.25">
      <c r="P2953" s="10">
        <v>38804</v>
      </c>
      <c r="Q2953">
        <v>14.615</v>
      </c>
      <c r="S2953" s="42">
        <f t="shared" ca="1" si="50"/>
        <v>48797</v>
      </c>
      <c r="T2953" s="43">
        <f ca="1">_xll.BInterpol('Base CDI'!$H$4:$H$28,'Base CDI'!$J$4:$J$29,S2953,"Cubic","Extrapolate=Linear","MultiX=Average","Skip=True","Sort=True")</f>
        <v>13.753331803424809</v>
      </c>
      <c r="U2953" s="43">
        <f ca="1">_xll.BInterpol('Base CDI'!$H$4:$H$28,'Base CDI'!$I$4:$I$29,S2953,"Cubic","Extrapolate=Linear","MultiX=Average","Skip=True","Sort=True")</f>
        <v>13.75677833073747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48798</v>
      </c>
      <c r="T2954" s="43">
        <f ca="1">_xll.BInterpol('Base CDI'!$H$4:$H$28,'Base CDI'!$J$4:$J$29,S2954,"Cubic","Extrapolate=Linear","MultiX=Average","Skip=True","Sort=True")</f>
        <v>13.75332582744967</v>
      </c>
      <c r="U2954" s="43">
        <f ca="1">_xll.BInterpol('Base CDI'!$H$4:$H$28,'Base CDI'!$I$4:$I$29,S2954,"Cubic","Extrapolate=Linear","MultiX=Average","Skip=True","Sort=True")</f>
        <v>13.756797453714672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48799</v>
      </c>
      <c r="T2955" s="43">
        <f ca="1">_xll.BInterpol('Base CDI'!$H$4:$H$28,'Base CDI'!$J$4:$J$29,S2955,"Cubic","Extrapolate=Linear","MultiX=Average","Skip=True","Sort=True")</f>
        <v>13.753319709886311</v>
      </c>
      <c r="U2955" s="43">
        <f ca="1">_xll.BInterpol('Base CDI'!$H$4:$H$28,'Base CDI'!$I$4:$I$29,S2955,"Cubic","Extrapolate=Linear","MultiX=Average","Skip=True","Sort=True")</f>
        <v>13.756816458530638</v>
      </c>
    </row>
    <row r="2956" spans="16:21" x14ac:dyDescent="0.25">
      <c r="P2956" s="10">
        <v>38807</v>
      </c>
      <c r="Q2956">
        <v>14.64157</v>
      </c>
      <c r="S2956" s="42">
        <f t="shared" ca="1" si="51"/>
        <v>48800</v>
      </c>
      <c r="T2956" s="43">
        <f ca="1">_xll.BInterpol('Base CDI'!$H$4:$H$28,'Base CDI'!$J$4:$J$29,S2956,"Cubic","Extrapolate=Linear","MultiX=Average","Skip=True","Sort=True")</f>
        <v>13.753313450930591</v>
      </c>
      <c r="U2956" s="43">
        <f ca="1">_xll.BInterpol('Base CDI'!$H$4:$H$28,'Base CDI'!$I$4:$I$29,S2956,"Cubic","Extrapolate=Linear","MultiX=Average","Skip=True","Sort=True")</f>
        <v>13.756835345139637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48801</v>
      </c>
      <c r="T2957" s="43">
        <f ca="1">_xll.BInterpol('Base CDI'!$H$4:$H$28,'Base CDI'!$J$4:$J$29,S2957,"Cubic","Extrapolate=Linear","MultiX=Average","Skip=True","Sort=True")</f>
        <v>13.753307050778368</v>
      </c>
      <c r="U2957" s="43">
        <f ca="1">_xll.BInterpol('Base CDI'!$H$4:$H$28,'Base CDI'!$I$4:$I$29,S2957,"Cubic","Extrapolate=Linear","MultiX=Average","Skip=True","Sort=True")</f>
        <v>13.756854113495931</v>
      </c>
    </row>
    <row r="2958" spans="16:21" x14ac:dyDescent="0.25">
      <c r="P2958" s="10">
        <v>38811</v>
      </c>
      <c r="Q2958">
        <v>14.65931</v>
      </c>
      <c r="S2958" s="42">
        <f t="shared" ca="1" si="51"/>
        <v>48802</v>
      </c>
      <c r="T2958" s="43">
        <f ca="1">_xll.BInterpol('Base CDI'!$H$4:$H$28,'Base CDI'!$J$4:$J$29,S2958,"Cubic","Extrapolate=Linear","MultiX=Average","Skip=True","Sort=True")</f>
        <v>13.7533005096255</v>
      </c>
      <c r="U2958" s="43">
        <f ca="1">_xll.BInterpol('Base CDI'!$H$4:$H$28,'Base CDI'!$I$4:$I$29,S2958,"Cubic","Extrapolate=Linear","MultiX=Average","Skip=True","Sort=True")</f>
        <v>13.75687276355379</v>
      </c>
    </row>
    <row r="2959" spans="16:21" x14ac:dyDescent="0.25">
      <c r="P2959" s="10">
        <v>38812</v>
      </c>
      <c r="Q2959">
        <v>14.66816</v>
      </c>
      <c r="S2959" s="42">
        <f t="shared" ca="1" si="51"/>
        <v>48803</v>
      </c>
      <c r="T2959" s="43">
        <f ca="1">_xll.BInterpol('Base CDI'!$H$4:$H$28,'Base CDI'!$J$4:$J$29,S2959,"Cubic","Extrapolate=Linear","MultiX=Average","Skip=True","Sort=True")</f>
        <v>13.753293827667846</v>
      </c>
      <c r="U2959" s="43">
        <f ca="1">_xll.BInterpol('Base CDI'!$H$4:$H$28,'Base CDI'!$I$4:$I$29,S2959,"Cubic","Extrapolate=Linear","MultiX=Average","Skip=True","Sort=True")</f>
        <v>13.756891295267479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48804</v>
      </c>
      <c r="T2960" s="43">
        <f ca="1">_xll.BInterpol('Base CDI'!$H$4:$H$28,'Base CDI'!$J$4:$J$29,S2960,"Cubic","Extrapolate=Linear","MultiX=Average","Skip=True","Sort=True")</f>
        <v>13.753287005101264</v>
      </c>
      <c r="U2960" s="43">
        <f ca="1">_xll.BInterpol('Base CDI'!$H$4:$H$28,'Base CDI'!$I$4:$I$29,S2960,"Cubic","Extrapolate=Linear","MultiX=Average","Skip=True","Sort=True")</f>
        <v>13.756909708591266</v>
      </c>
    </row>
    <row r="2961" spans="16:21" x14ac:dyDescent="0.25">
      <c r="P2961" s="10">
        <v>38814</v>
      </c>
      <c r="Q2961">
        <v>14.68586</v>
      </c>
      <c r="S2961" s="42">
        <f t="shared" ca="1" si="51"/>
        <v>48805</v>
      </c>
      <c r="T2961" s="43">
        <f ca="1">_xll.BInterpol('Base CDI'!$H$4:$H$28,'Base CDI'!$J$4:$J$29,S2961,"Cubic","Extrapolate=Linear","MultiX=Average","Skip=True","Sort=True")</f>
        <v>13.753280042121613</v>
      </c>
      <c r="U2961" s="43">
        <f ca="1">_xll.BInterpol('Base CDI'!$H$4:$H$28,'Base CDI'!$I$4:$I$29,S2961,"Cubic","Extrapolate=Linear","MultiX=Average","Skip=True","Sort=True")</f>
        <v>13.756928003479414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48806</v>
      </c>
      <c r="T2962" s="43">
        <f ca="1">_xll.BInterpol('Base CDI'!$H$4:$H$28,'Base CDI'!$J$4:$J$29,S2962,"Cubic","Extrapolate=Linear","MultiX=Average","Skip=True","Sort=True")</f>
        <v>13.75327293892475</v>
      </c>
      <c r="U2962" s="43">
        <f ca="1">_xll.BInterpol('Base CDI'!$H$4:$H$28,'Base CDI'!$I$4:$I$29,S2962,"Cubic","Extrapolate=Linear","MultiX=Average","Skip=True","Sort=True")</f>
        <v>13.756946179886192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48807</v>
      </c>
      <c r="T2963" s="43">
        <f ca="1">_xll.BInterpol('Base CDI'!$H$4:$H$28,'Base CDI'!$J$4:$J$29,S2963,"Cubic","Extrapolate=Linear","MultiX=Average","Skip=True","Sort=True")</f>
        <v>13.753265695706535</v>
      </c>
      <c r="U2963" s="43">
        <f ca="1">_xll.BInterpol('Base CDI'!$H$4:$H$28,'Base CDI'!$I$4:$I$29,S2963,"Cubic","Extrapolate=Linear","MultiX=Average","Skip=True","Sort=True")</f>
        <v>13.756964237765866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48808</v>
      </c>
      <c r="T2964" s="43">
        <f ca="1">_xll.BInterpol('Base CDI'!$H$4:$H$28,'Base CDI'!$J$4:$J$29,S2964,"Cubic","Extrapolate=Linear","MultiX=Average","Skip=True","Sort=True")</f>
        <v>13.753258312662823</v>
      </c>
      <c r="U2964" s="43">
        <f ca="1">_xll.BInterpol('Base CDI'!$H$4:$H$28,'Base CDI'!$I$4:$I$29,S2964,"Cubic","Extrapolate=Linear","MultiX=Average","Skip=True","Sort=True")</f>
        <v>13.756982177072702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48809</v>
      </c>
      <c r="T2965" s="43">
        <f ca="1">_xll.BInterpol('Base CDI'!$H$4:$H$28,'Base CDI'!$J$4:$J$29,S2965,"Cubic","Extrapolate=Linear","MultiX=Average","Skip=True","Sort=True")</f>
        <v>13.753250789989476</v>
      </c>
      <c r="U2965" s="43">
        <f ca="1">_xll.BInterpol('Base CDI'!$H$4:$H$28,'Base CDI'!$I$4:$I$29,S2965,"Cubic","Extrapolate=Linear","MultiX=Average","Skip=True","Sort=True")</f>
        <v>13.756999997760968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48810</v>
      </c>
      <c r="T2966" s="43">
        <f ca="1">_xll.BInterpol('Base CDI'!$H$4:$H$28,'Base CDI'!$J$4:$J$29,S2966,"Cubic","Extrapolate=Linear","MultiX=Average","Skip=True","Sort=True")</f>
        <v>13.753243127882349</v>
      </c>
      <c r="U2966" s="43">
        <f ca="1">_xll.BInterpol('Base CDI'!$H$4:$H$28,'Base CDI'!$I$4:$I$29,S2966,"Cubic","Extrapolate=Linear","MultiX=Average","Skip=True","Sort=True")</f>
        <v>13.757017699784928</v>
      </c>
    </row>
    <row r="2967" spans="16:21" x14ac:dyDescent="0.25">
      <c r="P2967" s="10">
        <v>38825</v>
      </c>
      <c r="Q2967">
        <v>14.73906</v>
      </c>
      <c r="S2967" s="42">
        <f t="shared" ca="1" si="51"/>
        <v>48811</v>
      </c>
      <c r="T2967" s="43">
        <f ca="1">_xll.BInterpol('Base CDI'!$H$4:$H$28,'Base CDI'!$J$4:$J$29,S2967,"Cubic","Extrapolate=Linear","MultiX=Average","Skip=True","Sort=True")</f>
        <v>13.753235326537304</v>
      </c>
      <c r="U2967" s="43">
        <f ca="1">_xll.BInterpol('Base CDI'!$H$4:$H$28,'Base CDI'!$I$4:$I$29,S2967,"Cubic","Extrapolate=Linear","MultiX=Average","Skip=True","Sort=True")</f>
        <v>13.757035283098849</v>
      </c>
    </row>
    <row r="2968" spans="16:21" x14ac:dyDescent="0.25">
      <c r="P2968" s="10">
        <v>38826</v>
      </c>
      <c r="Q2968">
        <v>14.74794</v>
      </c>
      <c r="S2968" s="42">
        <f t="shared" ca="1" si="51"/>
        <v>48812</v>
      </c>
      <c r="T2968" s="43">
        <f ca="1">_xll.BInterpol('Base CDI'!$H$4:$H$28,'Base CDI'!$J$4:$J$29,S2968,"Cubic","Extrapolate=Linear","MultiX=Average","Skip=True","Sort=True")</f>
        <v>13.753227386150195</v>
      </c>
      <c r="U2968" s="43">
        <f ca="1">_xll.BInterpol('Base CDI'!$H$4:$H$28,'Base CDI'!$I$4:$I$29,S2968,"Cubic","Extrapolate=Linear","MultiX=Average","Skip=True","Sort=True")</f>
        <v>13.757052747656997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48813</v>
      </c>
      <c r="T2969" s="43">
        <f ca="1">_xll.BInterpol('Base CDI'!$H$4:$H$28,'Base CDI'!$J$4:$J$29,S2969,"Cubic","Extrapolate=Linear","MultiX=Average","Skip=True","Sort=True")</f>
        <v>13.753219306916884</v>
      </c>
      <c r="U2969" s="43">
        <f ca="1">_xll.BInterpol('Base CDI'!$H$4:$H$28,'Base CDI'!$I$4:$I$29,S2969,"Cubic","Extrapolate=Linear","MultiX=Average","Skip=True","Sort=True")</f>
        <v>13.757070093413642</v>
      </c>
    </row>
    <row r="2970" spans="16:21" x14ac:dyDescent="0.25">
      <c r="P2970" s="10">
        <v>38831</v>
      </c>
      <c r="Q2970">
        <v>14.76535</v>
      </c>
      <c r="S2970" s="42">
        <f t="shared" ca="1" si="51"/>
        <v>48814</v>
      </c>
      <c r="T2970" s="43">
        <f ca="1">_xll.BInterpol('Base CDI'!$H$4:$H$28,'Base CDI'!$J$4:$J$29,S2970,"Cubic","Extrapolate=Linear","MultiX=Average","Skip=True","Sort=True")</f>
        <v>13.753211089033227</v>
      </c>
      <c r="U2970" s="43">
        <f ca="1">_xll.BInterpol('Base CDI'!$H$4:$H$28,'Base CDI'!$I$4:$I$29,S2970,"Cubic","Extrapolate=Linear","MultiX=Average","Skip=True","Sort=True")</f>
        <v>13.757087320323045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48815</v>
      </c>
      <c r="T2971" s="43">
        <f ca="1">_xll.BInterpol('Base CDI'!$H$4:$H$28,'Base CDI'!$J$4:$J$29,S2971,"Cubic","Extrapolate=Linear","MultiX=Average","Skip=True","Sort=True")</f>
        <v>13.753202732695083</v>
      </c>
      <c r="U2971" s="43">
        <f ca="1">_xll.BInterpol('Base CDI'!$H$4:$H$28,'Base CDI'!$I$4:$I$29,S2971,"Cubic","Extrapolate=Linear","MultiX=Average","Skip=True","Sort=True")</f>
        <v>13.757104428339476</v>
      </c>
    </row>
    <row r="2972" spans="16:21" x14ac:dyDescent="0.25">
      <c r="P2972" s="10">
        <v>38833</v>
      </c>
      <c r="Q2972">
        <v>14.78238</v>
      </c>
      <c r="S2972" s="42">
        <f t="shared" ca="1" si="51"/>
        <v>48816</v>
      </c>
      <c r="T2972" s="43">
        <f ca="1">_xll.BInterpol('Base CDI'!$H$4:$H$28,'Base CDI'!$J$4:$J$29,S2972,"Cubic","Extrapolate=Linear","MultiX=Average","Skip=True","Sort=True")</f>
        <v>13.753194238098311</v>
      </c>
      <c r="U2972" s="43">
        <f ca="1">_xll.BInterpol('Base CDI'!$H$4:$H$28,'Base CDI'!$I$4:$I$29,S2972,"Cubic","Extrapolate=Linear","MultiX=Average","Skip=True","Sort=True")</f>
        <v>13.757121417417201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48817</v>
      </c>
      <c r="T2973" s="43">
        <f ca="1">_xll.BInterpol('Base CDI'!$H$4:$H$28,'Base CDI'!$J$4:$J$29,S2973,"Cubic","Extrapolate=Linear","MultiX=Average","Skip=True","Sort=True")</f>
        <v>13.753185605438768</v>
      </c>
      <c r="U2973" s="43">
        <f ca="1">_xll.BInterpol('Base CDI'!$H$4:$H$28,'Base CDI'!$I$4:$I$29,S2973,"Cubic","Extrapolate=Linear","MultiX=Average","Skip=True","Sort=True")</f>
        <v>13.757138287510484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48818</v>
      </c>
      <c r="T2974" s="43">
        <f ca="1">_xll.BInterpol('Base CDI'!$H$4:$H$28,'Base CDI'!$J$4:$J$29,S2974,"Cubic","Extrapolate=Linear","MultiX=Average","Skip=True","Sort=True")</f>
        <v>13.753176834912312</v>
      </c>
      <c r="U2974" s="43">
        <f ca="1">_xll.BInterpol('Base CDI'!$H$4:$H$28,'Base CDI'!$I$4:$I$29,S2974,"Cubic","Extrapolate=Linear","MultiX=Average","Skip=True","Sort=True")</f>
        <v>13.757155038573595</v>
      </c>
    </row>
    <row r="2975" spans="16:21" x14ac:dyDescent="0.25">
      <c r="P2975" s="10">
        <v>38839</v>
      </c>
      <c r="Q2975">
        <v>14.80799</v>
      </c>
      <c r="S2975" s="42">
        <f t="shared" ca="1" si="51"/>
        <v>48819</v>
      </c>
      <c r="T2975" s="43">
        <f ca="1">_xll.BInterpol('Base CDI'!$H$4:$H$28,'Base CDI'!$J$4:$J$29,S2975,"Cubic","Extrapolate=Linear","MultiX=Average","Skip=True","Sort=True")</f>
        <v>13.753167926714802</v>
      </c>
      <c r="U2975" s="43">
        <f ca="1">_xll.BInterpol('Base CDI'!$H$4:$H$28,'Base CDI'!$I$4:$I$29,S2975,"Cubic","Extrapolate=Linear","MultiX=Average","Skip=True","Sort=True")</f>
        <v>13.757171670560798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48820</v>
      </c>
      <c r="T2976" s="43">
        <f ca="1">_xll.BInterpol('Base CDI'!$H$4:$H$28,'Base CDI'!$J$4:$J$29,S2976,"Cubic","Extrapolate=Linear","MultiX=Average","Skip=True","Sort=True")</f>
        <v>13.753158881042097</v>
      </c>
      <c r="U2976" s="43">
        <f ca="1">_xll.BInterpol('Base CDI'!$H$4:$H$28,'Base CDI'!$I$4:$I$29,S2976,"Cubic","Extrapolate=Linear","MultiX=Average","Skip=True","Sort=True")</f>
        <v>13.75718818342636</v>
      </c>
    </row>
    <row r="2977" spans="16:21" x14ac:dyDescent="0.25">
      <c r="P2977" s="10">
        <v>38841</v>
      </c>
      <c r="Q2977">
        <v>14.82513</v>
      </c>
      <c r="S2977" s="42">
        <f t="shared" ca="1" si="51"/>
        <v>48821</v>
      </c>
      <c r="T2977" s="43">
        <f ca="1">_xll.BInterpol('Base CDI'!$H$4:$H$28,'Base CDI'!$J$4:$J$29,S2977,"Cubic","Extrapolate=Linear","MultiX=Average","Skip=True","Sort=True")</f>
        <v>13.753149698090056</v>
      </c>
      <c r="U2977" s="43">
        <f ca="1">_xll.BInterpol('Base CDI'!$H$4:$H$28,'Base CDI'!$I$4:$I$29,S2977,"Cubic","Extrapolate=Linear","MultiX=Average","Skip=True","Sort=True")</f>
        <v>13.757204577124547</v>
      </c>
    </row>
    <row r="2978" spans="16:21" x14ac:dyDescent="0.25">
      <c r="P2978" s="10">
        <v>38842</v>
      </c>
      <c r="Q2978">
        <v>14.8337</v>
      </c>
      <c r="S2978" s="42">
        <f t="shared" ca="1" si="51"/>
        <v>48822</v>
      </c>
      <c r="T2978" s="43">
        <f ca="1">_xll.BInterpol('Base CDI'!$H$4:$H$28,'Base CDI'!$J$4:$J$29,S2978,"Cubic","Extrapolate=Linear","MultiX=Average","Skip=True","Sort=True")</f>
        <v>13.753140378054534</v>
      </c>
      <c r="U2978" s="43">
        <f ca="1">_xll.BInterpol('Base CDI'!$H$4:$H$28,'Base CDI'!$I$4:$I$29,S2978,"Cubic","Extrapolate=Linear","MultiX=Average","Skip=True","Sort=True")</f>
        <v>13.757220851609626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48823</v>
      </c>
      <c r="T2979" s="43">
        <f ca="1">_xll.BInterpol('Base CDI'!$H$4:$H$28,'Base CDI'!$J$4:$J$29,S2979,"Cubic","Extrapolate=Linear","MultiX=Average","Skip=True","Sort=True")</f>
        <v>13.75313092113139</v>
      </c>
      <c r="U2979" s="43">
        <f ca="1">_xll.BInterpol('Base CDI'!$H$4:$H$28,'Base CDI'!$I$4:$I$29,S2979,"Cubic","Extrapolate=Linear","MultiX=Average","Skip=True","Sort=True")</f>
        <v>13.757237006835863</v>
      </c>
    </row>
    <row r="2980" spans="16:21" x14ac:dyDescent="0.25">
      <c r="P2980" s="10">
        <v>38846</v>
      </c>
      <c r="Q2980">
        <v>14.85087</v>
      </c>
      <c r="S2980" s="42">
        <f t="shared" ca="1" si="51"/>
        <v>48824</v>
      </c>
      <c r="T2980" s="43">
        <f ca="1">_xll.BInterpol('Base CDI'!$H$4:$H$28,'Base CDI'!$J$4:$J$29,S2980,"Cubic","Extrapolate=Linear","MultiX=Average","Skip=True","Sort=True")</f>
        <v>13.753121327516485</v>
      </c>
      <c r="U2980" s="43">
        <f ca="1">_xll.BInterpol('Base CDI'!$H$4:$H$28,'Base CDI'!$I$4:$I$29,S2980,"Cubic","Extrapolate=Linear","MultiX=Average","Skip=True","Sort=True")</f>
        <v>13.757253042757526</v>
      </c>
    </row>
    <row r="2981" spans="16:21" x14ac:dyDescent="0.25">
      <c r="P2981" s="10">
        <v>38847</v>
      </c>
      <c r="Q2981">
        <v>14.85946</v>
      </c>
      <c r="S2981" s="42">
        <f t="shared" ca="1" si="51"/>
        <v>48825</v>
      </c>
      <c r="T2981" s="43">
        <f ca="1">_xll.BInterpol('Base CDI'!$H$4:$H$28,'Base CDI'!$J$4:$J$29,S2981,"Cubic","Extrapolate=Linear","MultiX=Average","Skip=True","Sort=True")</f>
        <v>13.753111597405676</v>
      </c>
      <c r="U2981" s="43">
        <f ca="1">_xll.BInterpol('Base CDI'!$H$4:$H$28,'Base CDI'!$I$4:$I$29,S2981,"Cubic","Extrapolate=Linear","MultiX=Average","Skip=True","Sort=True")</f>
        <v>13.757268959328878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48826</v>
      </c>
      <c r="T2982" s="43">
        <f ca="1">_xll.BInterpol('Base CDI'!$H$4:$H$28,'Base CDI'!$J$4:$J$29,S2982,"Cubic","Extrapolate=Linear","MultiX=Average","Skip=True","Sort=True")</f>
        <v>13.753101730994819</v>
      </c>
      <c r="U2982" s="43">
        <f ca="1">_xll.BInterpol('Base CDI'!$H$4:$H$28,'Base CDI'!$I$4:$I$29,S2982,"Cubic","Extrapolate=Linear","MultiX=Average","Skip=True","Sort=True")</f>
        <v>13.757284756504188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48827</v>
      </c>
      <c r="T2983" s="43">
        <f ca="1">_xll.BInterpol('Base CDI'!$H$4:$H$28,'Base CDI'!$J$4:$J$29,S2983,"Cubic","Extrapolate=Linear","MultiX=Average","Skip=True","Sort=True")</f>
        <v>13.753091728479776</v>
      </c>
      <c r="U2983" s="43">
        <f ca="1">_xll.BInterpol('Base CDI'!$H$4:$H$28,'Base CDI'!$I$4:$I$29,S2983,"Cubic","Extrapolate=Linear","MultiX=Average","Skip=True","Sort=True")</f>
        <v>13.757300434237722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48828</v>
      </c>
      <c r="T2984" s="43">
        <f ca="1">_xll.BInterpol('Base CDI'!$H$4:$H$28,'Base CDI'!$J$4:$J$29,S2984,"Cubic","Extrapolate=Linear","MultiX=Average","Skip=True","Sort=True")</f>
        <v>13.753081590056404</v>
      </c>
      <c r="U2984" s="43">
        <f ca="1">_xll.BInterpol('Base CDI'!$H$4:$H$28,'Base CDI'!$I$4:$I$29,S2984,"Cubic","Extrapolate=Linear","MultiX=Average","Skip=True","Sort=True")</f>
        <v>13.757315992483747</v>
      </c>
    </row>
    <row r="2985" spans="16:21" x14ac:dyDescent="0.25">
      <c r="P2985" s="10">
        <v>38853</v>
      </c>
      <c r="Q2985">
        <v>14.89382</v>
      </c>
      <c r="S2985" s="42">
        <f t="shared" ca="1" si="51"/>
        <v>48829</v>
      </c>
      <c r="T2985" s="43">
        <f ca="1">_xll.BInterpol('Base CDI'!$H$4:$H$28,'Base CDI'!$J$4:$J$29,S2985,"Cubic","Extrapolate=Linear","MultiX=Average","Skip=True","Sort=True")</f>
        <v>13.753071315920559</v>
      </c>
      <c r="U2985" s="43">
        <f ca="1">_xll.BInterpol('Base CDI'!$H$4:$H$28,'Base CDI'!$I$4:$I$29,S2985,"Cubic","Extrapolate=Linear","MultiX=Average","Skip=True","Sort=True")</f>
        <v>13.757331431196526</v>
      </c>
    </row>
    <row r="2986" spans="16:21" x14ac:dyDescent="0.25">
      <c r="P2986" s="10">
        <v>38854</v>
      </c>
      <c r="Q2986">
        <v>14.90245</v>
      </c>
      <c r="S2986" s="42">
        <f t="shared" ca="1" si="51"/>
        <v>48830</v>
      </c>
      <c r="T2986" s="43">
        <f ca="1">_xll.BInterpol('Base CDI'!$H$4:$H$28,'Base CDI'!$J$4:$J$29,S2986,"Cubic","Extrapolate=Linear","MultiX=Average","Skip=True","Sort=True")</f>
        <v>13.7530609062681</v>
      </c>
      <c r="U2986" s="43">
        <f ca="1">_xll.BInterpol('Base CDI'!$H$4:$H$28,'Base CDI'!$I$4:$I$29,S2986,"Cubic","Extrapolate=Linear","MultiX=Average","Skip=True","Sort=True")</f>
        <v>13.757346750330331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48831</v>
      </c>
      <c r="T2987" s="43">
        <f ca="1">_xll.BInterpol('Base CDI'!$H$4:$H$28,'Base CDI'!$J$4:$J$29,S2987,"Cubic","Extrapolate=Linear","MultiX=Average","Skip=True","Sort=True")</f>
        <v>13.753050361294889</v>
      </c>
      <c r="U2987" s="43">
        <f ca="1">_xll.BInterpol('Base CDI'!$H$4:$H$28,'Base CDI'!$I$4:$I$29,S2987,"Cubic","Extrapolate=Linear","MultiX=Average","Skip=True","Sort=True")</f>
        <v>13.757361949839424</v>
      </c>
    </row>
    <row r="2988" spans="16:21" x14ac:dyDescent="0.25">
      <c r="P2988" s="10">
        <v>38856</v>
      </c>
      <c r="Q2988">
        <v>14.91966</v>
      </c>
      <c r="S2988" s="42">
        <f t="shared" ca="1" si="51"/>
        <v>48832</v>
      </c>
      <c r="T2988" s="43">
        <f ca="1">_xll.BInterpol('Base CDI'!$H$4:$H$28,'Base CDI'!$J$4:$J$29,S2988,"Cubic","Extrapolate=Linear","MultiX=Average","Skip=True","Sort=True")</f>
        <v>13.75303968119678</v>
      </c>
      <c r="U2988" s="43">
        <f ca="1">_xll.BInterpol('Base CDI'!$H$4:$H$28,'Base CDI'!$I$4:$I$29,S2988,"Cubic","Extrapolate=Linear","MultiX=Average","Skip=True","Sort=True")</f>
        <v>13.757377029678072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48833</v>
      </c>
      <c r="T2989" s="43">
        <f ca="1">_xll.BInterpol('Base CDI'!$H$4:$H$28,'Base CDI'!$J$4:$J$29,S2989,"Cubic","Extrapolate=Linear","MultiX=Average","Skip=True","Sort=True")</f>
        <v>13.753028866169632</v>
      </c>
      <c r="U2989" s="43">
        <f ca="1">_xll.BInterpol('Base CDI'!$H$4:$H$28,'Base CDI'!$I$4:$I$29,S2989,"Cubic","Extrapolate=Linear","MultiX=Average","Skip=True","Sort=True")</f>
        <v>13.757391989800544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48834</v>
      </c>
      <c r="T2990" s="43">
        <f ca="1">_xll.BInterpol('Base CDI'!$H$4:$H$28,'Base CDI'!$J$4:$J$29,S2990,"Cubic","Extrapolate=Linear","MultiX=Average","Skip=True","Sort=True")</f>
        <v>13.753017916409306</v>
      </c>
      <c r="U2990" s="43">
        <f ca="1">_xll.BInterpol('Base CDI'!$H$4:$H$28,'Base CDI'!$I$4:$I$29,S2990,"Cubic","Extrapolate=Linear","MultiX=Average","Skip=True","Sort=True")</f>
        <v>13.757406830161102</v>
      </c>
    </row>
    <row r="2991" spans="16:21" x14ac:dyDescent="0.25">
      <c r="P2991" s="10">
        <v>38861</v>
      </c>
      <c r="Q2991">
        <v>14.94548</v>
      </c>
      <c r="S2991" s="42">
        <f t="shared" ca="1" si="51"/>
        <v>48835</v>
      </c>
      <c r="T2991" s="43">
        <f ca="1">_xll.BInterpol('Base CDI'!$H$4:$H$28,'Base CDI'!$J$4:$J$29,S2991,"Cubic","Extrapolate=Linear","MultiX=Average","Skip=True","Sort=True")</f>
        <v>13.753006832111657</v>
      </c>
      <c r="U2991" s="43">
        <f ca="1">_xll.BInterpol('Base CDI'!$H$4:$H$28,'Base CDI'!$I$4:$I$29,S2991,"Cubic","Extrapolate=Linear","MultiX=Average","Skip=True","Sort=True")</f>
        <v>13.757421550714017</v>
      </c>
    </row>
    <row r="2992" spans="16:21" x14ac:dyDescent="0.25">
      <c r="P2992" s="10">
        <v>38862</v>
      </c>
      <c r="Q2992">
        <v>14.9541</v>
      </c>
      <c r="S2992" s="42">
        <f t="shared" ca="1" si="51"/>
        <v>48836</v>
      </c>
      <c r="T2992" s="43">
        <f ca="1">_xll.BInterpol('Base CDI'!$H$4:$H$28,'Base CDI'!$J$4:$J$29,S2992,"Cubic","Extrapolate=Linear","MultiX=Average","Skip=True","Sort=True")</f>
        <v>13.752995613472544</v>
      </c>
      <c r="U2992" s="43">
        <f ca="1">_xll.BInterpol('Base CDI'!$H$4:$H$28,'Base CDI'!$I$4:$I$29,S2992,"Cubic","Extrapolate=Linear","MultiX=Average","Skip=True","Sort=True")</f>
        <v>13.757436151413552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48837</v>
      </c>
      <c r="T2993" s="43">
        <f ca="1">_xll.BInterpol('Base CDI'!$H$4:$H$28,'Base CDI'!$J$4:$J$29,S2993,"Cubic","Extrapolate=Linear","MultiX=Average","Skip=True","Sort=True")</f>
        <v>13.752984260687827</v>
      </c>
      <c r="U2993" s="43">
        <f ca="1">_xll.BInterpol('Base CDI'!$H$4:$H$28,'Base CDI'!$I$4:$I$29,S2993,"Cubic","Extrapolate=Linear","MultiX=Average","Skip=True","Sort=True")</f>
        <v>13.757450632213976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48838</v>
      </c>
      <c r="T2994" s="43">
        <f ca="1">_xll.BInterpol('Base CDI'!$H$4:$H$28,'Base CDI'!$J$4:$J$29,S2994,"Cubic","Extrapolate=Linear","MultiX=Average","Skip=True","Sort=True")</f>
        <v>13.752972773953362</v>
      </c>
      <c r="U2994" s="43">
        <f ca="1">_xll.BInterpol('Base CDI'!$H$4:$H$28,'Base CDI'!$I$4:$I$29,S2994,"Cubic","Extrapolate=Linear","MultiX=Average","Skip=True","Sort=True")</f>
        <v>13.757464993069553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48839</v>
      </c>
      <c r="T2995" s="43">
        <f ca="1">_xll.BInterpol('Base CDI'!$H$4:$H$28,'Base CDI'!$J$4:$J$29,S2995,"Cubic","Extrapolate=Linear","MultiX=Average","Skip=True","Sort=True")</f>
        <v>13.752961153465009</v>
      </c>
      <c r="U2995" s="43">
        <f ca="1">_xll.BInterpol('Base CDI'!$H$4:$H$28,'Base CDI'!$I$4:$I$29,S2995,"Cubic","Extrapolate=Linear","MultiX=Average","Skip=True","Sort=True")</f>
        <v>13.757479233934552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48840</v>
      </c>
      <c r="T2996" s="43">
        <f ca="1">_xll.BInterpol('Base CDI'!$H$4:$H$28,'Base CDI'!$J$4:$J$29,S2996,"Cubic","Extrapolate=Linear","MultiX=Average","Skip=True","Sort=True")</f>
        <v>13.752949399418625</v>
      </c>
      <c r="U2996" s="43">
        <f ca="1">_xll.BInterpol('Base CDI'!$H$4:$H$28,'Base CDI'!$I$4:$I$29,S2996,"Cubic","Extrapolate=Linear","MultiX=Average","Skip=True","Sort=True")</f>
        <v>13.757493354763236</v>
      </c>
    </row>
    <row r="2997" spans="16:21" x14ac:dyDescent="0.25">
      <c r="P2997" s="10">
        <v>38869</v>
      </c>
      <c r="Q2997">
        <v>14.99727</v>
      </c>
      <c r="S2997" s="42">
        <f t="shared" ca="1" si="51"/>
        <v>48841</v>
      </c>
      <c r="T2997" s="43">
        <f ca="1">_xll.BInterpol('Base CDI'!$H$4:$H$28,'Base CDI'!$J$4:$J$29,S2997,"Cubic","Extrapolate=Linear","MultiX=Average","Skip=True","Sort=True")</f>
        <v>13.752937512010069</v>
      </c>
      <c r="U2997" s="43">
        <f ca="1">_xll.BInterpol('Base CDI'!$H$4:$H$28,'Base CDI'!$I$4:$I$29,S2997,"Cubic","Extrapolate=Linear","MultiX=Average","Skip=True","Sort=True")</f>
        <v>13.757507355509874</v>
      </c>
    </row>
    <row r="2998" spans="16:21" x14ac:dyDescent="0.25">
      <c r="P2998" s="10">
        <v>38870</v>
      </c>
      <c r="Q2998">
        <v>15.00567</v>
      </c>
      <c r="S2998" s="42">
        <f t="shared" ca="1" si="51"/>
        <v>48842</v>
      </c>
      <c r="T2998" s="43">
        <f ca="1">_xll.BInterpol('Base CDI'!$H$4:$H$28,'Base CDI'!$J$4:$J$29,S2998,"Cubic","Extrapolate=Linear","MultiX=Average","Skip=True","Sort=True")</f>
        <v>13.752925491435201</v>
      </c>
      <c r="U2998" s="43">
        <f ca="1">_xll.BInterpol('Base CDI'!$H$4:$H$28,'Base CDI'!$I$4:$I$29,S2998,"Cubic","Extrapolate=Linear","MultiX=Average","Skip=True","Sort=True")</f>
        <v>13.757521236128733</v>
      </c>
    </row>
    <row r="2999" spans="16:21" x14ac:dyDescent="0.25">
      <c r="P2999" s="10">
        <v>38873</v>
      </c>
      <c r="Q2999">
        <v>15.01408</v>
      </c>
      <c r="S2999" s="42">
        <f t="shared" ca="1" si="51"/>
        <v>48843</v>
      </c>
      <c r="T2999" s="43">
        <f ca="1">_xll.BInterpol('Base CDI'!$H$4:$H$28,'Base CDI'!$J$4:$J$29,S2999,"Cubic","Extrapolate=Linear","MultiX=Average","Skip=True","Sort=True")</f>
        <v>13.752913337889876</v>
      </c>
      <c r="U2999" s="43">
        <f ca="1">_xll.BInterpol('Base CDI'!$H$4:$H$28,'Base CDI'!$I$4:$I$29,S2999,"Cubic","Extrapolate=Linear","MultiX=Average","Skip=True","Sort=True")</f>
        <v>13.757534996574076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48844</v>
      </c>
      <c r="T3000" s="43">
        <f ca="1">_xll.BInterpol('Base CDI'!$H$4:$H$28,'Base CDI'!$J$4:$J$29,S3000,"Cubic","Extrapolate=Linear","MultiX=Average","Skip=True","Sort=True")</f>
        <v>13.752901051569953</v>
      </c>
      <c r="U3000" s="43">
        <f ca="1">_xll.BInterpol('Base CDI'!$H$4:$H$28,'Base CDI'!$I$4:$I$29,S3000,"Cubic","Extrapolate=Linear","MultiX=Average","Skip=True","Sort=True")</f>
        <v>13.757548636800173</v>
      </c>
    </row>
    <row r="3001" spans="16:21" x14ac:dyDescent="0.25">
      <c r="P3001" s="10">
        <v>38875</v>
      </c>
      <c r="Q3001">
        <v>15.03091</v>
      </c>
      <c r="S3001" s="42">
        <f t="shared" ca="1" si="51"/>
        <v>48845</v>
      </c>
      <c r="T3001" s="43">
        <f ca="1">_xll.BInterpol('Base CDI'!$H$4:$H$28,'Base CDI'!$J$4:$J$29,S3001,"Cubic","Extrapolate=Linear","MultiX=Average","Skip=True","Sort=True")</f>
        <v>13.752888632671292</v>
      </c>
      <c r="U3001" s="43">
        <f ca="1">_xll.BInterpol('Base CDI'!$H$4:$H$28,'Base CDI'!$I$4:$I$29,S3001,"Cubic","Extrapolate=Linear","MultiX=Average","Skip=True","Sort=True")</f>
        <v>13.757562156761288</v>
      </c>
    </row>
    <row r="3002" spans="16:21" x14ac:dyDescent="0.25">
      <c r="P3002" s="10">
        <v>38876</v>
      </c>
      <c r="Q3002">
        <v>15.03933</v>
      </c>
      <c r="S3002" s="42">
        <f t="shared" ca="1" si="51"/>
        <v>48846</v>
      </c>
      <c r="T3002" s="43">
        <f ca="1">_xll.BInterpol('Base CDI'!$H$4:$H$28,'Base CDI'!$J$4:$J$29,S3002,"Cubic","Extrapolate=Linear","MultiX=Average","Skip=True","Sort=True")</f>
        <v>13.752876081389751</v>
      </c>
      <c r="U3002" s="43">
        <f ca="1">_xll.BInterpol('Base CDI'!$H$4:$H$28,'Base CDI'!$I$4:$I$29,S3002,"Cubic","Extrapolate=Linear","MultiX=Average","Skip=True","Sort=True")</f>
        <v>13.757575556411689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48847</v>
      </c>
      <c r="T3003" s="43">
        <f ca="1">_xll.BInterpol('Base CDI'!$H$4:$H$28,'Base CDI'!$J$4:$J$29,S3003,"Cubic","Extrapolate=Linear","MultiX=Average","Skip=True","Sort=True")</f>
        <v>13.752863397921185</v>
      </c>
      <c r="U3003" s="43">
        <f ca="1">_xll.BInterpol('Base CDI'!$H$4:$H$28,'Base CDI'!$I$4:$I$29,S3003,"Cubic","Extrapolate=Linear","MultiX=Average","Skip=True","Sort=True")</f>
        <v>13.757588835705642</v>
      </c>
    </row>
    <row r="3004" spans="16:21" x14ac:dyDescent="0.25">
      <c r="P3004" s="10">
        <v>38880</v>
      </c>
      <c r="Q3004">
        <v>15.05616</v>
      </c>
      <c r="S3004" s="42">
        <f t="shared" ca="1" si="51"/>
        <v>48848</v>
      </c>
      <c r="T3004" s="43">
        <f ca="1">_xll.BInterpol('Base CDI'!$H$4:$H$28,'Base CDI'!$J$4:$J$29,S3004,"Cubic","Extrapolate=Linear","MultiX=Average","Skip=True","Sort=True")</f>
        <v>13.752850582461456</v>
      </c>
      <c r="U3004" s="43">
        <f ca="1">_xll.BInterpol('Base CDI'!$H$4:$H$28,'Base CDI'!$I$4:$I$29,S3004,"Cubic","Extrapolate=Linear","MultiX=Average","Skip=True","Sort=True")</f>
        <v>13.757601994597412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48849</v>
      </c>
      <c r="T3005" s="43">
        <f ca="1">_xll.BInterpol('Base CDI'!$H$4:$H$28,'Base CDI'!$J$4:$J$29,S3005,"Cubic","Extrapolate=Linear","MultiX=Average","Skip=True","Sort=True")</f>
        <v>13.75283763520642</v>
      </c>
      <c r="U3005" s="43">
        <f ca="1">_xll.BInterpol('Base CDI'!$H$4:$H$28,'Base CDI'!$I$4:$I$29,S3005,"Cubic","Extrapolate=Linear","MultiX=Average","Skip=True","Sort=True")</f>
        <v>13.757615033041267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48850</v>
      </c>
      <c r="T3006" s="43">
        <f ca="1">_xll.BInterpol('Base CDI'!$H$4:$H$28,'Base CDI'!$J$4:$J$29,S3006,"Cubic","Extrapolate=Linear","MultiX=Average","Skip=True","Sort=True")</f>
        <v>13.752824556351939</v>
      </c>
      <c r="U3006" s="43">
        <f ca="1">_xll.BInterpol('Base CDI'!$H$4:$H$28,'Base CDI'!$I$4:$I$29,S3006,"Cubic","Extrapolate=Linear","MultiX=Average","Skip=True","Sort=True")</f>
        <v>13.757627950991473</v>
      </c>
    </row>
    <row r="3007" spans="16:21" x14ac:dyDescent="0.25">
      <c r="P3007" s="10">
        <v>38884</v>
      </c>
      <c r="Q3007">
        <v>15.08146</v>
      </c>
      <c r="S3007" s="42">
        <f t="shared" ca="1" si="51"/>
        <v>48851</v>
      </c>
      <c r="T3007" s="43">
        <f ca="1">_xll.BInterpol('Base CDI'!$H$4:$H$28,'Base CDI'!$J$4:$J$29,S3007,"Cubic","Extrapolate=Linear","MultiX=Average","Skip=True","Sort=True")</f>
        <v>13.752811346093866</v>
      </c>
      <c r="U3007" s="43">
        <f ca="1">_xll.BInterpol('Base CDI'!$H$4:$H$28,'Base CDI'!$I$4:$I$29,S3007,"Cubic","Extrapolate=Linear","MultiX=Average","Skip=True","Sort=True")</f>
        <v>13.757640748402297</v>
      </c>
    </row>
    <row r="3008" spans="16:21" x14ac:dyDescent="0.25">
      <c r="P3008" s="10">
        <v>38887</v>
      </c>
      <c r="Q3008">
        <v>15.0899</v>
      </c>
      <c r="S3008" s="42">
        <f t="shared" ca="1" si="51"/>
        <v>48852</v>
      </c>
      <c r="T3008" s="43">
        <f ca="1">_xll.BInterpol('Base CDI'!$H$4:$H$28,'Base CDI'!$J$4:$J$29,S3008,"Cubic","Extrapolate=Linear","MultiX=Average","Skip=True","Sort=True")</f>
        <v>13.752798004628064</v>
      </c>
      <c r="U3008" s="43">
        <f ca="1">_xll.BInterpol('Base CDI'!$H$4:$H$28,'Base CDI'!$I$4:$I$29,S3008,"Cubic","Extrapolate=Linear","MultiX=Average","Skip=True","Sort=True")</f>
        <v>13.757653425228003</v>
      </c>
    </row>
    <row r="3009" spans="16:21" x14ac:dyDescent="0.25">
      <c r="P3009" s="10">
        <v>38888</v>
      </c>
      <c r="Q3009">
        <v>15.09835</v>
      </c>
      <c r="S3009" s="42">
        <f t="shared" ca="1" si="51"/>
        <v>48853</v>
      </c>
      <c r="T3009" s="43">
        <f ca="1">_xll.BInterpol('Base CDI'!$H$4:$H$28,'Base CDI'!$J$4:$J$29,S3009,"Cubic","Extrapolate=Linear","MultiX=Average","Skip=True","Sort=True")</f>
        <v>13.752784532150388</v>
      </c>
      <c r="U3009" s="43">
        <f ca="1">_xll.BInterpol('Base CDI'!$H$4:$H$28,'Base CDI'!$I$4:$I$29,S3009,"Cubic","Extrapolate=Linear","MultiX=Average","Skip=True","Sort=True")</f>
        <v>13.757665981422861</v>
      </c>
    </row>
    <row r="3010" spans="16:21" x14ac:dyDescent="0.25">
      <c r="P3010" s="10">
        <v>38889</v>
      </c>
      <c r="Q3010">
        <v>15.1068</v>
      </c>
      <c r="S3010" s="42">
        <f t="shared" ca="1" si="51"/>
        <v>48854</v>
      </c>
      <c r="T3010" s="43">
        <f ca="1">_xll.BInterpol('Base CDI'!$H$4:$H$28,'Base CDI'!$J$4:$J$29,S3010,"Cubic","Extrapolate=Linear","MultiX=Average","Skip=True","Sort=True")</f>
        <v>13.752770928856696</v>
      </c>
      <c r="U3010" s="43">
        <f ca="1">_xll.BInterpol('Base CDI'!$H$4:$H$28,'Base CDI'!$I$4:$I$29,S3010,"Cubic","Extrapolate=Linear","MultiX=Average","Skip=True","Sort=True")</f>
        <v>13.757678416941134</v>
      </c>
    </row>
    <row r="3011" spans="16:21" x14ac:dyDescent="0.25">
      <c r="P3011" s="10">
        <v>38890</v>
      </c>
      <c r="Q3011">
        <v>15.11525</v>
      </c>
      <c r="S3011" s="42">
        <f t="shared" ca="1" si="51"/>
        <v>48855</v>
      </c>
      <c r="T3011" s="43">
        <f ca="1">_xll.BInterpol('Base CDI'!$H$4:$H$28,'Base CDI'!$J$4:$J$29,S3011,"Cubic","Extrapolate=Linear","MultiX=Average","Skip=True","Sort=True")</f>
        <v>13.752757194942848</v>
      </c>
      <c r="U3011" s="43">
        <f ca="1">_xll.BInterpol('Base CDI'!$H$4:$H$28,'Base CDI'!$I$4:$I$29,S3011,"Cubic","Extrapolate=Linear","MultiX=Average","Skip=True","Sort=True")</f>
        <v>13.757690731737091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48856</v>
      </c>
      <c r="T3012" s="43">
        <f ca="1">_xll.BInterpol('Base CDI'!$H$4:$H$28,'Base CDI'!$J$4:$J$29,S3012,"Cubic","Extrapolate=Linear","MultiX=Average","Skip=True","Sort=True")</f>
        <v>13.752743330604703</v>
      </c>
      <c r="U3012" s="43">
        <f ca="1">_xll.BInterpol('Base CDI'!$H$4:$H$28,'Base CDI'!$I$4:$I$29,S3012,"Cubic","Extrapolate=Linear","MultiX=Average","Skip=True","Sort=True")</f>
        <v>13.757702925764995</v>
      </c>
    </row>
    <row r="3013" spans="16:21" x14ac:dyDescent="0.25">
      <c r="P3013" s="10">
        <v>38894</v>
      </c>
      <c r="Q3013">
        <v>15.13218</v>
      </c>
      <c r="S3013" s="42">
        <f t="shared" ca="1" si="51"/>
        <v>48857</v>
      </c>
      <c r="T3013" s="43">
        <f ca="1">_xll.BInterpol('Base CDI'!$H$4:$H$28,'Base CDI'!$J$4:$J$29,S3013,"Cubic","Extrapolate=Linear","MultiX=Average","Skip=True","Sort=True")</f>
        <v>13.752729336038119</v>
      </c>
      <c r="U3013" s="43">
        <f ca="1">_xll.BInterpol('Base CDI'!$H$4:$H$28,'Base CDI'!$I$4:$I$29,S3013,"Cubic","Extrapolate=Linear","MultiX=Average","Skip=True","Sort=True")</f>
        <v>13.757714998979116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48858</v>
      </c>
      <c r="T3014" s="43">
        <f ca="1">_xll.BInterpol('Base CDI'!$H$4:$H$28,'Base CDI'!$J$4:$J$29,S3014,"Cubic","Extrapolate=Linear","MultiX=Average","Skip=True","Sort=True")</f>
        <v>13.752715211438952</v>
      </c>
      <c r="U3014" s="43">
        <f ca="1">_xll.BInterpol('Base CDI'!$H$4:$H$28,'Base CDI'!$I$4:$I$29,S3014,"Cubic","Extrapolate=Linear","MultiX=Average","Skip=True","Sort=True")</f>
        <v>13.757726951333719</v>
      </c>
    </row>
    <row r="3015" spans="16:21" x14ac:dyDescent="0.25">
      <c r="P3015" s="10">
        <v>38896</v>
      </c>
      <c r="Q3015">
        <v>15.14911</v>
      </c>
      <c r="S3015" s="42">
        <f t="shared" ca="1" si="51"/>
        <v>48859</v>
      </c>
      <c r="T3015" s="43">
        <f ca="1">_xll.BInterpol('Base CDI'!$H$4:$H$28,'Base CDI'!$J$4:$J$29,S3015,"Cubic","Extrapolate=Linear","MultiX=Average","Skip=True","Sort=True")</f>
        <v>13.752700957003061</v>
      </c>
      <c r="U3015" s="43">
        <f ca="1">_xll.BInterpol('Base CDI'!$H$4:$H$28,'Base CDI'!$I$4:$I$29,S3015,"Cubic","Extrapolate=Linear","MultiX=Average","Skip=True","Sort=True")</f>
        <v>13.757738782783072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48860</v>
      </c>
      <c r="T3016" s="43">
        <f ca="1">_xll.BInterpol('Base CDI'!$H$4:$H$28,'Base CDI'!$J$4:$J$29,S3016,"Cubic","Extrapolate=Linear","MultiX=Average","Skip=True","Sort=True")</f>
        <v>13.752686572926306</v>
      </c>
      <c r="U3016" s="43">
        <f ca="1">_xll.BInterpol('Base CDI'!$H$4:$H$28,'Base CDI'!$I$4:$I$29,S3016,"Cubic","Extrapolate=Linear","MultiX=Average","Skip=True","Sort=True")</f>
        <v>13.757750493281439</v>
      </c>
    </row>
    <row r="3017" spans="16:21" x14ac:dyDescent="0.25">
      <c r="P3017" s="10">
        <v>38898</v>
      </c>
      <c r="Q3017">
        <v>15.16606</v>
      </c>
      <c r="S3017" s="42">
        <f t="shared" ca="1" si="51"/>
        <v>48861</v>
      </c>
      <c r="T3017" s="43">
        <f ca="1">_xll.BInterpol('Base CDI'!$H$4:$H$28,'Base CDI'!$J$4:$J$29,S3017,"Cubic","Extrapolate=Linear","MultiX=Average","Skip=True","Sort=True")</f>
        <v>13.752672059404544</v>
      </c>
      <c r="U3017" s="43">
        <f ca="1">_xll.BInterpol('Base CDI'!$H$4:$H$28,'Base CDI'!$I$4:$I$29,S3017,"Cubic","Extrapolate=Linear","MultiX=Average","Skip=True","Sort=True")</f>
        <v>13.757762082783087</v>
      </c>
    </row>
    <row r="3018" spans="16:21" x14ac:dyDescent="0.25">
      <c r="P3018" s="10">
        <v>38901</v>
      </c>
      <c r="Q3018">
        <v>15.17456</v>
      </c>
      <c r="S3018" s="42">
        <f t="shared" ca="1" si="51"/>
        <v>48862</v>
      </c>
      <c r="T3018" s="43">
        <f ca="1">_xll.BInterpol('Base CDI'!$H$4:$H$28,'Base CDI'!$J$4:$J$29,S3018,"Cubic","Extrapolate=Linear","MultiX=Average","Skip=True","Sort=True")</f>
        <v>13.752657416633634</v>
      </c>
      <c r="U3018" s="43">
        <f ca="1">_xll.BInterpol('Base CDI'!$H$4:$H$28,'Base CDI'!$I$4:$I$29,S3018,"Cubic","Extrapolate=Linear","MultiX=Average","Skip=True","Sort=True")</f>
        <v>13.757773551242281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48863</v>
      </c>
      <c r="T3019" s="43">
        <f ca="1">_xll.BInterpol('Base CDI'!$H$4:$H$28,'Base CDI'!$J$4:$J$29,S3019,"Cubic","Extrapolate=Linear","MultiX=Average","Skip=True","Sort=True")</f>
        <v>13.752642644809432</v>
      </c>
      <c r="U3019" s="43">
        <f ca="1">_xll.BInterpol('Base CDI'!$H$4:$H$28,'Base CDI'!$I$4:$I$29,S3019,"Cubic","Extrapolate=Linear","MultiX=Average","Skip=True","Sort=True")</f>
        <v>13.757784898613291</v>
      </c>
    </row>
    <row r="3020" spans="16:21" x14ac:dyDescent="0.25">
      <c r="P3020" s="10">
        <v>38903</v>
      </c>
      <c r="Q3020">
        <v>15.19158</v>
      </c>
      <c r="S3020" s="42">
        <f t="shared" ca="1" si="52"/>
        <v>48864</v>
      </c>
      <c r="T3020" s="43">
        <f ca="1">_xll.BInterpol('Base CDI'!$H$4:$H$28,'Base CDI'!$J$4:$J$29,S3020,"Cubic","Extrapolate=Linear","MultiX=Average","Skip=True","Sort=True")</f>
        <v>13.7526277441278</v>
      </c>
      <c r="U3020" s="43">
        <f ca="1">_xll.BInterpol('Base CDI'!$H$4:$H$28,'Base CDI'!$I$4:$I$29,S3020,"Cubic","Extrapolate=Linear","MultiX=Average","Skip=True","Sort=True")</f>
        <v>13.757796124850382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48865</v>
      </c>
      <c r="T3021" s="43">
        <f ca="1">_xll.BInterpol('Base CDI'!$H$4:$H$28,'Base CDI'!$J$4:$J$29,S3021,"Cubic","Extrapolate=Linear","MultiX=Average","Skip=True","Sort=True")</f>
        <v>13.752612714784593</v>
      </c>
      <c r="U3021" s="43">
        <f ca="1">_xll.BInterpol('Base CDI'!$H$4:$H$28,'Base CDI'!$I$4:$I$29,S3021,"Cubic","Extrapolate=Linear","MultiX=Average","Skip=True","Sort=True")</f>
        <v>13.757807229907817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48866</v>
      </c>
      <c r="T3022" s="43">
        <f ca="1">_xll.BInterpol('Base CDI'!$H$4:$H$28,'Base CDI'!$J$4:$J$29,S3022,"Cubic","Extrapolate=Linear","MultiX=Average","Skip=True","Sort=True")</f>
        <v>13.752597556975672</v>
      </c>
      <c r="U3022" s="43">
        <f ca="1">_xll.BInterpol('Base CDI'!$H$4:$H$28,'Base CDI'!$I$4:$I$29,S3022,"Cubic","Extrapolate=Linear","MultiX=Average","Skip=True","Sort=True")</f>
        <v>13.757818213739867</v>
      </c>
    </row>
    <row r="3023" spans="16:21" x14ac:dyDescent="0.25">
      <c r="P3023" s="10">
        <v>38908</v>
      </c>
      <c r="Q3023">
        <v>15.21712</v>
      </c>
      <c r="S3023" s="42">
        <f t="shared" ca="1" si="52"/>
        <v>48867</v>
      </c>
      <c r="T3023" s="43">
        <f ca="1">_xll.BInterpol('Base CDI'!$H$4:$H$28,'Base CDI'!$J$4:$J$29,S3023,"Cubic","Extrapolate=Linear","MultiX=Average","Skip=True","Sort=True")</f>
        <v>13.752582270896893</v>
      </c>
      <c r="U3023" s="43">
        <f ca="1">_xll.BInterpol('Base CDI'!$H$4:$H$28,'Base CDI'!$I$4:$I$29,S3023,"Cubic","Extrapolate=Linear","MultiX=Average","Skip=True","Sort=True")</f>
        <v>13.757829076300798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48868</v>
      </c>
      <c r="T3024" s="43">
        <f ca="1">_xll.BInterpol('Base CDI'!$H$4:$H$28,'Base CDI'!$J$4:$J$29,S3024,"Cubic","Extrapolate=Linear","MultiX=Average","Skip=True","Sort=True")</f>
        <v>13.752566856744115</v>
      </c>
      <c r="U3024" s="43">
        <f ca="1">_xll.BInterpol('Base CDI'!$H$4:$H$28,'Base CDI'!$I$4:$I$29,S3024,"Cubic","Extrapolate=Linear","MultiX=Average","Skip=True","Sort=True")</f>
        <v>13.757839817544873</v>
      </c>
    </row>
    <row r="3025" spans="16:21" x14ac:dyDescent="0.25">
      <c r="P3025" s="10">
        <v>38910</v>
      </c>
      <c r="Q3025">
        <v>15.23415</v>
      </c>
      <c r="S3025" s="42">
        <f t="shared" ca="1" si="52"/>
        <v>48869</v>
      </c>
      <c r="T3025" s="43">
        <f ca="1">_xll.BInterpol('Base CDI'!$H$4:$H$28,'Base CDI'!$J$4:$J$29,S3025,"Cubic","Extrapolate=Linear","MultiX=Average","Skip=True","Sort=True")</f>
        <v>13.752551314713196</v>
      </c>
      <c r="U3025" s="43">
        <f ca="1">_xll.BInterpol('Base CDI'!$H$4:$H$28,'Base CDI'!$I$4:$I$29,S3025,"Cubic","Extrapolate=Linear","MultiX=Average","Skip=True","Sort=True")</f>
        <v>13.757850437426361</v>
      </c>
    </row>
    <row r="3026" spans="16:21" x14ac:dyDescent="0.25">
      <c r="P3026" s="10">
        <v>38911</v>
      </c>
      <c r="Q3026">
        <v>15.24267</v>
      </c>
      <c r="S3026" s="42">
        <f t="shared" ca="1" si="52"/>
        <v>48870</v>
      </c>
      <c r="T3026" s="43">
        <f ca="1">_xll.BInterpol('Base CDI'!$H$4:$H$28,'Base CDI'!$J$4:$J$29,S3026,"Cubic","Extrapolate=Linear","MultiX=Average","Skip=True","Sort=True")</f>
        <v>13.752535644999995</v>
      </c>
      <c r="U3026" s="43">
        <f ca="1">_xll.BInterpol('Base CDI'!$H$4:$H$28,'Base CDI'!$I$4:$I$29,S3026,"Cubic","Extrapolate=Linear","MultiX=Average","Skip=True","Sort=True")</f>
        <v>13.757860935899528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48871</v>
      </c>
      <c r="T3027" s="43">
        <f ca="1">_xll.BInterpol('Base CDI'!$H$4:$H$28,'Base CDI'!$J$4:$J$29,S3027,"Cubic","Extrapolate=Linear","MultiX=Average","Skip=True","Sort=True")</f>
        <v>13.75251984780037</v>
      </c>
      <c r="U3027" s="43">
        <f ca="1">_xll.BInterpol('Base CDI'!$H$4:$H$28,'Base CDI'!$I$4:$I$29,S3027,"Cubic","Extrapolate=Linear","MultiX=Average","Skip=True","Sort=True")</f>
        <v>13.75787131291864</v>
      </c>
    </row>
    <row r="3028" spans="16:21" x14ac:dyDescent="0.25">
      <c r="P3028" s="10">
        <v>38915</v>
      </c>
      <c r="Q3028">
        <v>15.25972</v>
      </c>
      <c r="S3028" s="42">
        <f t="shared" ca="1" si="52"/>
        <v>48872</v>
      </c>
      <c r="T3028" s="43">
        <f ca="1">_xll.BInterpol('Base CDI'!$H$4:$H$28,'Base CDI'!$J$4:$J$29,S3028,"Cubic","Extrapolate=Linear","MultiX=Average","Skip=True","Sort=True")</f>
        <v>13.752503923310179</v>
      </c>
      <c r="U3028" s="43">
        <f ca="1">_xll.BInterpol('Base CDI'!$H$4:$H$28,'Base CDI'!$I$4:$I$29,S3028,"Cubic","Extrapolate=Linear","MultiX=Average","Skip=True","Sort=True")</f>
        <v>13.757881568437963</v>
      </c>
    </row>
    <row r="3029" spans="16:21" x14ac:dyDescent="0.25">
      <c r="P3029" s="10">
        <v>38916</v>
      </c>
      <c r="Q3029">
        <v>15.26825</v>
      </c>
      <c r="S3029" s="42">
        <f t="shared" ca="1" si="52"/>
        <v>48873</v>
      </c>
      <c r="T3029" s="43">
        <f ca="1">_xll.BInterpol('Base CDI'!$H$4:$H$28,'Base CDI'!$J$4:$J$29,S3029,"Cubic","Extrapolate=Linear","MultiX=Average","Skip=True","Sort=True")</f>
        <v>13.752487871725281</v>
      </c>
      <c r="U3029" s="43">
        <f ca="1">_xll.BInterpol('Base CDI'!$H$4:$H$28,'Base CDI'!$I$4:$I$29,S3029,"Cubic","Extrapolate=Linear","MultiX=Average","Skip=True","Sort=True")</f>
        <v>13.757891702411765</v>
      </c>
    </row>
    <row r="3030" spans="16:21" x14ac:dyDescent="0.25">
      <c r="P3030" s="10">
        <v>38917</v>
      </c>
      <c r="Q3030">
        <v>15.27679</v>
      </c>
      <c r="S3030" s="42">
        <f t="shared" ca="1" si="52"/>
        <v>48874</v>
      </c>
      <c r="T3030" s="43">
        <f ca="1">_xll.BInterpol('Base CDI'!$H$4:$H$28,'Base CDI'!$J$4:$J$29,S3030,"Cubic","Extrapolate=Linear","MultiX=Average","Skip=True","Sort=True")</f>
        <v>13.752471693241533</v>
      </c>
      <c r="U3030" s="43">
        <f ca="1">_xll.BInterpol('Base CDI'!$H$4:$H$28,'Base CDI'!$I$4:$I$29,S3030,"Cubic","Extrapolate=Linear","MultiX=Average","Skip=True","Sort=True")</f>
        <v>13.757901714794311</v>
      </c>
    </row>
    <row r="3031" spans="16:21" x14ac:dyDescent="0.25">
      <c r="P3031" s="10">
        <v>38918</v>
      </c>
      <c r="Q3031">
        <v>15.28533</v>
      </c>
      <c r="S3031" s="42">
        <f t="shared" ca="1" si="52"/>
        <v>48875</v>
      </c>
      <c r="T3031" s="43">
        <f ca="1">_xll.BInterpol('Base CDI'!$H$4:$H$28,'Base CDI'!$J$4:$J$29,S3031,"Cubic","Extrapolate=Linear","MultiX=Average","Skip=True","Sort=True")</f>
        <v>13.752455388054793</v>
      </c>
      <c r="U3031" s="43">
        <f ca="1">_xll.BInterpol('Base CDI'!$H$4:$H$28,'Base CDI'!$I$4:$I$29,S3031,"Cubic","Extrapolate=Linear","MultiX=Average","Skip=True","Sort=True")</f>
        <v>13.757911605539869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48876</v>
      </c>
      <c r="T3032" s="43">
        <f ca="1">_xll.BInterpol('Base CDI'!$H$4:$H$28,'Base CDI'!$J$4:$J$29,S3032,"Cubic","Extrapolate=Linear","MultiX=Average","Skip=True","Sort=True")</f>
        <v>13.752438956360923</v>
      </c>
      <c r="U3032" s="43">
        <f ca="1">_xll.BInterpol('Base CDI'!$H$4:$H$28,'Base CDI'!$I$4:$I$29,S3032,"Cubic","Extrapolate=Linear","MultiX=Average","Skip=True","Sort=True")</f>
        <v>13.757921374602702</v>
      </c>
    </row>
    <row r="3033" spans="16:21" x14ac:dyDescent="0.25">
      <c r="P3033" s="10">
        <v>38922</v>
      </c>
      <c r="Q3033">
        <v>15.3019</v>
      </c>
      <c r="S3033" s="42">
        <f t="shared" ca="1" si="52"/>
        <v>48877</v>
      </c>
      <c r="T3033" s="43">
        <f ca="1">_xll.BInterpol('Base CDI'!$H$4:$H$28,'Base CDI'!$J$4:$J$29,S3033,"Cubic","Extrapolate=Linear","MultiX=Average","Skip=True","Sort=True")</f>
        <v>13.752422398355776</v>
      </c>
      <c r="U3033" s="43">
        <f ca="1">_xll.BInterpol('Base CDI'!$H$4:$H$28,'Base CDI'!$I$4:$I$29,S3033,"Cubic","Extrapolate=Linear","MultiX=Average","Skip=True","Sort=True")</f>
        <v>13.757931021937081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48878</v>
      </c>
      <c r="T3034" s="43">
        <f ca="1">_xll.BInterpol('Base CDI'!$H$4:$H$28,'Base CDI'!$J$4:$J$29,S3034,"Cubic","Extrapolate=Linear","MultiX=Average","Skip=True","Sort=True")</f>
        <v>13.752405714235213</v>
      </c>
      <c r="U3034" s="43">
        <f ca="1">_xll.BInterpol('Base CDI'!$H$4:$H$28,'Base CDI'!$I$4:$I$29,S3034,"Cubic","Extrapolate=Linear","MultiX=Average","Skip=True","Sort=True")</f>
        <v>13.757940547497267</v>
      </c>
    </row>
    <row r="3035" spans="16:21" x14ac:dyDescent="0.25">
      <c r="P3035" s="10">
        <v>38924</v>
      </c>
      <c r="Q3035">
        <v>15.31847</v>
      </c>
      <c r="S3035" s="42">
        <f t="shared" ca="1" si="52"/>
        <v>48879</v>
      </c>
      <c r="T3035" s="43">
        <f ca="1">_xll.BInterpol('Base CDI'!$H$4:$H$28,'Base CDI'!$J$4:$J$29,S3035,"Cubic","Extrapolate=Linear","MultiX=Average","Skip=True","Sort=True")</f>
        <v>13.752388904195092</v>
      </c>
      <c r="U3035" s="43">
        <f ca="1">_xll.BInterpol('Base CDI'!$H$4:$H$28,'Base CDI'!$I$4:$I$29,S3035,"Cubic","Extrapolate=Linear","MultiX=Average","Skip=True","Sort=True")</f>
        <v>13.757949951237531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48880</v>
      </c>
      <c r="T3036" s="43">
        <f ca="1">_xll.BInterpol('Base CDI'!$H$4:$H$28,'Base CDI'!$J$4:$J$29,S3036,"Cubic","Extrapolate=Linear","MultiX=Average","Skip=True","Sort=True")</f>
        <v>13.752371968431273</v>
      </c>
      <c r="U3036" s="43">
        <f ca="1">_xll.BInterpol('Base CDI'!$H$4:$H$28,'Base CDI'!$I$4:$I$29,S3036,"Cubic","Extrapolate=Linear","MultiX=Average","Skip=True","Sort=True")</f>
        <v>13.757959233112139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48881</v>
      </c>
      <c r="T3037" s="43">
        <f ca="1">_xll.BInterpol('Base CDI'!$H$4:$H$28,'Base CDI'!$J$4:$J$29,S3037,"Cubic","Extrapolate=Linear","MultiX=Average","Skip=True","Sort=True")</f>
        <v>13.75235490713961</v>
      </c>
      <c r="U3037" s="43">
        <f ca="1">_xll.BInterpol('Base CDI'!$H$4:$H$28,'Base CDI'!$I$4:$I$29,S3037,"Cubic","Extrapolate=Linear","MultiX=Average","Skip=True","Sort=True")</f>
        <v>13.757968393075354</v>
      </c>
    </row>
    <row r="3038" spans="16:21" x14ac:dyDescent="0.25">
      <c r="P3038" s="10">
        <v>38929</v>
      </c>
      <c r="Q3038">
        <v>15.34333</v>
      </c>
      <c r="S3038" s="42">
        <f t="shared" ca="1" si="52"/>
        <v>48882</v>
      </c>
      <c r="T3038" s="43">
        <f ca="1">_xll.BInterpol('Base CDI'!$H$4:$H$28,'Base CDI'!$J$4:$J$29,S3038,"Cubic","Extrapolate=Linear","MultiX=Average","Skip=True","Sort=True")</f>
        <v>13.752337720515966</v>
      </c>
      <c r="U3038" s="43">
        <f ca="1">_xll.BInterpol('Base CDI'!$H$4:$H$28,'Base CDI'!$I$4:$I$29,S3038,"Cubic","Extrapolate=Linear","MultiX=Average","Skip=True","Sort=True")</f>
        <v>13.757977431081446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48883</v>
      </c>
      <c r="T3039" s="43">
        <f ca="1">_xll.BInterpol('Base CDI'!$H$4:$H$28,'Base CDI'!$J$4:$J$29,S3039,"Cubic","Extrapolate=Linear","MultiX=Average","Skip=True","Sort=True")</f>
        <v>13.752320408756196</v>
      </c>
      <c r="U3039" s="43">
        <f ca="1">_xll.BInterpol('Base CDI'!$H$4:$H$28,'Base CDI'!$I$4:$I$29,S3039,"Cubic","Extrapolate=Linear","MultiX=Average","Skip=True","Sort=True")</f>
        <v>13.75798634708468</v>
      </c>
    </row>
    <row r="3040" spans="16:21" x14ac:dyDescent="0.25">
      <c r="P3040" s="10">
        <v>38931</v>
      </c>
      <c r="Q3040">
        <v>15.35995</v>
      </c>
      <c r="S3040" s="42">
        <f t="shared" ca="1" si="52"/>
        <v>48884</v>
      </c>
      <c r="T3040" s="43">
        <f ca="1">_xll.BInterpol('Base CDI'!$H$4:$H$28,'Base CDI'!$J$4:$J$29,S3040,"Cubic","Extrapolate=Linear","MultiX=Average","Skip=True","Sort=True")</f>
        <v>13.75230297205616</v>
      </c>
      <c r="U3040" s="43">
        <f ca="1">_xll.BInterpol('Base CDI'!$H$4:$H$28,'Base CDI'!$I$4:$I$29,S3040,"Cubic","Extrapolate=Linear","MultiX=Average","Skip=True","Sort=True")</f>
        <v>13.757995141039322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48885</v>
      </c>
      <c r="T3041" s="43">
        <f ca="1">_xll.BInterpol('Base CDI'!$H$4:$H$28,'Base CDI'!$J$4:$J$29,S3041,"Cubic","Extrapolate=Linear","MultiX=Average","Skip=True","Sort=True")</f>
        <v>13.752285410611714</v>
      </c>
      <c r="U3041" s="43">
        <f ca="1">_xll.BInterpol('Base CDI'!$H$4:$H$28,'Base CDI'!$I$4:$I$29,S3041,"Cubic","Extrapolate=Linear","MultiX=Average","Skip=True","Sort=True")</f>
        <v>13.758003812899638</v>
      </c>
    </row>
    <row r="3042" spans="16:21" x14ac:dyDescent="0.25">
      <c r="P3042" s="10">
        <v>38933</v>
      </c>
      <c r="Q3042">
        <v>15.37659</v>
      </c>
      <c r="S3042" s="42">
        <f t="shared" ca="1" si="52"/>
        <v>48886</v>
      </c>
      <c r="T3042" s="43">
        <f ca="1">_xll.BInterpol('Base CDI'!$H$4:$H$28,'Base CDI'!$J$4:$J$29,S3042,"Cubic","Extrapolate=Linear","MultiX=Average","Skip=True","Sort=True")</f>
        <v>13.75226772461872</v>
      </c>
      <c r="U3042" s="43">
        <f ca="1">_xll.BInterpol('Base CDI'!$H$4:$H$28,'Base CDI'!$I$4:$I$29,S3042,"Cubic","Extrapolate=Linear","MultiX=Average","Skip=True","Sort=True")</f>
        <v>13.758012362619896</v>
      </c>
    </row>
    <row r="3043" spans="16:21" x14ac:dyDescent="0.25">
      <c r="P3043" s="10">
        <v>38936</v>
      </c>
      <c r="Q3043">
        <v>15.38491</v>
      </c>
      <c r="S3043" s="42">
        <f t="shared" ca="1" si="52"/>
        <v>48887</v>
      </c>
      <c r="T3043" s="43">
        <f ca="1">_xll.BInterpol('Base CDI'!$H$4:$H$28,'Base CDI'!$J$4:$J$29,S3043,"Cubic","Extrapolate=Linear","MultiX=Average","Skip=True","Sort=True")</f>
        <v>13.752249914273033</v>
      </c>
      <c r="U3043" s="43">
        <f ca="1">_xll.BInterpol('Base CDI'!$H$4:$H$28,'Base CDI'!$I$4:$I$29,S3043,"Cubic","Extrapolate=Linear","MultiX=Average","Skip=True","Sort=True")</f>
        <v>13.758020790154362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48888</v>
      </c>
      <c r="T3044" s="43">
        <f ca="1">_xll.BInterpol('Base CDI'!$H$4:$H$28,'Base CDI'!$J$4:$J$29,S3044,"Cubic","Extrapolate=Linear","MultiX=Average","Skip=True","Sort=True")</f>
        <v>13.752231979770512</v>
      </c>
      <c r="U3044" s="43">
        <f ca="1">_xll.BInterpol('Base CDI'!$H$4:$H$28,'Base CDI'!$I$4:$I$29,S3044,"Cubic","Extrapolate=Linear","MultiX=Average","Skip=True","Sort=True")</f>
        <v>13.758029095457301</v>
      </c>
    </row>
    <row r="3045" spans="16:21" x14ac:dyDescent="0.25">
      <c r="P3045" s="10">
        <v>38938</v>
      </c>
      <c r="Q3045">
        <v>15.40156</v>
      </c>
      <c r="S3045" s="42">
        <f t="shared" ca="1" si="52"/>
        <v>48889</v>
      </c>
      <c r="T3045" s="43">
        <f ca="1">_xll.BInterpol('Base CDI'!$H$4:$H$28,'Base CDI'!$J$4:$J$29,S3045,"Cubic","Extrapolate=Linear","MultiX=Average","Skip=True","Sort=True")</f>
        <v>13.752213921307018</v>
      </c>
      <c r="U3045" s="43">
        <f ca="1">_xll.BInterpol('Base CDI'!$H$4:$H$28,'Base CDI'!$I$4:$I$29,S3045,"Cubic","Extrapolate=Linear","MultiX=Average","Skip=True","Sort=True")</f>
        <v>13.758037278482981</v>
      </c>
    </row>
    <row r="3046" spans="16:21" x14ac:dyDescent="0.25">
      <c r="P3046" s="10">
        <v>38939</v>
      </c>
      <c r="Q3046">
        <v>15.4099</v>
      </c>
      <c r="S3046" s="42">
        <f t="shared" ca="1" si="52"/>
        <v>48890</v>
      </c>
      <c r="T3046" s="43">
        <f ca="1">_xll.BInterpol('Base CDI'!$H$4:$H$28,'Base CDI'!$J$4:$J$29,S3046,"Cubic","Extrapolate=Linear","MultiX=Average","Skip=True","Sort=True")</f>
        <v>13.752195739078404</v>
      </c>
      <c r="U3046" s="43">
        <f ca="1">_xll.BInterpol('Base CDI'!$H$4:$H$28,'Base CDI'!$I$4:$I$29,S3046,"Cubic","Extrapolate=Linear","MultiX=Average","Skip=True","Sort=True")</f>
        <v>13.758045339185667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48891</v>
      </c>
      <c r="T3047" s="43">
        <f ca="1">_xll.BInterpol('Base CDI'!$H$4:$H$28,'Base CDI'!$J$4:$J$29,S3047,"Cubic","Extrapolate=Linear","MultiX=Average","Skip=True","Sort=True")</f>
        <v>13.752177433280533</v>
      </c>
      <c r="U3047" s="43">
        <f ca="1">_xll.BInterpol('Base CDI'!$H$4:$H$28,'Base CDI'!$I$4:$I$29,S3047,"Cubic","Extrapolate=Linear","MultiX=Average","Skip=True","Sort=True")</f>
        <v>13.758053277519627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48892</v>
      </c>
      <c r="T3048" s="43">
        <f ca="1">_xll.BInterpol('Base CDI'!$H$4:$H$28,'Base CDI'!$J$4:$J$29,S3048,"Cubic","Extrapolate=Linear","MultiX=Average","Skip=True","Sort=True")</f>
        <v>13.752159004109261</v>
      </c>
      <c r="U3048" s="43">
        <f ca="1">_xll.BInterpol('Base CDI'!$H$4:$H$28,'Base CDI'!$I$4:$I$29,S3048,"Cubic","Extrapolate=Linear","MultiX=Average","Skip=True","Sort=True")</f>
        <v>13.758061093439126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48893</v>
      </c>
      <c r="T3049" s="43">
        <f ca="1">_xll.BInterpol('Base CDI'!$H$4:$H$28,'Base CDI'!$J$4:$J$29,S3049,"Cubic","Extrapolate=Linear","MultiX=Average","Skip=True","Sort=True")</f>
        <v>13.752140451760447</v>
      </c>
      <c r="U3049" s="43">
        <f ca="1">_xll.BInterpol('Base CDI'!$H$4:$H$28,'Base CDI'!$I$4:$I$29,S3049,"Cubic","Extrapolate=Linear","MultiX=Average","Skip=True","Sort=True")</f>
        <v>13.758068786898431</v>
      </c>
    </row>
    <row r="3050" spans="16:21" x14ac:dyDescent="0.25">
      <c r="P3050" s="10">
        <v>38945</v>
      </c>
      <c r="Q3050">
        <v>15.44332</v>
      </c>
      <c r="S3050" s="42">
        <f t="shared" ca="1" si="52"/>
        <v>48894</v>
      </c>
      <c r="T3050" s="43">
        <f ca="1">_xll.BInterpol('Base CDI'!$H$4:$H$28,'Base CDI'!$J$4:$J$29,S3050,"Cubic","Extrapolate=Linear","MultiX=Average","Skip=True","Sort=True")</f>
        <v>13.752121776429949</v>
      </c>
      <c r="U3050" s="43">
        <f ca="1">_xll.BInterpol('Base CDI'!$H$4:$H$28,'Base CDI'!$I$4:$I$29,S3050,"Cubic","Extrapolate=Linear","MultiX=Average","Skip=True","Sort=True")</f>
        <v>13.758076357851808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48895</v>
      </c>
      <c r="T3051" s="43">
        <f ca="1">_xll.BInterpol('Base CDI'!$H$4:$H$28,'Base CDI'!$J$4:$J$29,S3051,"Cubic","Extrapolate=Linear","MultiX=Average","Skip=True","Sort=True")</f>
        <v>13.752102978313625</v>
      </c>
      <c r="U3051" s="43">
        <f ca="1">_xll.BInterpol('Base CDI'!$H$4:$H$28,'Base CDI'!$I$4:$I$29,S3051,"Cubic","Extrapolate=Linear","MultiX=Average","Skip=True","Sort=True")</f>
        <v>13.758083806253524</v>
      </c>
    </row>
    <row r="3052" spans="16:21" x14ac:dyDescent="0.25">
      <c r="P3052" s="10">
        <v>38947</v>
      </c>
      <c r="Q3052">
        <v>15.46007</v>
      </c>
      <c r="S3052" s="42">
        <f t="shared" ca="1" si="52"/>
        <v>48896</v>
      </c>
      <c r="T3052" s="43">
        <f ca="1">_xll.BInterpol('Base CDI'!$H$4:$H$28,'Base CDI'!$J$4:$J$29,S3052,"Cubic","Extrapolate=Linear","MultiX=Average","Skip=True","Sort=True")</f>
        <v>13.752084057607332</v>
      </c>
      <c r="U3052" s="43">
        <f ca="1">_xll.BInterpol('Base CDI'!$H$4:$H$28,'Base CDI'!$I$4:$I$29,S3052,"Cubic","Extrapolate=Linear","MultiX=Average","Skip=True","Sort=True")</f>
        <v>13.758091132057846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48897</v>
      </c>
      <c r="T3053" s="43">
        <f ca="1">_xll.BInterpol('Base CDI'!$H$4:$H$28,'Base CDI'!$J$4:$J$29,S3053,"Cubic","Extrapolate=Linear","MultiX=Average","Skip=True","Sort=True")</f>
        <v>13.752065014506931</v>
      </c>
      <c r="U3053" s="43">
        <f ca="1">_xll.BInterpol('Base CDI'!$H$4:$H$28,'Base CDI'!$I$4:$I$29,S3053,"Cubic","Extrapolate=Linear","MultiX=Average","Skip=True","Sort=True")</f>
        <v>13.758098335219039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48898</v>
      </c>
      <c r="T3054" s="43">
        <f ca="1">_xll.BInterpol('Base CDI'!$H$4:$H$28,'Base CDI'!$J$4:$J$29,S3054,"Cubic","Extrapolate=Linear","MultiX=Average","Skip=True","Sort=True")</f>
        <v>13.75204584920828</v>
      </c>
      <c r="U3054" s="43">
        <f ca="1">_xll.BInterpol('Base CDI'!$H$4:$H$28,'Base CDI'!$I$4:$I$29,S3054,"Cubic","Extrapolate=Linear","MultiX=Average","Skip=True","Sort=True")</f>
        <v>13.75810541569137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48899</v>
      </c>
      <c r="T3055" s="43">
        <f ca="1">_xll.BInterpol('Base CDI'!$H$4:$H$28,'Base CDI'!$J$4:$J$29,S3055,"Cubic","Extrapolate=Linear","MultiX=Average","Skip=True","Sort=True")</f>
        <v>13.752026561907236</v>
      </c>
      <c r="U3055" s="43">
        <f ca="1">_xll.BInterpol('Base CDI'!$H$4:$H$28,'Base CDI'!$I$4:$I$29,S3055,"Cubic","Extrapolate=Linear","MultiX=Average","Skip=True","Sort=True")</f>
        <v>13.758112373429103</v>
      </c>
    </row>
    <row r="3056" spans="16:21" x14ac:dyDescent="0.25">
      <c r="P3056" s="10">
        <v>38953</v>
      </c>
      <c r="Q3056">
        <v>15.49363</v>
      </c>
      <c r="S3056" s="42">
        <f t="shared" ca="1" si="52"/>
        <v>48900</v>
      </c>
      <c r="T3056" s="43">
        <f ca="1">_xll.BInterpol('Base CDI'!$H$4:$H$28,'Base CDI'!$J$4:$J$29,S3056,"Cubic","Extrapolate=Linear","MultiX=Average","Skip=True","Sort=True")</f>
        <v>13.752007152799656</v>
      </c>
      <c r="U3056" s="43">
        <f ca="1">_xll.BInterpol('Base CDI'!$H$4:$H$28,'Base CDI'!$I$4:$I$29,S3056,"Cubic","Extrapolate=Linear","MultiX=Average","Skip=True","Sort=True")</f>
        <v>13.75811920838651</v>
      </c>
    </row>
    <row r="3057" spans="16:21" x14ac:dyDescent="0.25">
      <c r="P3057" s="10">
        <v>38954</v>
      </c>
      <c r="Q3057">
        <v>15.50202</v>
      </c>
      <c r="S3057" s="42">
        <f t="shared" ca="1" si="52"/>
        <v>48901</v>
      </c>
      <c r="T3057" s="43">
        <f ca="1">_xll.BInterpol('Base CDI'!$H$4:$H$28,'Base CDI'!$J$4:$J$29,S3057,"Cubic","Extrapolate=Linear","MultiX=Average","Skip=True","Sort=True")</f>
        <v>13.751987622081403</v>
      </c>
      <c r="U3057" s="43">
        <f ca="1">_xll.BInterpol('Base CDI'!$H$4:$H$28,'Base CDI'!$I$4:$I$29,S3057,"Cubic","Extrapolate=Linear","MultiX=Average","Skip=True","Sort=True")</f>
        <v>13.758125920517854</v>
      </c>
    </row>
    <row r="3058" spans="16:21" x14ac:dyDescent="0.25">
      <c r="P3058" s="10">
        <v>38957</v>
      </c>
      <c r="Q3058">
        <v>15.51042</v>
      </c>
      <c r="S3058" s="42">
        <f t="shared" ca="1" si="52"/>
        <v>48902</v>
      </c>
      <c r="T3058" s="43">
        <f ca="1">_xll.BInterpol('Base CDI'!$H$4:$H$28,'Base CDI'!$J$4:$J$29,S3058,"Cubic","Extrapolate=Linear","MultiX=Average","Skip=True","Sort=True")</f>
        <v>13.75196796994833</v>
      </c>
      <c r="U3058" s="43">
        <f ca="1">_xll.BInterpol('Base CDI'!$H$4:$H$28,'Base CDI'!$I$4:$I$29,S3058,"Cubic","Extrapolate=Linear","MultiX=Average","Skip=True","Sort=True")</f>
        <v>13.758132509777399</v>
      </c>
    </row>
    <row r="3059" spans="16:21" x14ac:dyDescent="0.25">
      <c r="P3059" s="10">
        <v>38958</v>
      </c>
      <c r="Q3059">
        <v>15.51881</v>
      </c>
      <c r="S3059" s="42">
        <f t="shared" ca="1" si="52"/>
        <v>48903</v>
      </c>
      <c r="T3059" s="43">
        <f ca="1">_xll.BInterpol('Base CDI'!$H$4:$H$28,'Base CDI'!$J$4:$J$29,S3059,"Cubic","Extrapolate=Linear","MultiX=Average","Skip=True","Sort=True")</f>
        <v>13.751948196596297</v>
      </c>
      <c r="U3059" s="43">
        <f ca="1">_xll.BInterpol('Base CDI'!$H$4:$H$28,'Base CDI'!$I$4:$I$29,S3059,"Cubic","Extrapolate=Linear","MultiX=Average","Skip=True","Sort=True")</f>
        <v>13.758138976119415</v>
      </c>
    </row>
    <row r="3060" spans="16:21" x14ac:dyDescent="0.25">
      <c r="P3060" s="10">
        <v>38959</v>
      </c>
      <c r="Q3060">
        <v>15.52721</v>
      </c>
      <c r="S3060" s="42">
        <f t="shared" ca="1" si="52"/>
        <v>48904</v>
      </c>
      <c r="T3060" s="43">
        <f ca="1">_xll.BInterpol('Base CDI'!$H$4:$H$28,'Base CDI'!$J$4:$J$29,S3060,"Cubic","Extrapolate=Linear","MultiX=Average","Skip=True","Sort=True")</f>
        <v>13.751928302221163</v>
      </c>
      <c r="U3060" s="43">
        <f ca="1">_xll.BInterpol('Base CDI'!$H$4:$H$28,'Base CDI'!$I$4:$I$29,S3060,"Cubic","Extrapolate=Linear","MultiX=Average","Skip=True","Sort=True")</f>
        <v>13.758145319498167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48905</v>
      </c>
      <c r="T3061" s="43">
        <f ca="1">_xll.BInterpol('Base CDI'!$H$4:$H$28,'Base CDI'!$J$4:$J$29,S3061,"Cubic","Extrapolate=Linear","MultiX=Average","Skip=True","Sort=True")</f>
        <v>13.751908287018788</v>
      </c>
      <c r="U3061" s="43">
        <f ca="1">_xll.BInterpol('Base CDI'!$H$4:$H$28,'Base CDI'!$I$4:$I$29,S3061,"Cubic","Extrapolate=Linear","MultiX=Average","Skip=True","Sort=True")</f>
        <v>13.758151539867923</v>
      </c>
    </row>
    <row r="3062" spans="16:21" x14ac:dyDescent="0.25">
      <c r="P3062" s="10">
        <v>38961</v>
      </c>
      <c r="Q3062">
        <v>15.54374</v>
      </c>
      <c r="S3062" s="42">
        <f t="shared" ca="1" si="52"/>
        <v>48906</v>
      </c>
      <c r="T3062" s="43">
        <f ca="1">_xll.BInterpol('Base CDI'!$H$4:$H$28,'Base CDI'!$J$4:$J$29,S3062,"Cubic","Extrapolate=Linear","MultiX=Average","Skip=True","Sort=True")</f>
        <v>13.751888151185026</v>
      </c>
      <c r="U3062" s="43">
        <f ca="1">_xll.BInterpol('Base CDI'!$H$4:$H$28,'Base CDI'!$I$4:$I$29,S3062,"Cubic","Extrapolate=Linear","MultiX=Average","Skip=True","Sort=True")</f>
        <v>13.758157637182947</v>
      </c>
    </row>
    <row r="3063" spans="16:21" x14ac:dyDescent="0.25">
      <c r="P3063" s="10">
        <v>38964</v>
      </c>
      <c r="Q3063">
        <v>15.5519</v>
      </c>
      <c r="S3063" s="42">
        <f t="shared" ca="1" si="52"/>
        <v>48907</v>
      </c>
      <c r="T3063" s="43">
        <f ca="1">_xll.BInterpol('Base CDI'!$H$4:$H$28,'Base CDI'!$J$4:$J$29,S3063,"Cubic","Extrapolate=Linear","MultiX=Average","Skip=True","Sort=True")</f>
        <v>13.751867894915737</v>
      </c>
      <c r="U3063" s="43">
        <f ca="1">_xll.BInterpol('Base CDI'!$H$4:$H$28,'Base CDI'!$I$4:$I$29,S3063,"Cubic","Extrapolate=Linear","MultiX=Average","Skip=True","Sort=True")</f>
        <v>13.758163611397508</v>
      </c>
    </row>
    <row r="3064" spans="16:21" x14ac:dyDescent="0.25">
      <c r="P3064" s="10">
        <v>38965</v>
      </c>
      <c r="Q3064">
        <v>15.56006</v>
      </c>
      <c r="S3064" s="42">
        <f t="shared" ca="1" si="52"/>
        <v>48908</v>
      </c>
      <c r="T3064" s="43">
        <f ca="1">_xll.BInterpol('Base CDI'!$H$4:$H$28,'Base CDI'!$J$4:$J$29,S3064,"Cubic","Extrapolate=Linear","MultiX=Average","Skip=True","Sort=True")</f>
        <v>13.751847518406782</v>
      </c>
      <c r="U3064" s="43">
        <f ca="1">_xll.BInterpol('Base CDI'!$H$4:$H$28,'Base CDI'!$I$4:$I$29,S3064,"Cubic","Extrapolate=Linear","MultiX=Average","Skip=True","Sort=True")</f>
        <v>13.758169462465869</v>
      </c>
    </row>
    <row r="3065" spans="16:21" x14ac:dyDescent="0.25">
      <c r="P3065" s="10">
        <v>38966</v>
      </c>
      <c r="Q3065">
        <v>15.56822</v>
      </c>
      <c r="S3065" s="42">
        <f t="shared" ca="1" si="52"/>
        <v>48909</v>
      </c>
      <c r="T3065" s="43">
        <f ca="1">_xll.BInterpol('Base CDI'!$H$4:$H$28,'Base CDI'!$J$4:$J$29,S3065,"Cubic","Extrapolate=Linear","MultiX=Average","Skip=True","Sort=True")</f>
        <v>13.751827021854016</v>
      </c>
      <c r="U3065" s="43">
        <f ca="1">_xll.BInterpol('Base CDI'!$H$4:$H$28,'Base CDI'!$I$4:$I$29,S3065,"Cubic","Extrapolate=Linear","MultiX=Average","Skip=True","Sort=True")</f>
        <v>13.7581751903423</v>
      </c>
    </row>
    <row r="3066" spans="16:21" x14ac:dyDescent="0.25">
      <c r="P3066" s="10">
        <v>38968</v>
      </c>
      <c r="Q3066">
        <v>15.57638</v>
      </c>
      <c r="S3066" s="42">
        <f t="shared" ca="1" si="52"/>
        <v>48910</v>
      </c>
      <c r="T3066" s="43">
        <f ca="1">_xll.BInterpol('Base CDI'!$H$4:$H$28,'Base CDI'!$J$4:$J$29,S3066,"Cubic","Extrapolate=Linear","MultiX=Average","Skip=True","Sort=True")</f>
        <v>13.751806405453298</v>
      </c>
      <c r="U3066" s="43">
        <f ca="1">_xll.BInterpol('Base CDI'!$H$4:$H$28,'Base CDI'!$I$4:$I$29,S3066,"Cubic","Extrapolate=Linear","MultiX=Average","Skip=True","Sort=True")</f>
        <v>13.758180794981063</v>
      </c>
    </row>
    <row r="3067" spans="16:21" x14ac:dyDescent="0.25">
      <c r="P3067" s="10">
        <v>38971</v>
      </c>
      <c r="Q3067">
        <v>15.58455</v>
      </c>
      <c r="S3067" s="42">
        <f t="shared" ca="1" si="52"/>
        <v>48911</v>
      </c>
      <c r="T3067" s="43">
        <f ca="1">_xll.BInterpol('Base CDI'!$H$4:$H$28,'Base CDI'!$J$4:$J$29,S3067,"Cubic","Extrapolate=Linear","MultiX=Average","Skip=True","Sort=True")</f>
        <v>13.751785669400487</v>
      </c>
      <c r="U3067" s="43">
        <f ca="1">_xll.BInterpol('Base CDI'!$H$4:$H$28,'Base CDI'!$I$4:$I$29,S3067,"Cubic","Extrapolate=Linear","MultiX=Average","Skip=True","Sort=True")</f>
        <v>13.75818627633643</v>
      </c>
    </row>
    <row r="3068" spans="16:21" x14ac:dyDescent="0.25">
      <c r="P3068" s="10">
        <v>38972</v>
      </c>
      <c r="Q3068">
        <v>15.59271</v>
      </c>
      <c r="S3068" s="42">
        <f t="shared" ca="1" si="52"/>
        <v>48912</v>
      </c>
      <c r="T3068" s="43">
        <f ca="1">_xll.BInterpol('Base CDI'!$H$4:$H$28,'Base CDI'!$J$4:$J$29,S3068,"Cubic","Extrapolate=Linear","MultiX=Average","Skip=True","Sort=True")</f>
        <v>13.751764813891439</v>
      </c>
      <c r="U3068" s="43">
        <f ca="1">_xll.BInterpol('Base CDI'!$H$4:$H$28,'Base CDI'!$I$4:$I$29,S3068,"Cubic","Extrapolate=Linear","MultiX=Average","Skip=True","Sort=True")</f>
        <v>13.758191634362662</v>
      </c>
    </row>
    <row r="3069" spans="16:21" x14ac:dyDescent="0.25">
      <c r="P3069" s="10">
        <v>38973</v>
      </c>
      <c r="Q3069">
        <v>15.60087</v>
      </c>
      <c r="S3069" s="42">
        <f t="shared" ca="1" si="52"/>
        <v>48913</v>
      </c>
      <c r="T3069" s="43">
        <f ca="1">_xll.BInterpol('Base CDI'!$H$4:$H$28,'Base CDI'!$J$4:$J$29,S3069,"Cubic","Extrapolate=Linear","MultiX=Average","Skip=True","Sort=True")</f>
        <v>13.751743839122016</v>
      </c>
      <c r="U3069" s="43">
        <f ca="1">_xll.BInterpol('Base CDI'!$H$4:$H$28,'Base CDI'!$I$4:$I$29,S3069,"Cubic","Extrapolate=Linear","MultiX=Average","Skip=True","Sort=True")</f>
        <v>13.75819686901403</v>
      </c>
    </row>
    <row r="3070" spans="16:21" x14ac:dyDescent="0.25">
      <c r="P3070" s="10">
        <v>38974</v>
      </c>
      <c r="Q3070">
        <v>15.60904</v>
      </c>
      <c r="S3070" s="42">
        <f t="shared" ca="1" si="52"/>
        <v>48914</v>
      </c>
      <c r="T3070" s="43">
        <f ca="1">_xll.BInterpol('Base CDI'!$H$4:$H$28,'Base CDI'!$J$4:$J$29,S3070,"Cubic","Extrapolate=Linear","MultiX=Average","Skip=True","Sort=True")</f>
        <v>13.751722745288074</v>
      </c>
      <c r="U3070" s="43">
        <f ca="1">_xll.BInterpol('Base CDI'!$H$4:$H$28,'Base CDI'!$I$4:$I$29,S3070,"Cubic","Extrapolate=Linear","MultiX=Average","Skip=True","Sort=True")</f>
        <v>13.758201980244797</v>
      </c>
    </row>
    <row r="3071" spans="16:21" x14ac:dyDescent="0.25">
      <c r="P3071" s="10">
        <v>38975</v>
      </c>
      <c r="Q3071">
        <v>15.61721</v>
      </c>
      <c r="S3071" s="42">
        <f t="shared" ca="1" si="52"/>
        <v>48915</v>
      </c>
      <c r="T3071" s="43">
        <f ca="1">_xll.BInterpol('Base CDI'!$H$4:$H$28,'Base CDI'!$J$4:$J$29,S3071,"Cubic","Extrapolate=Linear","MultiX=Average","Skip=True","Sort=True")</f>
        <v>13.751701532585471</v>
      </c>
      <c r="U3071" s="43">
        <f ca="1">_xll.BInterpol('Base CDI'!$H$4:$H$28,'Base CDI'!$I$4:$I$29,S3071,"Cubic","Extrapolate=Linear","MultiX=Average","Skip=True","Sort=True")</f>
        <v>13.758206968009231</v>
      </c>
    </row>
    <row r="3072" spans="16:21" x14ac:dyDescent="0.25">
      <c r="P3072" s="10">
        <v>38978</v>
      </c>
      <c r="Q3072">
        <v>15.62538</v>
      </c>
      <c r="S3072" s="42">
        <f t="shared" ca="1" si="52"/>
        <v>48916</v>
      </c>
      <c r="T3072" s="43">
        <f ca="1">_xll.BInterpol('Base CDI'!$H$4:$H$28,'Base CDI'!$J$4:$J$29,S3072,"Cubic","Extrapolate=Linear","MultiX=Average","Skip=True","Sort=True")</f>
        <v>13.751680201210068</v>
      </c>
      <c r="U3072" s="43">
        <f ca="1">_xll.BInterpol('Base CDI'!$H$4:$H$28,'Base CDI'!$I$4:$I$29,S3072,"Cubic","Extrapolate=Linear","MultiX=Average","Skip=True","Sort=True")</f>
        <v>13.758211832261599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48917</v>
      </c>
      <c r="T3073" s="43">
        <f ca="1">_xll.BInterpol('Base CDI'!$H$4:$H$28,'Base CDI'!$J$4:$J$29,S3073,"Cubic","Extrapolate=Linear","MultiX=Average","Skip=True","Sort=True")</f>
        <v>13.751658751357718</v>
      </c>
      <c r="U3073" s="43">
        <f ca="1">_xll.BInterpol('Base CDI'!$H$4:$H$28,'Base CDI'!$I$4:$I$29,S3073,"Cubic","Extrapolate=Linear","MultiX=Average","Skip=True","Sort=True")</f>
        <v>13.758216572956165</v>
      </c>
    </row>
    <row r="3074" spans="16:21" x14ac:dyDescent="0.25">
      <c r="P3074" s="10">
        <v>38980</v>
      </c>
      <c r="Q3074">
        <v>15.64174</v>
      </c>
      <c r="S3074" s="42">
        <f t="shared" ca="1" si="52"/>
        <v>48918</v>
      </c>
      <c r="T3074" s="43">
        <f ca="1">_xll.BInterpol('Base CDI'!$H$4:$H$28,'Base CDI'!$J$4:$J$29,S3074,"Cubic","Extrapolate=Linear","MultiX=Average","Skip=True","Sort=True")</f>
        <v>13.751637183224284</v>
      </c>
      <c r="U3074" s="43">
        <f ca="1">_xll.BInterpol('Base CDI'!$H$4:$H$28,'Base CDI'!$I$4:$I$29,S3074,"Cubic","Extrapolate=Linear","MultiX=Average","Skip=True","Sort=True")</f>
        <v>13.758221190047198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48919</v>
      </c>
      <c r="T3075" s="43">
        <f ca="1">_xll.BInterpol('Base CDI'!$H$4:$H$28,'Base CDI'!$J$4:$J$29,S3075,"Cubic","Extrapolate=Linear","MultiX=Average","Skip=True","Sort=True")</f>
        <v>13.751615497005623</v>
      </c>
      <c r="U3075" s="43">
        <f ca="1">_xll.BInterpol('Base CDI'!$H$4:$H$28,'Base CDI'!$I$4:$I$29,S3075,"Cubic","Extrapolate=Linear","MultiX=Average","Skip=True","Sort=True")</f>
        <v>13.758225683488963</v>
      </c>
    </row>
    <row r="3076" spans="16:21" x14ac:dyDescent="0.25">
      <c r="P3076" s="10">
        <v>38982</v>
      </c>
      <c r="Q3076">
        <v>15.65812</v>
      </c>
      <c r="S3076" s="42">
        <f t="shared" ca="1" si="52"/>
        <v>48920</v>
      </c>
      <c r="T3076" s="43">
        <f ca="1">_xll.BInterpol('Base CDI'!$H$4:$H$28,'Base CDI'!$J$4:$J$29,S3076,"Cubic","Extrapolate=Linear","MultiX=Average","Skip=True","Sort=True")</f>
        <v>13.751593692897591</v>
      </c>
      <c r="U3076" s="43">
        <f ca="1">_xll.BInterpol('Base CDI'!$H$4:$H$28,'Base CDI'!$I$4:$I$29,S3076,"Cubic","Extrapolate=Linear","MultiX=Average","Skip=True","Sort=True")</f>
        <v>13.758230053235726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48921</v>
      </c>
      <c r="T3077" s="43">
        <f ca="1">_xll.BInterpol('Base CDI'!$H$4:$H$28,'Base CDI'!$J$4:$J$29,S3077,"Cubic","Extrapolate=Linear","MultiX=Average","Skip=True","Sort=True")</f>
        <v>13.751571771096051</v>
      </c>
      <c r="U3077" s="43">
        <f ca="1">_xll.BInterpol('Base CDI'!$H$4:$H$28,'Base CDI'!$I$4:$I$29,S3077,"Cubic","Extrapolate=Linear","MultiX=Average","Skip=True","Sort=True")</f>
        <v>13.758234299241753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48922</v>
      </c>
      <c r="T3078" s="43">
        <f ca="1">_xll.BInterpol('Base CDI'!$H$4:$H$28,'Base CDI'!$J$4:$J$29,S3078,"Cubic","Extrapolate=Linear","MultiX=Average","Skip=True","Sort=True")</f>
        <v>13.751549731796857</v>
      </c>
      <c r="U3078" s="43">
        <f ca="1">_xll.BInterpol('Base CDI'!$H$4:$H$28,'Base CDI'!$I$4:$I$29,S3078,"Cubic","Extrapolate=Linear","MultiX=Average","Skip=True","Sort=True")</f>
        <v>13.758238421461314</v>
      </c>
    </row>
    <row r="3079" spans="16:21" x14ac:dyDescent="0.25">
      <c r="P3079" s="10">
        <v>38987</v>
      </c>
      <c r="Q3079">
        <v>15.68272</v>
      </c>
      <c r="S3079" s="42">
        <f t="shared" ca="1" si="52"/>
        <v>48923</v>
      </c>
      <c r="T3079" s="43">
        <f ca="1">_xll.BInterpol('Base CDI'!$H$4:$H$28,'Base CDI'!$J$4:$J$29,S3079,"Cubic","Extrapolate=Linear","MultiX=Average","Skip=True","Sort=True")</f>
        <v>13.751527575195869</v>
      </c>
      <c r="U3079" s="43">
        <f ca="1">_xll.BInterpol('Base CDI'!$H$4:$H$28,'Base CDI'!$I$4:$I$29,S3079,"Cubic","Extrapolate=Linear","MultiX=Average","Skip=True","Sort=True")</f>
        <v>13.758242419848671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48924</v>
      </c>
      <c r="T3080" s="43">
        <f ca="1">_xll.BInterpol('Base CDI'!$H$4:$H$28,'Base CDI'!$J$4:$J$29,S3080,"Cubic","Extrapolate=Linear","MultiX=Average","Skip=True","Sort=True")</f>
        <v>13.751505301488946</v>
      </c>
      <c r="U3080" s="43">
        <f ca="1">_xll.BInterpol('Base CDI'!$H$4:$H$28,'Base CDI'!$I$4:$I$29,S3080,"Cubic","Extrapolate=Linear","MultiX=Average","Skip=True","Sort=True")</f>
        <v>13.758246294358093</v>
      </c>
    </row>
    <row r="3081" spans="16:21" x14ac:dyDescent="0.25">
      <c r="P3081" s="10">
        <v>38989</v>
      </c>
      <c r="Q3081">
        <v>15.69918</v>
      </c>
      <c r="S3081" s="42">
        <f t="shared" ca="1" si="52"/>
        <v>48925</v>
      </c>
      <c r="T3081" s="43">
        <f ca="1">_xll.BInterpol('Base CDI'!$H$4:$H$28,'Base CDI'!$J$4:$J$29,S3081,"Cubic","Extrapolate=Linear","MultiX=Average","Skip=True","Sort=True")</f>
        <v>13.751482910871943</v>
      </c>
      <c r="U3081" s="43">
        <f ca="1">_xll.BInterpol('Base CDI'!$H$4:$H$28,'Base CDI'!$I$4:$I$29,S3081,"Cubic","Extrapolate=Linear","MultiX=Average","Skip=True","Sort=True")</f>
        <v>13.758250044943846</v>
      </c>
    </row>
    <row r="3082" spans="16:21" x14ac:dyDescent="0.25">
      <c r="P3082" s="10">
        <v>38992</v>
      </c>
      <c r="Q3082">
        <v>15.70745</v>
      </c>
      <c r="S3082" s="42">
        <f t="shared" ca="1" si="52"/>
        <v>48926</v>
      </c>
      <c r="T3082" s="43">
        <f ca="1">_xll.BInterpol('Base CDI'!$H$4:$H$28,'Base CDI'!$J$4:$J$29,S3082,"Cubic","Extrapolate=Linear","MultiX=Average","Skip=True","Sort=True")</f>
        <v>13.751460403540722</v>
      </c>
      <c r="U3082" s="43">
        <f ca="1">_xll.BInterpol('Base CDI'!$H$4:$H$28,'Base CDI'!$I$4:$I$29,S3082,"Cubic","Extrapolate=Linear","MultiX=Average","Skip=True","Sort=True")</f>
        <v>13.758253671560196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48927</v>
      </c>
      <c r="T3083" s="43">
        <f ca="1">_xll.BInterpol('Base CDI'!$H$4:$H$28,'Base CDI'!$J$4:$J$29,S3083,"Cubic","Extrapolate=Linear","MultiX=Average","Skip=True","Sort=True")</f>
        <v>13.751437779691139</v>
      </c>
      <c r="U3083" s="43">
        <f ca="1">_xll.BInterpol('Base CDI'!$H$4:$H$28,'Base CDI'!$I$4:$I$29,S3083,"Cubic","Extrapolate=Linear","MultiX=Average","Skip=True","Sort=True")</f>
        <v>13.758257174161407</v>
      </c>
    </row>
    <row r="3084" spans="16:21" x14ac:dyDescent="0.25">
      <c r="P3084" s="10">
        <v>38994</v>
      </c>
      <c r="Q3084">
        <v>15.72395</v>
      </c>
      <c r="S3084" s="42">
        <f t="shared" ca="1" si="53"/>
        <v>48928</v>
      </c>
      <c r="T3084" s="43">
        <f ca="1">_xll.BInterpol('Base CDI'!$H$4:$H$28,'Base CDI'!$J$4:$J$29,S3084,"Cubic","Extrapolate=Linear","MultiX=Average","Skip=True","Sort=True")</f>
        <v>13.751415039519054</v>
      </c>
      <c r="U3084" s="43">
        <f ca="1">_xll.BInterpol('Base CDI'!$H$4:$H$28,'Base CDI'!$I$4:$I$29,S3084,"Cubic","Extrapolate=Linear","MultiX=Average","Skip=True","Sort=True")</f>
        <v>13.758260552701751</v>
      </c>
    </row>
    <row r="3085" spans="16:21" x14ac:dyDescent="0.25">
      <c r="P3085" s="10">
        <v>38995</v>
      </c>
      <c r="Q3085">
        <v>15.73221</v>
      </c>
      <c r="S3085" s="42">
        <f t="shared" ca="1" si="53"/>
        <v>48929</v>
      </c>
      <c r="T3085" s="43">
        <f ca="1">_xll.BInterpol('Base CDI'!$H$4:$H$28,'Base CDI'!$J$4:$J$29,S3085,"Cubic","Extrapolate=Linear","MultiX=Average","Skip=True","Sort=True")</f>
        <v>13.751392183220325</v>
      </c>
      <c r="U3085" s="43">
        <f ca="1">_xll.BInterpol('Base CDI'!$H$4:$H$28,'Base CDI'!$I$4:$I$29,S3085,"Cubic","Extrapolate=Linear","MultiX=Average","Skip=True","Sort=True")</f>
        <v>13.75826380713549</v>
      </c>
    </row>
    <row r="3086" spans="16:21" x14ac:dyDescent="0.25">
      <c r="P3086" s="10">
        <v>38996</v>
      </c>
      <c r="Q3086">
        <v>15.74047</v>
      </c>
      <c r="S3086" s="42">
        <f t="shared" ca="1" si="53"/>
        <v>48930</v>
      </c>
      <c r="T3086" s="43">
        <f ca="1">_xll.BInterpol('Base CDI'!$H$4:$H$28,'Base CDI'!$J$4:$J$29,S3086,"Cubic","Extrapolate=Linear","MultiX=Average","Skip=True","Sort=True")</f>
        <v>13.751369210990807</v>
      </c>
      <c r="U3086" s="43">
        <f ca="1">_xll.BInterpol('Base CDI'!$H$4:$H$28,'Base CDI'!$I$4:$I$29,S3086,"Cubic","Extrapolate=Linear","MultiX=Average","Skip=True","Sort=True")</f>
        <v>13.758266937416892</v>
      </c>
    </row>
    <row r="3087" spans="16:21" x14ac:dyDescent="0.25">
      <c r="P3087" s="10">
        <v>38999</v>
      </c>
      <c r="Q3087">
        <v>15.74872</v>
      </c>
      <c r="S3087" s="42">
        <f t="shared" ca="1" si="53"/>
        <v>48931</v>
      </c>
      <c r="T3087" s="43">
        <f ca="1">_xll.BInterpol('Base CDI'!$H$4:$H$28,'Base CDI'!$J$4:$J$29,S3087,"Cubic","Extrapolate=Linear","MultiX=Average","Skip=True","Sort=True")</f>
        <v>13.751346123026364</v>
      </c>
      <c r="U3087" s="43">
        <f ca="1">_xll.BInterpol('Base CDI'!$H$4:$H$28,'Base CDI'!$I$4:$I$29,S3087,"Cubic","Extrapolate=Linear","MultiX=Average","Skip=True","Sort=True")</f>
        <v>13.758269943500222</v>
      </c>
    </row>
    <row r="3088" spans="16:21" x14ac:dyDescent="0.25">
      <c r="P3088" s="10">
        <v>39000</v>
      </c>
      <c r="Q3088">
        <v>15.75698</v>
      </c>
      <c r="S3088" s="42">
        <f t="shared" ca="1" si="53"/>
        <v>48932</v>
      </c>
      <c r="T3088" s="43">
        <f ca="1">_xll.BInterpol('Base CDI'!$H$4:$H$28,'Base CDI'!$J$4:$J$29,S3088,"Cubic","Extrapolate=Linear","MultiX=Average","Skip=True","Sort=True")</f>
        <v>13.751322919522849</v>
      </c>
      <c r="U3088" s="43">
        <f ca="1">_xll.BInterpol('Base CDI'!$H$4:$H$28,'Base CDI'!$I$4:$I$29,S3088,"Cubic","Extrapolate=Linear","MultiX=Average","Skip=True","Sort=True")</f>
        <v>13.758272825339748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48933</v>
      </c>
      <c r="T3089" s="43">
        <f ca="1">_xll.BInterpol('Base CDI'!$H$4:$H$28,'Base CDI'!$J$4:$J$29,S3089,"Cubic","Extrapolate=Linear","MultiX=Average","Skip=True","Sort=True")</f>
        <v>13.751299600676123</v>
      </c>
      <c r="U3089" s="43">
        <f ca="1">_xll.BInterpol('Base CDI'!$H$4:$H$28,'Base CDI'!$I$4:$I$29,S3089,"Cubic","Extrapolate=Linear","MultiX=Average","Skip=True","Sort=True")</f>
        <v>13.758275582889736</v>
      </c>
    </row>
    <row r="3090" spans="16:21" x14ac:dyDescent="0.25">
      <c r="P3090" s="10">
        <v>39003</v>
      </c>
      <c r="Q3090">
        <v>15.77347</v>
      </c>
      <c r="S3090" s="42">
        <f t="shared" ca="1" si="53"/>
        <v>48934</v>
      </c>
      <c r="T3090" s="43">
        <f ca="1">_xll.BInterpol('Base CDI'!$H$4:$H$28,'Base CDI'!$J$4:$J$29,S3090,"Cubic","Extrapolate=Linear","MultiX=Average","Skip=True","Sort=True")</f>
        <v>13.751276166682043</v>
      </c>
      <c r="U3090" s="43">
        <f ca="1">_xll.BInterpol('Base CDI'!$H$4:$H$28,'Base CDI'!$I$4:$I$29,S3090,"Cubic","Extrapolate=Linear","MultiX=Average","Skip=True","Sort=True")</f>
        <v>13.758278216104451</v>
      </c>
    </row>
    <row r="3091" spans="16:21" x14ac:dyDescent="0.25">
      <c r="P3091" s="10">
        <v>39006</v>
      </c>
      <c r="Q3091">
        <v>15.78172</v>
      </c>
      <c r="S3091" s="42">
        <f t="shared" ca="1" si="53"/>
        <v>48935</v>
      </c>
      <c r="T3091" s="43">
        <f ca="1">_xll.BInterpol('Base CDI'!$H$4:$H$28,'Base CDI'!$J$4:$J$29,S3091,"Cubic","Extrapolate=Linear","MultiX=Average","Skip=True","Sort=True")</f>
        <v>13.751252617736469</v>
      </c>
      <c r="U3091" s="43">
        <f ca="1">_xll.BInterpol('Base CDI'!$H$4:$H$28,'Base CDI'!$I$4:$I$29,S3091,"Cubic","Extrapolate=Linear","MultiX=Average","Skip=True","Sort=True")</f>
        <v>13.758280724938162</v>
      </c>
    </row>
    <row r="3092" spans="16:21" x14ac:dyDescent="0.25">
      <c r="P3092" s="10">
        <v>39007</v>
      </c>
      <c r="Q3092">
        <v>15.78997</v>
      </c>
      <c r="S3092" s="42">
        <f t="shared" ca="1" si="53"/>
        <v>48936</v>
      </c>
      <c r="T3092" s="43">
        <f ca="1">_xll.BInterpol('Base CDI'!$H$4:$H$28,'Base CDI'!$J$4:$J$29,S3092,"Cubic","Extrapolate=Linear","MultiX=Average","Skip=True","Sort=True")</f>
        <v>13.751228954035259</v>
      </c>
      <c r="U3092" s="43">
        <f ca="1">_xll.BInterpol('Base CDI'!$H$4:$H$28,'Base CDI'!$I$4:$I$29,S3092,"Cubic","Extrapolate=Linear","MultiX=Average","Skip=True","Sort=True")</f>
        <v>13.758283109345134</v>
      </c>
    </row>
    <row r="3093" spans="16:21" x14ac:dyDescent="0.25">
      <c r="P3093" s="10">
        <v>39008</v>
      </c>
      <c r="Q3093">
        <v>15.79823</v>
      </c>
      <c r="S3093" s="42">
        <f t="shared" ca="1" si="53"/>
        <v>48937</v>
      </c>
      <c r="T3093" s="43">
        <f ca="1">_xll.BInterpol('Base CDI'!$H$4:$H$28,'Base CDI'!$J$4:$J$29,S3093,"Cubic","Extrapolate=Linear","MultiX=Average","Skip=True","Sort=True")</f>
        <v>13.751205175774269</v>
      </c>
      <c r="U3093" s="43">
        <f ca="1">_xll.BInterpol('Base CDI'!$H$4:$H$28,'Base CDI'!$I$4:$I$29,S3093,"Cubic","Extrapolate=Linear","MultiX=Average","Skip=True","Sort=True")</f>
        <v>13.758285369279632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48938</v>
      </c>
      <c r="T3094" s="43">
        <f ca="1">_xll.BInterpol('Base CDI'!$H$4:$H$28,'Base CDI'!$J$4:$J$29,S3094,"Cubic","Extrapolate=Linear","MultiX=Average","Skip=True","Sort=True")</f>
        <v>13.751181283149359</v>
      </c>
      <c r="U3094" s="43">
        <f ca="1">_xll.BInterpol('Base CDI'!$H$4:$H$28,'Base CDI'!$I$4:$I$29,S3094,"Cubic","Extrapolate=Linear","MultiX=Average","Skip=True","Sort=True")</f>
        <v>13.758287504695925</v>
      </c>
    </row>
    <row r="3095" spans="16:21" x14ac:dyDescent="0.25">
      <c r="P3095" s="10">
        <v>39010</v>
      </c>
      <c r="Q3095">
        <v>15.81451</v>
      </c>
      <c r="S3095" s="42">
        <f t="shared" ca="1" si="53"/>
        <v>48939</v>
      </c>
      <c r="T3095" s="43">
        <f ca="1">_xll.BInterpol('Base CDI'!$H$4:$H$28,'Base CDI'!$J$4:$J$29,S3095,"Cubic","Extrapolate=Linear","MultiX=Average","Skip=True","Sort=True")</f>
        <v>13.751157276356388</v>
      </c>
      <c r="U3095" s="43">
        <f ca="1">_xll.BInterpol('Base CDI'!$H$4:$H$28,'Base CDI'!$I$4:$I$29,S3095,"Cubic","Extrapolate=Linear","MultiX=Average","Skip=True","Sort=True")</f>
        <v>13.758289515548277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48940</v>
      </c>
      <c r="T3096" s="43">
        <f ca="1">_xll.BInterpol('Base CDI'!$H$4:$H$28,'Base CDI'!$J$4:$J$29,S3096,"Cubic","Extrapolate=Linear","MultiX=Average","Skip=True","Sort=True")</f>
        <v>13.75113315559121</v>
      </c>
      <c r="U3096" s="43">
        <f ca="1">_xll.BInterpol('Base CDI'!$H$4:$H$28,'Base CDI'!$I$4:$I$29,S3096,"Cubic","Extrapolate=Linear","MultiX=Average","Skip=True","Sort=True")</f>
        <v>13.758291401790958</v>
      </c>
    </row>
    <row r="3097" spans="16:21" x14ac:dyDescent="0.25">
      <c r="P3097" s="10">
        <v>39014</v>
      </c>
      <c r="Q3097">
        <v>15.83052</v>
      </c>
      <c r="S3097" s="42">
        <f t="shared" ca="1" si="53"/>
        <v>48941</v>
      </c>
      <c r="T3097" s="43">
        <f ca="1">_xll.BInterpol('Base CDI'!$H$4:$H$28,'Base CDI'!$J$4:$J$29,S3097,"Cubic","Extrapolate=Linear","MultiX=Average","Skip=True","Sort=True")</f>
        <v>13.75110892104969</v>
      </c>
      <c r="U3097" s="43">
        <f ca="1">_xll.BInterpol('Base CDI'!$H$4:$H$28,'Base CDI'!$I$4:$I$29,S3097,"Cubic","Extrapolate=Linear","MultiX=Average","Skip=True","Sort=True")</f>
        <v>13.75829316337823</v>
      </c>
    </row>
    <row r="3098" spans="16:21" x14ac:dyDescent="0.25">
      <c r="P3098" s="10">
        <v>39015</v>
      </c>
      <c r="Q3098">
        <v>15.83853</v>
      </c>
      <c r="S3098" s="42">
        <f t="shared" ca="1" si="53"/>
        <v>48942</v>
      </c>
      <c r="T3098" s="43">
        <f ca="1">_xll.BInterpol('Base CDI'!$H$4:$H$28,'Base CDI'!$J$4:$J$29,S3098,"Cubic","Extrapolate=Linear","MultiX=Average","Skip=True","Sort=True")</f>
        <v>13.751084572927681</v>
      </c>
      <c r="U3098" s="43">
        <f ca="1">_xll.BInterpol('Base CDI'!$H$4:$H$28,'Base CDI'!$I$4:$I$29,S3098,"Cubic","Extrapolate=Linear","MultiX=Average","Skip=True","Sort=True")</f>
        <v>13.758294800264363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48943</v>
      </c>
      <c r="T3099" s="43">
        <f ca="1">_xll.BInterpol('Base CDI'!$H$4:$H$28,'Base CDI'!$J$4:$J$29,S3099,"Cubic","Extrapolate=Linear","MultiX=Average","Skip=True","Sort=True")</f>
        <v>13.751060111421044</v>
      </c>
      <c r="U3099" s="43">
        <f ca="1">_xll.BInterpol('Base CDI'!$H$4:$H$28,'Base CDI'!$I$4:$I$29,S3099,"Cubic","Extrapolate=Linear","MultiX=Average","Skip=True","Sort=True")</f>
        <v>13.758296312403619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48944</v>
      </c>
      <c r="T3100" s="43">
        <f ca="1">_xll.BInterpol('Base CDI'!$H$4:$H$28,'Base CDI'!$J$4:$J$29,S3100,"Cubic","Extrapolate=Linear","MultiX=Average","Skip=True","Sort=True")</f>
        <v>13.751035536725636</v>
      </c>
      <c r="U3100" s="43">
        <f ca="1">_xll.BInterpol('Base CDI'!$H$4:$H$28,'Base CDI'!$I$4:$I$29,S3100,"Cubic","Extrapolate=Linear","MultiX=Average","Skip=True","Sort=True")</f>
        <v>13.758297699750269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48945</v>
      </c>
      <c r="T3101" s="43">
        <f ca="1">_xll.BInterpol('Base CDI'!$H$4:$H$28,'Base CDI'!$J$4:$J$29,S3101,"Cubic","Extrapolate=Linear","MultiX=Average","Skip=True","Sort=True")</f>
        <v>13.751010849037316</v>
      </c>
      <c r="U3101" s="43">
        <f ca="1">_xll.BInterpol('Base CDI'!$H$4:$H$28,'Base CDI'!$I$4:$I$29,S3101,"Cubic","Extrapolate=Linear","MultiX=Average","Skip=True","Sort=True")</f>
        <v>13.758298962258579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48946</v>
      </c>
      <c r="T3102" s="43">
        <f ca="1">_xll.BInterpol('Base CDI'!$H$4:$H$28,'Base CDI'!$J$4:$J$29,S3102,"Cubic","Extrapolate=Linear","MultiX=Average","Skip=True","Sort=True")</f>
        <v>13.750986048551942</v>
      </c>
      <c r="U3102" s="43">
        <f ca="1">_xll.BInterpol('Base CDI'!$H$4:$H$28,'Base CDI'!$I$4:$I$29,S3102,"Cubic","Extrapolate=Linear","MultiX=Average","Skip=True","Sort=True")</f>
        <v>13.758300099882812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48947</v>
      </c>
      <c r="T3103" s="43">
        <f ca="1">_xll.BInterpol('Base CDI'!$H$4:$H$28,'Base CDI'!$J$4:$J$29,S3103,"Cubic","Extrapolate=Linear","MultiX=Average","Skip=True","Sort=True")</f>
        <v>13.750961135465372</v>
      </c>
      <c r="U3103" s="43">
        <f ca="1">_xll.BInterpol('Base CDI'!$H$4:$H$28,'Base CDI'!$I$4:$I$29,S3103,"Cubic","Extrapolate=Linear","MultiX=Average","Skip=True","Sort=True")</f>
        <v>13.758301112577236</v>
      </c>
    </row>
    <row r="3104" spans="16:21" x14ac:dyDescent="0.25">
      <c r="P3104" s="10">
        <v>39024</v>
      </c>
      <c r="Q3104">
        <v>15.88673</v>
      </c>
      <c r="S3104" s="42">
        <f t="shared" ca="1" si="53"/>
        <v>48948</v>
      </c>
      <c r="T3104" s="43">
        <f ca="1">_xll.BInterpol('Base CDI'!$H$4:$H$28,'Base CDI'!$J$4:$J$29,S3104,"Cubic","Extrapolate=Linear","MultiX=Average","Skip=True","Sort=True")</f>
        <v>13.750936109973464</v>
      </c>
      <c r="U3104" s="43">
        <f ca="1">_xll.BInterpol('Base CDI'!$H$4:$H$28,'Base CDI'!$I$4:$I$29,S3104,"Cubic","Extrapolate=Linear","MultiX=Average","Skip=True","Sort=True")</f>
        <v>13.758302000296117</v>
      </c>
    </row>
    <row r="3105" spans="16:21" x14ac:dyDescent="0.25">
      <c r="P3105" s="10">
        <v>39027</v>
      </c>
      <c r="Q3105">
        <v>15.8948</v>
      </c>
      <c r="S3105" s="42">
        <f t="shared" ca="1" si="53"/>
        <v>48949</v>
      </c>
      <c r="T3105" s="43">
        <f ca="1">_xll.BInterpol('Base CDI'!$H$4:$H$28,'Base CDI'!$J$4:$J$29,S3105,"Cubic","Extrapolate=Linear","MultiX=Average","Skip=True","Sort=True")</f>
        <v>13.750910972272077</v>
      </c>
      <c r="U3105" s="43">
        <f ca="1">_xll.BInterpol('Base CDI'!$H$4:$H$28,'Base CDI'!$I$4:$I$29,S3105,"Cubic","Extrapolate=Linear","MultiX=Average","Skip=True","Sort=True")</f>
        <v>13.758302762993724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48950</v>
      </c>
      <c r="T3106" s="43">
        <f ca="1">_xll.BInterpol('Base CDI'!$H$4:$H$28,'Base CDI'!$J$4:$J$29,S3106,"Cubic","Extrapolate=Linear","MultiX=Average","Skip=True","Sort=True")</f>
        <v>13.750885722557069</v>
      </c>
      <c r="U3106" s="43">
        <f ca="1">_xll.BInterpol('Base CDI'!$H$4:$H$28,'Base CDI'!$I$4:$I$29,S3106,"Cubic","Extrapolate=Linear","MultiX=Average","Skip=True","Sort=True")</f>
        <v>13.758303400624321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48951</v>
      </c>
      <c r="T3107" s="43">
        <f ca="1">_xll.BInterpol('Base CDI'!$H$4:$H$28,'Base CDI'!$J$4:$J$29,S3107,"Cubic","Extrapolate=Linear","MultiX=Average","Skip=True","Sort=True")</f>
        <v>13.750860361024298</v>
      </c>
      <c r="U3107" s="43">
        <f ca="1">_xll.BInterpol('Base CDI'!$H$4:$H$28,'Base CDI'!$I$4:$I$29,S3107,"Cubic","Extrapolate=Linear","MultiX=Average","Skip=True","Sort=True")</f>
        <v>13.758303913142175</v>
      </c>
    </row>
    <row r="3108" spans="16:21" x14ac:dyDescent="0.25">
      <c r="P3108" s="10">
        <v>39030</v>
      </c>
      <c r="Q3108">
        <v>15.91906</v>
      </c>
      <c r="S3108" s="42">
        <f t="shared" ca="1" si="53"/>
        <v>48952</v>
      </c>
      <c r="T3108" s="43">
        <f ca="1">_xll.BInterpol('Base CDI'!$H$4:$H$28,'Base CDI'!$J$4:$J$29,S3108,"Cubic","Extrapolate=Linear","MultiX=Average","Skip=True","Sort=True")</f>
        <v>13.750834887869622</v>
      </c>
      <c r="U3108" s="43">
        <f ca="1">_xll.BInterpol('Base CDI'!$H$4:$H$28,'Base CDI'!$I$4:$I$29,S3108,"Cubic","Extrapolate=Linear","MultiX=Average","Skip=True","Sort=True")</f>
        <v>13.758304300501553</v>
      </c>
    </row>
    <row r="3109" spans="16:21" x14ac:dyDescent="0.25">
      <c r="P3109" s="10">
        <v>39031</v>
      </c>
      <c r="Q3109">
        <v>15.92713</v>
      </c>
      <c r="S3109" s="42">
        <f t="shared" ca="1" si="53"/>
        <v>48953</v>
      </c>
      <c r="T3109" s="43">
        <f ca="1">_xll.BInterpol('Base CDI'!$H$4:$H$28,'Base CDI'!$J$4:$J$29,S3109,"Cubic","Extrapolate=Linear","MultiX=Average","Skip=True","Sort=True")</f>
        <v>13.7508093032889</v>
      </c>
      <c r="U3109" s="43">
        <f ca="1">_xll.BInterpol('Base CDI'!$H$4:$H$28,'Base CDI'!$I$4:$I$29,S3109,"Cubic","Extrapolate=Linear","MultiX=Average","Skip=True","Sort=True")</f>
        <v>13.75830456265672</v>
      </c>
    </row>
    <row r="3110" spans="16:21" x14ac:dyDescent="0.25">
      <c r="P3110" s="10">
        <v>39034</v>
      </c>
      <c r="Q3110">
        <v>15.93521</v>
      </c>
      <c r="S3110" s="42">
        <f t="shared" ca="1" si="53"/>
        <v>48954</v>
      </c>
      <c r="T3110" s="43">
        <f ca="1">_xll.BInterpol('Base CDI'!$H$4:$H$28,'Base CDI'!$J$4:$J$29,S3110,"Cubic","Extrapolate=Linear","MultiX=Average","Skip=True","Sort=True")</f>
        <v>13.75078360747799</v>
      </c>
      <c r="U3110" s="43">
        <f ca="1">_xll.BInterpol('Base CDI'!$H$4:$H$28,'Base CDI'!$I$4:$I$29,S3110,"Cubic","Extrapolate=Linear","MultiX=Average","Skip=True","Sort=True")</f>
        <v>13.758304699561943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48955</v>
      </c>
      <c r="T3111" s="43">
        <f ca="1">_xll.BInterpol('Base CDI'!$H$4:$H$28,'Base CDI'!$J$4:$J$29,S3111,"Cubic","Extrapolate=Linear","MultiX=Average","Skip=True","Sort=True")</f>
        <v>13.750757800632751</v>
      </c>
      <c r="U3111" s="43">
        <f ca="1">_xll.BInterpol('Base CDI'!$H$4:$H$28,'Base CDI'!$I$4:$I$29,S3111,"Cubic","Extrapolate=Linear","MultiX=Average","Skip=True","Sort=True")</f>
        <v>13.758304711171489</v>
      </c>
    </row>
    <row r="3112" spans="16:21" x14ac:dyDescent="0.25">
      <c r="P3112" s="10">
        <v>39037</v>
      </c>
      <c r="Q3112">
        <v>15.95138</v>
      </c>
      <c r="S3112" s="42">
        <f t="shared" ca="1" si="53"/>
        <v>48956</v>
      </c>
      <c r="T3112" s="43">
        <f ca="1">_xll.BInterpol('Base CDI'!$H$4:$H$28,'Base CDI'!$J$4:$J$29,S3112,"Cubic","Extrapolate=Linear","MultiX=Average","Skip=True","Sort=True")</f>
        <v>13.75073188294904</v>
      </c>
      <c r="U3112" s="43">
        <f ca="1">_xll.BInterpol('Base CDI'!$H$4:$H$28,'Base CDI'!$I$4:$I$29,S3112,"Cubic","Extrapolate=Linear","MultiX=Average","Skip=True","Sort=True")</f>
        <v>13.758304597439624</v>
      </c>
    </row>
    <row r="3113" spans="16:21" x14ac:dyDescent="0.25">
      <c r="P3113" s="10">
        <v>39038</v>
      </c>
      <c r="Q3113">
        <v>15.95946</v>
      </c>
      <c r="S3113" s="42">
        <f t="shared" ca="1" si="53"/>
        <v>48957</v>
      </c>
      <c r="T3113" s="43">
        <f ca="1">_xll.BInterpol('Base CDI'!$H$4:$H$28,'Base CDI'!$J$4:$J$29,S3113,"Cubic","Extrapolate=Linear","MultiX=Average","Skip=True","Sort=True")</f>
        <v>13.750705854622716</v>
      </c>
      <c r="U3113" s="43">
        <f ca="1">_xll.BInterpol('Base CDI'!$H$4:$H$28,'Base CDI'!$I$4:$I$29,S3113,"Cubic","Extrapolate=Linear","MultiX=Average","Skip=True","Sort=True")</f>
        <v>13.758304358320613</v>
      </c>
    </row>
    <row r="3114" spans="16:21" x14ac:dyDescent="0.25">
      <c r="P3114" s="10">
        <v>39041</v>
      </c>
      <c r="Q3114">
        <v>15.96754</v>
      </c>
      <c r="S3114" s="42">
        <f t="shared" ca="1" si="53"/>
        <v>48958</v>
      </c>
      <c r="T3114" s="43">
        <f ca="1">_xll.BInterpol('Base CDI'!$H$4:$H$28,'Base CDI'!$J$4:$J$29,S3114,"Cubic","Extrapolate=Linear","MultiX=Average","Skip=True","Sort=True")</f>
        <v>13.750679715849635</v>
      </c>
      <c r="U3114" s="43">
        <f ca="1">_xll.BInterpol('Base CDI'!$H$4:$H$28,'Base CDI'!$I$4:$I$29,S3114,"Cubic","Extrapolate=Linear","MultiX=Average","Skip=True","Sort=True")</f>
        <v>13.758303993768726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48959</v>
      </c>
      <c r="T3115" s="43">
        <f ca="1">_xll.BInterpol('Base CDI'!$H$4:$H$28,'Base CDI'!$J$4:$J$29,S3115,"Cubic","Extrapolate=Linear","MultiX=Average","Skip=True","Sort=True")</f>
        <v>13.750653466825661</v>
      </c>
      <c r="U3115" s="43">
        <f ca="1">_xll.BInterpol('Base CDI'!$H$4:$H$28,'Base CDI'!$I$4:$I$29,S3115,"Cubic","Extrapolate=Linear","MultiX=Average","Skip=True","Sort=True")</f>
        <v>13.758303503738226</v>
      </c>
    </row>
    <row r="3116" spans="16:21" x14ac:dyDescent="0.25">
      <c r="P3116" s="10">
        <v>39043</v>
      </c>
      <c r="Q3116">
        <v>15.98373</v>
      </c>
      <c r="S3116" s="42">
        <f t="shared" ca="1" si="53"/>
        <v>48960</v>
      </c>
      <c r="T3116" s="43">
        <f ca="1">_xll.BInterpol('Base CDI'!$H$4:$H$28,'Base CDI'!$J$4:$J$29,S3116,"Cubic","Extrapolate=Linear","MultiX=Average","Skip=True","Sort=True")</f>
        <v>13.750627107746647</v>
      </c>
      <c r="U3116" s="43">
        <f ca="1">_xll.BInterpol('Base CDI'!$H$4:$H$28,'Base CDI'!$I$4:$I$29,S3116,"Cubic","Extrapolate=Linear","MultiX=Average","Skip=True","Sort=True")</f>
        <v>13.75830288818338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48961</v>
      </c>
      <c r="T3117" s="43">
        <f ca="1">_xll.BInterpol('Base CDI'!$H$4:$H$28,'Base CDI'!$J$4:$J$29,S3117,"Cubic","Extrapolate=Linear","MultiX=Average","Skip=True","Sort=True")</f>
        <v>13.750600638808452</v>
      </c>
      <c r="U3117" s="43">
        <f ca="1">_xll.BInterpol('Base CDI'!$H$4:$H$28,'Base CDI'!$I$4:$I$29,S3117,"Cubic","Extrapolate=Linear","MultiX=Average","Skip=True","Sort=True")</f>
        <v>13.758302147058455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48962</v>
      </c>
      <c r="T3118" s="43">
        <f ca="1">_xll.BInterpol('Base CDI'!$H$4:$H$28,'Base CDI'!$J$4:$J$29,S3118,"Cubic","Extrapolate=Linear","MultiX=Average","Skip=True","Sort=True")</f>
        <v>13.750574060206935</v>
      </c>
      <c r="U3118" s="43">
        <f ca="1">_xll.BInterpol('Base CDI'!$H$4:$H$28,'Base CDI'!$I$4:$I$29,S3118,"Cubic","Extrapolate=Linear","MultiX=Average","Skip=True","Sort=True")</f>
        <v>13.758301280317717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48963</v>
      </c>
      <c r="T3119" s="43">
        <f ca="1">_xll.BInterpol('Base CDI'!$H$4:$H$28,'Base CDI'!$J$4:$J$29,S3119,"Cubic","Extrapolate=Linear","MultiX=Average","Skip=True","Sort=True")</f>
        <v>13.750547372137955</v>
      </c>
      <c r="U3119" s="43">
        <f ca="1">_xll.BInterpol('Base CDI'!$H$4:$H$28,'Base CDI'!$I$4:$I$29,S3119,"Cubic","Extrapolate=Linear","MultiX=Average","Skip=True","Sort=True")</f>
        <v>13.758300287915434</v>
      </c>
    </row>
    <row r="3120" spans="16:21" x14ac:dyDescent="0.25">
      <c r="P3120" s="10">
        <v>39049</v>
      </c>
      <c r="Q3120">
        <v>16.01614</v>
      </c>
      <c r="S3120" s="42">
        <f t="shared" ca="1" si="53"/>
        <v>48964</v>
      </c>
      <c r="T3120" s="43">
        <f ca="1">_xll.BInterpol('Base CDI'!$H$4:$H$28,'Base CDI'!$J$4:$J$29,S3120,"Cubic","Extrapolate=Linear","MultiX=Average","Skip=True","Sort=True")</f>
        <v>13.75052057479737</v>
      </c>
      <c r="U3120" s="43">
        <f ca="1">_xll.BInterpol('Base CDI'!$H$4:$H$28,'Base CDI'!$I$4:$I$29,S3120,"Cubic","Extrapolate=Linear","MultiX=Average","Skip=True","Sort=True")</f>
        <v>13.75829916980587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48965</v>
      </c>
      <c r="T3121" s="43">
        <f ca="1">_xll.BInterpol('Base CDI'!$H$4:$H$28,'Base CDI'!$J$4:$J$29,S3121,"Cubic","Extrapolate=Linear","MultiX=Average","Skip=True","Sort=True")</f>
        <v>13.750493668381038</v>
      </c>
      <c r="U3121" s="43">
        <f ca="1">_xll.BInterpol('Base CDI'!$H$4:$H$28,'Base CDI'!$I$4:$I$29,S3121,"Cubic","Extrapolate=Linear","MultiX=Average","Skip=True","Sort=True")</f>
        <v>13.758297925943292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48966</v>
      </c>
      <c r="T3122" s="43">
        <f ca="1">_xll.BInterpol('Base CDI'!$H$4:$H$28,'Base CDI'!$J$4:$J$29,S3122,"Cubic","Extrapolate=Linear","MultiX=Average","Skip=True","Sort=True")</f>
        <v>13.750466653084818</v>
      </c>
      <c r="U3122" s="43">
        <f ca="1">_xll.BInterpol('Base CDI'!$H$4:$H$28,'Base CDI'!$I$4:$I$29,S3122,"Cubic","Extrapolate=Linear","MultiX=Average","Skip=True","Sort=True")</f>
        <v>13.758296556281968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48967</v>
      </c>
      <c r="T3123" s="43">
        <f ca="1">_xll.BInterpol('Base CDI'!$H$4:$H$28,'Base CDI'!$J$4:$J$29,S3123,"Cubic","Extrapolate=Linear","MultiX=Average","Skip=True","Sort=True")</f>
        <v>13.750439529104566</v>
      </c>
      <c r="U3123" s="43">
        <f ca="1">_xll.BInterpol('Base CDI'!$H$4:$H$28,'Base CDI'!$I$4:$I$29,S3123,"Cubic","Extrapolate=Linear","MultiX=Average","Skip=True","Sort=True")</f>
        <v>13.758295060776163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48968</v>
      </c>
      <c r="T3124" s="43">
        <f ca="1">_xll.BInterpol('Base CDI'!$H$4:$H$28,'Base CDI'!$J$4:$J$29,S3124,"Cubic","Extrapolate=Linear","MultiX=Average","Skip=True","Sort=True")</f>
        <v>13.750412296636142</v>
      </c>
      <c r="U3124" s="43">
        <f ca="1">_xll.BInterpol('Base CDI'!$H$4:$H$28,'Base CDI'!$I$4:$I$29,S3124,"Cubic","Extrapolate=Linear","MultiX=Average","Skip=True","Sort=True")</f>
        <v>13.758293439380145</v>
      </c>
    </row>
    <row r="3125" spans="16:21" x14ac:dyDescent="0.25">
      <c r="P3125" s="10">
        <v>39056</v>
      </c>
      <c r="Q3125">
        <v>16.05594</v>
      </c>
      <c r="S3125" s="42">
        <f t="shared" ca="1" si="53"/>
        <v>48969</v>
      </c>
      <c r="T3125" s="43">
        <f ca="1">_xll.BInterpol('Base CDI'!$H$4:$H$28,'Base CDI'!$J$4:$J$29,S3125,"Cubic","Extrapolate=Linear","MultiX=Average","Skip=True","Sort=True")</f>
        <v>13.750384955875404</v>
      </c>
      <c r="U3125" s="43">
        <f ca="1">_xll.BInterpol('Base CDI'!$H$4:$H$28,'Base CDI'!$I$4:$I$29,S3125,"Cubic","Extrapolate=Linear","MultiX=Average","Skip=True","Sort=True")</f>
        <v>13.758291692048177</v>
      </c>
    </row>
    <row r="3126" spans="16:21" x14ac:dyDescent="0.25">
      <c r="P3126" s="10">
        <v>39057</v>
      </c>
      <c r="Q3126">
        <v>16.06381</v>
      </c>
      <c r="S3126" s="42">
        <f t="shared" ca="1" si="53"/>
        <v>48970</v>
      </c>
      <c r="T3126" s="43">
        <f ca="1">_xll.BInterpol('Base CDI'!$H$4:$H$28,'Base CDI'!$J$4:$J$29,S3126,"Cubic","Extrapolate=Linear","MultiX=Average","Skip=True","Sort=True")</f>
        <v>13.750357507018212</v>
      </c>
      <c r="U3126" s="43">
        <f ca="1">_xll.BInterpol('Base CDI'!$H$4:$H$28,'Base CDI'!$I$4:$I$29,S3126,"Cubic","Extrapolate=Linear","MultiX=Average","Skip=True","Sort=True")</f>
        <v>13.758289818734529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48971</v>
      </c>
      <c r="T3127" s="43">
        <f ca="1">_xll.BInterpol('Base CDI'!$H$4:$H$28,'Base CDI'!$J$4:$J$29,S3127,"Cubic","Extrapolate=Linear","MultiX=Average","Skip=True","Sort=True")</f>
        <v>13.75032995026042</v>
      </c>
      <c r="U3127" s="43">
        <f ca="1">_xll.BInterpol('Base CDI'!$H$4:$H$28,'Base CDI'!$I$4:$I$29,S3127,"Cubic","Extrapolate=Linear","MultiX=Average","Skip=True","Sort=True")</f>
        <v>13.758287819393464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48972</v>
      </c>
      <c r="T3128" s="43">
        <f ca="1">_xll.BInterpol('Base CDI'!$H$4:$H$28,'Base CDI'!$J$4:$J$29,S3128,"Cubic","Extrapolate=Linear","MultiX=Average","Skip=True","Sort=True")</f>
        <v>13.75030228579789</v>
      </c>
      <c r="U3128" s="43">
        <f ca="1">_xll.BInterpol('Base CDI'!$H$4:$H$28,'Base CDI'!$I$4:$I$29,S3128,"Cubic","Extrapolate=Linear","MultiX=Average","Skip=True","Sort=True")</f>
        <v>13.758285693979252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48973</v>
      </c>
      <c r="T3129" s="43">
        <f ca="1">_xll.BInterpol('Base CDI'!$H$4:$H$28,'Base CDI'!$J$4:$J$29,S3129,"Cubic","Extrapolate=Linear","MultiX=Average","Skip=True","Sort=True")</f>
        <v>13.750274513826479</v>
      </c>
      <c r="U3129" s="43">
        <f ca="1">_xll.BInterpol('Base CDI'!$H$4:$H$28,'Base CDI'!$I$4:$I$29,S3129,"Cubic","Extrapolate=Linear","MultiX=Average","Skip=True","Sort=True")</f>
        <v>13.758283442446157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48974</v>
      </c>
      <c r="T3130" s="43">
        <f ca="1">_xll.BInterpol('Base CDI'!$H$4:$H$28,'Base CDI'!$J$4:$J$29,S3130,"Cubic","Extrapolate=Linear","MultiX=Average","Skip=True","Sort=True")</f>
        <v>13.750246634542044</v>
      </c>
      <c r="U3130" s="43">
        <f ca="1">_xll.BInterpol('Base CDI'!$H$4:$H$28,'Base CDI'!$I$4:$I$29,S3130,"Cubic","Extrapolate=Linear","MultiX=Average","Skip=True","Sort=True")</f>
        <v>13.758281064748445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48975</v>
      </c>
      <c r="T3131" s="43">
        <f ca="1">_xll.BInterpol('Base CDI'!$H$4:$H$28,'Base CDI'!$J$4:$J$29,S3131,"Cubic","Extrapolate=Linear","MultiX=Average","Skip=True","Sort=True")</f>
        <v>13.750218648140446</v>
      </c>
      <c r="U3131" s="43">
        <f ca="1">_xll.BInterpol('Base CDI'!$H$4:$H$28,'Base CDI'!$I$4:$I$29,S3131,"Cubic","Extrapolate=Linear","MultiX=Average","Skip=True","Sort=True")</f>
        <v>13.758278560840385</v>
      </c>
    </row>
    <row r="3132" spans="16:21" x14ac:dyDescent="0.25">
      <c r="P3132" s="10">
        <v>39065</v>
      </c>
      <c r="Q3132">
        <v>16.11102</v>
      </c>
      <c r="S3132" s="42">
        <f t="shared" ca="1" si="53"/>
        <v>48976</v>
      </c>
      <c r="T3132" s="43">
        <f ca="1">_xll.BInterpol('Base CDI'!$H$4:$H$28,'Base CDI'!$J$4:$J$29,S3132,"Cubic","Extrapolate=Linear","MultiX=Average","Skip=True","Sort=True")</f>
        <v>13.750190554817543</v>
      </c>
      <c r="U3132" s="43">
        <f ca="1">_xll.BInterpol('Base CDI'!$H$4:$H$28,'Base CDI'!$I$4:$I$29,S3132,"Cubic","Extrapolate=Linear","MultiX=Average","Skip=True","Sort=True")</f>
        <v>13.758275930676241</v>
      </c>
    </row>
    <row r="3133" spans="16:21" x14ac:dyDescent="0.25">
      <c r="P3133" s="10">
        <v>39066</v>
      </c>
      <c r="Q3133">
        <v>16.11889</v>
      </c>
      <c r="S3133" s="42">
        <f t="shared" ca="1" si="53"/>
        <v>48977</v>
      </c>
      <c r="T3133" s="43">
        <f ca="1">_xll.BInterpol('Base CDI'!$H$4:$H$28,'Base CDI'!$J$4:$J$29,S3133,"Cubic","Extrapolate=Linear","MultiX=Average","Skip=True","Sort=True")</f>
        <v>13.750162354769191</v>
      </c>
      <c r="U3133" s="43">
        <f ca="1">_xll.BInterpol('Base CDI'!$H$4:$H$28,'Base CDI'!$I$4:$I$29,S3133,"Cubic","Extrapolate=Linear","MultiX=Average","Skip=True","Sort=True")</f>
        <v>13.758273174210281</v>
      </c>
    </row>
    <row r="3134" spans="16:21" x14ac:dyDescent="0.25">
      <c r="P3134" s="10">
        <v>39069</v>
      </c>
      <c r="Q3134">
        <v>16.12677</v>
      </c>
      <c r="S3134" s="42">
        <f t="shared" ca="1" si="53"/>
        <v>48978</v>
      </c>
      <c r="T3134" s="43">
        <f ca="1">_xll.BInterpol('Base CDI'!$H$4:$H$28,'Base CDI'!$J$4:$J$29,S3134,"Cubic","Extrapolate=Linear","MultiX=Average","Skip=True","Sort=True")</f>
        <v>13.750134048191249</v>
      </c>
      <c r="U3134" s="43">
        <f ca="1">_xll.BInterpol('Base CDI'!$H$4:$H$28,'Base CDI'!$I$4:$I$29,S3134,"Cubic","Extrapolate=Linear","MultiX=Average","Skip=True","Sort=True")</f>
        <v>13.758270291396771</v>
      </c>
    </row>
    <row r="3135" spans="16:21" x14ac:dyDescent="0.25">
      <c r="P3135" s="10">
        <v>39070</v>
      </c>
      <c r="Q3135">
        <v>16.13466</v>
      </c>
      <c r="S3135" s="42">
        <f t="shared" ca="1" si="53"/>
        <v>48979</v>
      </c>
      <c r="T3135" s="43">
        <f ca="1">_xll.BInterpol('Base CDI'!$H$4:$H$28,'Base CDI'!$J$4:$J$29,S3135,"Cubic","Extrapolate=Linear","MultiX=Average","Skip=True","Sort=True")</f>
        <v>13.750105635279576</v>
      </c>
      <c r="U3135" s="43">
        <f ca="1">_xll.BInterpol('Base CDI'!$H$4:$H$28,'Base CDI'!$I$4:$I$29,S3135,"Cubic","Extrapolate=Linear","MultiX=Average","Skip=True","Sort=True")</f>
        <v>13.758267282189976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48980</v>
      </c>
      <c r="T3136" s="43">
        <f ca="1">_xll.BInterpol('Base CDI'!$H$4:$H$28,'Base CDI'!$J$4:$J$29,S3136,"Cubic","Extrapolate=Linear","MultiX=Average","Skip=True","Sort=True")</f>
        <v>13.750077116230029</v>
      </c>
      <c r="U3136" s="43">
        <f ca="1">_xll.BInterpol('Base CDI'!$H$4:$H$28,'Base CDI'!$I$4:$I$29,S3136,"Cubic","Extrapolate=Linear","MultiX=Average","Skip=True","Sort=True")</f>
        <v>13.758264146544164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48981</v>
      </c>
      <c r="T3137" s="43">
        <f ca="1">_xll.BInterpol('Base CDI'!$H$4:$H$28,'Base CDI'!$J$4:$J$29,S3137,"Cubic","Extrapolate=Linear","MultiX=Average","Skip=True","Sort=True")</f>
        <v>13.75004849123847</v>
      </c>
      <c r="U3137" s="43">
        <f ca="1">_xll.BInterpol('Base CDI'!$H$4:$H$28,'Base CDI'!$I$4:$I$29,S3137,"Cubic","Extrapolate=Linear","MultiX=Average","Skip=True","Sort=True")</f>
        <v>13.7582608844136</v>
      </c>
    </row>
    <row r="3138" spans="16:21" x14ac:dyDescent="0.25">
      <c r="P3138" s="10">
        <v>39073</v>
      </c>
      <c r="Q3138">
        <v>16.15841</v>
      </c>
      <c r="S3138" s="42">
        <f t="shared" ca="1" si="53"/>
        <v>48982</v>
      </c>
      <c r="T3138" s="43">
        <f ca="1">_xll.BInterpol('Base CDI'!$H$4:$H$28,'Base CDI'!$J$4:$J$29,S3138,"Cubic","Extrapolate=Linear","MultiX=Average","Skip=True","Sort=True")</f>
        <v>13.750019760500752</v>
      </c>
      <c r="U3138" s="43">
        <f ca="1">_xll.BInterpol('Base CDI'!$H$4:$H$28,'Base CDI'!$I$4:$I$29,S3138,"Cubic","Extrapolate=Linear","MultiX=Average","Skip=True","Sort=True")</f>
        <v>13.758257495752552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48983</v>
      </c>
      <c r="T3139" s="43">
        <f ca="1">_xll.BInterpol('Base CDI'!$H$4:$H$28,'Base CDI'!$J$4:$J$29,S3139,"Cubic","Extrapolate=Linear","MultiX=Average","Skip=True","Sort=True")</f>
        <v>13.749990924212735</v>
      </c>
      <c r="U3139" s="43">
        <f ca="1">_xll.BInterpol('Base CDI'!$H$4:$H$28,'Base CDI'!$I$4:$I$29,S3139,"Cubic","Extrapolate=Linear","MultiX=Average","Skip=True","Sort=True")</f>
        <v>13.758253980515285</v>
      </c>
    </row>
    <row r="3140" spans="16:21" x14ac:dyDescent="0.25">
      <c r="P3140" s="10">
        <v>39078</v>
      </c>
      <c r="Q3140">
        <v>16.17426</v>
      </c>
      <c r="S3140" s="42">
        <f t="shared" ca="1" si="53"/>
        <v>48984</v>
      </c>
      <c r="T3140" s="43">
        <f ca="1">_xll.BInterpol('Base CDI'!$H$4:$H$28,'Base CDI'!$J$4:$J$29,S3140,"Cubic","Extrapolate=Linear","MultiX=Average","Skip=True","Sort=True")</f>
        <v>13.74996198257028</v>
      </c>
      <c r="U3140" s="43">
        <f ca="1">_xll.BInterpol('Base CDI'!$H$4:$H$28,'Base CDI'!$I$4:$I$29,S3140,"Cubic","Extrapolate=Linear","MultiX=Average","Skip=True","Sort=True")</f>
        <v>13.758250338656067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48985</v>
      </c>
      <c r="T3141" s="43">
        <f ca="1">_xll.BInterpol('Base CDI'!$H$4:$H$28,'Base CDI'!$J$4:$J$29,S3141,"Cubic","Extrapolate=Linear","MultiX=Average","Skip=True","Sort=True")</f>
        <v>13.749932935769243</v>
      </c>
      <c r="U3141" s="43">
        <f ca="1">_xll.BInterpol('Base CDI'!$H$4:$H$28,'Base CDI'!$I$4:$I$29,S3141,"Cubic","Extrapolate=Linear","MultiX=Average","Skip=True","Sort=True")</f>
        <v>13.758246570129163</v>
      </c>
    </row>
    <row r="3142" spans="16:21" x14ac:dyDescent="0.25">
      <c r="P3142" s="10">
        <v>39080</v>
      </c>
      <c r="Q3142">
        <v>16.19014</v>
      </c>
      <c r="S3142" s="42">
        <f t="shared" ca="1" si="53"/>
        <v>48986</v>
      </c>
      <c r="T3142" s="43">
        <f ca="1">_xll.BInterpol('Base CDI'!$H$4:$H$28,'Base CDI'!$J$4:$J$29,S3142,"Cubic","Extrapolate=Linear","MultiX=Average","Skip=True","Sort=True")</f>
        <v>13.749903784005483</v>
      </c>
      <c r="U3142" s="43">
        <f ca="1">_xll.BInterpol('Base CDI'!$H$4:$H$28,'Base CDI'!$I$4:$I$29,S3142,"Cubic","Extrapolate=Linear","MultiX=Average","Skip=True","Sort=True")</f>
        <v>13.758242674888839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48987</v>
      </c>
      <c r="T3143" s="43">
        <f ca="1">_xll.BInterpol('Base CDI'!$H$4:$H$28,'Base CDI'!$J$4:$J$29,S3143,"Cubic","Extrapolate=Linear","MultiX=Average","Skip=True","Sort=True")</f>
        <v>13.749874527474857</v>
      </c>
      <c r="U3143" s="43">
        <f ca="1">_xll.BInterpol('Base CDI'!$H$4:$H$28,'Base CDI'!$I$4:$I$29,S3143,"Cubic","Extrapolate=Linear","MultiX=Average","Skip=True","Sort=True")</f>
        <v>13.758238652889364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48988</v>
      </c>
      <c r="T3144" s="43">
        <f ca="1">_xll.BInterpol('Base CDI'!$H$4:$H$28,'Base CDI'!$J$4:$J$29,S3144,"Cubic","Extrapolate=Linear","MultiX=Average","Skip=True","Sort=True")</f>
        <v>13.749845166373223</v>
      </c>
      <c r="U3144" s="43">
        <f ca="1">_xll.BInterpol('Base CDI'!$H$4:$H$28,'Base CDI'!$I$4:$I$29,S3144,"Cubic","Extrapolate=Linear","MultiX=Average","Skip=True","Sort=True")</f>
        <v>13.758234504085001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48989</v>
      </c>
      <c r="T3145" s="43">
        <f ca="1">_xll.BInterpol('Base CDI'!$H$4:$H$28,'Base CDI'!$J$4:$J$29,S3145,"Cubic","Extrapolate=Linear","MultiX=Average","Skip=True","Sort=True")</f>
        <v>13.749815700896441</v>
      </c>
      <c r="U3145" s="43">
        <f ca="1">_xll.BInterpol('Base CDI'!$H$4:$H$28,'Base CDI'!$I$4:$I$29,S3145,"Cubic","Extrapolate=Linear","MultiX=Average","Skip=True","Sort=True")</f>
        <v>13.758230228430019</v>
      </c>
    </row>
    <row r="3146" spans="16:21" x14ac:dyDescent="0.25">
      <c r="P3146" s="10">
        <v>39087</v>
      </c>
      <c r="Q3146">
        <v>16.22195</v>
      </c>
      <c r="S3146" s="42">
        <f t="shared" ca="1" si="53"/>
        <v>48990</v>
      </c>
      <c r="T3146" s="43">
        <f ca="1">_xll.BInterpol('Base CDI'!$H$4:$H$28,'Base CDI'!$J$4:$J$29,S3146,"Cubic","Extrapolate=Linear","MultiX=Average","Skip=True","Sort=True")</f>
        <v>13.74978613124037</v>
      </c>
      <c r="U3146" s="43">
        <f ca="1">_xll.BInterpol('Base CDI'!$H$4:$H$28,'Base CDI'!$I$4:$I$29,S3146,"Cubic","Extrapolate=Linear","MultiX=Average","Skip=True","Sort=True")</f>
        <v>13.758225825878682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48991</v>
      </c>
      <c r="T3147" s="43">
        <f ca="1">_xll.BInterpol('Base CDI'!$H$4:$H$28,'Base CDI'!$J$4:$J$29,S3147,"Cubic","Extrapolate=Linear","MultiX=Average","Skip=True","Sort=True")</f>
        <v>13.749756457600865</v>
      </c>
      <c r="U3147" s="43">
        <f ca="1">_xll.BInterpol('Base CDI'!$H$4:$H$28,'Base CDI'!$I$4:$I$29,S3147,"Cubic","Extrapolate=Linear","MultiX=Average","Skip=True","Sort=True")</f>
        <v>13.75822129638526</v>
      </c>
    </row>
    <row r="3148" spans="16:21" x14ac:dyDescent="0.25">
      <c r="P3148" s="10">
        <v>39091</v>
      </c>
      <c r="Q3148">
        <v>16.23789</v>
      </c>
      <c r="S3148" s="42">
        <f t="shared" ca="1" si="54"/>
        <v>48992</v>
      </c>
      <c r="T3148" s="43">
        <f ca="1">_xll.BInterpol('Base CDI'!$H$4:$H$28,'Base CDI'!$J$4:$J$29,S3148,"Cubic","Extrapolate=Linear","MultiX=Average","Skip=True","Sort=True")</f>
        <v>13.749726680173787</v>
      </c>
      <c r="U3148" s="43">
        <f ca="1">_xll.BInterpol('Base CDI'!$H$4:$H$28,'Base CDI'!$I$4:$I$29,S3148,"Cubic","Extrapolate=Linear","MultiX=Average","Skip=True","Sort=True")</f>
        <v>13.758216639904015</v>
      </c>
    </row>
    <row r="3149" spans="16:21" x14ac:dyDescent="0.25">
      <c r="P3149" s="10">
        <v>39092</v>
      </c>
      <c r="Q3149">
        <v>16.24587</v>
      </c>
      <c r="S3149" s="42">
        <f t="shared" ca="1" si="54"/>
        <v>48993</v>
      </c>
      <c r="T3149" s="43">
        <f ca="1">_xll.BInterpol('Base CDI'!$H$4:$H$28,'Base CDI'!$J$4:$J$29,S3149,"Cubic","Extrapolate=Linear","MultiX=Average","Skip=True","Sort=True")</f>
        <v>13.749696799154993</v>
      </c>
      <c r="U3149" s="43">
        <f ca="1">_xll.BInterpol('Base CDI'!$H$4:$H$28,'Base CDI'!$I$4:$I$29,S3149,"Cubic","Extrapolate=Linear","MultiX=Average","Skip=True","Sort=True")</f>
        <v>13.758211856389218</v>
      </c>
    </row>
    <row r="3150" spans="16:21" x14ac:dyDescent="0.25">
      <c r="P3150" s="10">
        <v>39093</v>
      </c>
      <c r="Q3150">
        <v>16.25384</v>
      </c>
      <c r="S3150" s="42">
        <f t="shared" ca="1" si="54"/>
        <v>48994</v>
      </c>
      <c r="T3150" s="43">
        <f ca="1">_xll.BInterpol('Base CDI'!$H$4:$H$28,'Base CDI'!$J$4:$J$29,S3150,"Cubic","Extrapolate=Linear","MultiX=Average","Skip=True","Sort=True")</f>
        <v>13.749666814740342</v>
      </c>
      <c r="U3150" s="43">
        <f ca="1">_xll.BInterpol('Base CDI'!$H$4:$H$28,'Base CDI'!$I$4:$I$29,S3150,"Cubic","Extrapolate=Linear","MultiX=Average","Skip=True","Sort=True")</f>
        <v>13.758206945795131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48995</v>
      </c>
      <c r="T3151" s="43">
        <f ca="1">_xll.BInterpol('Base CDI'!$H$4:$H$28,'Base CDI'!$J$4:$J$29,S3151,"Cubic","Extrapolate=Linear","MultiX=Average","Skip=True","Sort=True")</f>
        <v>13.749636727125692</v>
      </c>
      <c r="U3151" s="43">
        <f ca="1">_xll.BInterpol('Base CDI'!$H$4:$H$28,'Base CDI'!$I$4:$I$29,S3151,"Cubic","Extrapolate=Linear","MultiX=Average","Skip=True","Sort=True")</f>
        <v>13.758201908076023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48996</v>
      </c>
      <c r="T3152" s="43">
        <f ca="1">_xll.BInterpol('Base CDI'!$H$4:$H$28,'Base CDI'!$J$4:$J$29,S3152,"Cubic","Extrapolate=Linear","MultiX=Average","Skip=True","Sort=True")</f>
        <v>13.749606536506901</v>
      </c>
      <c r="U3152" s="43">
        <f ca="1">_xll.BInterpol('Base CDI'!$H$4:$H$28,'Base CDI'!$I$4:$I$29,S3152,"Cubic","Extrapolate=Linear","MultiX=Average","Skip=True","Sort=True")</f>
        <v>13.75819674318616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48997</v>
      </c>
      <c r="T3153" s="43">
        <f ca="1">_xll.BInterpol('Base CDI'!$H$4:$H$28,'Base CDI'!$J$4:$J$29,S3153,"Cubic","Extrapolate=Linear","MultiX=Average","Skip=True","Sort=True")</f>
        <v>13.749576243079828</v>
      </c>
      <c r="U3153" s="43">
        <f ca="1">_xll.BInterpol('Base CDI'!$H$4:$H$28,'Base CDI'!$I$4:$I$29,S3153,"Cubic","Extrapolate=Linear","MultiX=Average","Skip=True","Sort=True")</f>
        <v>13.758191451079808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48998</v>
      </c>
      <c r="T3154" s="43">
        <f ca="1">_xll.BInterpol('Base CDI'!$H$4:$H$28,'Base CDI'!$J$4:$J$29,S3154,"Cubic","Extrapolate=Linear","MultiX=Average","Skip=True","Sort=True")</f>
        <v>13.749545847040331</v>
      </c>
      <c r="U3154" s="43">
        <f ca="1">_xll.BInterpol('Base CDI'!$H$4:$H$28,'Base CDI'!$I$4:$I$29,S3154,"Cubic","Extrapolate=Linear","MultiX=Average","Skip=True","Sort=True")</f>
        <v>13.758186031711233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48999</v>
      </c>
      <c r="T3155" s="43">
        <f ca="1">_xll.BInterpol('Base CDI'!$H$4:$H$28,'Base CDI'!$J$4:$J$29,S3155,"Cubic","Extrapolate=Linear","MultiX=Average","Skip=True","Sort=True")</f>
        <v>13.749515348584266</v>
      </c>
      <c r="U3155" s="43">
        <f ca="1">_xll.BInterpol('Base CDI'!$H$4:$H$28,'Base CDI'!$I$4:$I$29,S3155,"Cubic","Extrapolate=Linear","MultiX=Average","Skip=True","Sort=True")</f>
        <v>13.758180485034703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49000</v>
      </c>
      <c r="T3156" s="43">
        <f ca="1">_xll.BInterpol('Base CDI'!$H$4:$H$28,'Base CDI'!$J$4:$J$29,S3156,"Cubic","Extrapolate=Linear","MultiX=Average","Skip=True","Sort=True")</f>
        <v>13.749484747907495</v>
      </c>
      <c r="U3156" s="43">
        <f ca="1">_xll.BInterpol('Base CDI'!$H$4:$H$28,'Base CDI'!$I$4:$I$29,S3156,"Cubic","Extrapolate=Linear","MultiX=Average","Skip=True","Sort=True")</f>
        <v>13.758174811004483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49001</v>
      </c>
      <c r="T3157" s="43">
        <f ca="1">_xll.BInterpol('Base CDI'!$H$4:$H$28,'Base CDI'!$J$4:$J$29,S3157,"Cubic","Extrapolate=Linear","MultiX=Average","Skip=True","Sort=True")</f>
        <v>13.749454045205875</v>
      </c>
      <c r="U3157" s="43">
        <f ca="1">_xll.BInterpol('Base CDI'!$H$4:$H$28,'Base CDI'!$I$4:$I$29,S3157,"Cubic","Extrapolate=Linear","MultiX=Average","Skip=True","Sort=True")</f>
        <v>13.758169009574839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49002</v>
      </c>
      <c r="T3158" s="43">
        <f ca="1">_xll.BInterpol('Base CDI'!$H$4:$H$28,'Base CDI'!$J$4:$J$29,S3158,"Cubic","Extrapolate=Linear","MultiX=Average","Skip=True","Sort=True")</f>
        <v>13.749423240675263</v>
      </c>
      <c r="U3158" s="43">
        <f ca="1">_xll.BInterpol('Base CDI'!$H$4:$H$28,'Base CDI'!$I$4:$I$29,S3158,"Cubic","Extrapolate=Linear","MultiX=Average","Skip=True","Sort=True")</f>
        <v>13.75816308070004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49003</v>
      </c>
      <c r="T3159" s="43">
        <f ca="1">_xll.BInterpol('Base CDI'!$H$4:$H$28,'Base CDI'!$J$4:$J$29,S3159,"Cubic","Extrapolate=Linear","MultiX=Average","Skip=True","Sort=True")</f>
        <v>13.749392334511517</v>
      </c>
      <c r="U3159" s="43">
        <f ca="1">_xll.BInterpol('Base CDI'!$H$4:$H$28,'Base CDI'!$I$4:$I$29,S3159,"Cubic","Extrapolate=Linear","MultiX=Average","Skip=True","Sort=True")</f>
        <v>13.758157024334349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49004</v>
      </c>
      <c r="T3160" s="43">
        <f ca="1">_xll.BInterpol('Base CDI'!$H$4:$H$28,'Base CDI'!$J$4:$J$29,S3160,"Cubic","Extrapolate=Linear","MultiX=Average","Skip=True","Sort=True")</f>
        <v>13.749361326910497</v>
      </c>
      <c r="U3160" s="43">
        <f ca="1">_xll.BInterpol('Base CDI'!$H$4:$H$28,'Base CDI'!$I$4:$I$29,S3160,"Cubic","Extrapolate=Linear","MultiX=Average","Skip=True","Sort=True")</f>
        <v>13.758150840432034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49005</v>
      </c>
      <c r="T3161" s="43">
        <f ca="1">_xll.BInterpol('Base CDI'!$H$4:$H$28,'Base CDI'!$J$4:$J$29,S3161,"Cubic","Extrapolate=Linear","MultiX=Average","Skip=True","Sort=True")</f>
        <v>13.749330218068062</v>
      </c>
      <c r="U3161" s="43">
        <f ca="1">_xll.BInterpol('Base CDI'!$H$4:$H$28,'Base CDI'!$I$4:$I$29,S3161,"Cubic","Extrapolate=Linear","MultiX=Average","Skip=True","Sort=True")</f>
        <v>13.758144528947362</v>
      </c>
    </row>
    <row r="3162" spans="16:21" x14ac:dyDescent="0.25">
      <c r="P3162" s="10">
        <v>39111</v>
      </c>
      <c r="Q3162">
        <v>16.34918</v>
      </c>
      <c r="S3162" s="42">
        <f t="shared" ca="1" si="54"/>
        <v>49006</v>
      </c>
      <c r="T3162" s="43">
        <f ca="1">_xll.BInterpol('Base CDI'!$H$4:$H$28,'Base CDI'!$J$4:$J$29,S3162,"Cubic","Extrapolate=Linear","MultiX=Average","Skip=True","Sort=True")</f>
        <v>13.749299008180067</v>
      </c>
      <c r="U3162" s="43">
        <f ca="1">_xll.BInterpol('Base CDI'!$H$4:$H$28,'Base CDI'!$I$4:$I$29,S3162,"Cubic","Extrapolate=Linear","MultiX=Average","Skip=True","Sort=True")</f>
        <v>13.758138089834599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49007</v>
      </c>
      <c r="T3163" s="43">
        <f ca="1">_xll.BInterpol('Base CDI'!$H$4:$H$28,'Base CDI'!$J$4:$J$29,S3163,"Cubic","Extrapolate=Linear","MultiX=Average","Skip=True","Sort=True")</f>
        <v>13.749267697442374</v>
      </c>
      <c r="U3163" s="43">
        <f ca="1">_xll.BInterpol('Base CDI'!$H$4:$H$28,'Base CDI'!$I$4:$I$29,S3163,"Cubic","Extrapolate=Linear","MultiX=Average","Skip=True","Sort=True")</f>
        <v>13.758131523048011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49008</v>
      </c>
      <c r="T3164" s="43">
        <f ca="1">_xll.BInterpol('Base CDI'!$H$4:$H$28,'Base CDI'!$J$4:$J$29,S3164,"Cubic","Extrapolate=Linear","MultiX=Average","Skip=True","Sort=True")</f>
        <v>13.749236286050838</v>
      </c>
      <c r="U3164" s="43">
        <f ca="1">_xll.BInterpol('Base CDI'!$H$4:$H$28,'Base CDI'!$I$4:$I$29,S3164,"Cubic","Extrapolate=Linear","MultiX=Average","Skip=True","Sort=True")</f>
        <v>13.758124828541863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49009</v>
      </c>
      <c r="T3165" s="43">
        <f ca="1">_xll.BInterpol('Base CDI'!$H$4:$H$28,'Base CDI'!$J$4:$J$29,S3165,"Cubic","Extrapolate=Linear","MultiX=Average","Skip=True","Sort=True")</f>
        <v>13.749204774201319</v>
      </c>
      <c r="U3165" s="43">
        <f ca="1">_xll.BInterpol('Base CDI'!$H$4:$H$28,'Base CDI'!$I$4:$I$29,S3165,"Cubic","Extrapolate=Linear","MultiX=Average","Skip=True","Sort=True")</f>
        <v>13.758118006270424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49010</v>
      </c>
      <c r="T3166" s="43">
        <f ca="1">_xll.BInterpol('Base CDI'!$H$4:$H$28,'Base CDI'!$J$4:$J$29,S3166,"Cubic","Extrapolate=Linear","MultiX=Average","Skip=True","Sort=True")</f>
        <v>13.749173162089676</v>
      </c>
      <c r="U3166" s="43">
        <f ca="1">_xll.BInterpol('Base CDI'!$H$4:$H$28,'Base CDI'!$I$4:$I$29,S3166,"Cubic","Extrapolate=Linear","MultiX=Average","Skip=True","Sort=True")</f>
        <v>13.75811105618796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49011</v>
      </c>
      <c r="T3167" s="43">
        <f ca="1">_xll.BInterpol('Base CDI'!$H$4:$H$28,'Base CDI'!$J$4:$J$29,S3167,"Cubic","Extrapolate=Linear","MultiX=Average","Skip=True","Sort=True")</f>
        <v>13.749141449911765</v>
      </c>
      <c r="U3167" s="43">
        <f ca="1">_xll.BInterpol('Base CDI'!$H$4:$H$28,'Base CDI'!$I$4:$I$29,S3167,"Cubic","Extrapolate=Linear","MultiX=Average","Skip=True","Sort=True")</f>
        <v>13.758103978248736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49012</v>
      </c>
      <c r="T3168" s="43">
        <f ca="1">_xll.BInterpol('Base CDI'!$H$4:$H$28,'Base CDI'!$J$4:$J$29,S3168,"Cubic","Extrapolate=Linear","MultiX=Average","Skip=True","Sort=True")</f>
        <v>13.749109637863445</v>
      </c>
      <c r="U3168" s="43">
        <f ca="1">_xll.BInterpol('Base CDI'!$H$4:$H$28,'Base CDI'!$I$4:$I$29,S3168,"Cubic","Extrapolate=Linear","MultiX=Average","Skip=True","Sort=True")</f>
        <v>13.758096772407018</v>
      </c>
    </row>
    <row r="3169" spans="16:21" x14ac:dyDescent="0.25">
      <c r="P3169" s="10">
        <v>39120</v>
      </c>
      <c r="Q3169">
        <v>16.40436</v>
      </c>
      <c r="S3169" s="42">
        <f t="shared" ca="1" si="54"/>
        <v>49013</v>
      </c>
      <c r="T3169" s="43">
        <f ca="1">_xll.BInterpol('Base CDI'!$H$4:$H$28,'Base CDI'!$J$4:$J$29,S3169,"Cubic","Extrapolate=Linear","MultiX=Average","Skip=True","Sort=True")</f>
        <v>13.749077726140575</v>
      </c>
      <c r="U3169" s="43">
        <f ca="1">_xll.BInterpol('Base CDI'!$H$4:$H$28,'Base CDI'!$I$4:$I$29,S3169,"Cubic","Extrapolate=Linear","MultiX=Average","Skip=True","Sort=True")</f>
        <v>13.758089438617077</v>
      </c>
    </row>
    <row r="3170" spans="16:21" x14ac:dyDescent="0.25">
      <c r="P3170" s="10">
        <v>39121</v>
      </c>
      <c r="Q3170">
        <v>16.41226</v>
      </c>
      <c r="S3170" s="42">
        <f t="shared" ca="1" si="54"/>
        <v>49014</v>
      </c>
      <c r="T3170" s="43">
        <f ca="1">_xll.BInterpol('Base CDI'!$H$4:$H$28,'Base CDI'!$J$4:$J$29,S3170,"Cubic","Extrapolate=Linear","MultiX=Average","Skip=True","Sort=True")</f>
        <v>13.749045714939014</v>
      </c>
      <c r="U3170" s="43">
        <f ca="1">_xll.BInterpol('Base CDI'!$H$4:$H$28,'Base CDI'!$I$4:$I$29,S3170,"Cubic","Extrapolate=Linear","MultiX=Average","Skip=True","Sort=True")</f>
        <v>13.758081976833173</v>
      </c>
    </row>
    <row r="3171" spans="16:21" x14ac:dyDescent="0.25">
      <c r="P3171" s="10">
        <v>39122</v>
      </c>
      <c r="Q3171">
        <v>16.42015</v>
      </c>
      <c r="S3171" s="42">
        <f t="shared" ca="1" si="54"/>
        <v>49015</v>
      </c>
      <c r="T3171" s="43">
        <f ca="1">_xll.BInterpol('Base CDI'!$H$4:$H$28,'Base CDI'!$J$4:$J$29,S3171,"Cubic","Extrapolate=Linear","MultiX=Average","Skip=True","Sort=True")</f>
        <v>13.749013604454618</v>
      </c>
      <c r="U3171" s="43">
        <f ca="1">_xll.BInterpol('Base CDI'!$H$4:$H$28,'Base CDI'!$I$4:$I$29,S3171,"Cubic","Extrapolate=Linear","MultiX=Average","Skip=True","Sort=True")</f>
        <v>13.758074387009575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49016</v>
      </c>
      <c r="T3172" s="43">
        <f ca="1">_xll.BInterpol('Base CDI'!$H$4:$H$28,'Base CDI'!$J$4:$J$29,S3172,"Cubic","Extrapolate=Linear","MultiX=Average","Skip=True","Sort=True")</f>
        <v>13.748981394883247</v>
      </c>
      <c r="U3172" s="43">
        <f ca="1">_xll.BInterpol('Base CDI'!$H$4:$H$28,'Base CDI'!$I$4:$I$29,S3172,"Cubic","Extrapolate=Linear","MultiX=Average","Skip=True","Sort=True")</f>
        <v>13.758066669100552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49017</v>
      </c>
      <c r="T3173" s="43">
        <f ca="1">_xll.BInterpol('Base CDI'!$H$4:$H$28,'Base CDI'!$J$4:$J$29,S3173,"Cubic","Extrapolate=Linear","MultiX=Average","Skip=True","Sort=True")</f>
        <v>13.74894908642076</v>
      </c>
      <c r="U3173" s="43">
        <f ca="1">_xll.BInterpol('Base CDI'!$H$4:$H$28,'Base CDI'!$I$4:$I$29,S3173,"Cubic","Extrapolate=Linear","MultiX=Average","Skip=True","Sort=True")</f>
        <v>13.758058823060367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49018</v>
      </c>
      <c r="T3174" s="43">
        <f ca="1">_xll.BInterpol('Base CDI'!$H$4:$H$28,'Base CDI'!$J$4:$J$29,S3174,"Cubic","Extrapolate=Linear","MultiX=Average","Skip=True","Sort=True")</f>
        <v>13.748916679263013</v>
      </c>
      <c r="U3174" s="43">
        <f ca="1">_xll.BInterpol('Base CDI'!$H$4:$H$28,'Base CDI'!$I$4:$I$29,S3174,"Cubic","Extrapolate=Linear","MultiX=Average","Skip=True","Sort=True")</f>
        <v>13.758050848843288</v>
      </c>
    </row>
    <row r="3175" spans="16:21" x14ac:dyDescent="0.25">
      <c r="P3175" s="10">
        <v>39128</v>
      </c>
      <c r="Q3175">
        <v>16.45177</v>
      </c>
      <c r="S3175" s="42">
        <f t="shared" ca="1" si="54"/>
        <v>49019</v>
      </c>
      <c r="T3175" s="43">
        <f ca="1">_xll.BInterpol('Base CDI'!$H$4:$H$28,'Base CDI'!$J$4:$J$29,S3175,"Cubic","Extrapolate=Linear","MultiX=Average","Skip=True","Sort=True")</f>
        <v>13.748884173605864</v>
      </c>
      <c r="U3175" s="43">
        <f ca="1">_xll.BInterpol('Base CDI'!$H$4:$H$28,'Base CDI'!$I$4:$I$29,S3175,"Cubic","Extrapolate=Linear","MultiX=Average","Skip=True","Sort=True")</f>
        <v>13.75804274640358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49020</v>
      </c>
      <c r="T3176" s="43">
        <f ca="1">_xll.BInterpol('Base CDI'!$H$4:$H$28,'Base CDI'!$J$4:$J$29,S3176,"Cubic","Extrapolate=Linear","MultiX=Average","Skip=True","Sort=True")</f>
        <v>13.748851569645176</v>
      </c>
      <c r="U3176" s="43">
        <f ca="1">_xll.BInterpol('Base CDI'!$H$4:$H$28,'Base CDI'!$I$4:$I$29,S3176,"Cubic","Extrapolate=Linear","MultiX=Average","Skip=True","Sort=True")</f>
        <v>13.75803451569551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49021</v>
      </c>
      <c r="T3177" s="43">
        <f ca="1">_xll.BInterpol('Base CDI'!$H$4:$H$28,'Base CDI'!$J$4:$J$29,S3177,"Cubic","Extrapolate=Linear","MultiX=Average","Skip=True","Sort=True")</f>
        <v>13.748818867576801</v>
      </c>
      <c r="U3177" s="43">
        <f ca="1">_xll.BInterpol('Base CDI'!$H$4:$H$28,'Base CDI'!$I$4:$I$29,S3177,"Cubic","Extrapolate=Linear","MultiX=Average","Skip=True","Sort=True")</f>
        <v>13.758026156673345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49022</v>
      </c>
      <c r="T3178" s="43">
        <f ca="1">_xll.BInterpol('Base CDI'!$H$4:$H$28,'Base CDI'!$J$4:$J$29,S3178,"Cubic","Extrapolate=Linear","MultiX=Average","Skip=True","Sort=True")</f>
        <v>13.748786067596601</v>
      </c>
      <c r="U3178" s="43">
        <f ca="1">_xll.BInterpol('Base CDI'!$H$4:$H$28,'Base CDI'!$I$4:$I$29,S3178,"Cubic","Extrapolate=Linear","MultiX=Average","Skip=True","Sort=True")</f>
        <v>13.758017669291352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49023</v>
      </c>
      <c r="T3179" s="43">
        <f ca="1">_xll.BInterpol('Base CDI'!$H$4:$H$28,'Base CDI'!$J$4:$J$29,S3179,"Cubic","Extrapolate=Linear","MultiX=Average","Skip=True","Sort=True")</f>
        <v>13.748753169900434</v>
      </c>
      <c r="U3179" s="43">
        <f ca="1">_xll.BInterpol('Base CDI'!$H$4:$H$28,'Base CDI'!$I$4:$I$29,S3179,"Cubic","Extrapolate=Linear","MultiX=Average","Skip=True","Sort=True")</f>
        <v>13.758009053503796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49024</v>
      </c>
      <c r="T3180" s="43">
        <f ca="1">_xll.BInterpol('Base CDI'!$H$4:$H$28,'Base CDI'!$J$4:$J$29,S3180,"Cubic","Extrapolate=Linear","MultiX=Average","Skip=True","Sort=True")</f>
        <v>13.748720174684156</v>
      </c>
      <c r="U3180" s="43">
        <f ca="1">_xll.BInterpol('Base CDI'!$H$4:$H$28,'Base CDI'!$I$4:$I$29,S3180,"Cubic","Extrapolate=Linear","MultiX=Average","Skip=True","Sort=True")</f>
        <v>13.758000309264943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49025</v>
      </c>
      <c r="T3181" s="43">
        <f ca="1">_xll.BInterpol('Base CDI'!$H$4:$H$28,'Base CDI'!$J$4:$J$29,S3181,"Cubic","Extrapolate=Linear","MultiX=Average","Skip=True","Sort=True")</f>
        <v>13.748687082143629</v>
      </c>
      <c r="U3181" s="43">
        <f ca="1">_xll.BInterpol('Base CDI'!$H$4:$H$28,'Base CDI'!$I$4:$I$29,S3181,"Cubic","Extrapolate=Linear","MultiX=Average","Skip=True","Sort=True")</f>
        <v>13.757991436529062</v>
      </c>
    </row>
    <row r="3182" spans="16:21" x14ac:dyDescent="0.25">
      <c r="P3182" s="10">
        <v>39141</v>
      </c>
      <c r="Q3182">
        <v>16.50723</v>
      </c>
      <c r="S3182" s="42">
        <f t="shared" ca="1" si="54"/>
        <v>49026</v>
      </c>
      <c r="T3182" s="43">
        <f ca="1">_xll.BInterpol('Base CDI'!$H$4:$H$28,'Base CDI'!$J$4:$J$29,S3182,"Cubic","Extrapolate=Linear","MultiX=Average","Skip=True","Sort=True")</f>
        <v>13.748653892474707</v>
      </c>
      <c r="U3182" s="43">
        <f ca="1">_xll.BInterpol('Base CDI'!$H$4:$H$28,'Base CDI'!$I$4:$I$29,S3182,"Cubic","Extrapolate=Linear","MultiX=Average","Skip=True","Sort=True")</f>
        <v>13.757982435250417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49027</v>
      </c>
      <c r="T3183" s="43">
        <f ca="1">_xll.BInterpol('Base CDI'!$H$4:$H$28,'Base CDI'!$J$4:$J$29,S3183,"Cubic","Extrapolate=Linear","MultiX=Average","Skip=True","Sort=True")</f>
        <v>13.748620605873253</v>
      </c>
      <c r="U3183" s="43">
        <f ca="1">_xll.BInterpol('Base CDI'!$H$4:$H$28,'Base CDI'!$I$4:$I$29,S3183,"Cubic","Extrapolate=Linear","MultiX=Average","Skip=True","Sort=True")</f>
        <v>13.757973305383274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49028</v>
      </c>
      <c r="T3184" s="43">
        <f ca="1">_xll.BInterpol('Base CDI'!$H$4:$H$28,'Base CDI'!$J$4:$J$29,S3184,"Cubic","Extrapolate=Linear","MultiX=Average","Skip=True","Sort=True")</f>
        <v>13.74858722253512</v>
      </c>
      <c r="U3184" s="43">
        <f ca="1">_xll.BInterpol('Base CDI'!$H$4:$H$28,'Base CDI'!$I$4:$I$29,S3184,"Cubic","Extrapolate=Linear","MultiX=Average","Skip=True","Sort=True")</f>
        <v>13.757964046881902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49029</v>
      </c>
      <c r="T3185" s="43">
        <f ca="1">_xll.BInterpol('Base CDI'!$H$4:$H$28,'Base CDI'!$J$4:$J$29,S3185,"Cubic","Extrapolate=Linear","MultiX=Average","Skip=True","Sort=True")</f>
        <v>13.748553742656171</v>
      </c>
      <c r="U3185" s="43">
        <f ca="1">_xll.BInterpol('Base CDI'!$H$4:$H$28,'Base CDI'!$I$4:$I$29,S3185,"Cubic","Extrapolate=Linear","MultiX=Average","Skip=True","Sort=True")</f>
        <v>13.757954659700566</v>
      </c>
    </row>
    <row r="3186" spans="16:21" x14ac:dyDescent="0.25">
      <c r="P3186" s="10">
        <v>39147</v>
      </c>
      <c r="Q3186">
        <v>16.53905</v>
      </c>
      <c r="S3186" s="42">
        <f t="shared" ca="1" si="54"/>
        <v>49030</v>
      </c>
      <c r="T3186" s="43">
        <f ca="1">_xll.BInterpol('Base CDI'!$H$4:$H$28,'Base CDI'!$J$4:$J$29,S3186,"Cubic","Extrapolate=Linear","MultiX=Average","Skip=True","Sort=True")</f>
        <v>13.748520166432261</v>
      </c>
      <c r="U3186" s="43">
        <f ca="1">_xll.BInterpol('Base CDI'!$H$4:$H$28,'Base CDI'!$I$4:$I$29,S3186,"Cubic","Extrapolate=Linear","MultiX=Average","Skip=True","Sort=True")</f>
        <v>13.757945143793531</v>
      </c>
    </row>
    <row r="3187" spans="16:21" x14ac:dyDescent="0.25">
      <c r="P3187" s="10">
        <v>39148</v>
      </c>
      <c r="Q3187">
        <v>16.54701</v>
      </c>
      <c r="S3187" s="42">
        <f t="shared" ca="1" si="54"/>
        <v>49031</v>
      </c>
      <c r="T3187" s="43">
        <f ca="1">_xll.BInterpol('Base CDI'!$H$4:$H$28,'Base CDI'!$J$4:$J$29,S3187,"Cubic","Extrapolate=Linear","MultiX=Average","Skip=True","Sort=True")</f>
        <v>13.74848649405925</v>
      </c>
      <c r="U3187" s="43">
        <f ca="1">_xll.BInterpol('Base CDI'!$H$4:$H$28,'Base CDI'!$I$4:$I$29,S3187,"Cubic","Extrapolate=Linear","MultiX=Average","Skip=True","Sort=True")</f>
        <v>13.757935499115066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49032</v>
      </c>
      <c r="T3188" s="43">
        <f ca="1">_xll.BInterpol('Base CDI'!$H$4:$H$28,'Base CDI'!$J$4:$J$29,S3188,"Cubic","Extrapolate=Linear","MultiX=Average","Skip=True","Sort=True")</f>
        <v>13.748452725732996</v>
      </c>
      <c r="U3188" s="43">
        <f ca="1">_xll.BInterpol('Base CDI'!$H$4:$H$28,'Base CDI'!$I$4:$I$29,S3188,"Cubic","Extrapolate=Linear","MultiX=Average","Skip=True","Sort=True")</f>
        <v>13.757925725619435</v>
      </c>
    </row>
    <row r="3189" spans="16:21" x14ac:dyDescent="0.25">
      <c r="P3189" s="10">
        <v>39150</v>
      </c>
      <c r="Q3189">
        <v>16.56278</v>
      </c>
      <c r="S3189" s="42">
        <f t="shared" ca="1" si="54"/>
        <v>49033</v>
      </c>
      <c r="T3189" s="43">
        <f ca="1">_xll.BInterpol('Base CDI'!$H$4:$H$28,'Base CDI'!$J$4:$J$29,S3189,"Cubic","Extrapolate=Linear","MultiX=Average","Skip=True","Sort=True")</f>
        <v>13.748418861649357</v>
      </c>
      <c r="U3189" s="43">
        <f ca="1">_xll.BInterpol('Base CDI'!$H$4:$H$28,'Base CDI'!$I$4:$I$29,S3189,"Cubic","Extrapolate=Linear","MultiX=Average","Skip=True","Sort=True")</f>
        <v>13.757915823260905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49034</v>
      </c>
      <c r="T3190" s="43">
        <f ca="1">_xll.BInterpol('Base CDI'!$H$4:$H$28,'Base CDI'!$J$4:$J$29,S3190,"Cubic","Extrapolate=Linear","MultiX=Average","Skip=True","Sort=True")</f>
        <v>13.748384902004192</v>
      </c>
      <c r="U3190" s="43">
        <f ca="1">_xll.BInterpol('Base CDI'!$H$4:$H$28,'Base CDI'!$I$4:$I$29,S3190,"Cubic","Extrapolate=Linear","MultiX=Average","Skip=True","Sort=True")</f>
        <v>13.757905791993744</v>
      </c>
    </row>
    <row r="3191" spans="16:21" x14ac:dyDescent="0.25">
      <c r="P3191" s="10">
        <v>39154</v>
      </c>
      <c r="Q3191">
        <v>16.57845</v>
      </c>
      <c r="S3191" s="42">
        <f t="shared" ca="1" si="54"/>
        <v>49035</v>
      </c>
      <c r="T3191" s="43">
        <f ca="1">_xll.BInterpol('Base CDI'!$H$4:$H$28,'Base CDI'!$J$4:$J$29,S3191,"Cubic","Extrapolate=Linear","MultiX=Average","Skip=True","Sort=True")</f>
        <v>13.748350846993358</v>
      </c>
      <c r="U3191" s="43">
        <f ca="1">_xll.BInterpol('Base CDI'!$H$4:$H$28,'Base CDI'!$I$4:$I$29,S3191,"Cubic","Extrapolate=Linear","MultiX=Average","Skip=True","Sort=True")</f>
        <v>13.757895631772216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49036</v>
      </c>
      <c r="T3192" s="43">
        <f ca="1">_xll.BInterpol('Base CDI'!$H$4:$H$28,'Base CDI'!$J$4:$J$29,S3192,"Cubic","Extrapolate=Linear","MultiX=Average","Skip=True","Sort=True")</f>
        <v>13.748316696812713</v>
      </c>
      <c r="U3192" s="43">
        <f ca="1">_xll.BInterpol('Base CDI'!$H$4:$H$28,'Base CDI'!$I$4:$I$29,S3192,"Cubic","Extrapolate=Linear","MultiX=Average","Skip=True","Sort=True")</f>
        <v>13.75788534255059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49037</v>
      </c>
      <c r="T3193" s="43">
        <f ca="1">_xll.BInterpol('Base CDI'!$H$4:$H$28,'Base CDI'!$J$4:$J$29,S3193,"Cubic","Extrapolate=Linear","MultiX=Average","Skip=True","Sort=True")</f>
        <v>13.748282451658119</v>
      </c>
      <c r="U3193" s="43">
        <f ca="1">_xll.BInterpol('Base CDI'!$H$4:$H$28,'Base CDI'!$I$4:$I$29,S3193,"Cubic","Extrapolate=Linear","MultiX=Average","Skip=True","Sort=True")</f>
        <v>13.757874924283131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49038</v>
      </c>
      <c r="T3194" s="43">
        <f ca="1">_xll.BInterpol('Base CDI'!$H$4:$H$28,'Base CDI'!$J$4:$J$29,S3194,"Cubic","Extrapolate=Linear","MultiX=Average","Skip=True","Sort=True")</f>
        <v>13.748248111725429</v>
      </c>
      <c r="U3194" s="43">
        <f ca="1">_xll.BInterpol('Base CDI'!$H$4:$H$28,'Base CDI'!$I$4:$I$29,S3194,"Cubic","Extrapolate=Linear","MultiX=Average","Skip=True","Sort=True")</f>
        <v>13.757864376924104</v>
      </c>
    </row>
    <row r="3195" spans="16:21" x14ac:dyDescent="0.25">
      <c r="P3195" s="10">
        <v>39160</v>
      </c>
      <c r="Q3195">
        <v>16.60979</v>
      </c>
      <c r="S3195" s="42">
        <f t="shared" ca="1" si="54"/>
        <v>49039</v>
      </c>
      <c r="T3195" s="43">
        <f ca="1">_xll.BInterpol('Base CDI'!$H$4:$H$28,'Base CDI'!$J$4:$J$29,S3195,"Cubic","Extrapolate=Linear","MultiX=Average","Skip=True","Sort=True")</f>
        <v>13.748213677210503</v>
      </c>
      <c r="U3195" s="43">
        <f ca="1">_xll.BInterpol('Base CDI'!$H$4:$H$28,'Base CDI'!$I$4:$I$29,S3195,"Cubic","Extrapolate=Linear","MultiX=Average","Skip=True","Sort=True")</f>
        <v>13.757853700427779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49040</v>
      </c>
      <c r="T3196" s="43">
        <f ca="1">_xll.BInterpol('Base CDI'!$H$4:$H$28,'Base CDI'!$J$4:$J$29,S3196,"Cubic","Extrapolate=Linear","MultiX=Average","Skip=True","Sort=True")</f>
        <v>13.748179148309202</v>
      </c>
      <c r="U3196" s="43">
        <f ca="1">_xll.BInterpol('Base CDI'!$H$4:$H$28,'Base CDI'!$I$4:$I$29,S3196,"Cubic","Extrapolate=Linear","MultiX=Average","Skip=True","Sort=True")</f>
        <v>13.757842894748418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49041</v>
      </c>
      <c r="T3197" s="43">
        <f ca="1">_xll.BInterpol('Base CDI'!$H$4:$H$28,'Base CDI'!$J$4:$J$29,S3197,"Cubic","Extrapolate=Linear","MultiX=Average","Skip=True","Sort=True")</f>
        <v>13.748144525217381</v>
      </c>
      <c r="U3197" s="43">
        <f ca="1">_xll.BInterpol('Base CDI'!$H$4:$H$28,'Base CDI'!$I$4:$I$29,S3197,"Cubic","Extrapolate=Linear","MultiX=Average","Skip=True","Sort=True")</f>
        <v>13.75783195984029</v>
      </c>
    </row>
    <row r="3198" spans="16:21" x14ac:dyDescent="0.25">
      <c r="P3198" s="10">
        <v>39163</v>
      </c>
      <c r="Q3198">
        <v>16.63335</v>
      </c>
      <c r="S3198" s="42">
        <f t="shared" ca="1" si="54"/>
        <v>49042</v>
      </c>
      <c r="T3198" s="43">
        <f ca="1">_xll.BInterpol('Base CDI'!$H$4:$H$28,'Base CDI'!$J$4:$J$29,S3198,"Cubic","Extrapolate=Linear","MultiX=Average","Skip=True","Sort=True")</f>
        <v>13.748109808130899</v>
      </c>
      <c r="U3198" s="43">
        <f ca="1">_xll.BInterpol('Base CDI'!$H$4:$H$28,'Base CDI'!$I$4:$I$29,S3198,"Cubic","Extrapolate=Linear","MultiX=Average","Skip=True","Sort=True")</f>
        <v>13.757820895657662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49043</v>
      </c>
      <c r="T3199" s="43">
        <f ca="1">_xll.BInterpol('Base CDI'!$H$4:$H$28,'Base CDI'!$J$4:$J$29,S3199,"Cubic","Extrapolate=Linear","MultiX=Average","Skip=True","Sort=True")</f>
        <v>13.748074997245615</v>
      </c>
      <c r="U3199" s="43">
        <f ca="1">_xll.BInterpol('Base CDI'!$H$4:$H$28,'Base CDI'!$I$4:$I$29,S3199,"Cubic","Extrapolate=Linear","MultiX=Average","Skip=True","Sort=True")</f>
        <v>13.7578097021548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49044</v>
      </c>
      <c r="T3200" s="43">
        <f ca="1">_xll.BInterpol('Base CDI'!$H$4:$H$28,'Base CDI'!$J$4:$J$29,S3200,"Cubic","Extrapolate=Linear","MultiX=Average","Skip=True","Sort=True")</f>
        <v>13.748040092757387</v>
      </c>
      <c r="U3200" s="43">
        <f ca="1">_xll.BInterpol('Base CDI'!$H$4:$H$28,'Base CDI'!$I$4:$I$29,S3200,"Cubic","Extrapolate=Linear","MultiX=Average","Skip=True","Sort=True")</f>
        <v>13.757798379285969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49045</v>
      </c>
      <c r="T3201" s="43">
        <f ca="1">_xll.BInterpol('Base CDI'!$H$4:$H$28,'Base CDI'!$J$4:$J$29,S3201,"Cubic","Extrapolate=Linear","MultiX=Average","Skip=True","Sort=True")</f>
        <v>13.748005094862075</v>
      </c>
      <c r="U3201" s="43">
        <f ca="1">_xll.BInterpol('Base CDI'!$H$4:$H$28,'Base CDI'!$I$4:$I$29,S3201,"Cubic","Extrapolate=Linear","MultiX=Average","Skip=True","Sort=True")</f>
        <v>13.757786927005435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49046</v>
      </c>
      <c r="T3202" s="43">
        <f ca="1">_xll.BInterpol('Base CDI'!$H$4:$H$28,'Base CDI'!$J$4:$J$29,S3202,"Cubic","Extrapolate=Linear","MultiX=Average","Skip=True","Sort=True")</f>
        <v>13.747970003755533</v>
      </c>
      <c r="U3202" s="43">
        <f ca="1">_xll.BInterpol('Base CDI'!$H$4:$H$28,'Base CDI'!$I$4:$I$29,S3202,"Cubic","Extrapolate=Linear","MultiX=Average","Skip=True","Sort=True")</f>
        <v>13.757775345267468</v>
      </c>
    </row>
    <row r="3203" spans="16:21" x14ac:dyDescent="0.25">
      <c r="P3203" s="10">
        <v>39170</v>
      </c>
      <c r="Q3203">
        <v>16.67259</v>
      </c>
      <c r="S3203" s="42">
        <f t="shared" ca="1" si="54"/>
        <v>49047</v>
      </c>
      <c r="T3203" s="43">
        <f ca="1">_xll.BInterpol('Base CDI'!$H$4:$H$28,'Base CDI'!$J$4:$J$29,S3203,"Cubic","Extrapolate=Linear","MultiX=Average","Skip=True","Sort=True")</f>
        <v>13.747934819633624</v>
      </c>
      <c r="U3203" s="43">
        <f ca="1">_xll.BInterpol('Base CDI'!$H$4:$H$28,'Base CDI'!$I$4:$I$29,S3203,"Cubic","Extrapolate=Linear","MultiX=Average","Skip=True","Sort=True")</f>
        <v>13.757763634026331</v>
      </c>
    </row>
    <row r="3204" spans="16:21" x14ac:dyDescent="0.25">
      <c r="P3204" s="10">
        <v>39171</v>
      </c>
      <c r="Q3204">
        <v>16.68046</v>
      </c>
      <c r="S3204" s="42">
        <f t="shared" ca="1" si="54"/>
        <v>49048</v>
      </c>
      <c r="T3204" s="43">
        <f ca="1">_xll.BInterpol('Base CDI'!$H$4:$H$28,'Base CDI'!$J$4:$J$29,S3204,"Cubic","Extrapolate=Linear","MultiX=Average","Skip=True","Sort=True")</f>
        <v>13.747899542692203</v>
      </c>
      <c r="U3204" s="43">
        <f ca="1">_xll.BInterpol('Base CDI'!$H$4:$H$28,'Base CDI'!$I$4:$I$29,S3204,"Cubic","Extrapolate=Linear","MultiX=Average","Skip=True","Sort=True")</f>
        <v>13.757751793236292</v>
      </c>
    </row>
    <row r="3205" spans="16:21" x14ac:dyDescent="0.25">
      <c r="P3205" s="10">
        <v>39174</v>
      </c>
      <c r="Q3205">
        <v>16.68835</v>
      </c>
      <c r="S3205" s="42">
        <f t="shared" ca="1" si="54"/>
        <v>49049</v>
      </c>
      <c r="T3205" s="43">
        <f ca="1">_xll.BInterpol('Base CDI'!$H$4:$H$28,'Base CDI'!$J$4:$J$29,S3205,"Cubic","Extrapolate=Linear","MultiX=Average","Skip=True","Sort=True")</f>
        <v>13.747864173127128</v>
      </c>
      <c r="U3205" s="43">
        <f ca="1">_xll.BInterpol('Base CDI'!$H$4:$H$28,'Base CDI'!$I$4:$I$29,S3205,"Cubic","Extrapolate=Linear","MultiX=Average","Skip=True","Sort=True")</f>
        <v>13.757739822851615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49050</v>
      </c>
      <c r="T3206" s="43">
        <f ca="1">_xll.BInterpol('Base CDI'!$H$4:$H$28,'Base CDI'!$J$4:$J$29,S3206,"Cubic","Extrapolate=Linear","MultiX=Average","Skip=True","Sort=True")</f>
        <v>13.747828711134261</v>
      </c>
      <c r="U3206" s="43">
        <f ca="1">_xll.BInterpol('Base CDI'!$H$4:$H$28,'Base CDI'!$I$4:$I$29,S3206,"Cubic","Extrapolate=Linear","MultiX=Average","Skip=True","Sort=True")</f>
        <v>13.757727722826569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49051</v>
      </c>
      <c r="T3207" s="43">
        <f ca="1">_xll.BInterpol('Base CDI'!$H$4:$H$28,'Base CDI'!$J$4:$J$29,S3207,"Cubic","Extrapolate=Linear","MultiX=Average","Skip=True","Sort=True")</f>
        <v>13.747793156909458</v>
      </c>
      <c r="U3207" s="43">
        <f ca="1">_xll.BInterpol('Base CDI'!$H$4:$H$28,'Base CDI'!$I$4:$I$29,S3207,"Cubic","Extrapolate=Linear","MultiX=Average","Skip=True","Sort=True")</f>
        <v>13.75771549311542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49052</v>
      </c>
      <c r="T3208" s="43">
        <f ca="1">_xll.BInterpol('Base CDI'!$H$4:$H$28,'Base CDI'!$J$4:$J$29,S3208,"Cubic","Extrapolate=Linear","MultiX=Average","Skip=True","Sort=True")</f>
        <v>13.747757510648574</v>
      </c>
      <c r="U3208" s="43">
        <f ca="1">_xll.BInterpol('Base CDI'!$H$4:$H$28,'Base CDI'!$I$4:$I$29,S3208,"Cubic","Extrapolate=Linear","MultiX=Average","Skip=True","Sort=True")</f>
        <v>13.757703133672434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49053</v>
      </c>
      <c r="T3209" s="43">
        <f ca="1">_xll.BInterpol('Base CDI'!$H$4:$H$28,'Base CDI'!$J$4:$J$29,S3209,"Cubic","Extrapolate=Linear","MultiX=Average","Skip=True","Sort=True")</f>
        <v>13.747721772547473</v>
      </c>
      <c r="U3209" s="43">
        <f ca="1">_xll.BInterpol('Base CDI'!$H$4:$H$28,'Base CDI'!$I$4:$I$29,S3209,"Cubic","Extrapolate=Linear","MultiX=Average","Skip=True","Sort=True")</f>
        <v>13.757690644451877</v>
      </c>
    </row>
    <row r="3210" spans="16:21" x14ac:dyDescent="0.25">
      <c r="P3210" s="10">
        <v>39182</v>
      </c>
      <c r="Q3210">
        <v>16.72785</v>
      </c>
      <c r="S3210" s="42">
        <f t="shared" ca="1" si="54"/>
        <v>49054</v>
      </c>
      <c r="T3210" s="43">
        <f ca="1">_xll.BInterpol('Base CDI'!$H$4:$H$28,'Base CDI'!$J$4:$J$29,S3210,"Cubic","Extrapolate=Linear","MultiX=Average","Skip=True","Sort=True")</f>
        <v>13.74768594280201</v>
      </c>
      <c r="U3210" s="43">
        <f ca="1">_xll.BInterpol('Base CDI'!$H$4:$H$28,'Base CDI'!$I$4:$I$29,S3210,"Cubic","Extrapolate=Linear","MultiX=Average","Skip=True","Sort=True")</f>
        <v>13.757678025408016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49055</v>
      </c>
      <c r="T3211" s="43">
        <f ca="1">_xll.BInterpol('Base CDI'!$H$4:$H$28,'Base CDI'!$J$4:$J$29,S3211,"Cubic","Extrapolate=Linear","MultiX=Average","Skip=True","Sort=True")</f>
        <v>13.747650021608044</v>
      </c>
      <c r="U3211" s="43">
        <f ca="1">_xll.BInterpol('Base CDI'!$H$4:$H$28,'Base CDI'!$I$4:$I$29,S3211,"Cubic","Extrapolate=Linear","MultiX=Average","Skip=True","Sort=True")</f>
        <v>13.757665276495118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49056</v>
      </c>
      <c r="T3212" s="43">
        <f ca="1">_xll.BInterpol('Base CDI'!$H$4:$H$28,'Base CDI'!$J$4:$J$29,S3212,"Cubic","Extrapolate=Linear","MultiX=Average","Skip=True","Sort=True")</f>
        <v>13.747614009161433</v>
      </c>
      <c r="U3212" s="43">
        <f ca="1">_xll.BInterpol('Base CDI'!$H$4:$H$28,'Base CDI'!$I$4:$I$29,S3212,"Cubic","Extrapolate=Linear","MultiX=Average","Skip=True","Sort=True")</f>
        <v>13.757652397667448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49057</v>
      </c>
      <c r="T3213" s="43">
        <f ca="1">_xll.BInterpol('Base CDI'!$H$4:$H$28,'Base CDI'!$J$4:$J$29,S3213,"Cubic","Extrapolate=Linear","MultiX=Average","Skip=True","Sort=True")</f>
        <v>13.747577905658035</v>
      </c>
      <c r="U3213" s="43">
        <f ca="1">_xll.BInterpol('Base CDI'!$H$4:$H$28,'Base CDI'!$I$4:$I$29,S3213,"Cubic","Extrapolate=Linear","MultiX=Average","Skip=True","Sort=True")</f>
        <v>13.757639388879271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49058</v>
      </c>
      <c r="T3214" s="43">
        <f ca="1">_xll.BInterpol('Base CDI'!$H$4:$H$28,'Base CDI'!$J$4:$J$29,S3214,"Cubic","Extrapolate=Linear","MultiX=Average","Skip=True","Sort=True")</f>
        <v>13.74754171129371</v>
      </c>
      <c r="U3214" s="43">
        <f ca="1">_xll.BInterpol('Base CDI'!$H$4:$H$28,'Base CDI'!$I$4:$I$29,S3214,"Cubic","Extrapolate=Linear","MultiX=Average","Skip=True","Sort=True")</f>
        <v>13.757626250084858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49059</v>
      </c>
      <c r="T3215" s="43">
        <f ca="1">_xll.BInterpol('Base CDI'!$H$4:$H$28,'Base CDI'!$J$4:$J$29,S3215,"Cubic","Extrapolate=Linear","MultiX=Average","Skip=True","Sort=True")</f>
        <v>13.747505426264315</v>
      </c>
      <c r="U3215" s="43">
        <f ca="1">_xll.BInterpol('Base CDI'!$H$4:$H$28,'Base CDI'!$I$4:$I$29,S3215,"Cubic","Extrapolate=Linear","MultiX=Average","Skip=True","Sort=True")</f>
        <v>13.757612981238472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49060</v>
      </c>
      <c r="T3216" s="43">
        <f ca="1">_xll.BInterpol('Base CDI'!$H$4:$H$28,'Base CDI'!$J$4:$J$29,S3216,"Cubic","Extrapolate=Linear","MultiX=Average","Skip=True","Sort=True")</f>
        <v>13.747469050765707</v>
      </c>
      <c r="U3216" s="43">
        <f ca="1">_xll.BInterpol('Base CDI'!$H$4:$H$28,'Base CDI'!$I$4:$I$29,S3216,"Cubic","Extrapolate=Linear","MultiX=Average","Skip=True","Sort=True")</f>
        <v>13.757599582294381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49061</v>
      </c>
      <c r="T3217" s="43">
        <f ca="1">_xll.BInterpol('Base CDI'!$H$4:$H$28,'Base CDI'!$J$4:$J$29,S3217,"Cubic","Extrapolate=Linear","MultiX=Average","Skip=True","Sort=True")</f>
        <v>13.747432584993746</v>
      </c>
      <c r="U3217" s="43">
        <f ca="1">_xll.BInterpol('Base CDI'!$H$4:$H$28,'Base CDI'!$I$4:$I$29,S3217,"Cubic","Extrapolate=Linear","MultiX=Average","Skip=True","Sort=True")</f>
        <v>13.757586053206849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49062</v>
      </c>
      <c r="T3218" s="43">
        <f ca="1">_xll.BInterpol('Base CDI'!$H$4:$H$28,'Base CDI'!$J$4:$J$29,S3218,"Cubic","Extrapolate=Linear","MultiX=Average","Skip=True","Sort=True")</f>
        <v>13.747396029144291</v>
      </c>
      <c r="U3218" s="43">
        <f ca="1">_xll.BInterpol('Base CDI'!$H$4:$H$28,'Base CDI'!$I$4:$I$29,S3218,"Cubic","Extrapolate=Linear","MultiX=Average","Skip=True","Sort=True")</f>
        <v>13.757572393930143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49063</v>
      </c>
      <c r="T3219" s="43">
        <f ca="1">_xll.BInterpol('Base CDI'!$H$4:$H$28,'Base CDI'!$J$4:$J$29,S3219,"Cubic","Extrapolate=Linear","MultiX=Average","Skip=True","Sort=True")</f>
        <v>13.747359383413198</v>
      </c>
      <c r="U3219" s="43">
        <f ca="1">_xll.BInterpol('Base CDI'!$H$4:$H$28,'Base CDI'!$I$4:$I$29,S3219,"Cubic","Extrapolate=Linear","MultiX=Average","Skip=True","Sort=True")</f>
        <v>13.757558604418533</v>
      </c>
    </row>
    <row r="3220" spans="16:21" x14ac:dyDescent="0.25">
      <c r="P3220" s="10">
        <v>39196</v>
      </c>
      <c r="Q3220">
        <v>16.8065</v>
      </c>
      <c r="S3220" s="42">
        <f t="shared" ca="1" si="55"/>
        <v>49064</v>
      </c>
      <c r="T3220" s="43">
        <f ca="1">_xll.BInterpol('Base CDI'!$H$4:$H$28,'Base CDI'!$J$4:$J$29,S3220,"Cubic","Extrapolate=Linear","MultiX=Average","Skip=True","Sort=True")</f>
        <v>13.747322647996326</v>
      </c>
      <c r="U3220" s="43">
        <f ca="1">_xll.BInterpol('Base CDI'!$H$4:$H$28,'Base CDI'!$I$4:$I$29,S3220,"Cubic","Extrapolate=Linear","MultiX=Average","Skip=True","Sort=True")</f>
        <v>13.757544684626282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49065</v>
      </c>
      <c r="T3221" s="43">
        <f ca="1">_xll.BInterpol('Base CDI'!$H$4:$H$28,'Base CDI'!$J$4:$J$29,S3221,"Cubic","Extrapolate=Linear","MultiX=Average","Skip=True","Sort=True")</f>
        <v>13.747285823089534</v>
      </c>
      <c r="U3221" s="43">
        <f ca="1">_xll.BInterpol('Base CDI'!$H$4:$H$28,'Base CDI'!$I$4:$I$29,S3221,"Cubic","Extrapolate=Linear","MultiX=Average","Skip=True","Sort=True")</f>
        <v>13.757530634507656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49066</v>
      </c>
      <c r="T3222" s="43">
        <f ca="1">_xll.BInterpol('Base CDI'!$H$4:$H$28,'Base CDI'!$J$4:$J$29,S3222,"Cubic","Extrapolate=Linear","MultiX=Average","Skip=True","Sort=True")</f>
        <v>13.747248908888679</v>
      </c>
      <c r="U3222" s="43">
        <f ca="1">_xll.BInterpol('Base CDI'!$H$4:$H$28,'Base CDI'!$I$4:$I$29,S3222,"Cubic","Extrapolate=Linear","MultiX=Average","Skip=True","Sort=True")</f>
        <v>13.757516454016924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49067</v>
      </c>
      <c r="T3223" s="43">
        <f ca="1">_xll.BInterpol('Base CDI'!$H$4:$H$28,'Base CDI'!$J$4:$J$29,S3223,"Cubic","Extrapolate=Linear","MultiX=Average","Skip=True","Sort=True")</f>
        <v>13.747211905589621</v>
      </c>
      <c r="U3223" s="43">
        <f ca="1">_xll.BInterpol('Base CDI'!$H$4:$H$28,'Base CDI'!$I$4:$I$29,S3223,"Cubic","Extrapolate=Linear","MultiX=Average","Skip=True","Sort=True")</f>
        <v>13.757502143108351</v>
      </c>
    </row>
    <row r="3224" spans="16:21" x14ac:dyDescent="0.25">
      <c r="P3224" s="10">
        <v>39202</v>
      </c>
      <c r="Q3224">
        <v>16.83755</v>
      </c>
      <c r="S3224" s="42">
        <f t="shared" ca="1" si="55"/>
        <v>49068</v>
      </c>
      <c r="T3224" s="43">
        <f ca="1">_xll.BInterpol('Base CDI'!$H$4:$H$28,'Base CDI'!$J$4:$J$29,S3224,"Cubic","Extrapolate=Linear","MultiX=Average","Skip=True","Sort=True")</f>
        <v>13.747174813388218</v>
      </c>
      <c r="U3224" s="43">
        <f ca="1">_xll.BInterpol('Base CDI'!$H$4:$H$28,'Base CDI'!$I$4:$I$29,S3224,"Cubic","Extrapolate=Linear","MultiX=Average","Skip=True","Sort=True")</f>
        <v>13.757487701736203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49069</v>
      </c>
      <c r="T3225" s="43">
        <f ca="1">_xll.BInterpol('Base CDI'!$H$4:$H$28,'Base CDI'!$J$4:$J$29,S3225,"Cubic","Extrapolate=Linear","MultiX=Average","Skip=True","Sort=True")</f>
        <v>13.747137632480326</v>
      </c>
      <c r="U3225" s="43">
        <f ca="1">_xll.BInterpol('Base CDI'!$H$4:$H$28,'Base CDI'!$I$4:$I$29,S3225,"Cubic","Extrapolate=Linear","MultiX=Average","Skip=True","Sort=True")</f>
        <v>13.757473129854745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49070</v>
      </c>
      <c r="T3226" s="43">
        <f ca="1">_xll.BInterpol('Base CDI'!$H$4:$H$28,'Base CDI'!$J$4:$J$29,S3226,"Cubic","Extrapolate=Linear","MultiX=Average","Skip=True","Sort=True")</f>
        <v>13.747100363061806</v>
      </c>
      <c r="U3226" s="43">
        <f ca="1">_xll.BInterpol('Base CDI'!$H$4:$H$28,'Base CDI'!$I$4:$I$29,S3226,"Cubic","Extrapolate=Linear","MultiX=Average","Skip=True","Sort=True")</f>
        <v>13.757458427418246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49071</v>
      </c>
      <c r="T3227" s="43">
        <f ca="1">_xll.BInterpol('Base CDI'!$H$4:$H$28,'Base CDI'!$J$4:$J$29,S3227,"Cubic","Extrapolate=Linear","MultiX=Average","Skip=True","Sort=True")</f>
        <v>13.747063005328515</v>
      </c>
      <c r="U3227" s="43">
        <f ca="1">_xll.BInterpol('Base CDI'!$H$4:$H$28,'Base CDI'!$I$4:$I$29,S3227,"Cubic","Extrapolate=Linear","MultiX=Average","Skip=True","Sort=True")</f>
        <v>13.757443594380973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49072</v>
      </c>
      <c r="T3228" s="43">
        <f ca="1">_xll.BInterpol('Base CDI'!$H$4:$H$28,'Base CDI'!$J$4:$J$29,S3228,"Cubic","Extrapolate=Linear","MultiX=Average","Skip=True","Sort=True")</f>
        <v>13.747025559476311</v>
      </c>
      <c r="U3228" s="43">
        <f ca="1">_xll.BInterpol('Base CDI'!$H$4:$H$28,'Base CDI'!$I$4:$I$29,S3228,"Cubic","Extrapolate=Linear","MultiX=Average","Skip=True","Sort=True")</f>
        <v>13.75742863069719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49073</v>
      </c>
      <c r="T3229" s="43">
        <f ca="1">_xll.BInterpol('Base CDI'!$H$4:$H$28,'Base CDI'!$J$4:$J$29,S3229,"Cubic","Extrapolate=Linear","MultiX=Average","Skip=True","Sort=True")</f>
        <v>13.746988025701054</v>
      </c>
      <c r="U3229" s="43">
        <f ca="1">_xll.BInterpol('Base CDI'!$H$4:$H$28,'Base CDI'!$I$4:$I$29,S3229,"Cubic","Extrapolate=Linear","MultiX=Average","Skip=True","Sort=True")</f>
        <v>13.757413536321165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49074</v>
      </c>
      <c r="T3230" s="43">
        <f ca="1">_xll.BInterpol('Base CDI'!$H$4:$H$28,'Base CDI'!$J$4:$J$29,S3230,"Cubic","Extrapolate=Linear","MultiX=Average","Skip=True","Sort=True")</f>
        <v>13.7469504041986</v>
      </c>
      <c r="U3230" s="43">
        <f ca="1">_xll.BInterpol('Base CDI'!$H$4:$H$28,'Base CDI'!$I$4:$I$29,S3230,"Cubic","Extrapolate=Linear","MultiX=Average","Skip=True","Sort=True")</f>
        <v>13.757398311207163</v>
      </c>
    </row>
    <row r="3231" spans="16:21" x14ac:dyDescent="0.25">
      <c r="P3231" s="10">
        <v>39212</v>
      </c>
      <c r="Q3231">
        <v>16.89207</v>
      </c>
      <c r="S3231" s="42">
        <f t="shared" ca="1" si="55"/>
        <v>49075</v>
      </c>
      <c r="T3231" s="43">
        <f ca="1">_xll.BInterpol('Base CDI'!$H$4:$H$28,'Base CDI'!$J$4:$J$29,S3231,"Cubic","Extrapolate=Linear","MultiX=Average","Skip=True","Sort=True")</f>
        <v>13.746912695164809</v>
      </c>
      <c r="U3231" s="43">
        <f ca="1">_xll.BInterpol('Base CDI'!$H$4:$H$28,'Base CDI'!$I$4:$I$29,S3231,"Cubic","Extrapolate=Linear","MultiX=Average","Skip=True","Sort=True")</f>
        <v>13.757382955309451</v>
      </c>
    </row>
    <row r="3232" spans="16:21" x14ac:dyDescent="0.25">
      <c r="P3232" s="10">
        <v>39213</v>
      </c>
      <c r="Q3232">
        <v>16.89988</v>
      </c>
      <c r="S3232" s="42">
        <f t="shared" ca="1" si="55"/>
        <v>49076</v>
      </c>
      <c r="T3232" s="43">
        <f ca="1">_xll.BInterpol('Base CDI'!$H$4:$H$28,'Base CDI'!$J$4:$J$29,S3232,"Cubic","Extrapolate=Linear","MultiX=Average","Skip=True","Sort=True")</f>
        <v>13.746874898795538</v>
      </c>
      <c r="U3232" s="43">
        <f ca="1">_xll.BInterpol('Base CDI'!$H$4:$H$28,'Base CDI'!$I$4:$I$29,S3232,"Cubic","Extrapolate=Linear","MultiX=Average","Skip=True","Sort=True")</f>
        <v>13.757367468582295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49077</v>
      </c>
      <c r="T3233" s="43">
        <f ca="1">_xll.BInterpol('Base CDI'!$H$4:$H$28,'Base CDI'!$J$4:$J$29,S3233,"Cubic","Extrapolate=Linear","MultiX=Average","Skip=True","Sort=True")</f>
        <v>13.746837015286646</v>
      </c>
      <c r="U3233" s="43">
        <f ca="1">_xll.BInterpol('Base CDI'!$H$4:$H$28,'Base CDI'!$I$4:$I$29,S3233,"Cubic","Extrapolate=Linear","MultiX=Average","Skip=True","Sort=True")</f>
        <v>13.757351850979964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49078</v>
      </c>
      <c r="T3234" s="43">
        <f ca="1">_xll.BInterpol('Base CDI'!$H$4:$H$28,'Base CDI'!$J$4:$J$29,S3234,"Cubic","Extrapolate=Linear","MultiX=Average","Skip=True","Sort=True")</f>
        <v>13.746799044833992</v>
      </c>
      <c r="U3234" s="43">
        <f ca="1">_xll.BInterpol('Base CDI'!$H$4:$H$28,'Base CDI'!$I$4:$I$29,S3234,"Cubic","Extrapolate=Linear","MultiX=Average","Skip=True","Sort=True")</f>
        <v>13.757336102456721</v>
      </c>
    </row>
    <row r="3235" spans="16:21" x14ac:dyDescent="0.25">
      <c r="P3235" s="10">
        <v>39218</v>
      </c>
      <c r="Q3235">
        <v>16.92333</v>
      </c>
      <c r="S3235" s="42">
        <f t="shared" ca="1" si="55"/>
        <v>49079</v>
      </c>
      <c r="T3235" s="43">
        <f ca="1">_xll.BInterpol('Base CDI'!$H$4:$H$28,'Base CDI'!$J$4:$J$29,S3235,"Cubic","Extrapolate=Linear","MultiX=Average","Skip=True","Sort=True")</f>
        <v>13.746760987633431</v>
      </c>
      <c r="U3235" s="43">
        <f ca="1">_xll.BInterpol('Base CDI'!$H$4:$H$28,'Base CDI'!$I$4:$I$29,S3235,"Cubic","Extrapolate=Linear","MultiX=Average","Skip=True","Sort=True")</f>
        <v>13.757320222966833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49080</v>
      </c>
      <c r="T3236" s="43">
        <f ca="1">_xll.BInterpol('Base CDI'!$H$4:$H$28,'Base CDI'!$J$4:$J$29,S3236,"Cubic","Extrapolate=Linear","MultiX=Average","Skip=True","Sort=True")</f>
        <v>13.746722843880825</v>
      </c>
      <c r="U3236" s="43">
        <f ca="1">_xll.BInterpol('Base CDI'!$H$4:$H$28,'Base CDI'!$I$4:$I$29,S3236,"Cubic","Extrapolate=Linear","MultiX=Average","Skip=True","Sort=True")</f>
        <v>13.757304212464568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49081</v>
      </c>
      <c r="T3237" s="43">
        <f ca="1">_xll.BInterpol('Base CDI'!$H$4:$H$28,'Base CDI'!$J$4:$J$29,S3237,"Cubic","Extrapolate=Linear","MultiX=Average","Skip=True","Sort=True")</f>
        <v>13.746684613772031</v>
      </c>
      <c r="U3237" s="43">
        <f ca="1">_xll.BInterpol('Base CDI'!$H$4:$H$28,'Base CDI'!$I$4:$I$29,S3237,"Cubic","Extrapolate=Linear","MultiX=Average","Skip=True","Sort=True")</f>
        <v>13.757288070904192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49082</v>
      </c>
      <c r="T3238" s="43">
        <f ca="1">_xll.BInterpol('Base CDI'!$H$4:$H$28,'Base CDI'!$J$4:$J$29,S3238,"Cubic","Extrapolate=Linear","MultiX=Average","Skip=True","Sort=True")</f>
        <v>13.746646297502908</v>
      </c>
      <c r="U3238" s="43">
        <f ca="1">_xll.BInterpol('Base CDI'!$H$4:$H$28,'Base CDI'!$I$4:$I$29,S3238,"Cubic","Extrapolate=Linear","MultiX=Average","Skip=True","Sort=True")</f>
        <v>13.757271798239969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49083</v>
      </c>
      <c r="T3239" s="43">
        <f ca="1">_xll.BInterpol('Base CDI'!$H$4:$H$28,'Base CDI'!$J$4:$J$29,S3239,"Cubic","Extrapolate=Linear","MultiX=Average","Skip=True","Sort=True")</f>
        <v>13.746607895269312</v>
      </c>
      <c r="U3239" s="43">
        <f ca="1">_xll.BInterpol('Base CDI'!$H$4:$H$28,'Base CDI'!$I$4:$I$29,S3239,"Cubic","Extrapolate=Linear","MultiX=Average","Skip=True","Sort=True")</f>
        <v>13.757255394426169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49084</v>
      </c>
      <c r="T3240" s="43">
        <f ca="1">_xll.BInterpol('Base CDI'!$H$4:$H$28,'Base CDI'!$J$4:$J$29,S3240,"Cubic","Extrapolate=Linear","MultiX=Average","Skip=True","Sort=True")</f>
        <v>13.746569407267103</v>
      </c>
      <c r="U3240" s="43">
        <f ca="1">_xll.BInterpol('Base CDI'!$H$4:$H$28,'Base CDI'!$I$4:$I$29,S3240,"Cubic","Extrapolate=Linear","MultiX=Average","Skip=True","Sort=True")</f>
        <v>13.757238859417056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49085</v>
      </c>
      <c r="T3241" s="43">
        <f ca="1">_xll.BInterpol('Base CDI'!$H$4:$H$28,'Base CDI'!$J$4:$J$29,S3241,"Cubic","Extrapolate=Linear","MultiX=Average","Skip=True","Sort=True")</f>
        <v>13.746530833692137</v>
      </c>
      <c r="U3241" s="43">
        <f ca="1">_xll.BInterpol('Base CDI'!$H$4:$H$28,'Base CDI'!$I$4:$I$29,S3241,"Cubic","Extrapolate=Linear","MultiX=Average","Skip=True","Sort=True")</f>
        <v>13.757222193166896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49086</v>
      </c>
      <c r="T3242" s="43">
        <f ca="1">_xll.BInterpol('Base CDI'!$H$4:$H$28,'Base CDI'!$J$4:$J$29,S3242,"Cubic","Extrapolate=Linear","MultiX=Average","Skip=True","Sort=True")</f>
        <v>13.746492174740277</v>
      </c>
      <c r="U3242" s="43">
        <f ca="1">_xll.BInterpol('Base CDI'!$H$4:$H$28,'Base CDI'!$I$4:$I$29,S3242,"Cubic","Extrapolate=Linear","MultiX=Average","Skip=True","Sort=True")</f>
        <v>13.757205395629958</v>
      </c>
    </row>
    <row r="3243" spans="16:21" x14ac:dyDescent="0.25">
      <c r="P3243" s="10">
        <v>39230</v>
      </c>
      <c r="Q3243">
        <v>16.98601</v>
      </c>
      <c r="S3243" s="42">
        <f t="shared" ca="1" si="55"/>
        <v>49087</v>
      </c>
      <c r="T3243" s="43">
        <f ca="1">_xll.BInterpol('Base CDI'!$H$4:$H$28,'Base CDI'!$J$4:$J$29,S3243,"Cubic","Extrapolate=Linear","MultiX=Average","Skip=True","Sort=True")</f>
        <v>13.746453430607378</v>
      </c>
      <c r="U3243" s="43">
        <f ca="1">_xll.BInterpol('Base CDI'!$H$4:$H$28,'Base CDI'!$I$4:$I$29,S3243,"Cubic","Extrapolate=Linear","MultiX=Average","Skip=True","Sort=True")</f>
        <v>13.757188466760507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49088</v>
      </c>
      <c r="T3244" s="43">
        <f ca="1">_xll.BInterpol('Base CDI'!$H$4:$H$28,'Base CDI'!$J$4:$J$29,S3244,"Cubic","Extrapolate=Linear","MultiX=Average","Skip=True","Sort=True")</f>
        <v>13.746414601489297</v>
      </c>
      <c r="U3244" s="43">
        <f ca="1">_xll.BInterpol('Base CDI'!$H$4:$H$28,'Base CDI'!$I$4:$I$29,S3244,"Cubic","Extrapolate=Linear","MultiX=Average","Skip=True","Sort=True")</f>
        <v>13.757171406512809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49089</v>
      </c>
      <c r="T3245" s="43">
        <f ca="1">_xll.BInterpol('Base CDI'!$H$4:$H$28,'Base CDI'!$J$4:$J$29,S3245,"Cubic","Extrapolate=Linear","MultiX=Average","Skip=True","Sort=True")</f>
        <v>13.746375687581896</v>
      </c>
      <c r="U3245" s="43">
        <f ca="1">_xll.BInterpol('Base CDI'!$H$4:$H$28,'Base CDI'!$I$4:$I$29,S3245,"Cubic","Extrapolate=Linear","MultiX=Average","Skip=True","Sort=True")</f>
        <v>13.75715421484113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49090</v>
      </c>
      <c r="T3246" s="43">
        <f ca="1">_xll.BInterpol('Base CDI'!$H$4:$H$28,'Base CDI'!$J$4:$J$29,S3246,"Cubic","Extrapolate=Linear","MultiX=Average","Skip=True","Sort=True")</f>
        <v>13.74633668908103</v>
      </c>
      <c r="U3246" s="43">
        <f ca="1">_xll.BInterpol('Base CDI'!$H$4:$H$28,'Base CDI'!$I$4:$I$29,S3246,"Cubic","Extrapolate=Linear","MultiX=Average","Skip=True","Sort=True")</f>
        <v>13.757136891699737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49091</v>
      </c>
      <c r="T3247" s="43">
        <f ca="1">_xll.BInterpol('Base CDI'!$H$4:$H$28,'Base CDI'!$J$4:$J$29,S3247,"Cubic","Extrapolate=Linear","MultiX=Average","Skip=True","Sort=True")</f>
        <v>13.746297606182559</v>
      </c>
      <c r="U3247" s="43">
        <f ca="1">_xll.BInterpol('Base CDI'!$H$4:$H$28,'Base CDI'!$I$4:$I$29,S3247,"Cubic","Extrapolate=Linear","MultiX=Average","Skip=True","Sort=True")</f>
        <v>13.757119437042897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49092</v>
      </c>
      <c r="T3248" s="43">
        <f ca="1">_xll.BInterpol('Base CDI'!$H$4:$H$28,'Base CDI'!$J$4:$J$29,S3248,"Cubic","Extrapolate=Linear","MultiX=Average","Skip=True","Sort=True")</f>
        <v>13.746258439082341</v>
      </c>
      <c r="U3248" s="43">
        <f ca="1">_xll.BInterpol('Base CDI'!$H$4:$H$28,'Base CDI'!$I$4:$I$29,S3248,"Cubic","Extrapolate=Linear","MultiX=Average","Skip=True","Sort=True")</f>
        <v>13.757101850824878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49093</v>
      </c>
      <c r="T3249" s="43">
        <f ca="1">_xll.BInterpol('Base CDI'!$H$4:$H$28,'Base CDI'!$J$4:$J$29,S3249,"Cubic","Extrapolate=Linear","MultiX=Average","Skip=True","Sort=True")</f>
        <v>13.746219187976234</v>
      </c>
      <c r="U3249" s="43">
        <f ca="1">_xll.BInterpol('Base CDI'!$H$4:$H$28,'Base CDI'!$I$4:$I$29,S3249,"Cubic","Extrapolate=Linear","MultiX=Average","Skip=True","Sort=True")</f>
        <v>13.757084132999941</v>
      </c>
    </row>
    <row r="3250" spans="16:21" x14ac:dyDescent="0.25">
      <c r="P3250" s="10">
        <v>39239</v>
      </c>
      <c r="Q3250">
        <v>17.04119</v>
      </c>
      <c r="S3250" s="42">
        <f t="shared" ca="1" si="55"/>
        <v>49094</v>
      </c>
      <c r="T3250" s="43">
        <f ca="1">_xll.BInterpol('Base CDI'!$H$4:$H$28,'Base CDI'!$J$4:$J$29,S3250,"Cubic","Extrapolate=Linear","MultiX=Average","Skip=True","Sort=True")</f>
        <v>13.746179853060097</v>
      </c>
      <c r="U3250" s="43">
        <f ca="1">_xll.BInterpol('Base CDI'!$H$4:$H$28,'Base CDI'!$I$4:$I$29,S3250,"Cubic","Extrapolate=Linear","MultiX=Average","Skip=True","Sort=True")</f>
        <v>13.757066283522358</v>
      </c>
    </row>
    <row r="3251" spans="16:21" x14ac:dyDescent="0.25">
      <c r="P3251" s="10">
        <v>39241</v>
      </c>
      <c r="Q3251">
        <v>17.04909</v>
      </c>
      <c r="S3251" s="42">
        <f t="shared" ca="1" si="55"/>
        <v>49095</v>
      </c>
      <c r="T3251" s="43">
        <f ca="1">_xll.BInterpol('Base CDI'!$H$4:$H$28,'Base CDI'!$J$4:$J$29,S3251,"Cubic","Extrapolate=Linear","MultiX=Average","Skip=True","Sort=True")</f>
        <v>13.746140434529787</v>
      </c>
      <c r="U3251" s="43">
        <f ca="1">_xll.BInterpol('Base CDI'!$H$4:$H$28,'Base CDI'!$I$4:$I$29,S3251,"Cubic","Extrapolate=Linear","MultiX=Average","Skip=True","Sort=True")</f>
        <v>13.757048302346391</v>
      </c>
    </row>
    <row r="3252" spans="16:21" x14ac:dyDescent="0.25">
      <c r="P3252" s="10">
        <v>39244</v>
      </c>
      <c r="Q3252">
        <v>17.05668</v>
      </c>
      <c r="S3252" s="42">
        <f t="shared" ca="1" si="55"/>
        <v>49096</v>
      </c>
      <c r="T3252" s="43">
        <f ca="1">_xll.BInterpol('Base CDI'!$H$4:$H$28,'Base CDI'!$J$4:$J$29,S3252,"Cubic","Extrapolate=Linear","MultiX=Average","Skip=True","Sort=True")</f>
        <v>13.746100932581161</v>
      </c>
      <c r="U3252" s="43">
        <f ca="1">_xll.BInterpol('Base CDI'!$H$4:$H$28,'Base CDI'!$I$4:$I$29,S3252,"Cubic","Extrapolate=Linear","MultiX=Average","Skip=True","Sort=True")</f>
        <v>13.75703018942631</v>
      </c>
    </row>
    <row r="3253" spans="16:21" x14ac:dyDescent="0.25">
      <c r="P3253" s="10">
        <v>39245</v>
      </c>
      <c r="Q3253">
        <v>17.06428</v>
      </c>
      <c r="S3253" s="42">
        <f t="shared" ca="1" si="55"/>
        <v>49097</v>
      </c>
      <c r="T3253" s="43">
        <f ca="1">_xll.BInterpol('Base CDI'!$H$4:$H$28,'Base CDI'!$J$4:$J$29,S3253,"Cubic","Extrapolate=Linear","MultiX=Average","Skip=True","Sort=True")</f>
        <v>13.746061347410082</v>
      </c>
      <c r="U3253" s="43">
        <f ca="1">_xll.BInterpol('Base CDI'!$H$4:$H$28,'Base CDI'!$I$4:$I$29,S3253,"Cubic","Extrapolate=Linear","MultiX=Average","Skip=True","Sort=True")</f>
        <v>13.757011944716378</v>
      </c>
    </row>
    <row r="3254" spans="16:21" x14ac:dyDescent="0.25">
      <c r="P3254" s="10">
        <v>39246</v>
      </c>
      <c r="Q3254">
        <v>17.07188</v>
      </c>
      <c r="S3254" s="42">
        <f t="shared" ca="1" si="55"/>
        <v>49098</v>
      </c>
      <c r="T3254" s="43">
        <f ca="1">_xll.BInterpol('Base CDI'!$H$4:$H$28,'Base CDI'!$J$4:$J$29,S3254,"Cubic","Extrapolate=Linear","MultiX=Average","Skip=True","Sort=True")</f>
        <v>13.746021679212404</v>
      </c>
      <c r="U3254" s="43">
        <f ca="1">_xll.BInterpol('Base CDI'!$H$4:$H$28,'Base CDI'!$I$4:$I$29,S3254,"Cubic","Extrapolate=Linear","MultiX=Average","Skip=True","Sort=True")</f>
        <v>13.756993568170865</v>
      </c>
    </row>
    <row r="3255" spans="16:21" x14ac:dyDescent="0.25">
      <c r="P3255" s="10">
        <v>39247</v>
      </c>
      <c r="Q3255">
        <v>17.07948</v>
      </c>
      <c r="S3255" s="42">
        <f t="shared" ca="1" si="55"/>
        <v>49099</v>
      </c>
      <c r="T3255" s="43">
        <f ca="1">_xll.BInterpol('Base CDI'!$H$4:$H$28,'Base CDI'!$J$4:$J$29,S3255,"Cubic","Extrapolate=Linear","MultiX=Average","Skip=True","Sort=True")</f>
        <v>13.745981928183987</v>
      </c>
      <c r="U3255" s="43">
        <f ca="1">_xll.BInterpol('Base CDI'!$H$4:$H$28,'Base CDI'!$I$4:$I$29,S3255,"Cubic","Extrapolate=Linear","MultiX=Average","Skip=True","Sort=True")</f>
        <v>13.756975059744034</v>
      </c>
    </row>
    <row r="3256" spans="16:21" x14ac:dyDescent="0.25">
      <c r="P3256" s="10">
        <v>39248</v>
      </c>
      <c r="Q3256">
        <v>17.08708</v>
      </c>
      <c r="S3256" s="42">
        <f t="shared" ca="1" si="55"/>
        <v>49100</v>
      </c>
      <c r="T3256" s="43">
        <f ca="1">_xll.BInterpol('Base CDI'!$H$4:$H$28,'Base CDI'!$J$4:$J$29,S3256,"Cubic","Extrapolate=Linear","MultiX=Average","Skip=True","Sort=True")</f>
        <v>13.745942094520688</v>
      </c>
      <c r="U3256" s="43">
        <f ca="1">_xll.BInterpol('Base CDI'!$H$4:$H$28,'Base CDI'!$I$4:$I$29,S3256,"Cubic","Extrapolate=Linear","MultiX=Average","Skip=True","Sort=True")</f>
        <v>13.756956419390155</v>
      </c>
    </row>
    <row r="3257" spans="16:21" x14ac:dyDescent="0.25">
      <c r="P3257" s="10">
        <v>39251</v>
      </c>
      <c r="Q3257">
        <v>17.09468</v>
      </c>
      <c r="S3257" s="42">
        <f t="shared" ca="1" si="55"/>
        <v>49101</v>
      </c>
      <c r="T3257" s="43">
        <f ca="1">_xll.BInterpol('Base CDI'!$H$4:$H$28,'Base CDI'!$J$4:$J$29,S3257,"Cubic","Extrapolate=Linear","MultiX=Average","Skip=True","Sort=True")</f>
        <v>13.745902178418367</v>
      </c>
      <c r="U3257" s="43">
        <f ca="1">_xll.BInterpol('Base CDI'!$H$4:$H$28,'Base CDI'!$I$4:$I$29,S3257,"Cubic","Extrapolate=Linear","MultiX=Average","Skip=True","Sort=True")</f>
        <v>13.756937647063491</v>
      </c>
    </row>
    <row r="3258" spans="16:21" x14ac:dyDescent="0.25">
      <c r="P3258" s="10">
        <v>39252</v>
      </c>
      <c r="Q3258">
        <v>17.10229</v>
      </c>
      <c r="S3258" s="42">
        <f t="shared" ca="1" si="55"/>
        <v>49102</v>
      </c>
      <c r="T3258" s="43">
        <f ca="1">_xll.BInterpol('Base CDI'!$H$4:$H$28,'Base CDI'!$J$4:$J$29,S3258,"Cubic","Extrapolate=Linear","MultiX=Average","Skip=True","Sort=True")</f>
        <v>13.745862180072882</v>
      </c>
      <c r="U3258" s="43">
        <f ca="1">_xll.BInterpol('Base CDI'!$H$4:$H$28,'Base CDI'!$I$4:$I$29,S3258,"Cubic","Extrapolate=Linear","MultiX=Average","Skip=True","Sort=True")</f>
        <v>13.756918742718311</v>
      </c>
    </row>
    <row r="3259" spans="16:21" x14ac:dyDescent="0.25">
      <c r="P3259" s="10">
        <v>39253</v>
      </c>
      <c r="Q3259">
        <v>17.1099</v>
      </c>
      <c r="S3259" s="42">
        <f t="shared" ca="1" si="55"/>
        <v>49103</v>
      </c>
      <c r="T3259" s="43">
        <f ca="1">_xll.BInterpol('Base CDI'!$H$4:$H$28,'Base CDI'!$J$4:$J$29,S3259,"Cubic","Extrapolate=Linear","MultiX=Average","Skip=True","Sort=True")</f>
        <v>13.74582209968009</v>
      </c>
      <c r="U3259" s="43">
        <f ca="1">_xll.BInterpol('Base CDI'!$H$4:$H$28,'Base CDI'!$I$4:$I$29,S3259,"Cubic","Extrapolate=Linear","MultiX=Average","Skip=True","Sort=True")</f>
        <v>13.756899706308879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49104</v>
      </c>
      <c r="T3260" s="43">
        <f ca="1">_xll.BInterpol('Base CDI'!$H$4:$H$28,'Base CDI'!$J$4:$J$29,S3260,"Cubic","Extrapolate=Linear","MultiX=Average","Skip=True","Sort=True")</f>
        <v>13.745781937435851</v>
      </c>
      <c r="U3260" s="43">
        <f ca="1">_xll.BInterpol('Base CDI'!$H$4:$H$28,'Base CDI'!$I$4:$I$29,S3260,"Cubic","Extrapolate=Linear","MultiX=Average","Skip=True","Sort=True")</f>
        <v>13.756880537789463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49105</v>
      </c>
      <c r="T3261" s="43">
        <f ca="1">_xll.BInterpol('Base CDI'!$H$4:$H$28,'Base CDI'!$J$4:$J$29,S3261,"Cubic","Extrapolate=Linear","MultiX=Average","Skip=True","Sort=True")</f>
        <v>13.74574169353602</v>
      </c>
      <c r="U3261" s="43">
        <f ca="1">_xll.BInterpol('Base CDI'!$H$4:$H$28,'Base CDI'!$I$4:$I$29,S3261,"Cubic","Extrapolate=Linear","MultiX=Average","Skip=True","Sort=True")</f>
        <v>13.756861237114329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49106</v>
      </c>
      <c r="T3262" s="43">
        <f ca="1">_xll.BInterpol('Base CDI'!$H$4:$H$28,'Base CDI'!$J$4:$J$29,S3262,"Cubic","Extrapolate=Linear","MultiX=Average","Skip=True","Sort=True")</f>
        <v>13.745701368176459</v>
      </c>
      <c r="U3262" s="43">
        <f ca="1">_xll.BInterpol('Base CDI'!$H$4:$H$28,'Base CDI'!$I$4:$I$29,S3262,"Cubic","Extrapolate=Linear","MultiX=Average","Skip=True","Sort=True")</f>
        <v>13.756841804237744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49107</v>
      </c>
      <c r="T3263" s="43">
        <f ca="1">_xll.BInterpol('Base CDI'!$H$4:$H$28,'Base CDI'!$J$4:$J$29,S3263,"Cubic","Extrapolate=Linear","MultiX=Average","Skip=True","Sort=True")</f>
        <v>13.745660961553025</v>
      </c>
      <c r="U3263" s="43">
        <f ca="1">_xll.BInterpol('Base CDI'!$H$4:$H$28,'Base CDI'!$I$4:$I$29,S3263,"Cubic","Extrapolate=Linear","MultiX=Average","Skip=True","Sort=True")</f>
        <v>13.756822239113973</v>
      </c>
    </row>
    <row r="3264" spans="16:21" x14ac:dyDescent="0.25">
      <c r="P3264" s="10">
        <v>39260</v>
      </c>
      <c r="Q3264">
        <v>17.14799</v>
      </c>
      <c r="S3264" s="42">
        <f t="shared" ca="1" si="55"/>
        <v>49108</v>
      </c>
      <c r="T3264" s="43">
        <f ca="1">_xll.BInterpol('Base CDI'!$H$4:$H$28,'Base CDI'!$J$4:$J$29,S3264,"Cubic","Extrapolate=Linear","MultiX=Average","Skip=True","Sort=True")</f>
        <v>13.745620473861576</v>
      </c>
      <c r="U3264" s="43">
        <f ca="1">_xll.BInterpol('Base CDI'!$H$4:$H$28,'Base CDI'!$I$4:$I$29,S3264,"Cubic","Extrapolate=Linear","MultiX=Average","Skip=True","Sort=True")</f>
        <v>13.756802541697285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49109</v>
      </c>
      <c r="T3265" s="43">
        <f ca="1">_xll.BInterpol('Base CDI'!$H$4:$H$28,'Base CDI'!$J$4:$J$29,S3265,"Cubic","Extrapolate=Linear","MultiX=Average","Skip=True","Sort=True")</f>
        <v>13.745579905297969</v>
      </c>
      <c r="U3265" s="43">
        <f ca="1">_xll.BInterpol('Base CDI'!$H$4:$H$28,'Base CDI'!$I$4:$I$29,S3265,"Cubic","Extrapolate=Linear","MultiX=Average","Skip=True","Sort=True")</f>
        <v>13.756782711941943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49110</v>
      </c>
      <c r="T3266" s="43">
        <f ca="1">_xll.BInterpol('Base CDI'!$H$4:$H$28,'Base CDI'!$J$4:$J$29,S3266,"Cubic","Extrapolate=Linear","MultiX=Average","Skip=True","Sort=True")</f>
        <v>13.745539256058066</v>
      </c>
      <c r="U3266" s="43">
        <f ca="1">_xll.BInterpol('Base CDI'!$H$4:$H$28,'Base CDI'!$I$4:$I$29,S3266,"Cubic","Extrapolate=Linear","MultiX=Average","Skip=True","Sort=True")</f>
        <v>13.756762749802215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49111</v>
      </c>
      <c r="T3267" s="43">
        <f ca="1">_xll.BInterpol('Base CDI'!$H$4:$H$28,'Base CDI'!$J$4:$J$29,S3267,"Cubic","Extrapolate=Linear","MultiX=Average","Skip=True","Sort=True")</f>
        <v>13.745498526337721</v>
      </c>
      <c r="U3267" s="43">
        <f ca="1">_xll.BInterpol('Base CDI'!$H$4:$H$28,'Base CDI'!$I$4:$I$29,S3267,"Cubic","Extrapolate=Linear","MultiX=Average","Skip=True","Sort=True")</f>
        <v>13.756742655232367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49112</v>
      </c>
      <c r="T3268" s="43">
        <f ca="1">_xll.BInterpol('Base CDI'!$H$4:$H$28,'Base CDI'!$J$4:$J$29,S3268,"Cubic","Extrapolate=Linear","MultiX=Average","Skip=True","Sort=True")</f>
        <v>13.745457716332794</v>
      </c>
      <c r="U3268" s="43">
        <f ca="1">_xll.BInterpol('Base CDI'!$H$4:$H$28,'Base CDI'!$I$4:$I$29,S3268,"Cubic","Extrapolate=Linear","MultiX=Average","Skip=True","Sort=True")</f>
        <v>13.756722428186666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49113</v>
      </c>
      <c r="T3269" s="43">
        <f ca="1">_xll.BInterpol('Base CDI'!$H$4:$H$28,'Base CDI'!$J$4:$J$29,S3269,"Cubic","Extrapolate=Linear","MultiX=Average","Skip=True","Sort=True")</f>
        <v>13.745416826239145</v>
      </c>
      <c r="U3269" s="43">
        <f ca="1">_xll.BInterpol('Base CDI'!$H$4:$H$28,'Base CDI'!$I$4:$I$29,S3269,"Cubic","Extrapolate=Linear","MultiX=Average","Skip=True","Sort=True")</f>
        <v>13.756702068619379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49114</v>
      </c>
      <c r="T3270" s="43">
        <f ca="1">_xll.BInterpol('Base CDI'!$H$4:$H$28,'Base CDI'!$J$4:$J$29,S3270,"Cubic","Extrapolate=Linear","MultiX=Average","Skip=True","Sort=True")</f>
        <v>13.745375856252629</v>
      </c>
      <c r="U3270" s="43">
        <f ca="1">_xll.BInterpol('Base CDI'!$H$4:$H$28,'Base CDI'!$I$4:$I$29,S3270,"Cubic","Extrapolate=Linear","MultiX=Average","Skip=True","Sort=True")</f>
        <v>13.756681576484771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49115</v>
      </c>
      <c r="T3271" s="43">
        <f ca="1">_xll.BInterpol('Base CDI'!$H$4:$H$28,'Base CDI'!$J$4:$J$29,S3271,"Cubic","Extrapolate=Linear","MultiX=Average","Skip=True","Sort=True")</f>
        <v>13.745334806569106</v>
      </c>
      <c r="U3271" s="43">
        <f ca="1">_xll.BInterpol('Base CDI'!$H$4:$H$28,'Base CDI'!$I$4:$I$29,S3271,"Cubic","Extrapolate=Linear","MultiX=Average","Skip=True","Sort=True")</f>
        <v>13.756660951737109</v>
      </c>
    </row>
    <row r="3272" spans="16:21" x14ac:dyDescent="0.25">
      <c r="P3272" s="10">
        <v>39272</v>
      </c>
      <c r="Q3272">
        <v>17.20918</v>
      </c>
      <c r="S3272" s="42">
        <f t="shared" ca="1" si="55"/>
        <v>49116</v>
      </c>
      <c r="T3272" s="43">
        <f ca="1">_xll.BInterpol('Base CDI'!$H$4:$H$28,'Base CDI'!$J$4:$J$29,S3272,"Cubic","Extrapolate=Linear","MultiX=Average","Skip=True","Sort=True")</f>
        <v>13.745293677384437</v>
      </c>
      <c r="U3272" s="43">
        <f ca="1">_xll.BInterpol('Base CDI'!$H$4:$H$28,'Base CDI'!$I$4:$I$29,S3272,"Cubic","Extrapolate=Linear","MultiX=Average","Skip=True","Sort=True")</f>
        <v>13.756640194330659</v>
      </c>
    </row>
    <row r="3273" spans="16:21" x14ac:dyDescent="0.25">
      <c r="P3273" s="10">
        <v>39273</v>
      </c>
      <c r="Q3273">
        <v>17.21686</v>
      </c>
      <c r="S3273" s="42">
        <f t="shared" ca="1" si="55"/>
        <v>49117</v>
      </c>
      <c r="T3273" s="43">
        <f ca="1">_xll.BInterpol('Base CDI'!$H$4:$H$28,'Base CDI'!$J$4:$J$29,S3273,"Cubic","Extrapolate=Linear","MultiX=Average","Skip=True","Sort=True")</f>
        <v>13.745252468894474</v>
      </c>
      <c r="U3273" s="43">
        <f ca="1">_xll.BInterpol('Base CDI'!$H$4:$H$28,'Base CDI'!$I$4:$I$29,S3273,"Cubic","Extrapolate=Linear","MultiX=Average","Skip=True","Sort=True")</f>
        <v>13.756619304219688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49118</v>
      </c>
      <c r="T3274" s="43">
        <f ca="1">_xll.BInterpol('Base CDI'!$H$4:$H$28,'Base CDI'!$J$4:$J$29,S3274,"Cubic","Extrapolate=Linear","MultiX=Average","Skip=True","Sort=True")</f>
        <v>13.74521118129508</v>
      </c>
      <c r="U3274" s="43">
        <f ca="1">_xll.BInterpol('Base CDI'!$H$4:$H$28,'Base CDI'!$I$4:$I$29,S3274,"Cubic","Extrapolate=Linear","MultiX=Average","Skip=True","Sort=True")</f>
        <v>13.756598281358464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49119</v>
      </c>
      <c r="T3275" s="43">
        <f ca="1">_xll.BInterpol('Base CDI'!$H$4:$H$28,'Base CDI'!$J$4:$J$29,S3275,"Cubic","Extrapolate=Linear","MultiX=Average","Skip=True","Sort=True")</f>
        <v>13.745169814782113</v>
      </c>
      <c r="U3275" s="43">
        <f ca="1">_xll.BInterpol('Base CDI'!$H$4:$H$28,'Base CDI'!$I$4:$I$29,S3275,"Cubic","Extrapolate=Linear","MultiX=Average","Skip=True","Sort=True")</f>
        <v>13.75657712570125</v>
      </c>
    </row>
    <row r="3276" spans="16:21" x14ac:dyDescent="0.25">
      <c r="P3276" s="10">
        <v>39276</v>
      </c>
      <c r="Q3276">
        <v>17.23987</v>
      </c>
      <c r="S3276" s="42">
        <f t="shared" ca="1" si="56"/>
        <v>49120</v>
      </c>
      <c r="T3276" s="43">
        <f ca="1">_xll.BInterpol('Base CDI'!$H$4:$H$28,'Base CDI'!$J$4:$J$29,S3276,"Cubic","Extrapolate=Linear","MultiX=Average","Skip=True","Sort=True")</f>
        <v>13.745128369551429</v>
      </c>
      <c r="U3276" s="43">
        <f ca="1">_xll.BInterpol('Base CDI'!$H$4:$H$28,'Base CDI'!$I$4:$I$29,S3276,"Cubic","Extrapolate=Linear","MultiX=Average","Skip=True","Sort=True")</f>
        <v>13.756555837202313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49121</v>
      </c>
      <c r="T3277" s="43">
        <f ca="1">_xll.BInterpol('Base CDI'!$H$4:$H$28,'Base CDI'!$J$4:$J$29,S3277,"Cubic","Extrapolate=Linear","MultiX=Average","Skip=True","Sort=True")</f>
        <v>13.745086845798888</v>
      </c>
      <c r="U3277" s="43">
        <f ca="1">_xll.BInterpol('Base CDI'!$H$4:$H$28,'Base CDI'!$I$4:$I$29,S3277,"Cubic","Extrapolate=Linear","MultiX=Average","Skip=True","Sort=True")</f>
        <v>13.756534415815922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49122</v>
      </c>
      <c r="T3278" s="43">
        <f ca="1">_xll.BInterpol('Base CDI'!$H$4:$H$28,'Base CDI'!$J$4:$J$29,S3278,"Cubic","Extrapolate=Linear","MultiX=Average","Skip=True","Sort=True")</f>
        <v>13.745045243720346</v>
      </c>
      <c r="U3278" s="43">
        <f ca="1">_xll.BInterpol('Base CDI'!$H$4:$H$28,'Base CDI'!$I$4:$I$29,S3278,"Cubic","Extrapolate=Linear","MultiX=Average","Skip=True","Sort=True")</f>
        <v>13.756512861496342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49123</v>
      </c>
      <c r="T3279" s="43">
        <f ca="1">_xll.BInterpol('Base CDI'!$H$4:$H$28,'Base CDI'!$J$4:$J$29,S3279,"Cubic","Extrapolate=Linear","MultiX=Average","Skip=True","Sort=True")</f>
        <v>13.745003563511666</v>
      </c>
      <c r="U3279" s="43">
        <f ca="1">_xll.BInterpol('Base CDI'!$H$4:$H$28,'Base CDI'!$I$4:$I$29,S3279,"Cubic","Extrapolate=Linear","MultiX=Average","Skip=True","Sort=True")</f>
        <v>13.756491174197837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49124</v>
      </c>
      <c r="T3280" s="43">
        <f ca="1">_xll.BInterpol('Base CDI'!$H$4:$H$28,'Base CDI'!$J$4:$J$29,S3280,"Cubic","Extrapolate=Linear","MultiX=Average","Skip=True","Sort=True")</f>
        <v>13.744961805368701</v>
      </c>
      <c r="U3280" s="43">
        <f ca="1">_xll.BInterpol('Base CDI'!$H$4:$H$28,'Base CDI'!$I$4:$I$29,S3280,"Cubic","Extrapolate=Linear","MultiX=Average","Skip=True","Sort=True")</f>
        <v>13.756469353874678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49125</v>
      </c>
      <c r="T3281" s="43">
        <f ca="1">_xll.BInterpol('Base CDI'!$H$4:$H$28,'Base CDI'!$J$4:$J$29,S3281,"Cubic","Extrapolate=Linear","MultiX=Average","Skip=True","Sort=True")</f>
        <v>13.744919969487313</v>
      </c>
      <c r="U3281" s="43">
        <f ca="1">_xll.BInterpol('Base CDI'!$H$4:$H$28,'Base CDI'!$I$4:$I$29,S3281,"Cubic","Extrapolate=Linear","MultiX=Average","Skip=True","Sort=True")</f>
        <v>13.756447400481127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49126</v>
      </c>
      <c r="T3282" s="43">
        <f ca="1">_xll.BInterpol('Base CDI'!$H$4:$H$28,'Base CDI'!$J$4:$J$29,S3282,"Cubic","Extrapolate=Linear","MultiX=Average","Skip=True","Sort=True")</f>
        <v>13.744878056063358</v>
      </c>
      <c r="U3282" s="43">
        <f ca="1">_xll.BInterpol('Base CDI'!$H$4:$H$28,'Base CDI'!$I$4:$I$29,S3282,"Cubic","Extrapolate=Linear","MultiX=Average","Skip=True","Sort=True")</f>
        <v>13.756425313971453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49127</v>
      </c>
      <c r="T3283" s="43">
        <f ca="1">_xll.BInterpol('Base CDI'!$H$4:$H$28,'Base CDI'!$J$4:$J$29,S3283,"Cubic","Extrapolate=Linear","MultiX=Average","Skip=True","Sort=True")</f>
        <v>13.744836065292697</v>
      </c>
      <c r="U3283" s="43">
        <f ca="1">_xll.BInterpol('Base CDI'!$H$4:$H$28,'Base CDI'!$I$4:$I$29,S3283,"Cubic","Extrapolate=Linear","MultiX=Average","Skip=True","Sort=True")</f>
        <v>13.756403094299921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49128</v>
      </c>
      <c r="T3284" s="43">
        <f ca="1">_xll.BInterpol('Base CDI'!$H$4:$H$28,'Base CDI'!$J$4:$J$29,S3284,"Cubic","Extrapolate=Linear","MultiX=Average","Skip=True","Sort=True")</f>
        <v>13.744793997371184</v>
      </c>
      <c r="U3284" s="43">
        <f ca="1">_xll.BInterpol('Base CDI'!$H$4:$H$28,'Base CDI'!$I$4:$I$29,S3284,"Cubic","Extrapolate=Linear","MultiX=Average","Skip=True","Sort=True")</f>
        <v>13.7563807414208</v>
      </c>
    </row>
    <row r="3285" spans="16:21" x14ac:dyDescent="0.25">
      <c r="P3285" s="10">
        <v>39289</v>
      </c>
      <c r="Q3285">
        <v>17.30753</v>
      </c>
      <c r="S3285" s="42">
        <f t="shared" ca="1" si="56"/>
        <v>49129</v>
      </c>
      <c r="T3285" s="43">
        <f ca="1">_xll.BInterpol('Base CDI'!$H$4:$H$28,'Base CDI'!$J$4:$J$29,S3285,"Cubic","Extrapolate=Linear","MultiX=Average","Skip=True","Sort=True")</f>
        <v>13.74475185249468</v>
      </c>
      <c r="U3285" s="43">
        <f ca="1">_xll.BInterpol('Base CDI'!$H$4:$H$28,'Base CDI'!$I$4:$I$29,S3285,"Cubic","Extrapolate=Linear","MultiX=Average","Skip=True","Sort=True")</f>
        <v>13.756358255288353</v>
      </c>
    </row>
    <row r="3286" spans="16:21" x14ac:dyDescent="0.25">
      <c r="P3286" s="10">
        <v>39290</v>
      </c>
      <c r="Q3286">
        <v>17.31493</v>
      </c>
      <c r="S3286" s="42">
        <f t="shared" ca="1" si="56"/>
        <v>49130</v>
      </c>
      <c r="T3286" s="43">
        <f ca="1">_xll.BInterpol('Base CDI'!$H$4:$H$28,'Base CDI'!$J$4:$J$29,S3286,"Cubic","Extrapolate=Linear","MultiX=Average","Skip=True","Sort=True")</f>
        <v>13.744709630859044</v>
      </c>
      <c r="U3286" s="43">
        <f ca="1">_xll.BInterpol('Base CDI'!$H$4:$H$28,'Base CDI'!$I$4:$I$29,S3286,"Cubic","Extrapolate=Linear","MultiX=Average","Skip=True","Sort=True")</f>
        <v>13.75633563585685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49131</v>
      </c>
      <c r="T3287" s="43">
        <f ca="1">_xll.BInterpol('Base CDI'!$H$4:$H$28,'Base CDI'!$J$4:$J$29,S3287,"Cubic","Extrapolate=Linear","MultiX=Average","Skip=True","Sort=True")</f>
        <v>13.744667332660134</v>
      </c>
      <c r="U3287" s="43">
        <f ca="1">_xll.BInterpol('Base CDI'!$H$4:$H$28,'Base CDI'!$I$4:$I$29,S3287,"Cubic","Extrapolate=Linear","MultiX=Average","Skip=True","Sort=True")</f>
        <v>13.756312883080552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49132</v>
      </c>
      <c r="T3288" s="43">
        <f ca="1">_xll.BInterpol('Base CDI'!$H$4:$H$28,'Base CDI'!$J$4:$J$29,S3288,"Cubic","Extrapolate=Linear","MultiX=Average","Skip=True","Sort=True")</f>
        <v>13.744624958093805</v>
      </c>
      <c r="U3288" s="43">
        <f ca="1">_xll.BInterpol('Base CDI'!$H$4:$H$28,'Base CDI'!$I$4:$I$29,S3288,"Cubic","Extrapolate=Linear","MultiX=Average","Skip=True","Sort=True")</f>
        <v>13.756289996913731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49133</v>
      </c>
      <c r="T3289" s="43">
        <f ca="1">_xll.BInterpol('Base CDI'!$H$4:$H$28,'Base CDI'!$J$4:$J$29,S3289,"Cubic","Extrapolate=Linear","MultiX=Average","Skip=True","Sort=True")</f>
        <v>13.744582507355918</v>
      </c>
      <c r="U3289" s="43">
        <f ca="1">_xll.BInterpol('Base CDI'!$H$4:$H$28,'Base CDI'!$I$4:$I$29,S3289,"Cubic","Extrapolate=Linear","MultiX=Average","Skip=True","Sort=True")</f>
        <v>13.75626697731065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49134</v>
      </c>
      <c r="T3290" s="43">
        <f ca="1">_xll.BInterpol('Base CDI'!$H$4:$H$28,'Base CDI'!$J$4:$J$29,S3290,"Cubic","Extrapolate=Linear","MultiX=Average","Skip=True","Sort=True")</f>
        <v>13.744539980642333</v>
      </c>
      <c r="U3290" s="43">
        <f ca="1">_xll.BInterpol('Base CDI'!$H$4:$H$28,'Base CDI'!$I$4:$I$29,S3290,"Cubic","Extrapolate=Linear","MultiX=Average","Skip=True","Sort=True")</f>
        <v>13.756243824225578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49135</v>
      </c>
      <c r="T3291" s="43">
        <f ca="1">_xll.BInterpol('Base CDI'!$H$4:$H$28,'Base CDI'!$J$4:$J$29,S3291,"Cubic","Extrapolate=Linear","MultiX=Average","Skip=True","Sort=True")</f>
        <v>13.744497378148905</v>
      </c>
      <c r="U3291" s="43">
        <f ca="1">_xll.BInterpol('Base CDI'!$H$4:$H$28,'Base CDI'!$I$4:$I$29,S3291,"Cubic","Extrapolate=Linear","MultiX=Average","Skip=True","Sort=True")</f>
        <v>13.75622053761278</v>
      </c>
    </row>
    <row r="3292" spans="16:21" x14ac:dyDescent="0.25">
      <c r="P3292" s="10">
        <v>39300</v>
      </c>
      <c r="Q3292">
        <v>17.35943</v>
      </c>
      <c r="S3292" s="42">
        <f t="shared" ca="1" si="56"/>
        <v>49136</v>
      </c>
      <c r="T3292" s="43">
        <f ca="1">_xll.BInterpol('Base CDI'!$H$4:$H$28,'Base CDI'!$J$4:$J$29,S3292,"Cubic","Extrapolate=Linear","MultiX=Average","Skip=True","Sort=True")</f>
        <v>13.744454700071493</v>
      </c>
      <c r="U3292" s="43">
        <f ca="1">_xll.BInterpol('Base CDI'!$H$4:$H$28,'Base CDI'!$I$4:$I$29,S3292,"Cubic","Extrapolate=Linear","MultiX=Average","Skip=True","Sort=True")</f>
        <v>13.75619711742652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49137</v>
      </c>
      <c r="T3293" s="43">
        <f ca="1">_xll.BInterpol('Base CDI'!$H$4:$H$28,'Base CDI'!$J$4:$J$29,S3293,"Cubic","Extrapolate=Linear","MultiX=Average","Skip=True","Sort=True")</f>
        <v>13.744411946605958</v>
      </c>
      <c r="U3293" s="43">
        <f ca="1">_xll.BInterpol('Base CDI'!$H$4:$H$28,'Base CDI'!$I$4:$I$29,S3293,"Cubic","Extrapolate=Linear","MultiX=Average","Skip=True","Sort=True")</f>
        <v>13.756173563621068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49138</v>
      </c>
      <c r="T3294" s="43">
        <f ca="1">_xll.BInterpol('Base CDI'!$H$4:$H$28,'Base CDI'!$J$4:$J$29,S3294,"Cubic","Extrapolate=Linear","MultiX=Average","Skip=True","Sort=True")</f>
        <v>13.744369117948153</v>
      </c>
      <c r="U3294" s="43">
        <f ca="1">_xll.BInterpol('Base CDI'!$H$4:$H$28,'Base CDI'!$I$4:$I$29,S3294,"Cubic","Extrapolate=Linear","MultiX=Average","Skip=True","Sort=True")</f>
        <v>13.75614987615069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49139</v>
      </c>
      <c r="T3295" s="43">
        <f ca="1">_xll.BInterpol('Base CDI'!$H$4:$H$28,'Base CDI'!$J$4:$J$29,S3295,"Cubic","Extrapolate=Linear","MultiX=Average","Skip=True","Sort=True")</f>
        <v>13.744326214293942</v>
      </c>
      <c r="U3295" s="43">
        <f ca="1">_xll.BInterpol('Base CDI'!$H$4:$H$28,'Base CDI'!$I$4:$I$29,S3295,"Cubic","Extrapolate=Linear","MultiX=Average","Skip=True","Sort=True")</f>
        <v>13.75612605496965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49140</v>
      </c>
      <c r="T3296" s="43">
        <f ca="1">_xll.BInterpol('Base CDI'!$H$4:$H$28,'Base CDI'!$J$4:$J$29,S3296,"Cubic","Extrapolate=Linear","MultiX=Average","Skip=True","Sort=True")</f>
        <v>13.744283235839179</v>
      </c>
      <c r="U3296" s="43">
        <f ca="1">_xll.BInterpol('Base CDI'!$H$4:$H$28,'Base CDI'!$I$4:$I$29,S3296,"Cubic","Extrapolate=Linear","MultiX=Average","Skip=True","Sort=True")</f>
        <v>13.756102100032217</v>
      </c>
    </row>
    <row r="3297" spans="16:21" x14ac:dyDescent="0.25">
      <c r="P3297" s="10">
        <v>39307</v>
      </c>
      <c r="Q3297">
        <v>17.39658</v>
      </c>
      <c r="S3297" s="42">
        <f t="shared" ca="1" si="56"/>
        <v>49141</v>
      </c>
      <c r="T3297" s="43">
        <f ca="1">_xll.BInterpol('Base CDI'!$H$4:$H$28,'Base CDI'!$J$4:$J$29,S3297,"Cubic","Extrapolate=Linear","MultiX=Average","Skip=True","Sort=True")</f>
        <v>13.744240182779725</v>
      </c>
      <c r="U3297" s="43">
        <f ca="1">_xll.BInterpol('Base CDI'!$H$4:$H$28,'Base CDI'!$I$4:$I$29,S3297,"Cubic","Extrapolate=Linear","MultiX=Average","Skip=True","Sort=True")</f>
        <v>13.756078011292656</v>
      </c>
    </row>
    <row r="3298" spans="16:21" x14ac:dyDescent="0.25">
      <c r="P3298" s="10">
        <v>39308</v>
      </c>
      <c r="Q3298">
        <v>17.40401</v>
      </c>
      <c r="S3298" s="42">
        <f t="shared" ca="1" si="56"/>
        <v>49142</v>
      </c>
      <c r="T3298" s="43">
        <f ca="1">_xll.BInterpol('Base CDI'!$H$4:$H$28,'Base CDI'!$J$4:$J$29,S3298,"Cubic","Extrapolate=Linear","MultiX=Average","Skip=True","Sort=True")</f>
        <v>13.744197055311435</v>
      </c>
      <c r="U3298" s="43">
        <f ca="1">_xll.BInterpol('Base CDI'!$H$4:$H$28,'Base CDI'!$I$4:$I$29,S3298,"Cubic","Extrapolate=Linear","MultiX=Average","Skip=True","Sort=True")</f>
        <v>13.756053788705234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49143</v>
      </c>
      <c r="T3299" s="43">
        <f ca="1">_xll.BInterpol('Base CDI'!$H$4:$H$28,'Base CDI'!$J$4:$J$29,S3299,"Cubic","Extrapolate=Linear","MultiX=Average","Skip=True","Sort=True")</f>
        <v>13.744153853630172</v>
      </c>
      <c r="U3299" s="43">
        <f ca="1">_xll.BInterpol('Base CDI'!$H$4:$H$28,'Base CDI'!$I$4:$I$29,S3299,"Cubic","Extrapolate=Linear","MultiX=Average","Skip=True","Sort=True")</f>
        <v>13.756029432224217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49144</v>
      </c>
      <c r="T3300" s="43">
        <f ca="1">_xll.BInterpol('Base CDI'!$H$4:$H$28,'Base CDI'!$J$4:$J$29,S3300,"Cubic","Extrapolate=Linear","MultiX=Average","Skip=True","Sort=True")</f>
        <v>13.74411057793179</v>
      </c>
      <c r="U3300" s="43">
        <f ca="1">_xll.BInterpol('Base CDI'!$H$4:$H$28,'Base CDI'!$I$4:$I$29,S3300,"Cubic","Extrapolate=Linear","MultiX=Average","Skip=True","Sort=True")</f>
        <v>13.756004941803871</v>
      </c>
    </row>
    <row r="3301" spans="16:21" x14ac:dyDescent="0.25">
      <c r="P3301" s="10">
        <v>39311</v>
      </c>
      <c r="Q3301">
        <v>17.42632</v>
      </c>
      <c r="S3301" s="42">
        <f t="shared" ca="1" si="56"/>
        <v>49145</v>
      </c>
      <c r="T3301" s="43">
        <f ca="1">_xll.BInterpol('Base CDI'!$H$4:$H$28,'Base CDI'!$J$4:$J$29,S3301,"Cubic","Extrapolate=Linear","MultiX=Average","Skip=True","Sort=True")</f>
        <v>13.744067228412149</v>
      </c>
      <c r="U3301" s="43">
        <f ca="1">_xll.BInterpol('Base CDI'!$H$4:$H$28,'Base CDI'!$I$4:$I$29,S3301,"Cubic","Extrapolate=Linear","MultiX=Average","Skip=True","Sort=True")</f>
        <v>13.755980317398462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49146</v>
      </c>
      <c r="T3302" s="43">
        <f ca="1">_xll.BInterpol('Base CDI'!$H$4:$H$28,'Base CDI'!$J$4:$J$29,S3302,"Cubic","Extrapolate=Linear","MultiX=Average","Skip=True","Sort=True")</f>
        <v>13.744023805267108</v>
      </c>
      <c r="U3302" s="43">
        <f ca="1">_xll.BInterpol('Base CDI'!$H$4:$H$28,'Base CDI'!$I$4:$I$29,S3302,"Cubic","Extrapolate=Linear","MultiX=Average","Skip=True","Sort=True")</f>
        <v>13.75595555896226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49147</v>
      </c>
      <c r="T3303" s="43">
        <f ca="1">_xll.BInterpol('Base CDI'!$H$4:$H$28,'Base CDI'!$J$4:$J$29,S3303,"Cubic","Extrapolate=Linear","MultiX=Average","Skip=True","Sort=True")</f>
        <v>13.743980308692525</v>
      </c>
      <c r="U3303" s="43">
        <f ca="1">_xll.BInterpol('Base CDI'!$H$4:$H$28,'Base CDI'!$I$4:$I$29,S3303,"Cubic","Extrapolate=Linear","MultiX=Average","Skip=True","Sort=True")</f>
        <v>13.755930666449526</v>
      </c>
    </row>
    <row r="3304" spans="16:21" x14ac:dyDescent="0.25">
      <c r="P3304" s="10">
        <v>39316</v>
      </c>
      <c r="Q3304">
        <v>17.44867</v>
      </c>
      <c r="S3304" s="42">
        <f t="shared" ca="1" si="56"/>
        <v>49148</v>
      </c>
      <c r="T3304" s="43">
        <f ca="1">_xll.BInterpol('Base CDI'!$H$4:$H$28,'Base CDI'!$J$4:$J$29,S3304,"Cubic","Extrapolate=Linear","MultiX=Average","Skip=True","Sort=True")</f>
        <v>13.743936738884257</v>
      </c>
      <c r="U3304" s="43">
        <f ca="1">_xll.BInterpol('Base CDI'!$H$4:$H$28,'Base CDI'!$I$4:$I$29,S3304,"Cubic","Extrapolate=Linear","MultiX=Average","Skip=True","Sort=True")</f>
        <v>13.755905639814531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49149</v>
      </c>
      <c r="T3305" s="43">
        <f ca="1">_xll.BInterpol('Base CDI'!$H$4:$H$28,'Base CDI'!$J$4:$J$29,S3305,"Cubic","Extrapolate=Linear","MultiX=Average","Skip=True","Sort=True")</f>
        <v>13.743893096038162</v>
      </c>
      <c r="U3305" s="43">
        <f ca="1">_xll.BInterpol('Base CDI'!$H$4:$H$28,'Base CDI'!$I$4:$I$29,S3305,"Cubic","Extrapolate=Linear","MultiX=Average","Skip=True","Sort=True")</f>
        <v>13.755880479011537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49150</v>
      </c>
      <c r="T3306" s="43">
        <f ca="1">_xll.BInterpol('Base CDI'!$H$4:$H$28,'Base CDI'!$J$4:$J$29,S3306,"Cubic","Extrapolate=Linear","MultiX=Average","Skip=True","Sort=True")</f>
        <v>13.743849380350099</v>
      </c>
      <c r="U3306" s="43">
        <f ca="1">_xll.BInterpol('Base CDI'!$H$4:$H$28,'Base CDI'!$I$4:$I$29,S3306,"Cubic","Extrapolate=Linear","MultiX=Average","Skip=True","Sort=True")</f>
        <v>13.755855183994814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49151</v>
      </c>
      <c r="T3307" s="43">
        <f ca="1">_xll.BInterpol('Base CDI'!$H$4:$H$28,'Base CDI'!$J$4:$J$29,S3307,"Cubic","Extrapolate=Linear","MultiX=Average","Skip=True","Sort=True")</f>
        <v>13.743805592015928</v>
      </c>
      <c r="U3307" s="43">
        <f ca="1">_xll.BInterpol('Base CDI'!$H$4:$H$28,'Base CDI'!$I$4:$I$29,S3307,"Cubic","Extrapolate=Linear","MultiX=Average","Skip=True","Sort=True")</f>
        <v>13.755829754718629</v>
      </c>
    </row>
    <row r="3308" spans="16:21" x14ac:dyDescent="0.25">
      <c r="P3308" s="10">
        <v>39322</v>
      </c>
      <c r="Q3308">
        <v>17.4785</v>
      </c>
      <c r="S3308" s="42">
        <f t="shared" ca="1" si="56"/>
        <v>49152</v>
      </c>
      <c r="T3308" s="43">
        <f ca="1">_xll.BInterpol('Base CDI'!$H$4:$H$28,'Base CDI'!$J$4:$J$29,S3308,"Cubic","Extrapolate=Linear","MultiX=Average","Skip=True","Sort=True")</f>
        <v>13.743761731231505</v>
      </c>
      <c r="U3308" s="43">
        <f ca="1">_xll.BInterpol('Base CDI'!$H$4:$H$28,'Base CDI'!$I$4:$I$29,S3308,"Cubic","Extrapolate=Linear","MultiX=Average","Skip=True","Sort=True")</f>
        <v>13.755804191137244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49153</v>
      </c>
      <c r="T3309" s="43">
        <f ca="1">_xll.BInterpol('Base CDI'!$H$4:$H$28,'Base CDI'!$J$4:$J$29,S3309,"Cubic","Extrapolate=Linear","MultiX=Average","Skip=True","Sort=True")</f>
        <v>13.743717798192691</v>
      </c>
      <c r="U3309" s="43">
        <f ca="1">_xll.BInterpol('Base CDI'!$H$4:$H$28,'Base CDI'!$I$4:$I$29,S3309,"Cubic","Extrapolate=Linear","MultiX=Average","Skip=True","Sort=True")</f>
        <v>13.755778493204931</v>
      </c>
    </row>
    <row r="3310" spans="16:21" x14ac:dyDescent="0.25">
      <c r="P3310" s="10">
        <v>39324</v>
      </c>
      <c r="Q3310">
        <v>17.49343</v>
      </c>
      <c r="S3310" s="42">
        <f t="shared" ca="1" si="56"/>
        <v>49154</v>
      </c>
      <c r="T3310" s="43">
        <f ca="1">_xll.BInterpol('Base CDI'!$H$4:$H$28,'Base CDI'!$J$4:$J$29,S3310,"Cubic","Extrapolate=Linear","MultiX=Average","Skip=True","Sort=True")</f>
        <v>13.74367379309534</v>
      </c>
      <c r="U3310" s="43">
        <f ca="1">_xll.BInterpol('Base CDI'!$H$4:$H$28,'Base CDI'!$I$4:$I$29,S3310,"Cubic","Extrapolate=Linear","MultiX=Average","Skip=True","Sort=True")</f>
        <v>13.755752660875951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49155</v>
      </c>
      <c r="T3311" s="43">
        <f ca="1">_xll.BInterpol('Base CDI'!$H$4:$H$28,'Base CDI'!$J$4:$J$29,S3311,"Cubic","Extrapolate=Linear","MultiX=Average","Skip=True","Sort=True")</f>
        <v>13.743629716135313</v>
      </c>
      <c r="U3311" s="43">
        <f ca="1">_xll.BInterpol('Base CDI'!$H$4:$H$28,'Base CDI'!$I$4:$I$29,S3311,"Cubic","Extrapolate=Linear","MultiX=Average","Skip=True","Sort=True")</f>
        <v>13.755726694104574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49156</v>
      </c>
      <c r="T3312" s="43">
        <f ca="1">_xll.BInterpol('Base CDI'!$H$4:$H$28,'Base CDI'!$J$4:$J$29,S3312,"Cubic","Extrapolate=Linear","MultiX=Average","Skip=True","Sort=True")</f>
        <v>13.743585567508468</v>
      </c>
      <c r="U3312" s="43">
        <f ca="1">_xll.BInterpol('Base CDI'!$H$4:$H$28,'Base CDI'!$I$4:$I$29,S3312,"Cubic","Extrapolate=Linear","MultiX=Average","Skip=True","Sort=True")</f>
        <v>13.755700592845065</v>
      </c>
    </row>
    <row r="3313" spans="16:21" x14ac:dyDescent="0.25">
      <c r="P3313" s="10">
        <v>39329</v>
      </c>
      <c r="Q3313">
        <v>17.51595</v>
      </c>
      <c r="S3313" s="42">
        <f t="shared" ca="1" si="56"/>
        <v>49157</v>
      </c>
      <c r="T3313" s="43">
        <f ca="1">_xll.BInterpol('Base CDI'!$H$4:$H$28,'Base CDI'!$J$4:$J$29,S3313,"Cubic","Extrapolate=Linear","MultiX=Average","Skip=True","Sort=True")</f>
        <v>13.743541347410662</v>
      </c>
      <c r="U3313" s="43">
        <f ca="1">_xll.BInterpol('Base CDI'!$H$4:$H$28,'Base CDI'!$I$4:$I$29,S3313,"Cubic","Extrapolate=Linear","MultiX=Average","Skip=True","Sort=True")</f>
        <v>13.75567435705169</v>
      </c>
    </row>
    <row r="3314" spans="16:21" x14ac:dyDescent="0.25">
      <c r="P3314" s="10">
        <v>39330</v>
      </c>
      <c r="Q3314">
        <v>17.52345</v>
      </c>
      <c r="S3314" s="42">
        <f t="shared" ca="1" si="56"/>
        <v>49158</v>
      </c>
      <c r="T3314" s="43">
        <f ca="1">_xll.BInterpol('Base CDI'!$H$4:$H$28,'Base CDI'!$J$4:$J$29,S3314,"Cubic","Extrapolate=Linear","MultiX=Average","Skip=True","Sort=True")</f>
        <v>13.743497056037757</v>
      </c>
      <c r="U3314" s="43">
        <f ca="1">_xll.BInterpol('Base CDI'!$H$4:$H$28,'Base CDI'!$I$4:$I$29,S3314,"Cubic","Extrapolate=Linear","MultiX=Average","Skip=True","Sort=True")</f>
        <v>13.755647986678717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49159</v>
      </c>
      <c r="T3315" s="43">
        <f ca="1">_xll.BInterpol('Base CDI'!$H$4:$H$28,'Base CDI'!$J$4:$J$29,S3315,"Cubic","Extrapolate=Linear","MultiX=Average","Skip=True","Sort=True")</f>
        <v>13.743452693585608</v>
      </c>
      <c r="U3315" s="43">
        <f ca="1">_xll.BInterpol('Base CDI'!$H$4:$H$28,'Base CDI'!$I$4:$I$29,S3315,"Cubic","Extrapolate=Linear","MultiX=Average","Skip=True","Sort=True")</f>
        <v>13.755621481680411</v>
      </c>
    </row>
    <row r="3316" spans="16:21" x14ac:dyDescent="0.25">
      <c r="P3316" s="10">
        <v>39335</v>
      </c>
      <c r="Q3316">
        <v>17.53828</v>
      </c>
      <c r="S3316" s="42">
        <f t="shared" ca="1" si="56"/>
        <v>49160</v>
      </c>
      <c r="T3316" s="43">
        <f ca="1">_xll.BInterpol('Base CDI'!$H$4:$H$28,'Base CDI'!$J$4:$J$29,S3316,"Cubic","Extrapolate=Linear","MultiX=Average","Skip=True","Sort=True")</f>
        <v>13.743408260250073</v>
      </c>
      <c r="U3316" s="43">
        <f ca="1">_xll.BInterpol('Base CDI'!$H$4:$H$28,'Base CDI'!$I$4:$I$29,S3316,"Cubic","Extrapolate=Linear","MultiX=Average","Skip=True","Sort=True")</f>
        <v>13.755594842011039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49161</v>
      </c>
      <c r="T3317" s="43">
        <f ca="1">_xll.BInterpol('Base CDI'!$H$4:$H$28,'Base CDI'!$J$4:$J$29,S3317,"Cubic","Extrapolate=Linear","MultiX=Average","Skip=True","Sort=True")</f>
        <v>13.74336375622701</v>
      </c>
      <c r="U3317" s="43">
        <f ca="1">_xll.BInterpol('Base CDI'!$H$4:$H$28,'Base CDI'!$I$4:$I$29,S3317,"Cubic","Extrapolate=Linear","MultiX=Average","Skip=True","Sort=True")</f>
        <v>13.755568067624866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49162</v>
      </c>
      <c r="T3318" s="43">
        <f ca="1">_xll.BInterpol('Base CDI'!$H$4:$H$28,'Base CDI'!$J$4:$J$29,S3318,"Cubic","Extrapolate=Linear","MultiX=Average","Skip=True","Sort=True")</f>
        <v>13.74331918171228</v>
      </c>
      <c r="U3318" s="43">
        <f ca="1">_xll.BInterpol('Base CDI'!$H$4:$H$28,'Base CDI'!$I$4:$I$29,S3318,"Cubic","Extrapolate=Linear","MultiX=Average","Skip=True","Sort=True")</f>
        <v>13.755541158476161</v>
      </c>
    </row>
    <row r="3319" spans="16:21" x14ac:dyDescent="0.25">
      <c r="P3319" s="10">
        <v>39338</v>
      </c>
      <c r="Q3319">
        <v>17.56033</v>
      </c>
      <c r="S3319" s="42">
        <f t="shared" ca="1" si="56"/>
        <v>49163</v>
      </c>
      <c r="T3319" s="43">
        <f ca="1">_xll.BInterpol('Base CDI'!$H$4:$H$28,'Base CDI'!$J$4:$J$29,S3319,"Cubic","Extrapolate=Linear","MultiX=Average","Skip=True","Sort=True")</f>
        <v>13.74327453690174</v>
      </c>
      <c r="U3319" s="43">
        <f ca="1">_xll.BInterpol('Base CDI'!$H$4:$H$28,'Base CDI'!$I$4:$I$29,S3319,"Cubic","Extrapolate=Linear","MultiX=Average","Skip=True","Sort=True")</f>
        <v>13.755514114519189</v>
      </c>
    </row>
    <row r="3320" spans="16:21" x14ac:dyDescent="0.25">
      <c r="P3320" s="10">
        <v>39339</v>
      </c>
      <c r="Q3320">
        <v>17.56767</v>
      </c>
      <c r="S3320" s="42">
        <f t="shared" ca="1" si="56"/>
        <v>49164</v>
      </c>
      <c r="T3320" s="43">
        <f ca="1">_xll.BInterpol('Base CDI'!$H$4:$H$28,'Base CDI'!$J$4:$J$29,S3320,"Cubic","Extrapolate=Linear","MultiX=Average","Skip=True","Sort=True")</f>
        <v>13.743229821991248</v>
      </c>
      <c r="U3320" s="43">
        <f ca="1">_xll.BInterpol('Base CDI'!$H$4:$H$28,'Base CDI'!$I$4:$I$29,S3320,"Cubic","Extrapolate=Linear","MultiX=Average","Skip=True","Sort=True")</f>
        <v>13.755486935708216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49165</v>
      </c>
      <c r="T3321" s="43">
        <f ca="1">_xll.BInterpol('Base CDI'!$H$4:$H$28,'Base CDI'!$J$4:$J$29,S3321,"Cubic","Extrapolate=Linear","MultiX=Average","Skip=True","Sort=True")</f>
        <v>13.743185037176662</v>
      </c>
      <c r="U3321" s="43">
        <f ca="1">_xll.BInterpol('Base CDI'!$H$4:$H$28,'Base CDI'!$I$4:$I$29,S3321,"Cubic","Extrapolate=Linear","MultiX=Average","Skip=True","Sort=True")</f>
        <v>13.75545962199751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49166</v>
      </c>
      <c r="T3322" s="43">
        <f ca="1">_xll.BInterpol('Base CDI'!$H$4:$H$28,'Base CDI'!$J$4:$J$29,S3322,"Cubic","Extrapolate=Linear","MultiX=Average","Skip=True","Sort=True")</f>
        <v>13.743140182653841</v>
      </c>
      <c r="U3322" s="43">
        <f ca="1">_xll.BInterpol('Base CDI'!$H$4:$H$28,'Base CDI'!$I$4:$I$29,S3322,"Cubic","Extrapolate=Linear","MultiX=Average","Skip=True","Sort=True")</f>
        <v>13.755432173341333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49167</v>
      </c>
      <c r="T3323" s="43">
        <f ca="1">_xll.BInterpol('Base CDI'!$H$4:$H$28,'Base CDI'!$J$4:$J$29,S3323,"Cubic","Extrapolate=Linear","MultiX=Average","Skip=True","Sort=True")</f>
        <v>13.743095258618641</v>
      </c>
      <c r="U3323" s="43">
        <f ca="1">_xll.BInterpol('Base CDI'!$H$4:$H$28,'Base CDI'!$I$4:$I$29,S3323,"Cubic","Extrapolate=Linear","MultiX=Average","Skip=True","Sort=True")</f>
        <v>13.755404589693958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49168</v>
      </c>
      <c r="T3324" s="43">
        <f ca="1">_xll.BInterpol('Base CDI'!$H$4:$H$28,'Base CDI'!$J$4:$J$29,S3324,"Cubic","Extrapolate=Linear","MultiX=Average","Skip=True","Sort=True")</f>
        <v>13.743050265266923</v>
      </c>
      <c r="U3324" s="43">
        <f ca="1">_xll.BInterpol('Base CDI'!$H$4:$H$28,'Base CDI'!$I$4:$I$29,S3324,"Cubic","Extrapolate=Linear","MultiX=Average","Skip=True","Sort=True")</f>
        <v>13.755376871009647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49169</v>
      </c>
      <c r="T3325" s="43">
        <f ca="1">_xll.BInterpol('Base CDI'!$H$4:$H$28,'Base CDI'!$J$4:$J$29,S3325,"Cubic","Extrapolate=Linear","MultiX=Average","Skip=True","Sort=True")</f>
        <v>13.743005202794546</v>
      </c>
      <c r="U3325" s="43">
        <f ca="1">_xll.BInterpol('Base CDI'!$H$4:$H$28,'Base CDI'!$I$4:$I$29,S3325,"Cubic","Extrapolate=Linear","MultiX=Average","Skip=True","Sort=True")</f>
        <v>13.755349017242667</v>
      </c>
    </row>
    <row r="3326" spans="16:21" x14ac:dyDescent="0.25">
      <c r="P3326" s="10">
        <v>39349</v>
      </c>
      <c r="Q3326">
        <v>17.61178</v>
      </c>
      <c r="S3326" s="42">
        <f t="shared" ca="1" si="56"/>
        <v>49170</v>
      </c>
      <c r="T3326" s="43">
        <f ca="1">_xll.BInterpol('Base CDI'!$H$4:$H$28,'Base CDI'!$J$4:$J$29,S3326,"Cubic","Extrapolate=Linear","MultiX=Average","Skip=True","Sort=True")</f>
        <v>13.742960071397365</v>
      </c>
      <c r="U3326" s="43">
        <f ca="1">_xll.BInterpol('Base CDI'!$H$4:$H$28,'Base CDI'!$I$4:$I$29,S3326,"Cubic","Extrapolate=Linear","MultiX=Average","Skip=True","Sort=True")</f>
        <v>13.755321028347284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49171</v>
      </c>
      <c r="T3327" s="43">
        <f ca="1">_xll.BInterpol('Base CDI'!$H$4:$H$28,'Base CDI'!$J$4:$J$29,S3327,"Cubic","Extrapolate=Linear","MultiX=Average","Skip=True","Sort=True")</f>
        <v>13.742914871271239</v>
      </c>
      <c r="U3327" s="43">
        <f ca="1">_xll.BInterpol('Base CDI'!$H$4:$H$28,'Base CDI'!$I$4:$I$29,S3327,"Cubic","Extrapolate=Linear","MultiX=Average","Skip=True","Sort=True")</f>
        <v>13.755292904277766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49172</v>
      </c>
      <c r="T3328" s="43">
        <f ca="1">_xll.BInterpol('Base CDI'!$H$4:$H$28,'Base CDI'!$J$4:$J$29,S3328,"Cubic","Extrapolate=Linear","MultiX=Average","Skip=True","Sort=True")</f>
        <v>13.742869602612029</v>
      </c>
      <c r="U3328" s="43">
        <f ca="1">_xll.BInterpol('Base CDI'!$H$4:$H$28,'Base CDI'!$I$4:$I$29,S3328,"Cubic","Extrapolate=Linear","MultiX=Average","Skip=True","Sort=True")</f>
        <v>13.75526464498838</v>
      </c>
    </row>
    <row r="3329" spans="16:21" x14ac:dyDescent="0.25">
      <c r="P3329" s="10">
        <v>39352</v>
      </c>
      <c r="Q3329">
        <v>17.63383</v>
      </c>
      <c r="S3329" s="42">
        <f t="shared" ca="1" si="56"/>
        <v>49173</v>
      </c>
      <c r="T3329" s="43">
        <f ca="1">_xll.BInterpol('Base CDI'!$H$4:$H$28,'Base CDI'!$J$4:$J$29,S3329,"Cubic","Extrapolate=Linear","MultiX=Average","Skip=True","Sort=True")</f>
        <v>13.742824265615591</v>
      </c>
      <c r="U3329" s="43">
        <f ca="1">_xll.BInterpol('Base CDI'!$H$4:$H$28,'Base CDI'!$I$4:$I$29,S3329,"Cubic","Extrapolate=Linear","MultiX=Average","Skip=True","Sort=True")</f>
        <v>13.75523625043339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49174</v>
      </c>
      <c r="T3330" s="43">
        <f ca="1">_xll.BInterpol('Base CDI'!$H$4:$H$28,'Base CDI'!$J$4:$J$29,S3330,"Cubic","Extrapolate=Linear","MultiX=Average","Skip=True","Sort=True")</f>
        <v>13.742778860477781</v>
      </c>
      <c r="U3330" s="43">
        <f ca="1">_xll.BInterpol('Base CDI'!$H$4:$H$28,'Base CDI'!$I$4:$I$29,S3330,"Cubic","Extrapolate=Linear","MultiX=Average","Skip=True","Sort=True")</f>
        <v>13.755207720567062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49175</v>
      </c>
      <c r="T3331" s="43">
        <f ca="1">_xll.BInterpol('Base CDI'!$H$4:$H$28,'Base CDI'!$J$4:$J$29,S3331,"Cubic","Extrapolate=Linear","MultiX=Average","Skip=True","Sort=True")</f>
        <v>13.742733387394463</v>
      </c>
      <c r="U3331" s="43">
        <f ca="1">_xll.BInterpol('Base CDI'!$H$4:$H$28,'Base CDI'!$I$4:$I$29,S3331,"Cubic","Extrapolate=Linear","MultiX=Average","Skip=True","Sort=True")</f>
        <v>13.755179055343666</v>
      </c>
    </row>
    <row r="3332" spans="16:21" x14ac:dyDescent="0.25">
      <c r="P3332" s="10">
        <v>39357</v>
      </c>
      <c r="Q3332">
        <v>17.65596</v>
      </c>
      <c r="S3332" s="42">
        <f t="shared" ca="1" si="56"/>
        <v>49176</v>
      </c>
      <c r="T3332" s="43">
        <f ca="1">_xll.BInterpol('Base CDI'!$H$4:$H$28,'Base CDI'!$J$4:$J$29,S3332,"Cubic","Extrapolate=Linear","MultiX=Average","Skip=True","Sort=True")</f>
        <v>13.742687846561491</v>
      </c>
      <c r="U3332" s="43">
        <f ca="1">_xll.BInterpol('Base CDI'!$H$4:$H$28,'Base CDI'!$I$4:$I$29,S3332,"Cubic","Extrapolate=Linear","MultiX=Average","Skip=True","Sort=True")</f>
        <v>13.755150254717464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49177</v>
      </c>
      <c r="T3333" s="43">
        <f ca="1">_xll.BInterpol('Base CDI'!$H$4:$H$28,'Base CDI'!$J$4:$J$29,S3333,"Cubic","Extrapolate=Linear","MultiX=Average","Skip=True","Sort=True")</f>
        <v>13.742642238174724</v>
      </c>
      <c r="U3333" s="43">
        <f ca="1">_xll.BInterpol('Base CDI'!$H$4:$H$28,'Base CDI'!$I$4:$I$29,S3333,"Cubic","Extrapolate=Linear","MultiX=Average","Skip=True","Sort=True")</f>
        <v>13.755121318642725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49178</v>
      </c>
      <c r="T3334" s="43">
        <f ca="1">_xll.BInterpol('Base CDI'!$H$4:$H$28,'Base CDI'!$J$4:$J$29,S3334,"Cubic","Extrapolate=Linear","MultiX=Average","Skip=True","Sort=True")</f>
        <v>13.742596562430021</v>
      </c>
      <c r="U3334" s="43">
        <f ca="1">_xll.BInterpol('Base CDI'!$H$4:$H$28,'Base CDI'!$I$4:$I$29,S3334,"Cubic","Extrapolate=Linear","MultiX=Average","Skip=True","Sort=True")</f>
        <v>13.755092247073716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49179</v>
      </c>
      <c r="T3335" s="43">
        <f ca="1">_xll.BInterpol('Base CDI'!$H$4:$H$28,'Base CDI'!$J$4:$J$29,S3335,"Cubic","Extrapolate=Linear","MultiX=Average","Skip=True","Sort=True")</f>
        <v>13.742550819523242</v>
      </c>
      <c r="U3335" s="43">
        <f ca="1">_xll.BInterpol('Base CDI'!$H$4:$H$28,'Base CDI'!$I$4:$I$29,S3335,"Cubic","Extrapolate=Linear","MultiX=Average","Skip=True","Sort=True")</f>
        <v>13.755063039964702</v>
      </c>
    </row>
    <row r="3336" spans="16:21" x14ac:dyDescent="0.25">
      <c r="P3336" s="10">
        <v>39363</v>
      </c>
      <c r="Q3336">
        <v>17.68552</v>
      </c>
      <c r="S3336" s="42">
        <f t="shared" ca="1" si="56"/>
        <v>49180</v>
      </c>
      <c r="T3336" s="43">
        <f ca="1">_xll.BInterpol('Base CDI'!$H$4:$H$28,'Base CDI'!$J$4:$J$29,S3336,"Cubic","Extrapolate=Linear","MultiX=Average","Skip=True","Sort=True")</f>
        <v>13.742505009650241</v>
      </c>
      <c r="U3336" s="43">
        <f ca="1">_xll.BInterpol('Base CDI'!$H$4:$H$28,'Base CDI'!$I$4:$I$29,S3336,"Cubic","Extrapolate=Linear","MultiX=Average","Skip=True","Sort=True")</f>
        <v>13.755033697269949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49181</v>
      </c>
      <c r="T3337" s="43">
        <f ca="1">_xll.BInterpol('Base CDI'!$H$4:$H$28,'Base CDI'!$J$4:$J$29,S3337,"Cubic","Extrapolate=Linear","MultiX=Average","Skip=True","Sort=True")</f>
        <v>13.742459133006879</v>
      </c>
      <c r="U3337" s="43">
        <f ca="1">_xll.BInterpol('Base CDI'!$H$4:$H$28,'Base CDI'!$I$4:$I$29,S3337,"Cubic","Extrapolate=Linear","MultiX=Average","Skip=True","Sort=True")</f>
        <v>13.755004218943725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49182</v>
      </c>
      <c r="T3338" s="43">
        <f ca="1">_xll.BInterpol('Base CDI'!$H$4:$H$28,'Base CDI'!$J$4:$J$29,S3338,"Cubic","Extrapolate=Linear","MultiX=Average","Skip=True","Sort=True")</f>
        <v>13.742413189789014</v>
      </c>
      <c r="U3338" s="43">
        <f ca="1">_xll.BInterpol('Base CDI'!$H$4:$H$28,'Base CDI'!$I$4:$I$29,S3338,"Cubic","Extrapolate=Linear","MultiX=Average","Skip=True","Sort=True")</f>
        <v>13.754974604940296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49183</v>
      </c>
      <c r="T3339" s="43">
        <f ca="1">_xll.BInterpol('Base CDI'!$H$4:$H$28,'Base CDI'!$J$4:$J$29,S3339,"Cubic","Extrapolate=Linear","MultiX=Average","Skip=True","Sort=True")</f>
        <v>13.742367180192504</v>
      </c>
      <c r="U3339" s="43">
        <f ca="1">_xll.BInterpol('Base CDI'!$H$4:$H$28,'Base CDI'!$I$4:$I$29,S3339,"Cubic","Extrapolate=Linear","MultiX=Average","Skip=True","Sort=True")</f>
        <v>13.754944855213928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49184</v>
      </c>
      <c r="T3340" s="43">
        <f ca="1">_xll.BInterpol('Base CDI'!$H$4:$H$28,'Base CDI'!$J$4:$J$29,S3340,"Cubic","Extrapolate=Linear","MultiX=Average","Skip=True","Sort=True")</f>
        <v>13.742321104413207</v>
      </c>
      <c r="U3340" s="43">
        <f ca="1">_xll.BInterpol('Base CDI'!$H$4:$H$28,'Base CDI'!$I$4:$I$29,S3340,"Cubic","Extrapolate=Linear","MultiX=Average","Skip=True","Sort=True")</f>
        <v>13.754914969718886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49185</v>
      </c>
      <c r="T3341" s="43">
        <f ca="1">_xll.BInterpol('Base CDI'!$H$4:$H$28,'Base CDI'!$J$4:$J$29,S3341,"Cubic","Extrapolate=Linear","MultiX=Average","Skip=True","Sort=True")</f>
        <v>13.742274962646983</v>
      </c>
      <c r="U3341" s="43">
        <f ca="1">_xll.BInterpol('Base CDI'!$H$4:$H$28,'Base CDI'!$I$4:$I$29,S3341,"Cubic","Extrapolate=Linear","MultiX=Average","Skip=True","Sort=True")</f>
        <v>13.754884948409439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49186</v>
      </c>
      <c r="T3342" s="43">
        <f ca="1">_xll.BInterpol('Base CDI'!$H$4:$H$28,'Base CDI'!$J$4:$J$29,S3342,"Cubic","Extrapolate=Linear","MultiX=Average","Skip=True","Sort=True")</f>
        <v>13.742228755089688</v>
      </c>
      <c r="U3342" s="43">
        <f ca="1">_xll.BInterpol('Base CDI'!$H$4:$H$28,'Base CDI'!$I$4:$I$29,S3342,"Cubic","Extrapolate=Linear","MultiX=Average","Skip=True","Sort=True")</f>
        <v>13.75485479123985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49187</v>
      </c>
      <c r="T3343" s="43">
        <f ca="1">_xll.BInterpol('Base CDI'!$H$4:$H$28,'Base CDI'!$J$4:$J$29,S3343,"Cubic","Extrapolate=Linear","MultiX=Average","Skip=True","Sort=True")</f>
        <v>13.74218248193718</v>
      </c>
      <c r="U3343" s="43">
        <f ca="1">_xll.BInterpol('Base CDI'!$H$4:$H$28,'Base CDI'!$I$4:$I$29,S3343,"Cubic","Extrapolate=Linear","MultiX=Average","Skip=True","Sort=True")</f>
        <v>13.754824498164391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49188</v>
      </c>
      <c r="T3344" s="43">
        <f ca="1">_xll.BInterpol('Base CDI'!$H$4:$H$28,'Base CDI'!$J$4:$J$29,S3344,"Cubic","Extrapolate=Linear","MultiX=Average","Skip=True","Sort=True")</f>
        <v>13.74213614338532</v>
      </c>
      <c r="U3344" s="43">
        <f ca="1">_xll.BInterpol('Base CDI'!$H$4:$H$28,'Base CDI'!$I$4:$I$29,S3344,"Cubic","Extrapolate=Linear","MultiX=Average","Skip=True","Sort=True")</f>
        <v>13.754794069137322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49189</v>
      </c>
      <c r="T3345" s="43">
        <f ca="1">_xll.BInterpol('Base CDI'!$H$4:$H$28,'Base CDI'!$J$4:$J$29,S3345,"Cubic","Extrapolate=Linear","MultiX=Average","Skip=True","Sort=True")</f>
        <v>13.742089739629964</v>
      </c>
      <c r="U3345" s="43">
        <f ca="1">_xll.BInterpol('Base CDI'!$H$4:$H$28,'Base CDI'!$I$4:$I$29,S3345,"Cubic","Extrapolate=Linear","MultiX=Average","Skip=True","Sort=True")</f>
        <v>13.754763504112914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49190</v>
      </c>
      <c r="T3346" s="43">
        <f ca="1">_xll.BInterpol('Base CDI'!$H$4:$H$28,'Base CDI'!$J$4:$J$29,S3346,"Cubic","Extrapolate=Linear","MultiX=Average","Skip=True","Sort=True")</f>
        <v>13.74204327086697</v>
      </c>
      <c r="U3346" s="43">
        <f ca="1">_xll.BInterpol('Base CDI'!$H$4:$H$28,'Base CDI'!$I$4:$I$29,S3346,"Cubic","Extrapolate=Linear","MultiX=Average","Skip=True","Sort=True")</f>
        <v>13.754732803045432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49191</v>
      </c>
      <c r="T3347" s="43">
        <f ca="1">_xll.BInterpol('Base CDI'!$H$4:$H$28,'Base CDI'!$J$4:$J$29,S3347,"Cubic","Extrapolate=Linear","MultiX=Average","Skip=True","Sort=True")</f>
        <v>13.741996737292199</v>
      </c>
      <c r="U3347" s="43">
        <f ca="1">_xll.BInterpol('Base CDI'!$H$4:$H$28,'Base CDI'!$I$4:$I$29,S3347,"Cubic","Extrapolate=Linear","MultiX=Average","Skip=True","Sort=True")</f>
        <v>13.75470196588914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49192</v>
      </c>
      <c r="T3348" s="43">
        <f ca="1">_xll.BInterpol('Base CDI'!$H$4:$H$28,'Base CDI'!$J$4:$J$29,S3348,"Cubic","Extrapolate=Linear","MultiX=Average","Skip=True","Sort=True")</f>
        <v>13.741950139101506</v>
      </c>
      <c r="U3348" s="43">
        <f ca="1">_xll.BInterpol('Base CDI'!$H$4:$H$28,'Base CDI'!$I$4:$I$29,S3348,"Cubic","Extrapolate=Linear","MultiX=Average","Skip=True","Sort=True")</f>
        <v>13.754670992598308</v>
      </c>
    </row>
    <row r="3349" spans="16:21" x14ac:dyDescent="0.25">
      <c r="P3349" s="10">
        <v>39381</v>
      </c>
      <c r="Q3349">
        <v>17.78191</v>
      </c>
      <c r="S3349" s="42">
        <f t="shared" ca="1" si="57"/>
        <v>49193</v>
      </c>
      <c r="T3349" s="43">
        <f ca="1">_xll.BInterpol('Base CDI'!$H$4:$H$28,'Base CDI'!$J$4:$J$29,S3349,"Cubic","Extrapolate=Linear","MultiX=Average","Skip=True","Sort=True")</f>
        <v>13.741903476490752</v>
      </c>
      <c r="U3349" s="43">
        <f ca="1">_xll.BInterpol('Base CDI'!$H$4:$H$28,'Base CDI'!$I$4:$I$29,S3349,"Cubic","Extrapolate=Linear","MultiX=Average","Skip=True","Sort=True")</f>
        <v>13.754639883127201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49194</v>
      </c>
      <c r="T3350" s="43">
        <f ca="1">_xll.BInterpol('Base CDI'!$H$4:$H$28,'Base CDI'!$J$4:$J$29,S3350,"Cubic","Extrapolate=Linear","MultiX=Average","Skip=True","Sort=True")</f>
        <v>13.741856749655792</v>
      </c>
      <c r="U3350" s="43">
        <f ca="1">_xll.BInterpol('Base CDI'!$H$4:$H$28,'Base CDI'!$I$4:$I$29,S3350,"Cubic","Extrapolate=Linear","MultiX=Average","Skip=True","Sort=True")</f>
        <v>13.754608637430085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49195</v>
      </c>
      <c r="T3351" s="43">
        <f ca="1">_xll.BInterpol('Base CDI'!$H$4:$H$28,'Base CDI'!$J$4:$J$29,S3351,"Cubic","Extrapolate=Linear","MultiX=Average","Skip=True","Sort=True")</f>
        <v>13.741809958792487</v>
      </c>
      <c r="U3351" s="43">
        <f ca="1">_xll.BInterpol('Base CDI'!$H$4:$H$28,'Base CDI'!$I$4:$I$29,S3351,"Cubic","Extrapolate=Linear","MultiX=Average","Skip=True","Sort=True")</f>
        <v>13.754577255461227</v>
      </c>
    </row>
    <row r="3352" spans="16:21" x14ac:dyDescent="0.25">
      <c r="P3352" s="10">
        <v>39386</v>
      </c>
      <c r="Q3352">
        <v>17.80423</v>
      </c>
      <c r="S3352" s="42">
        <f t="shared" ca="1" si="57"/>
        <v>49196</v>
      </c>
      <c r="T3352" s="43">
        <f ca="1">_xll.BInterpol('Base CDI'!$H$4:$H$28,'Base CDI'!$J$4:$J$29,S3352,"Cubic","Extrapolate=Linear","MultiX=Average","Skip=True","Sort=True")</f>
        <v>13.741763104096696</v>
      </c>
      <c r="U3352" s="43">
        <f ca="1">_xll.BInterpol('Base CDI'!$H$4:$H$28,'Base CDI'!$I$4:$I$29,S3352,"Cubic","Extrapolate=Linear","MultiX=Average","Skip=True","Sort=True")</f>
        <v>13.754545737174892</v>
      </c>
    </row>
    <row r="3353" spans="16:21" x14ac:dyDescent="0.25">
      <c r="P3353" s="10">
        <v>39387</v>
      </c>
      <c r="Q3353">
        <v>17.81166</v>
      </c>
      <c r="S3353" s="42">
        <f t="shared" ca="1" si="57"/>
        <v>49197</v>
      </c>
      <c r="T3353" s="43">
        <f ca="1">_xll.BInterpol('Base CDI'!$H$4:$H$28,'Base CDI'!$J$4:$J$29,S3353,"Cubic","Extrapolate=Linear","MultiX=Average","Skip=True","Sort=True")</f>
        <v>13.741716185764275</v>
      </c>
      <c r="U3353" s="43">
        <f ca="1">_xll.BInterpol('Base CDI'!$H$4:$H$28,'Base CDI'!$I$4:$I$29,S3353,"Cubic","Extrapolate=Linear","MultiX=Average","Skip=True","Sort=True")</f>
        <v>13.754514082525349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49198</v>
      </c>
      <c r="T3354" s="43">
        <f ca="1">_xll.BInterpol('Base CDI'!$H$4:$H$28,'Base CDI'!$J$4:$J$29,S3354,"Cubic","Extrapolate=Linear","MultiX=Average","Skip=True","Sort=True")</f>
        <v>13.741669203991082</v>
      </c>
      <c r="U3354" s="43">
        <f ca="1">_xll.BInterpol('Base CDI'!$H$4:$H$28,'Base CDI'!$I$4:$I$29,S3354,"Cubic","Extrapolate=Linear","MultiX=Average","Skip=True","Sort=True")</f>
        <v>13.754482291466863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49199</v>
      </c>
      <c r="T3355" s="43">
        <f ca="1">_xll.BInterpol('Base CDI'!$H$4:$H$28,'Base CDI'!$J$4:$J$29,S3355,"Cubic","Extrapolate=Linear","MultiX=Average","Skip=True","Sort=True")</f>
        <v>13.741622158972978</v>
      </c>
      <c r="U3355" s="43">
        <f ca="1">_xll.BInterpol('Base CDI'!$H$4:$H$28,'Base CDI'!$I$4:$I$29,S3355,"Cubic","Extrapolate=Linear","MultiX=Average","Skip=True","Sort=True")</f>
        <v>13.754450363953698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49200</v>
      </c>
      <c r="T3356" s="43">
        <f ca="1">_xll.BInterpol('Base CDI'!$H$4:$H$28,'Base CDI'!$J$4:$J$29,S3356,"Cubic","Extrapolate=Linear","MultiX=Average","Skip=True","Sort=True")</f>
        <v>13.741575050905817</v>
      </c>
      <c r="U3356" s="43">
        <f ca="1">_xll.BInterpol('Base CDI'!$H$4:$H$28,'Base CDI'!$I$4:$I$29,S3356,"Cubic","Extrapolate=Linear","MultiX=Average","Skip=True","Sort=True")</f>
        <v>13.754418299940124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49201</v>
      </c>
      <c r="T3357" s="43">
        <f ca="1">_xll.BInterpol('Base CDI'!$H$4:$H$28,'Base CDI'!$J$4:$J$29,S3357,"Cubic","Extrapolate=Linear","MultiX=Average","Skip=True","Sort=True")</f>
        <v>13.741527879985462</v>
      </c>
      <c r="U3357" s="43">
        <f ca="1">_xll.BInterpol('Base CDI'!$H$4:$H$28,'Base CDI'!$I$4:$I$29,S3357,"Cubic","Extrapolate=Linear","MultiX=Average","Skip=True","Sort=True")</f>
        <v>13.754386099380406</v>
      </c>
    </row>
    <row r="3358" spans="16:21" x14ac:dyDescent="0.25">
      <c r="P3358" s="10">
        <v>39395</v>
      </c>
      <c r="Q3358">
        <v>17.84892</v>
      </c>
      <c r="S3358" s="42">
        <f t="shared" ca="1" si="57"/>
        <v>49202</v>
      </c>
      <c r="T3358" s="43">
        <f ca="1">_xll.BInterpol('Base CDI'!$H$4:$H$28,'Base CDI'!$J$4:$J$29,S3358,"Cubic","Extrapolate=Linear","MultiX=Average","Skip=True","Sort=True")</f>
        <v>13.741480646407769</v>
      </c>
      <c r="U3358" s="43">
        <f ca="1">_xll.BInterpol('Base CDI'!$H$4:$H$28,'Base CDI'!$I$4:$I$29,S3358,"Cubic","Extrapolate=Linear","MultiX=Average","Skip=True","Sort=True")</f>
        <v>13.754353762228812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49203</v>
      </c>
      <c r="T3359" s="43">
        <f ca="1">_xll.BInterpol('Base CDI'!$H$4:$H$28,'Base CDI'!$J$4:$J$29,S3359,"Cubic","Extrapolate=Linear","MultiX=Average","Skip=True","Sort=True")</f>
        <v>13.741433350368597</v>
      </c>
      <c r="U3359" s="43">
        <f ca="1">_xll.BInterpol('Base CDI'!$H$4:$H$28,'Base CDI'!$I$4:$I$29,S3359,"Cubic","Extrapolate=Linear","MultiX=Average","Skip=True","Sort=True")</f>
        <v>13.754321288439606</v>
      </c>
    </row>
    <row r="3360" spans="16:21" x14ac:dyDescent="0.25">
      <c r="P3360" s="10">
        <v>39399</v>
      </c>
      <c r="Q3360">
        <v>17.86384</v>
      </c>
      <c r="S3360" s="42">
        <f t="shared" ca="1" si="57"/>
        <v>49204</v>
      </c>
      <c r="T3360" s="43">
        <f ca="1">_xll.BInterpol('Base CDI'!$H$4:$H$28,'Base CDI'!$J$4:$J$29,S3360,"Cubic","Extrapolate=Linear","MultiX=Average","Skip=True","Sort=True")</f>
        <v>13.741385992063803</v>
      </c>
      <c r="U3360" s="43">
        <f ca="1">_xll.BInterpol('Base CDI'!$H$4:$H$28,'Base CDI'!$I$4:$I$29,S3360,"Cubic","Extrapolate=Linear","MultiX=Average","Skip=True","Sort=True")</f>
        <v>13.754288677967054</v>
      </c>
    </row>
    <row r="3361" spans="16:21" x14ac:dyDescent="0.25">
      <c r="P3361" s="10">
        <v>39400</v>
      </c>
      <c r="Q3361">
        <v>17.87133</v>
      </c>
      <c r="S3361" s="42">
        <f t="shared" ca="1" si="57"/>
        <v>49205</v>
      </c>
      <c r="T3361" s="43">
        <f ca="1">_xll.BInterpol('Base CDI'!$H$4:$H$28,'Base CDI'!$J$4:$J$29,S3361,"Cubic","Extrapolate=Linear","MultiX=Average","Skip=True","Sort=True")</f>
        <v>13.741338571689244</v>
      </c>
      <c r="U3361" s="43">
        <f ca="1">_xll.BInterpol('Base CDI'!$H$4:$H$28,'Base CDI'!$I$4:$I$29,S3361,"Cubic","Extrapolate=Linear","MultiX=Average","Skip=True","Sort=True")</f>
        <v>13.754255930765424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49206</v>
      </c>
      <c r="T3362" s="43">
        <f ca="1">_xll.BInterpol('Base CDI'!$H$4:$H$28,'Base CDI'!$J$4:$J$29,S3362,"Cubic","Extrapolate=Linear","MultiX=Average","Skip=True","Sort=True")</f>
        <v>13.741291089440782</v>
      </c>
      <c r="U3362" s="43">
        <f ca="1">_xll.BInterpol('Base CDI'!$H$4:$H$28,'Base CDI'!$I$4:$I$29,S3362,"Cubic","Extrapolate=Linear","MultiX=Average","Skip=True","Sort=True")</f>
        <v>13.754223046788983</v>
      </c>
    </row>
    <row r="3363" spans="16:21" x14ac:dyDescent="0.25">
      <c r="P3363" s="10">
        <v>39405</v>
      </c>
      <c r="Q3363">
        <v>17.88627</v>
      </c>
      <c r="S3363" s="42">
        <f t="shared" ca="1" si="57"/>
        <v>49207</v>
      </c>
      <c r="T3363" s="43">
        <f ca="1">_xll.BInterpol('Base CDI'!$H$4:$H$28,'Base CDI'!$J$4:$J$29,S3363,"Cubic","Extrapolate=Linear","MultiX=Average","Skip=True","Sort=True")</f>
        <v>13.741243545514275</v>
      </c>
      <c r="U3363" s="43">
        <f ca="1">_xll.BInterpol('Base CDI'!$H$4:$H$28,'Base CDI'!$I$4:$I$29,S3363,"Cubic","Extrapolate=Linear","MultiX=Average","Skip=True","Sort=True")</f>
        <v>13.754190025991997</v>
      </c>
    </row>
    <row r="3364" spans="16:21" x14ac:dyDescent="0.25">
      <c r="P3364" s="10">
        <v>39406</v>
      </c>
      <c r="Q3364">
        <v>17.89376</v>
      </c>
      <c r="S3364" s="42">
        <f t="shared" ca="1" si="57"/>
        <v>49208</v>
      </c>
      <c r="T3364" s="43">
        <f ca="1">_xll.BInterpol('Base CDI'!$H$4:$H$28,'Base CDI'!$J$4:$J$29,S3364,"Cubic","Extrapolate=Linear","MultiX=Average","Skip=True","Sort=True")</f>
        <v>13.741195940105577</v>
      </c>
      <c r="U3364" s="43">
        <f ca="1">_xll.BInterpol('Base CDI'!$H$4:$H$28,'Base CDI'!$I$4:$I$29,S3364,"Cubic","Extrapolate=Linear","MultiX=Average","Skip=True","Sort=True")</f>
        <v>13.75415686832873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49209</v>
      </c>
      <c r="T3365" s="43">
        <f ca="1">_xll.BInterpol('Base CDI'!$H$4:$H$28,'Base CDI'!$J$4:$J$29,S3365,"Cubic","Extrapolate=Linear","MultiX=Average","Skip=True","Sort=True")</f>
        <v>13.74114827341055</v>
      </c>
      <c r="U3365" s="43">
        <f ca="1">_xll.BInterpol('Base CDI'!$H$4:$H$28,'Base CDI'!$I$4:$I$29,S3365,"Cubic","Extrapolate=Linear","MultiX=Average","Skip=True","Sort=True")</f>
        <v>13.754123573753452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49210</v>
      </c>
      <c r="T3366" s="43">
        <f ca="1">_xll.BInterpol('Base CDI'!$H$4:$H$28,'Base CDI'!$J$4:$J$29,S3366,"Cubic","Extrapolate=Linear","MultiX=Average","Skip=True","Sort=True")</f>
        <v>13.74110054562505</v>
      </c>
      <c r="U3366" s="43">
        <f ca="1">_xll.BInterpol('Base CDI'!$H$4:$H$28,'Base CDI'!$I$4:$I$29,S3366,"Cubic","Extrapolate=Linear","MultiX=Average","Skip=True","Sort=True")</f>
        <v>13.754090142220427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49211</v>
      </c>
      <c r="T3367" s="43">
        <f ca="1">_xll.BInterpol('Base CDI'!$H$4:$H$28,'Base CDI'!$J$4:$J$29,S3367,"Cubic","Extrapolate=Linear","MultiX=Average","Skip=True","Sort=True")</f>
        <v>13.741052756944939</v>
      </c>
      <c r="U3367" s="43">
        <f ca="1">_xll.BInterpol('Base CDI'!$H$4:$H$28,'Base CDI'!$I$4:$I$29,S3367,"Cubic","Extrapolate=Linear","MultiX=Average","Skip=True","Sort=True")</f>
        <v>13.754056573683922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49212</v>
      </c>
      <c r="T3368" s="43">
        <f ca="1">_xll.BInterpol('Base CDI'!$H$4:$H$28,'Base CDI'!$J$4:$J$29,S3368,"Cubic","Extrapolate=Linear","MultiX=Average","Skip=True","Sort=True")</f>
        <v>13.741004907566072</v>
      </c>
      <c r="U3368" s="43">
        <f ca="1">_xll.BInterpol('Base CDI'!$H$4:$H$28,'Base CDI'!$I$4:$I$29,S3368,"Cubic","Extrapolate=Linear","MultiX=Average","Skip=True","Sort=True")</f>
        <v>13.754022868098204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49213</v>
      </c>
      <c r="T3369" s="43">
        <f ca="1">_xll.BInterpol('Base CDI'!$H$4:$H$28,'Base CDI'!$J$4:$J$29,S3369,"Cubic","Extrapolate=Linear","MultiX=Average","Skip=True","Sort=True")</f>
        <v>13.740956997684307</v>
      </c>
      <c r="U3369" s="43">
        <f ca="1">_xll.BInterpol('Base CDI'!$H$4:$H$28,'Base CDI'!$I$4:$I$29,S3369,"Cubic","Extrapolate=Linear","MultiX=Average","Skip=True","Sort=True")</f>
        <v>13.753989025417537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49214</v>
      </c>
      <c r="T3370" s="43">
        <f ca="1">_xll.BInterpol('Base CDI'!$H$4:$H$28,'Base CDI'!$J$4:$J$29,S3370,"Cubic","Extrapolate=Linear","MultiX=Average","Skip=True","Sort=True")</f>
        <v>13.740909027495505</v>
      </c>
      <c r="U3370" s="43">
        <f ca="1">_xll.BInterpol('Base CDI'!$H$4:$H$28,'Base CDI'!$I$4:$I$29,S3370,"Cubic","Extrapolate=Linear","MultiX=Average","Skip=True","Sort=True")</f>
        <v>13.753955045596191</v>
      </c>
    </row>
    <row r="3371" spans="16:21" x14ac:dyDescent="0.25">
      <c r="P3371" s="10">
        <v>39415</v>
      </c>
      <c r="Q3371">
        <v>17.94624</v>
      </c>
      <c r="S3371" s="42">
        <f t="shared" ca="1" si="57"/>
        <v>49215</v>
      </c>
      <c r="T3371" s="43">
        <f ca="1">_xll.BInterpol('Base CDI'!$H$4:$H$28,'Base CDI'!$J$4:$J$29,S3371,"Cubic","Extrapolate=Linear","MultiX=Average","Skip=True","Sort=True")</f>
        <v>13.74086099719552</v>
      </c>
      <c r="U3371" s="43">
        <f ca="1">_xll.BInterpol('Base CDI'!$H$4:$H$28,'Base CDI'!$I$4:$I$29,S3371,"Cubic","Extrapolate=Linear","MultiX=Average","Skip=True","Sort=True")</f>
        <v>13.75392092858843</v>
      </c>
    </row>
    <row r="3372" spans="16:21" x14ac:dyDescent="0.25">
      <c r="P3372" s="10">
        <v>39416</v>
      </c>
      <c r="Q3372">
        <v>17.95374</v>
      </c>
      <c r="S3372" s="42">
        <f t="shared" ca="1" si="57"/>
        <v>49216</v>
      </c>
      <c r="T3372" s="43">
        <f ca="1">_xll.BInterpol('Base CDI'!$H$4:$H$28,'Base CDI'!$J$4:$J$29,S3372,"Cubic","Extrapolate=Linear","MultiX=Average","Skip=True","Sort=True")</f>
        <v>13.740812906980215</v>
      </c>
      <c r="U3372" s="43">
        <f ca="1">_xll.BInterpol('Base CDI'!$H$4:$H$28,'Base CDI'!$I$4:$I$29,S3372,"Cubic","Extrapolate=Linear","MultiX=Average","Skip=True","Sort=True")</f>
        <v>13.753886674348522</v>
      </c>
    </row>
    <row r="3373" spans="16:21" x14ac:dyDescent="0.25">
      <c r="P3373" s="10">
        <v>39419</v>
      </c>
      <c r="Q3373">
        <v>17.96125</v>
      </c>
      <c r="S3373" s="42">
        <f t="shared" ca="1" si="57"/>
        <v>49217</v>
      </c>
      <c r="T3373" s="43">
        <f ca="1">_xll.BInterpol('Base CDI'!$H$4:$H$28,'Base CDI'!$J$4:$J$29,S3373,"Cubic","Extrapolate=Linear","MultiX=Average","Skip=True","Sort=True")</f>
        <v>13.740764757045445</v>
      </c>
      <c r="U3373" s="43">
        <f ca="1">_xll.BInterpol('Base CDI'!$H$4:$H$28,'Base CDI'!$I$4:$I$29,S3373,"Cubic","Extrapolate=Linear","MultiX=Average","Skip=True","Sort=True")</f>
        <v>13.753852282830731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49218</v>
      </c>
      <c r="T3374" s="43">
        <f ca="1">_xll.BInterpol('Base CDI'!$H$4:$H$28,'Base CDI'!$J$4:$J$29,S3374,"Cubic","Extrapolate=Linear","MultiX=Average","Skip=True","Sort=True")</f>
        <v>13.74071654758707</v>
      </c>
      <c r="U3374" s="43">
        <f ca="1">_xll.BInterpol('Base CDI'!$H$4:$H$28,'Base CDI'!$I$4:$I$29,S3374,"Cubic","Extrapolate=Linear","MultiX=Average","Skip=True","Sort=True")</f>
        <v>13.753817753989326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49219</v>
      </c>
      <c r="T3375" s="43">
        <f ca="1">_xll.BInterpol('Base CDI'!$H$4:$H$28,'Base CDI'!$J$4:$J$29,S3375,"Cubic","Extrapolate=Linear","MultiX=Average","Skip=True","Sort=True")</f>
        <v>13.740668278800948</v>
      </c>
      <c r="U3375" s="43">
        <f ca="1">_xll.BInterpol('Base CDI'!$H$4:$H$28,'Base CDI'!$I$4:$I$29,S3375,"Cubic","Extrapolate=Linear","MultiX=Average","Skip=True","Sort=True")</f>
        <v>13.753783087778572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49220</v>
      </c>
      <c r="T3376" s="43">
        <f ca="1">_xll.BInterpol('Base CDI'!$H$4:$H$28,'Base CDI'!$J$4:$J$29,S3376,"Cubic","Extrapolate=Linear","MultiX=Average","Skip=True","Sort=True")</f>
        <v>13.740619950882936</v>
      </c>
      <c r="U3376" s="43">
        <f ca="1">_xll.BInterpol('Base CDI'!$H$4:$H$28,'Base CDI'!$I$4:$I$29,S3376,"Cubic","Extrapolate=Linear","MultiX=Average","Skip=True","Sort=True")</f>
        <v>13.753748284152735</v>
      </c>
    </row>
    <row r="3377" spans="16:21" x14ac:dyDescent="0.25">
      <c r="P3377" s="10">
        <v>39423</v>
      </c>
      <c r="Q3377">
        <v>17.99136</v>
      </c>
      <c r="S3377" s="42">
        <f t="shared" ca="1" si="57"/>
        <v>49221</v>
      </c>
      <c r="T3377" s="43">
        <f ca="1">_xll.BInterpol('Base CDI'!$H$4:$H$28,'Base CDI'!$J$4:$J$29,S3377,"Cubic","Extrapolate=Linear","MultiX=Average","Skip=True","Sort=True")</f>
        <v>13.740571564028894</v>
      </c>
      <c r="U3377" s="43">
        <f ca="1">_xll.BInterpol('Base CDI'!$H$4:$H$28,'Base CDI'!$I$4:$I$29,S3377,"Cubic","Extrapolate=Linear","MultiX=Average","Skip=True","Sort=True")</f>
        <v>13.753713343066082</v>
      </c>
    </row>
    <row r="3378" spans="16:21" x14ac:dyDescent="0.25">
      <c r="P3378" s="10">
        <v>39426</v>
      </c>
      <c r="Q3378">
        <v>17.99888</v>
      </c>
      <c r="S3378" s="42">
        <f t="shared" ca="1" si="57"/>
        <v>49222</v>
      </c>
      <c r="T3378" s="43">
        <f ca="1">_xll.BInterpol('Base CDI'!$H$4:$H$28,'Base CDI'!$J$4:$J$29,S3378,"Cubic","Extrapolate=Linear","MultiX=Average","Skip=True","Sort=True")</f>
        <v>13.740523118434679</v>
      </c>
      <c r="U3378" s="43">
        <f ca="1">_xll.BInterpol('Base CDI'!$H$4:$H$28,'Base CDI'!$I$4:$I$29,S3378,"Cubic","Extrapolate=Linear","MultiX=Average","Skip=True","Sort=True")</f>
        <v>13.75367826447288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49223</v>
      </c>
      <c r="T3379" s="43">
        <f ca="1">_xll.BInterpol('Base CDI'!$H$4:$H$28,'Base CDI'!$J$4:$J$29,S3379,"Cubic","Extrapolate=Linear","MultiX=Average","Skip=True","Sort=True")</f>
        <v>13.740474614296149</v>
      </c>
      <c r="U3379" s="43">
        <f ca="1">_xll.BInterpol('Base CDI'!$H$4:$H$28,'Base CDI'!$I$4:$I$29,S3379,"Cubic","Extrapolate=Linear","MultiX=Average","Skip=True","Sort=True")</f>
        <v>13.753643048327394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49224</v>
      </c>
      <c r="T3380" s="43">
        <f ca="1">_xll.BInterpol('Base CDI'!$H$4:$H$28,'Base CDI'!$J$4:$J$29,S3380,"Cubic","Extrapolate=Linear","MultiX=Average","Skip=True","Sort=True")</f>
        <v>13.740426051809164</v>
      </c>
      <c r="U3380" s="43">
        <f ca="1">_xll.BInterpol('Base CDI'!$H$4:$H$28,'Base CDI'!$I$4:$I$29,S3380,"Cubic","Extrapolate=Linear","MultiX=Average","Skip=True","Sort=True")</f>
        <v>13.753607694583893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49225</v>
      </c>
      <c r="T3381" s="43">
        <f ca="1">_xll.BInterpol('Base CDI'!$H$4:$H$28,'Base CDI'!$J$4:$J$29,S3381,"Cubic","Extrapolate=Linear","MultiX=Average","Skip=True","Sort=True")</f>
        <v>13.740377431169581</v>
      </c>
      <c r="U3381" s="43">
        <f ca="1">_xll.BInterpol('Base CDI'!$H$4:$H$28,'Base CDI'!$I$4:$I$29,S3381,"Cubic","Extrapolate=Linear","MultiX=Average","Skip=True","Sort=True")</f>
        <v>13.75357220319664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49226</v>
      </c>
      <c r="T3382" s="43">
        <f ca="1">_xll.BInterpol('Base CDI'!$H$4:$H$28,'Base CDI'!$J$4:$J$29,S3382,"Cubic","Extrapolate=Linear","MultiX=Average","Skip=True","Sort=True")</f>
        <v>13.740328752573259</v>
      </c>
      <c r="U3382" s="43">
        <f ca="1">_xll.BInterpol('Base CDI'!$H$4:$H$28,'Base CDI'!$I$4:$I$29,S3382,"Cubic","Extrapolate=Linear","MultiX=Average","Skip=True","Sort=True")</f>
        <v>13.753536574119904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49227</v>
      </c>
      <c r="T3383" s="43">
        <f ca="1">_xll.BInterpol('Base CDI'!$H$4:$H$28,'Base CDI'!$J$4:$J$29,S3383,"Cubic","Extrapolate=Linear","MultiX=Average","Skip=True","Sort=True")</f>
        <v>13.740280016216055</v>
      </c>
      <c r="U3383" s="43">
        <f ca="1">_xll.BInterpol('Base CDI'!$H$4:$H$28,'Base CDI'!$I$4:$I$29,S3383,"Cubic","Extrapolate=Linear","MultiX=Average","Skip=True","Sort=True")</f>
        <v>13.753500807307949</v>
      </c>
    </row>
    <row r="3384" spans="16:21" x14ac:dyDescent="0.25">
      <c r="P3384" s="10">
        <v>39434</v>
      </c>
      <c r="Q3384">
        <v>18.044</v>
      </c>
      <c r="S3384" s="42">
        <f t="shared" ca="1" si="57"/>
        <v>49228</v>
      </c>
      <c r="T3384" s="43">
        <f ca="1">_xll.BInterpol('Base CDI'!$H$4:$H$28,'Base CDI'!$J$4:$J$29,S3384,"Cubic","Extrapolate=Linear","MultiX=Average","Skip=True","Sort=True")</f>
        <v>13.740231222293827</v>
      </c>
      <c r="U3384" s="43">
        <f ca="1">_xll.BInterpol('Base CDI'!$H$4:$H$28,'Base CDI'!$I$4:$I$29,S3384,"Cubic","Extrapolate=Linear","MultiX=Average","Skip=True","Sort=True")</f>
        <v>13.753464902715043</v>
      </c>
    </row>
    <row r="3385" spans="16:21" x14ac:dyDescent="0.25">
      <c r="P3385" s="10">
        <v>39435</v>
      </c>
      <c r="Q3385">
        <v>18.05153</v>
      </c>
      <c r="S3385" s="42">
        <f t="shared" ca="1" si="57"/>
        <v>49229</v>
      </c>
      <c r="T3385" s="43">
        <f ca="1">_xll.BInterpol('Base CDI'!$H$4:$H$28,'Base CDI'!$J$4:$J$29,S3385,"Cubic","Extrapolate=Linear","MultiX=Average","Skip=True","Sort=True")</f>
        <v>13.740182371002437</v>
      </c>
      <c r="U3385" s="43">
        <f ca="1">_xll.BInterpol('Base CDI'!$H$4:$H$28,'Base CDI'!$I$4:$I$29,S3385,"Cubic","Extrapolate=Linear","MultiX=Average","Skip=True","Sort=True")</f>
        <v>13.753428860295454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49230</v>
      </c>
      <c r="T3386" s="43">
        <f ca="1">_xll.BInterpol('Base CDI'!$H$4:$H$28,'Base CDI'!$J$4:$J$29,S3386,"Cubic","Extrapolate=Linear","MultiX=Average","Skip=True","Sort=True")</f>
        <v>13.74013346253774</v>
      </c>
      <c r="U3386" s="43">
        <f ca="1">_xll.BInterpol('Base CDI'!$H$4:$H$28,'Base CDI'!$I$4:$I$29,S3386,"Cubic","Extrapolate=Linear","MultiX=Average","Skip=True","Sort=True")</f>
        <v>13.753392680003445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49231</v>
      </c>
      <c r="T3387" s="43">
        <f ca="1">_xll.BInterpol('Base CDI'!$H$4:$H$28,'Base CDI'!$J$4:$J$29,S3387,"Cubic","Extrapolate=Linear","MultiX=Average","Skip=True","Sort=True")</f>
        <v>13.740084497095593</v>
      </c>
      <c r="U3387" s="43">
        <f ca="1">_xll.BInterpol('Base CDI'!$H$4:$H$28,'Base CDI'!$I$4:$I$29,S3387,"Cubic","Extrapolate=Linear","MultiX=Average","Skip=True","Sort=True")</f>
        <v>13.753356361793285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49232</v>
      </c>
      <c r="T3388" s="43">
        <f ca="1">_xll.BInterpol('Base CDI'!$H$4:$H$28,'Base CDI'!$J$4:$J$29,S3388,"Cubic","Extrapolate=Linear","MultiX=Average","Skip=True","Sort=True")</f>
        <v>13.740035474871858</v>
      </c>
      <c r="U3388" s="43">
        <f ca="1">_xll.BInterpol('Base CDI'!$H$4:$H$28,'Base CDI'!$I$4:$I$29,S3388,"Cubic","Extrapolate=Linear","MultiX=Average","Skip=True","Sort=True")</f>
        <v>13.753319905619238</v>
      </c>
    </row>
    <row r="3389" spans="16:21" x14ac:dyDescent="0.25">
      <c r="P3389" s="10">
        <v>39442</v>
      </c>
      <c r="Q3389">
        <v>18.08175</v>
      </c>
      <c r="S3389" s="42">
        <f t="shared" ca="1" si="57"/>
        <v>49233</v>
      </c>
      <c r="T3389" s="43">
        <f ca="1">_xll.BInterpol('Base CDI'!$H$4:$H$28,'Base CDI'!$J$4:$J$29,S3389,"Cubic","Extrapolate=Linear","MultiX=Average","Skip=True","Sort=True")</f>
        <v>13.73998639606239</v>
      </c>
      <c r="U3389" s="43">
        <f ca="1">_xll.BInterpol('Base CDI'!$H$4:$H$28,'Base CDI'!$I$4:$I$29,S3389,"Cubic","Extrapolate=Linear","MultiX=Average","Skip=True","Sort=True")</f>
        <v>13.753283311435572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49234</v>
      </c>
      <c r="T3390" s="43">
        <f ca="1">_xll.BInterpol('Base CDI'!$H$4:$H$28,'Base CDI'!$J$4:$J$29,S3390,"Cubic","Extrapolate=Linear","MultiX=Average","Skip=True","Sort=True")</f>
        <v>13.73993726086305</v>
      </c>
      <c r="U3390" s="43">
        <f ca="1">_xll.BInterpol('Base CDI'!$H$4:$H$28,'Base CDI'!$I$4:$I$29,S3390,"Cubic","Extrapolate=Linear","MultiX=Average","Skip=True","Sort=True")</f>
        <v>13.753246579196555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49235</v>
      </c>
      <c r="T3391" s="43">
        <f ca="1">_xll.BInterpol('Base CDI'!$H$4:$H$28,'Base CDI'!$J$4:$J$29,S3391,"Cubic","Extrapolate=Linear","MultiX=Average","Skip=True","Sort=True")</f>
        <v>13.739888069469693</v>
      </c>
      <c r="U3391" s="43">
        <f ca="1">_xll.BInterpol('Base CDI'!$H$4:$H$28,'Base CDI'!$I$4:$I$29,S3391,"Cubic","Extrapolate=Linear","MultiX=Average","Skip=True","Sort=True")</f>
        <v>13.753209708856449</v>
      </c>
    </row>
    <row r="3392" spans="16:21" x14ac:dyDescent="0.25">
      <c r="P3392" s="10">
        <v>39447</v>
      </c>
      <c r="Q3392">
        <v>18.10445</v>
      </c>
      <c r="S3392" s="42">
        <f t="shared" ca="1" si="57"/>
        <v>49236</v>
      </c>
      <c r="T3392" s="43">
        <f ca="1">_xll.BInterpol('Base CDI'!$H$4:$H$28,'Base CDI'!$J$4:$J$29,S3392,"Cubic","Extrapolate=Linear","MultiX=Average","Skip=True","Sort=True")</f>
        <v>13.73983882207818</v>
      </c>
      <c r="U3392" s="43">
        <f ca="1">_xll.BInterpol('Base CDI'!$H$4:$H$28,'Base CDI'!$I$4:$I$29,S3392,"Cubic","Extrapolate=Linear","MultiX=Average","Skip=True","Sort=True")</f>
        <v>13.753172700369525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49237</v>
      </c>
      <c r="T3393" s="43">
        <f ca="1">_xll.BInterpol('Base CDI'!$H$4:$H$28,'Base CDI'!$J$4:$J$29,S3393,"Cubic","Extrapolate=Linear","MultiX=Average","Skip=True","Sort=True")</f>
        <v>13.73978951888437</v>
      </c>
      <c r="U3393" s="43">
        <f ca="1">_xll.BInterpol('Base CDI'!$H$4:$H$28,'Base CDI'!$I$4:$I$29,S3393,"Cubic","Extrapolate=Linear","MultiX=Average","Skip=True","Sort=True")</f>
        <v>13.753135553690047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49238</v>
      </c>
      <c r="T3394" s="43">
        <f ca="1">_xll.BInterpol('Base CDI'!$H$4:$H$28,'Base CDI'!$J$4:$J$29,S3394,"Cubic","Extrapolate=Linear","MultiX=Average","Skip=True","Sort=True")</f>
        <v>13.739740160084118</v>
      </c>
      <c r="U3394" s="43">
        <f ca="1">_xll.BInterpol('Base CDI'!$H$4:$H$28,'Base CDI'!$I$4:$I$29,S3394,"Cubic","Extrapolate=Linear","MultiX=Average","Skip=True","Sort=True")</f>
        <v>13.75309826877228</v>
      </c>
    </row>
    <row r="3395" spans="16:21" x14ac:dyDescent="0.25">
      <c r="P3395" s="10">
        <v>39451</v>
      </c>
      <c r="Q3395">
        <v>18.12715</v>
      </c>
      <c r="S3395" s="42">
        <f t="shared" ca="1" si="57"/>
        <v>49239</v>
      </c>
      <c r="T3395" s="43">
        <f ca="1">_xll.BInterpol('Base CDI'!$H$4:$H$28,'Base CDI'!$J$4:$J$29,S3395,"Cubic","Extrapolate=Linear","MultiX=Average","Skip=True","Sort=True")</f>
        <v>13.739690745873284</v>
      </c>
      <c r="U3395" s="43">
        <f ca="1">_xll.BInterpol('Base CDI'!$H$4:$H$28,'Base CDI'!$I$4:$I$29,S3395,"Cubic","Extrapolate=Linear","MultiX=Average","Skip=True","Sort=True")</f>
        <v>13.753060845570495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49240</v>
      </c>
      <c r="T3396" s="43">
        <f ca="1">_xll.BInterpol('Base CDI'!$H$4:$H$28,'Base CDI'!$J$4:$J$29,S3396,"Cubic","Extrapolate=Linear","MultiX=Average","Skip=True","Sort=True")</f>
        <v>13.739641276447728</v>
      </c>
      <c r="U3396" s="43">
        <f ca="1">_xll.BInterpol('Base CDI'!$H$4:$H$28,'Base CDI'!$I$4:$I$29,S3396,"Cubic","Extrapolate=Linear","MultiX=Average","Skip=True","Sort=True")</f>
        <v>13.753023284038955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49241</v>
      </c>
      <c r="T3397" s="43">
        <f ca="1">_xll.BInterpol('Base CDI'!$H$4:$H$28,'Base CDI'!$J$4:$J$29,S3397,"Cubic","Extrapolate=Linear","MultiX=Average","Skip=True","Sort=True")</f>
        <v>13.739591752003305</v>
      </c>
      <c r="U3397" s="43">
        <f ca="1">_xll.BInterpol('Base CDI'!$H$4:$H$28,'Base CDI'!$I$4:$I$29,S3397,"Cubic","Extrapolate=Linear","MultiX=Average","Skip=True","Sort=True")</f>
        <v>13.752985584131926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49242</v>
      </c>
      <c r="T3398" s="43">
        <f ca="1">_xll.BInterpol('Base CDI'!$H$4:$H$28,'Base CDI'!$J$4:$J$29,S3398,"Cubic","Extrapolate=Linear","MultiX=Average","Skip=True","Sort=True")</f>
        <v>13.739542172735874</v>
      </c>
      <c r="U3398" s="43">
        <f ca="1">_xll.BInterpol('Base CDI'!$H$4:$H$28,'Base CDI'!$I$4:$I$29,S3398,"Cubic","Extrapolate=Linear","MultiX=Average","Skip=True","Sort=True")</f>
        <v>13.752947745803674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49243</v>
      </c>
      <c r="T3399" s="43">
        <f ca="1">_xll.BInterpol('Base CDI'!$H$4:$H$28,'Base CDI'!$J$4:$J$29,S3399,"Cubic","Extrapolate=Linear","MultiX=Average","Skip=True","Sort=True")</f>
        <v>13.739492538841295</v>
      </c>
      <c r="U3399" s="43">
        <f ca="1">_xll.BInterpol('Base CDI'!$H$4:$H$28,'Base CDI'!$I$4:$I$29,S3399,"Cubic","Extrapolate=Linear","MultiX=Average","Skip=True","Sort=True")</f>
        <v>13.752909769008468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49244</v>
      </c>
      <c r="T3400" s="43">
        <f ca="1">_xll.BInterpol('Base CDI'!$H$4:$H$28,'Base CDI'!$J$4:$J$29,S3400,"Cubic","Extrapolate=Linear","MultiX=Average","Skip=True","Sort=True")</f>
        <v>13.739442850515426</v>
      </c>
      <c r="U3400" s="43">
        <f ca="1">_xll.BInterpol('Base CDI'!$H$4:$H$28,'Base CDI'!$I$4:$I$29,S3400,"Cubic","Extrapolate=Linear","MultiX=Average","Skip=True","Sort=True")</f>
        <v>13.752871653700574</v>
      </c>
    </row>
    <row r="3401" spans="16:21" x14ac:dyDescent="0.25">
      <c r="P3401" s="10">
        <v>39461</v>
      </c>
      <c r="Q3401">
        <v>18.17258</v>
      </c>
      <c r="S3401" s="42">
        <f t="shared" ca="1" si="57"/>
        <v>49245</v>
      </c>
      <c r="T3401" s="43">
        <f ca="1">_xll.BInterpol('Base CDI'!$H$4:$H$28,'Base CDI'!$J$4:$J$29,S3401,"Cubic","Extrapolate=Linear","MultiX=Average","Skip=True","Sort=True")</f>
        <v>13.739393107954124</v>
      </c>
      <c r="U3401" s="43">
        <f ca="1">_xll.BInterpol('Base CDI'!$H$4:$H$28,'Base CDI'!$I$4:$I$29,S3401,"Cubic","Extrapolate=Linear","MultiX=Average","Skip=True","Sort=True")</f>
        <v>13.752833399834257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49246</v>
      </c>
      <c r="T3402" s="43">
        <f ca="1">_xll.BInterpol('Base CDI'!$H$4:$H$28,'Base CDI'!$J$4:$J$29,S3402,"Cubic","Extrapolate=Linear","MultiX=Average","Skip=True","Sort=True")</f>
        <v>13.739343311353247</v>
      </c>
      <c r="U3402" s="43">
        <f ca="1">_xll.BInterpol('Base CDI'!$H$4:$H$28,'Base CDI'!$I$4:$I$29,S3402,"Cubic","Extrapolate=Linear","MultiX=Average","Skip=True","Sort=True")</f>
        <v>13.752795007363783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49247</v>
      </c>
      <c r="T3403" s="43">
        <f ca="1">_xll.BInterpol('Base CDI'!$H$4:$H$28,'Base CDI'!$J$4:$J$29,S3403,"Cubic","Extrapolate=Linear","MultiX=Average","Skip=True","Sort=True")</f>
        <v>13.739293460908655</v>
      </c>
      <c r="U3403" s="43">
        <f ca="1">_xll.BInterpol('Base CDI'!$H$4:$H$28,'Base CDI'!$I$4:$I$29,S3403,"Cubic","Extrapolate=Linear","MultiX=Average","Skip=True","Sort=True")</f>
        <v>13.752756476243421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49248</v>
      </c>
      <c r="T3404" s="43">
        <f ca="1">_xll.BInterpol('Base CDI'!$H$4:$H$28,'Base CDI'!$J$4:$J$29,S3404,"Cubic","Extrapolate=Linear","MultiX=Average","Skip=True","Sort=True")</f>
        <v>13.739243556816206</v>
      </c>
      <c r="U3404" s="43">
        <f ca="1">_xll.BInterpol('Base CDI'!$H$4:$H$28,'Base CDI'!$I$4:$I$29,S3404,"Cubic","Extrapolate=Linear","MultiX=Average","Skip=True","Sort=True")</f>
        <v>13.752717806427436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49249</v>
      </c>
      <c r="T3405" s="43">
        <f ca="1">_xll.BInterpol('Base CDI'!$H$4:$H$28,'Base CDI'!$J$4:$J$29,S3405,"Cubic","Extrapolate=Linear","MultiX=Average","Skip=True","Sort=True")</f>
        <v>13.739193599271756</v>
      </c>
      <c r="U3405" s="43">
        <f ca="1">_xll.BInterpol('Base CDI'!$H$4:$H$28,'Base CDI'!$I$4:$I$29,S3405,"Cubic","Extrapolate=Linear","MultiX=Average","Skip=True","Sort=True")</f>
        <v>13.752678997870092</v>
      </c>
    </row>
    <row r="3406" spans="16:21" x14ac:dyDescent="0.25">
      <c r="P3406" s="10">
        <v>39468</v>
      </c>
      <c r="Q3406">
        <v>18.2105</v>
      </c>
      <c r="S3406" s="42">
        <f t="shared" ca="1" si="58"/>
        <v>49250</v>
      </c>
      <c r="T3406" s="43">
        <f ca="1">_xll.BInterpol('Base CDI'!$H$4:$H$28,'Base CDI'!$J$4:$J$29,S3406,"Cubic","Extrapolate=Linear","MultiX=Average","Skip=True","Sort=True")</f>
        <v>13.739143588471167</v>
      </c>
      <c r="U3406" s="43">
        <f ca="1">_xll.BInterpol('Base CDI'!$H$4:$H$28,'Base CDI'!$I$4:$I$29,S3406,"Cubic","Extrapolate=Linear","MultiX=Average","Skip=True","Sort=True")</f>
        <v>13.752640050525658</v>
      </c>
    </row>
    <row r="3407" spans="16:21" x14ac:dyDescent="0.25">
      <c r="P3407" s="10">
        <v>39469</v>
      </c>
      <c r="Q3407">
        <v>18.21809</v>
      </c>
      <c r="S3407" s="42">
        <f t="shared" ca="1" si="58"/>
        <v>49251</v>
      </c>
      <c r="T3407" s="43">
        <f ca="1">_xll.BInterpol('Base CDI'!$H$4:$H$28,'Base CDI'!$J$4:$J$29,S3407,"Cubic","Extrapolate=Linear","MultiX=Average","Skip=True","Sort=True")</f>
        <v>13.739093524610293</v>
      </c>
      <c r="U3407" s="43">
        <f ca="1">_xll.BInterpol('Base CDI'!$H$4:$H$28,'Base CDI'!$I$4:$I$29,S3407,"Cubic","Extrapolate=Linear","MultiX=Average","Skip=True","Sort=True")</f>
        <v>13.752600964348401</v>
      </c>
    </row>
    <row r="3408" spans="16:21" x14ac:dyDescent="0.25">
      <c r="P3408" s="10">
        <v>39470</v>
      </c>
      <c r="Q3408">
        <v>18.22569</v>
      </c>
      <c r="S3408" s="42">
        <f t="shared" ca="1" si="58"/>
        <v>49252</v>
      </c>
      <c r="T3408" s="43">
        <f ca="1">_xll.BInterpol('Base CDI'!$H$4:$H$28,'Base CDI'!$J$4:$J$29,S3408,"Cubic","Extrapolate=Linear","MultiX=Average","Skip=True","Sort=True")</f>
        <v>13.739043407884996</v>
      </c>
      <c r="U3408" s="43">
        <f ca="1">_xll.BInterpol('Base CDI'!$H$4:$H$28,'Base CDI'!$I$4:$I$29,S3408,"Cubic","Extrapolate=Linear","MultiX=Average","Skip=True","Sort=True")</f>
        <v>13.752561739292586</v>
      </c>
    </row>
    <row r="3409" spans="16:21" x14ac:dyDescent="0.25">
      <c r="P3409" s="10">
        <v>39471</v>
      </c>
      <c r="Q3409">
        <v>18.23329</v>
      </c>
      <c r="S3409" s="42">
        <f t="shared" ca="1" si="58"/>
        <v>49253</v>
      </c>
      <c r="T3409" s="43">
        <f ca="1">_xll.BInterpol('Base CDI'!$H$4:$H$28,'Base CDI'!$J$4:$J$29,S3409,"Cubic","Extrapolate=Linear","MultiX=Average","Skip=True","Sort=True")</f>
        <v>13.738993238491133</v>
      </c>
      <c r="U3409" s="43">
        <f ca="1">_xll.BInterpol('Base CDI'!$H$4:$H$28,'Base CDI'!$I$4:$I$29,S3409,"Cubic","Extrapolate=Linear","MultiX=Average","Skip=True","Sort=True")</f>
        <v>13.752522375312479</v>
      </c>
    </row>
    <row r="3410" spans="16:21" x14ac:dyDescent="0.25">
      <c r="P3410" s="10">
        <v>39472</v>
      </c>
      <c r="Q3410">
        <v>18.24091</v>
      </c>
      <c r="S3410" s="42">
        <f t="shared" ca="1" si="58"/>
        <v>49254</v>
      </c>
      <c r="T3410" s="43">
        <f ca="1">_xll.BInterpol('Base CDI'!$H$4:$H$28,'Base CDI'!$J$4:$J$29,S3410,"Cubic","Extrapolate=Linear","MultiX=Average","Skip=True","Sort=True")</f>
        <v>13.73894301662456</v>
      </c>
      <c r="U3410" s="43">
        <f ca="1">_xll.BInterpol('Base CDI'!$H$4:$H$28,'Base CDI'!$I$4:$I$29,S3410,"Cubic","Extrapolate=Linear","MultiX=Average","Skip=True","Sort=True")</f>
        <v>13.752482872362348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49255</v>
      </c>
      <c r="T3411" s="43">
        <f ca="1">_xll.BInterpol('Base CDI'!$H$4:$H$28,'Base CDI'!$J$4:$J$29,S3411,"Cubic","Extrapolate=Linear","MultiX=Average","Skip=True","Sort=True")</f>
        <v>13.73889274248114</v>
      </c>
      <c r="U3411" s="43">
        <f ca="1">_xll.BInterpol('Base CDI'!$H$4:$H$28,'Base CDI'!$I$4:$I$29,S3411,"Cubic","Extrapolate=Linear","MultiX=Average","Skip=True","Sort=True")</f>
        <v>13.752443230396457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49256</v>
      </c>
      <c r="T3412" s="43">
        <f ca="1">_xll.BInterpol('Base CDI'!$H$4:$H$28,'Base CDI'!$J$4:$J$29,S3412,"Cubic","Extrapolate=Linear","MultiX=Average","Skip=True","Sort=True")</f>
        <v>13.738842416256727</v>
      </c>
      <c r="U3412" s="43">
        <f ca="1">_xll.BInterpol('Base CDI'!$H$4:$H$28,'Base CDI'!$I$4:$I$29,S3412,"Cubic","Extrapolate=Linear","MultiX=Average","Skip=True","Sort=True")</f>
        <v>13.752403449369076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49257</v>
      </c>
      <c r="T3413" s="43">
        <f ca="1">_xll.BInterpol('Base CDI'!$H$4:$H$28,'Base CDI'!$J$4:$J$29,S3413,"Cubic","Extrapolate=Linear","MultiX=Average","Skip=True","Sort=True")</f>
        <v>13.73879203814718</v>
      </c>
      <c r="U3413" s="43">
        <f ca="1">_xll.BInterpol('Base CDI'!$H$4:$H$28,'Base CDI'!$I$4:$I$29,S3413,"Cubic","Extrapolate=Linear","MultiX=Average","Skip=True","Sort=True")</f>
        <v>13.752363529234469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49258</v>
      </c>
      <c r="T3414" s="43">
        <f ca="1">_xll.BInterpol('Base CDI'!$H$4:$H$28,'Base CDI'!$J$4:$J$29,S3414,"Cubic","Extrapolate=Linear","MultiX=Average","Skip=True","Sort=True")</f>
        <v>13.738741608348359</v>
      </c>
      <c r="U3414" s="43">
        <f ca="1">_xll.BInterpol('Base CDI'!$H$4:$H$28,'Base CDI'!$I$4:$I$29,S3414,"Cubic","Extrapolate=Linear","MultiX=Average","Skip=True","Sort=True")</f>
        <v>13.752323469946901</v>
      </c>
    </row>
    <row r="3415" spans="16:21" x14ac:dyDescent="0.25">
      <c r="P3415" s="10">
        <v>39479</v>
      </c>
      <c r="Q3415">
        <v>18.27901</v>
      </c>
      <c r="S3415" s="42">
        <f t="shared" ca="1" si="58"/>
        <v>49259</v>
      </c>
      <c r="T3415" s="43">
        <f ca="1">_xll.BInterpol('Base CDI'!$H$4:$H$28,'Base CDI'!$J$4:$J$29,S3415,"Cubic","Extrapolate=Linear","MultiX=Average","Skip=True","Sort=True")</f>
        <v>13.738691127056121</v>
      </c>
      <c r="U3415" s="43">
        <f ca="1">_xll.BInterpol('Base CDI'!$H$4:$H$28,'Base CDI'!$I$4:$I$29,S3415,"Cubic","Extrapolate=Linear","MultiX=Average","Skip=True","Sort=True")</f>
        <v>13.752283271460641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49260</v>
      </c>
      <c r="T3416" s="43">
        <f ca="1">_xll.BInterpol('Base CDI'!$H$4:$H$28,'Base CDI'!$J$4:$J$29,S3416,"Cubic","Extrapolate=Linear","MultiX=Average","Skip=True","Sort=True")</f>
        <v>13.738640594466325</v>
      </c>
      <c r="U3416" s="43">
        <f ca="1">_xll.BInterpol('Base CDI'!$H$4:$H$28,'Base CDI'!$I$4:$I$29,S3416,"Cubic","Extrapolate=Linear","MultiX=Average","Skip=True","Sort=True")</f>
        <v>13.752242933729955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49261</v>
      </c>
      <c r="T3417" s="43">
        <f ca="1">_xll.BInterpol('Base CDI'!$H$4:$H$28,'Base CDI'!$J$4:$J$29,S3417,"Cubic","Extrapolate=Linear","MultiX=Average","Skip=True","Sort=True")</f>
        <v>13.738590010774828</v>
      </c>
      <c r="U3417" s="43">
        <f ca="1">_xll.BInterpol('Base CDI'!$H$4:$H$28,'Base CDI'!$I$4:$I$29,S3417,"Cubic","Extrapolate=Linear","MultiX=Average","Skip=True","Sort=True")</f>
        <v>13.752202456709108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49262</v>
      </c>
      <c r="T3418" s="43">
        <f ca="1">_xll.BInterpol('Base CDI'!$H$4:$H$28,'Base CDI'!$J$4:$J$29,S3418,"Cubic","Extrapolate=Linear","MultiX=Average","Skip=True","Sort=True")</f>
        <v>13.73853937617749</v>
      </c>
      <c r="U3418" s="43">
        <f ca="1">_xll.BInterpol('Base CDI'!$H$4:$H$28,'Base CDI'!$I$4:$I$29,S3418,"Cubic","Extrapolate=Linear","MultiX=Average","Skip=True","Sort=True")</f>
        <v>13.752161840352368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49263</v>
      </c>
      <c r="T3419" s="43">
        <f ca="1">_xll.BInterpol('Base CDI'!$H$4:$H$28,'Base CDI'!$J$4:$J$29,S3419,"Cubic","Extrapolate=Linear","MultiX=Average","Skip=True","Sort=True")</f>
        <v>13.738488690870168</v>
      </c>
      <c r="U3419" s="43">
        <f ca="1">_xll.BInterpol('Base CDI'!$H$4:$H$28,'Base CDI'!$I$4:$I$29,S3419,"Cubic","Extrapolate=Linear","MultiX=Average","Skip=True","Sort=True")</f>
        <v>13.752121084614</v>
      </c>
    </row>
    <row r="3420" spans="16:21" x14ac:dyDescent="0.25">
      <c r="P3420" s="10">
        <v>39490</v>
      </c>
      <c r="Q3420">
        <v>18.31719</v>
      </c>
      <c r="S3420" s="42">
        <f t="shared" ca="1" si="58"/>
        <v>49264</v>
      </c>
      <c r="T3420" s="43">
        <f ca="1">_xll.BInterpol('Base CDI'!$H$4:$H$28,'Base CDI'!$J$4:$J$29,S3420,"Cubic","Extrapolate=Linear","MultiX=Average","Skip=True","Sort=True")</f>
        <v>13.73843795504872</v>
      </c>
      <c r="U3420" s="43">
        <f ca="1">_xll.BInterpol('Base CDI'!$H$4:$H$28,'Base CDI'!$I$4:$I$29,S3420,"Cubic","Extrapolate=Linear","MultiX=Average","Skip=True","Sort=True")</f>
        <v>13.752080189448272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49265</v>
      </c>
      <c r="T3421" s="43">
        <f ca="1">_xll.BInterpol('Base CDI'!$H$4:$H$28,'Base CDI'!$J$4:$J$29,S3421,"Cubic","Extrapolate=Linear","MultiX=Average","Skip=True","Sort=True")</f>
        <v>13.738387168909005</v>
      </c>
      <c r="U3421" s="43">
        <f ca="1">_xll.BInterpol('Base CDI'!$H$4:$H$28,'Base CDI'!$I$4:$I$29,S3421,"Cubic","Extrapolate=Linear","MultiX=Average","Skip=True","Sort=True")</f>
        <v>13.752039154809449</v>
      </c>
    </row>
    <row r="3422" spans="16:21" x14ac:dyDescent="0.25">
      <c r="P3422" s="10">
        <v>39492</v>
      </c>
      <c r="Q3422">
        <v>18.33248</v>
      </c>
      <c r="S3422" s="42">
        <f t="shared" ca="1" si="58"/>
        <v>49266</v>
      </c>
      <c r="T3422" s="43">
        <f ca="1">_xll.BInterpol('Base CDI'!$H$4:$H$28,'Base CDI'!$J$4:$J$29,S3422,"Cubic","Extrapolate=Linear","MultiX=Average","Skip=True","Sort=True")</f>
        <v>13.738336332646883</v>
      </c>
      <c r="U3422" s="43">
        <f ca="1">_xll.BInterpol('Base CDI'!$H$4:$H$28,'Base CDI'!$I$4:$I$29,S3422,"Cubic","Extrapolate=Linear","MultiX=Average","Skip=True","Sort=True")</f>
        <v>13.751997980651797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49267</v>
      </c>
      <c r="T3423" s="43">
        <f ca="1">_xll.BInterpol('Base CDI'!$H$4:$H$28,'Base CDI'!$J$4:$J$29,S3423,"Cubic","Extrapolate=Linear","MultiX=Average","Skip=True","Sort=True")</f>
        <v>13.738285446458208</v>
      </c>
      <c r="U3423" s="43">
        <f ca="1">_xll.BInterpol('Base CDI'!$H$4:$H$28,'Base CDI'!$I$4:$I$29,S3423,"Cubic","Extrapolate=Linear","MultiX=Average","Skip=True","Sort=True")</f>
        <v>13.751956666929585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49268</v>
      </c>
      <c r="T3424" s="43">
        <f ca="1">_xll.BInterpol('Base CDI'!$H$4:$H$28,'Base CDI'!$J$4:$J$29,S3424,"Cubic","Extrapolate=Linear","MultiX=Average","Skip=True","Sort=True")</f>
        <v>13.738234510538843</v>
      </c>
      <c r="U3424" s="43">
        <f ca="1">_xll.BInterpol('Base CDI'!$H$4:$H$28,'Base CDI'!$I$4:$I$29,S3424,"Cubic","Extrapolate=Linear","MultiX=Average","Skip=True","Sort=True")</f>
        <v>13.751915213597076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49269</v>
      </c>
      <c r="T3425" s="43">
        <f ca="1">_xll.BInterpol('Base CDI'!$H$4:$H$28,'Base CDI'!$J$4:$J$29,S3425,"Cubic","Extrapolate=Linear","MultiX=Average","Skip=True","Sort=True")</f>
        <v>13.738183525084642</v>
      </c>
      <c r="U3425" s="43">
        <f ca="1">_xll.BInterpol('Base CDI'!$H$4:$H$28,'Base CDI'!$I$4:$I$29,S3425,"Cubic","Extrapolate=Linear","MultiX=Average","Skip=True","Sort=True")</f>
        <v>13.751873620608539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49270</v>
      </c>
      <c r="T3426" s="43">
        <f ca="1">_xll.BInterpol('Base CDI'!$H$4:$H$28,'Base CDI'!$J$4:$J$29,S3426,"Cubic","Extrapolate=Linear","MultiX=Average","Skip=True","Sort=True")</f>
        <v>13.738132490291466</v>
      </c>
      <c r="U3426" s="43">
        <f ca="1">_xll.BInterpol('Base CDI'!$H$4:$H$28,'Base CDI'!$I$4:$I$29,S3426,"Cubic","Extrapolate=Linear","MultiX=Average","Skip=True","Sort=True")</f>
        <v>13.75183188791824</v>
      </c>
    </row>
    <row r="3427" spans="16:21" x14ac:dyDescent="0.25">
      <c r="P3427" s="10">
        <v>39499</v>
      </c>
      <c r="Q3427">
        <v>18.37069</v>
      </c>
      <c r="S3427" s="42">
        <f t="shared" ca="1" si="58"/>
        <v>49271</v>
      </c>
      <c r="T3427" s="43">
        <f ca="1">_xll.BInterpol('Base CDI'!$H$4:$H$28,'Base CDI'!$J$4:$J$29,S3427,"Cubic","Extrapolate=Linear","MultiX=Average","Skip=True","Sort=True")</f>
        <v>13.738081406355173</v>
      </c>
      <c r="U3427" s="43">
        <f ca="1">_xll.BInterpol('Base CDI'!$H$4:$H$28,'Base CDI'!$I$4:$I$29,S3427,"Cubic","Extrapolate=Linear","MultiX=Average","Skip=True","Sort=True")</f>
        <v>13.751790015480443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49272</v>
      </c>
      <c r="T3428" s="43">
        <f ca="1">_xll.BInterpol('Base CDI'!$H$4:$H$28,'Base CDI'!$J$4:$J$29,S3428,"Cubic","Extrapolate=Linear","MultiX=Average","Skip=True","Sort=True")</f>
        <v>13.738030273471621</v>
      </c>
      <c r="U3428" s="43">
        <f ca="1">_xll.BInterpol('Base CDI'!$H$4:$H$28,'Base CDI'!$I$4:$I$29,S3428,"Cubic","Extrapolate=Linear","MultiX=Average","Skip=True","Sort=True")</f>
        <v>13.751748003249418</v>
      </c>
    </row>
    <row r="3429" spans="16:21" x14ac:dyDescent="0.25">
      <c r="P3429" s="10">
        <v>39503</v>
      </c>
      <c r="Q3429">
        <v>18.38598</v>
      </c>
      <c r="S3429" s="42">
        <f t="shared" ca="1" si="58"/>
        <v>49273</v>
      </c>
      <c r="T3429" s="43">
        <f ca="1">_xll.BInterpol('Base CDI'!$H$4:$H$28,'Base CDI'!$J$4:$J$29,S3429,"Cubic","Extrapolate=Linear","MultiX=Average","Skip=True","Sort=True")</f>
        <v>13.737979091836667</v>
      </c>
      <c r="U3429" s="43">
        <f ca="1">_xll.BInterpol('Base CDI'!$H$4:$H$28,'Base CDI'!$I$4:$I$29,S3429,"Cubic","Extrapolate=Linear","MultiX=Average","Skip=True","Sort=True")</f>
        <v>13.751705851179429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49274</v>
      </c>
      <c r="T3430" s="43">
        <f ca="1">_xll.BInterpol('Base CDI'!$H$4:$H$28,'Base CDI'!$J$4:$J$29,S3430,"Cubic","Extrapolate=Linear","MultiX=Average","Skip=True","Sort=True")</f>
        <v>13.73792786164617</v>
      </c>
      <c r="U3430" s="43">
        <f ca="1">_xll.BInterpol('Base CDI'!$H$4:$H$28,'Base CDI'!$I$4:$I$29,S3430,"Cubic","Extrapolate=Linear","MultiX=Average","Skip=True","Sort=True")</f>
        <v>13.751663559224744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49275</v>
      </c>
      <c r="T3431" s="43">
        <f ca="1">_xll.BInterpol('Base CDI'!$H$4:$H$28,'Base CDI'!$J$4:$J$29,S3431,"Cubic","Extrapolate=Linear","MultiX=Average","Skip=True","Sort=True")</f>
        <v>13.737876583095991</v>
      </c>
      <c r="U3431" s="43">
        <f ca="1">_xll.BInterpol('Base CDI'!$H$4:$H$28,'Base CDI'!$I$4:$I$29,S3431,"Cubic","Extrapolate=Linear","MultiX=Average","Skip=True","Sort=True")</f>
        <v>13.751621127339627</v>
      </c>
    </row>
    <row r="3432" spans="16:21" x14ac:dyDescent="0.25">
      <c r="P3432" s="10">
        <v>39506</v>
      </c>
      <c r="Q3432">
        <v>18.40897</v>
      </c>
      <c r="S3432" s="42">
        <f t="shared" ca="1" si="58"/>
        <v>49276</v>
      </c>
      <c r="T3432" s="43">
        <f ca="1">_xll.BInterpol('Base CDI'!$H$4:$H$28,'Base CDI'!$J$4:$J$29,S3432,"Cubic","Extrapolate=Linear","MultiX=Average","Skip=True","Sort=True")</f>
        <v>13.737825256381983</v>
      </c>
      <c r="U3432" s="43">
        <f ca="1">_xll.BInterpol('Base CDI'!$H$4:$H$28,'Base CDI'!$I$4:$I$29,S3432,"Cubic","Extrapolate=Linear","MultiX=Average","Skip=True","Sort=True")</f>
        <v>13.751578555478346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49277</v>
      </c>
      <c r="T3433" s="43">
        <f ca="1">_xll.BInterpol('Base CDI'!$H$4:$H$28,'Base CDI'!$J$4:$J$29,S3433,"Cubic","Extrapolate=Linear","MultiX=Average","Skip=True","Sort=True")</f>
        <v>13.73777388170001</v>
      </c>
      <c r="U3433" s="43">
        <f ca="1">_xll.BInterpol('Base CDI'!$H$4:$H$28,'Base CDI'!$I$4:$I$29,S3433,"Cubic","Extrapolate=Linear","MultiX=Average","Skip=True","Sort=True")</f>
        <v>13.751535843595168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49278</v>
      </c>
      <c r="T3434" s="43">
        <f ca="1">_xll.BInterpol('Base CDI'!$H$4:$H$28,'Base CDI'!$J$4:$J$29,S3434,"Cubic","Extrapolate=Linear","MultiX=Average","Skip=True","Sort=True")</f>
        <v>13.737722459245925</v>
      </c>
      <c r="U3434" s="43">
        <f ca="1">_xll.BInterpol('Base CDI'!$H$4:$H$28,'Base CDI'!$I$4:$I$29,S3434,"Cubic","Extrapolate=Linear","MultiX=Average","Skip=True","Sort=True")</f>
        <v>13.751492991644358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49279</v>
      </c>
      <c r="T3435" s="43">
        <f ca="1">_xll.BInterpol('Base CDI'!$H$4:$H$28,'Base CDI'!$J$4:$J$29,S3435,"Cubic","Extrapolate=Linear","MultiX=Average","Skip=True","Sort=True")</f>
        <v>13.737670989215589</v>
      </c>
      <c r="U3435" s="43">
        <f ca="1">_xll.BInterpol('Base CDI'!$H$4:$H$28,'Base CDI'!$I$4:$I$29,S3435,"Cubic","Extrapolate=Linear","MultiX=Average","Skip=True","Sort=True")</f>
        <v>13.751449999580183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49280</v>
      </c>
      <c r="T3436" s="43">
        <f ca="1">_xll.BInterpol('Base CDI'!$H$4:$H$28,'Base CDI'!$J$4:$J$29,S3436,"Cubic","Extrapolate=Linear","MultiX=Average","Skip=True","Sort=True")</f>
        <v>13.737619471804861</v>
      </c>
      <c r="U3436" s="43">
        <f ca="1">_xll.BInterpol('Base CDI'!$H$4:$H$28,'Base CDI'!$I$4:$I$29,S3436,"Cubic","Extrapolate=Linear","MultiX=Average","Skip=True","Sort=True")</f>
        <v>13.751406867356909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49281</v>
      </c>
      <c r="T3437" s="43">
        <f ca="1">_xll.BInterpol('Base CDI'!$H$4:$H$28,'Base CDI'!$J$4:$J$29,S3437,"Cubic","Extrapolate=Linear","MultiX=Average","Skip=True","Sort=True")</f>
        <v>13.737567907209597</v>
      </c>
      <c r="U3437" s="43">
        <f ca="1">_xll.BInterpol('Base CDI'!$H$4:$H$28,'Base CDI'!$I$4:$I$29,S3437,"Cubic","Extrapolate=Linear","MultiX=Average","Skip=True","Sort=True")</f>
        <v>13.751363594928804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49282</v>
      </c>
      <c r="T3438" s="43">
        <f ca="1">_xll.BInterpol('Base CDI'!$H$4:$H$28,'Base CDI'!$J$4:$J$29,S3438,"Cubic","Extrapolate=Linear","MultiX=Average","Skip=True","Sort=True")</f>
        <v>13.737516295625657</v>
      </c>
      <c r="U3438" s="43">
        <f ca="1">_xll.BInterpol('Base CDI'!$H$4:$H$28,'Base CDI'!$I$4:$I$29,S3438,"Cubic","Extrapolate=Linear","MultiX=Average","Skip=True","Sort=True")</f>
        <v>13.751320182250133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49283</v>
      </c>
      <c r="T3439" s="43">
        <f ca="1">_xll.BInterpol('Base CDI'!$H$4:$H$28,'Base CDI'!$J$4:$J$29,S3439,"Cubic","Extrapolate=Linear","MultiX=Average","Skip=True","Sort=True")</f>
        <v>13.737464637248898</v>
      </c>
      <c r="U3439" s="43">
        <f ca="1">_xll.BInterpol('Base CDI'!$H$4:$H$28,'Base CDI'!$I$4:$I$29,S3439,"Cubic","Extrapolate=Linear","MultiX=Average","Skip=True","Sort=True")</f>
        <v>13.751276629275162</v>
      </c>
    </row>
    <row r="3440" spans="16:21" x14ac:dyDescent="0.25">
      <c r="P3440" s="10">
        <v>39518</v>
      </c>
      <c r="Q3440">
        <v>18.47052</v>
      </c>
      <c r="S3440" s="42">
        <f t="shared" ca="1" si="58"/>
        <v>49284</v>
      </c>
      <c r="T3440" s="43">
        <f ca="1">_xll.BInterpol('Base CDI'!$H$4:$H$28,'Base CDI'!$J$4:$J$29,S3440,"Cubic","Extrapolate=Linear","MultiX=Average","Skip=True","Sort=True")</f>
        <v>13.737412932275181</v>
      </c>
      <c r="U3440" s="43">
        <f ca="1">_xll.BInterpol('Base CDI'!$H$4:$H$28,'Base CDI'!$I$4:$I$29,S3440,"Cubic","Extrapolate=Linear","MultiX=Average","Skip=True","Sort=True")</f>
        <v>13.751232935958159</v>
      </c>
    </row>
    <row r="3441" spans="16:21" x14ac:dyDescent="0.25">
      <c r="P3441" s="10">
        <v>39519</v>
      </c>
      <c r="Q3441">
        <v>18.47824</v>
      </c>
      <c r="S3441" s="42">
        <f t="shared" ca="1" si="58"/>
        <v>49285</v>
      </c>
      <c r="T3441" s="43">
        <f ca="1">_xll.BInterpol('Base CDI'!$H$4:$H$28,'Base CDI'!$J$4:$J$29,S3441,"Cubic","Extrapolate=Linear","MultiX=Average","Skip=True","Sort=True")</f>
        <v>13.73736118090036</v>
      </c>
      <c r="U3441" s="43">
        <f ca="1">_xll.BInterpol('Base CDI'!$H$4:$H$28,'Base CDI'!$I$4:$I$29,S3441,"Cubic","Extrapolate=Linear","MultiX=Average","Skip=True","Sort=True")</f>
        <v>13.751189102253388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49286</v>
      </c>
      <c r="T3442" s="43">
        <f ca="1">_xll.BInterpol('Base CDI'!$H$4:$H$28,'Base CDI'!$J$4:$J$29,S3442,"Cubic","Extrapolate=Linear","MultiX=Average","Skip=True","Sort=True")</f>
        <v>13.737309383320296</v>
      </c>
      <c r="U3442" s="43">
        <f ca="1">_xll.BInterpol('Base CDI'!$H$4:$H$28,'Base CDI'!$I$4:$I$29,S3442,"Cubic","Extrapolate=Linear","MultiX=Average","Skip=True","Sort=True")</f>
        <v>13.751145128115118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49287</v>
      </c>
      <c r="T3443" s="43">
        <f ca="1">_xll.BInterpol('Base CDI'!$H$4:$H$28,'Base CDI'!$J$4:$J$29,S3443,"Cubic","Extrapolate=Linear","MultiX=Average","Skip=True","Sort=True")</f>
        <v>13.737257539730848</v>
      </c>
      <c r="U3443" s="43">
        <f ca="1">_xll.BInterpol('Base CDI'!$H$4:$H$28,'Base CDI'!$I$4:$I$29,S3443,"Cubic","Extrapolate=Linear","MultiX=Average","Skip=True","Sort=True")</f>
        <v>13.751101013497614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49288</v>
      </c>
      <c r="T3444" s="43">
        <f ca="1">_xll.BInterpol('Base CDI'!$H$4:$H$28,'Base CDI'!$J$4:$J$29,S3444,"Cubic","Extrapolate=Linear","MultiX=Average","Skip=True","Sort=True")</f>
        <v>13.737205650327871</v>
      </c>
      <c r="U3444" s="43">
        <f ca="1">_xll.BInterpol('Base CDI'!$H$4:$H$28,'Base CDI'!$I$4:$I$29,S3444,"Cubic","Extrapolate=Linear","MultiX=Average","Skip=True","Sort=True")</f>
        <v>13.751056758355141</v>
      </c>
    </row>
    <row r="3445" spans="16:21" x14ac:dyDescent="0.25">
      <c r="P3445" s="10">
        <v>39525</v>
      </c>
      <c r="Q3445">
        <v>18.5091</v>
      </c>
      <c r="S3445" s="42">
        <f t="shared" ca="1" si="58"/>
        <v>49289</v>
      </c>
      <c r="T3445" s="43">
        <f ca="1">_xll.BInterpol('Base CDI'!$H$4:$H$28,'Base CDI'!$J$4:$J$29,S3445,"Cubic","Extrapolate=Linear","MultiX=Average","Skip=True","Sort=True")</f>
        <v>13.737153715307226</v>
      </c>
      <c r="U3445" s="43">
        <f ca="1">_xll.BInterpol('Base CDI'!$H$4:$H$28,'Base CDI'!$I$4:$I$29,S3445,"Cubic","Extrapolate=Linear","MultiX=Average","Skip=True","Sort=True")</f>
        <v>13.751012362641969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49290</v>
      </c>
      <c r="T3446" s="43">
        <f ca="1">_xll.BInterpol('Base CDI'!$H$4:$H$28,'Base CDI'!$J$4:$J$29,S3446,"Cubic","Extrapolate=Linear","MultiX=Average","Skip=True","Sort=True")</f>
        <v>13.737101734864773</v>
      </c>
      <c r="U3446" s="43">
        <f ca="1">_xll.BInterpol('Base CDI'!$H$4:$H$28,'Base CDI'!$I$4:$I$29,S3446,"Cubic","Extrapolate=Linear","MultiX=Average","Skip=True","Sort=True")</f>
        <v>13.750967826312362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49291</v>
      </c>
      <c r="T3447" s="43">
        <f ca="1">_xll.BInterpol('Base CDI'!$H$4:$H$28,'Base CDI'!$J$4:$J$29,S3447,"Cubic","Extrapolate=Linear","MultiX=Average","Skip=True","Sort=True")</f>
        <v>13.737049709196365</v>
      </c>
      <c r="U3447" s="43">
        <f ca="1">_xll.BInterpol('Base CDI'!$H$4:$H$28,'Base CDI'!$I$4:$I$29,S3447,"Cubic","Extrapolate=Linear","MultiX=Average","Skip=True","Sort=True")</f>
        <v>13.750923149320586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49292</v>
      </c>
      <c r="T3448" s="43">
        <f ca="1">_xll.BInterpol('Base CDI'!$H$4:$H$28,'Base CDI'!$J$4:$J$29,S3448,"Cubic","Extrapolate=Linear","MultiX=Average","Skip=True","Sort=True")</f>
        <v>13.736997638497863</v>
      </c>
      <c r="U3448" s="43">
        <f ca="1">_xll.BInterpol('Base CDI'!$H$4:$H$28,'Base CDI'!$I$4:$I$29,S3448,"Cubic","Extrapolate=Linear","MultiX=Average","Skip=True","Sort=True")</f>
        <v>13.750878331620909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49293</v>
      </c>
      <c r="T3449" s="43">
        <f ca="1">_xll.BInterpol('Base CDI'!$H$4:$H$28,'Base CDI'!$J$4:$J$29,S3449,"Cubic","Extrapolate=Linear","MultiX=Average","Skip=True","Sort=True")</f>
        <v>13.736945522965128</v>
      </c>
      <c r="U3449" s="43">
        <f ca="1">_xll.BInterpol('Base CDI'!$H$4:$H$28,'Base CDI'!$I$4:$I$29,S3449,"Cubic","Extrapolate=Linear","MultiX=Average","Skip=True","Sort=True")</f>
        <v>13.750833373167596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49294</v>
      </c>
      <c r="T3450" s="43">
        <f ca="1">_xll.BInterpol('Base CDI'!$H$4:$H$28,'Base CDI'!$J$4:$J$29,S3450,"Cubic","Extrapolate=Linear","MultiX=Average","Skip=True","Sort=True")</f>
        <v>13.736893362794014</v>
      </c>
      <c r="U3450" s="43">
        <f ca="1">_xll.BInterpol('Base CDI'!$H$4:$H$28,'Base CDI'!$I$4:$I$29,S3450,"Cubic","Extrapolate=Linear","MultiX=Average","Skip=True","Sort=True")</f>
        <v>13.750788273914914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49295</v>
      </c>
      <c r="T3451" s="43">
        <f ca="1">_xll.BInterpol('Base CDI'!$H$4:$H$28,'Base CDI'!$J$4:$J$29,S3451,"Cubic","Extrapolate=Linear","MultiX=Average","Skip=True","Sort=True")</f>
        <v>13.736841158180381</v>
      </c>
      <c r="U3451" s="43">
        <f ca="1">_xll.BInterpol('Base CDI'!$H$4:$H$28,'Base CDI'!$I$4:$I$29,S3451,"Cubic","Extrapolate=Linear","MultiX=Average","Skip=True","Sort=True")</f>
        <v>13.750743033817129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49296</v>
      </c>
      <c r="T3452" s="43">
        <f ca="1">_xll.BInterpol('Base CDI'!$H$4:$H$28,'Base CDI'!$J$4:$J$29,S3452,"Cubic","Extrapolate=Linear","MultiX=Average","Skip=True","Sort=True")</f>
        <v>13.736788909320087</v>
      </c>
      <c r="U3452" s="43">
        <f ca="1">_xll.BInterpol('Base CDI'!$H$4:$H$28,'Base CDI'!$I$4:$I$29,S3452,"Cubic","Extrapolate=Linear","MultiX=Average","Skip=True","Sort=True")</f>
        <v>13.750697652828508</v>
      </c>
    </row>
    <row r="3453" spans="16:21" x14ac:dyDescent="0.25">
      <c r="P3453" s="10">
        <v>39538</v>
      </c>
      <c r="Q3453">
        <v>18.57103</v>
      </c>
      <c r="S3453" s="42">
        <f t="shared" ca="1" si="58"/>
        <v>49297</v>
      </c>
      <c r="T3453" s="43">
        <f ca="1">_xll.BInterpol('Base CDI'!$H$4:$H$28,'Base CDI'!$J$4:$J$29,S3453,"Cubic","Extrapolate=Linear","MultiX=Average","Skip=True","Sort=True")</f>
        <v>13.73673661640899</v>
      </c>
      <c r="U3453" s="43">
        <f ca="1">_xll.BInterpol('Base CDI'!$H$4:$H$28,'Base CDI'!$I$4:$I$29,S3453,"Cubic","Extrapolate=Linear","MultiX=Average","Skip=True","Sort=True")</f>
        <v>13.750652130903319</v>
      </c>
    </row>
    <row r="3454" spans="16:21" x14ac:dyDescent="0.25">
      <c r="P3454" s="10">
        <v>39539</v>
      </c>
      <c r="Q3454">
        <v>18.57883</v>
      </c>
      <c r="S3454" s="42">
        <f t="shared" ca="1" si="58"/>
        <v>49298</v>
      </c>
      <c r="T3454" s="43">
        <f ca="1">_xll.BInterpol('Base CDI'!$H$4:$H$28,'Base CDI'!$J$4:$J$29,S3454,"Cubic","Extrapolate=Linear","MultiX=Average","Skip=True","Sort=True")</f>
        <v>13.736684279642949</v>
      </c>
      <c r="U3454" s="43">
        <f ca="1">_xll.BInterpol('Base CDI'!$H$4:$H$28,'Base CDI'!$I$4:$I$29,S3454,"Cubic","Extrapolate=Linear","MultiX=Average","Skip=True","Sort=True")</f>
        <v>13.750606467995825</v>
      </c>
    </row>
    <row r="3455" spans="16:21" x14ac:dyDescent="0.25">
      <c r="P3455" s="10">
        <v>39540</v>
      </c>
      <c r="Q3455">
        <v>18.58661</v>
      </c>
      <c r="S3455" s="42">
        <f t="shared" ca="1" si="58"/>
        <v>49299</v>
      </c>
      <c r="T3455" s="43">
        <f ca="1">_xll.BInterpol('Base CDI'!$H$4:$H$28,'Base CDI'!$J$4:$J$29,S3455,"Cubic","Extrapolate=Linear","MultiX=Average","Skip=True","Sort=True")</f>
        <v>13.736631899217823</v>
      </c>
      <c r="U3455" s="43">
        <f ca="1">_xll.BInterpol('Base CDI'!$H$4:$H$28,'Base CDI'!$I$4:$I$29,S3455,"Cubic","Extrapolate=Linear","MultiX=Average","Skip=True","Sort=True")</f>
        <v>13.750560664060293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49300</v>
      </c>
      <c r="T3456" s="43">
        <f ca="1">_xll.BInterpol('Base CDI'!$H$4:$H$28,'Base CDI'!$J$4:$J$29,S3456,"Cubic","Extrapolate=Linear","MultiX=Average","Skip=True","Sort=True")</f>
        <v>13.736579475329467</v>
      </c>
      <c r="U3456" s="43">
        <f ca="1">_xll.BInterpol('Base CDI'!$H$4:$H$28,'Base CDI'!$I$4:$I$29,S3456,"Cubic","Extrapolate=Linear","MultiX=Average","Skip=True","Sort=True")</f>
        <v>13.750514719050992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49301</v>
      </c>
      <c r="T3457" s="43">
        <f ca="1">_xll.BInterpol('Base CDI'!$H$4:$H$28,'Base CDI'!$J$4:$J$29,S3457,"Cubic","Extrapolate=Linear","MultiX=Average","Skip=True","Sort=True")</f>
        <v>13.736527008173743</v>
      </c>
      <c r="U3457" s="43">
        <f ca="1">_xll.BInterpol('Base CDI'!$H$4:$H$28,'Base CDI'!$I$4:$I$29,S3457,"Cubic","Extrapolate=Linear","MultiX=Average","Skip=True","Sort=True")</f>
        <v>13.750468632922185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49302</v>
      </c>
      <c r="T3458" s="43">
        <f ca="1">_xll.BInterpol('Base CDI'!$H$4:$H$28,'Base CDI'!$J$4:$J$29,S3458,"Cubic","Extrapolate=Linear","MultiX=Average","Skip=True","Sort=True")</f>
        <v>13.736474497946508</v>
      </c>
      <c r="U3458" s="43">
        <f ca="1">_xll.BInterpol('Base CDI'!$H$4:$H$28,'Base CDI'!$I$4:$I$29,S3458,"Cubic","Extrapolate=Linear","MultiX=Average","Skip=True","Sort=True")</f>
        <v>13.750422405628141</v>
      </c>
    </row>
    <row r="3459" spans="16:21" x14ac:dyDescent="0.25">
      <c r="P3459" s="10">
        <v>39546</v>
      </c>
      <c r="Q3459">
        <v>18.61778</v>
      </c>
      <c r="S3459" s="42">
        <f t="shared" ca="1" si="58"/>
        <v>49303</v>
      </c>
      <c r="T3459" s="43">
        <f ca="1">_xll.BInterpol('Base CDI'!$H$4:$H$28,'Base CDI'!$J$4:$J$29,S3459,"Cubic","Extrapolate=Linear","MultiX=Average","Skip=True","Sort=True")</f>
        <v>13.73642194484362</v>
      </c>
      <c r="U3459" s="43">
        <f ca="1">_xll.BInterpol('Base CDI'!$H$4:$H$28,'Base CDI'!$I$4:$I$29,S3459,"Cubic","Extrapolate=Linear","MultiX=Average","Skip=True","Sort=True")</f>
        <v>13.750376037123127</v>
      </c>
    </row>
    <row r="3460" spans="16:21" x14ac:dyDescent="0.25">
      <c r="P3460" s="10">
        <v>39547</v>
      </c>
      <c r="Q3460">
        <v>18.62557</v>
      </c>
      <c r="S3460" s="42">
        <f t="shared" ca="1" si="58"/>
        <v>49304</v>
      </c>
      <c r="T3460" s="43">
        <f ca="1">_xll.BInterpol('Base CDI'!$H$4:$H$28,'Base CDI'!$J$4:$J$29,S3460,"Cubic","Extrapolate=Linear","MultiX=Average","Skip=True","Sort=True")</f>
        <v>13.736369349060938</v>
      </c>
      <c r="U3460" s="43">
        <f ca="1">_xll.BInterpol('Base CDI'!$H$4:$H$28,'Base CDI'!$I$4:$I$29,S3460,"Cubic","Extrapolate=Linear","MultiX=Average","Skip=True","Sort=True")</f>
        <v>13.750329527361407</v>
      </c>
    </row>
    <row r="3461" spans="16:21" x14ac:dyDescent="0.25">
      <c r="P3461" s="10">
        <v>39548</v>
      </c>
      <c r="Q3461">
        <v>18.63335</v>
      </c>
      <c r="S3461" s="42">
        <f t="shared" ca="1" si="58"/>
        <v>49305</v>
      </c>
      <c r="T3461" s="43">
        <f ca="1">_xll.BInterpol('Base CDI'!$H$4:$H$28,'Base CDI'!$J$4:$J$29,S3461,"Cubic","Extrapolate=Linear","MultiX=Average","Skip=True","Sort=True")</f>
        <v>13.736316710794318</v>
      </c>
      <c r="U3461" s="43">
        <f ca="1">_xll.BInterpol('Base CDI'!$H$4:$H$28,'Base CDI'!$I$4:$I$29,S3461,"Cubic","Extrapolate=Linear","MultiX=Average","Skip=True","Sort=True")</f>
        <v>13.750282876297247</v>
      </c>
    </row>
    <row r="3462" spans="16:21" x14ac:dyDescent="0.25">
      <c r="P3462" s="10">
        <v>39549</v>
      </c>
      <c r="Q3462">
        <v>18.64114</v>
      </c>
      <c r="S3462" s="42">
        <f t="shared" ca="1" si="58"/>
        <v>49306</v>
      </c>
      <c r="T3462" s="43">
        <f ca="1">_xll.BInterpol('Base CDI'!$H$4:$H$28,'Base CDI'!$J$4:$J$29,S3462,"Cubic","Extrapolate=Linear","MultiX=Average","Skip=True","Sort=True")</f>
        <v>13.736264030239621</v>
      </c>
      <c r="U3462" s="43">
        <f ca="1">_xll.BInterpol('Base CDI'!$H$4:$H$28,'Base CDI'!$I$4:$I$29,S3462,"Cubic","Extrapolate=Linear","MultiX=Average","Skip=True","Sort=True")</f>
        <v>13.750236083884916</v>
      </c>
    </row>
    <row r="3463" spans="16:21" x14ac:dyDescent="0.25">
      <c r="P3463" s="10">
        <v>39552</v>
      </c>
      <c r="Q3463">
        <v>18.64893</v>
      </c>
      <c r="S3463" s="42">
        <f t="shared" ca="1" si="58"/>
        <v>49307</v>
      </c>
      <c r="T3463" s="43">
        <f ca="1">_xll.BInterpol('Base CDI'!$H$4:$H$28,'Base CDI'!$J$4:$J$29,S3463,"Cubic","Extrapolate=Linear","MultiX=Average","Skip=True","Sort=True")</f>
        <v>13.736211307592704</v>
      </c>
      <c r="U3463" s="43">
        <f ca="1">_xll.BInterpol('Base CDI'!$H$4:$H$28,'Base CDI'!$I$4:$I$29,S3463,"Cubic","Extrapolate=Linear","MultiX=Average","Skip=True","Sort=True")</f>
        <v>13.750189150078679</v>
      </c>
    </row>
    <row r="3464" spans="16:21" x14ac:dyDescent="0.25">
      <c r="P3464" s="10">
        <v>39553</v>
      </c>
      <c r="Q3464">
        <v>18.65673</v>
      </c>
      <c r="S3464" s="42">
        <f t="shared" ca="1" si="58"/>
        <v>49308</v>
      </c>
      <c r="T3464" s="43">
        <f ca="1">_xll.BInterpol('Base CDI'!$H$4:$H$28,'Base CDI'!$J$4:$J$29,S3464,"Cubic","Extrapolate=Linear","MultiX=Average","Skip=True","Sort=True")</f>
        <v>13.736158543049424</v>
      </c>
      <c r="U3464" s="43">
        <f ca="1">_xll.BInterpol('Base CDI'!$H$4:$H$28,'Base CDI'!$I$4:$I$29,S3464,"Cubic","Extrapolate=Linear","MultiX=Average","Skip=True","Sort=True")</f>
        <v>13.750142074832803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49309</v>
      </c>
      <c r="T3465" s="43">
        <f ca="1">_xll.BInterpol('Base CDI'!$H$4:$H$28,'Base CDI'!$J$4:$J$29,S3465,"Cubic","Extrapolate=Linear","MultiX=Average","Skip=True","Sort=True")</f>
        <v>13.736105736805643</v>
      </c>
      <c r="U3465" s="43">
        <f ca="1">_xll.BInterpol('Base CDI'!$H$4:$H$28,'Base CDI'!$I$4:$I$29,S3465,"Cubic","Extrapolate=Linear","MultiX=Average","Skip=True","Sort=True")</f>
        <v>13.750094858101553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49310</v>
      </c>
      <c r="T3466" s="43">
        <f ca="1">_xll.BInterpol('Base CDI'!$H$4:$H$28,'Base CDI'!$J$4:$J$29,S3466,"Cubic","Extrapolate=Linear","MultiX=Average","Skip=True","Sort=True")</f>
        <v>13.736052889057214</v>
      </c>
      <c r="U3466" s="43">
        <f ca="1">_xll.BInterpol('Base CDI'!$H$4:$H$28,'Base CDI'!$I$4:$I$29,S3466,"Cubic","Extrapolate=Linear","MultiX=Average","Skip=True","Sort=True")</f>
        <v>13.750047499839196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49311</v>
      </c>
      <c r="T3467" s="43">
        <f ca="1">_xll.BInterpol('Base CDI'!$H$4:$H$28,'Base CDI'!$J$4:$J$29,S3467,"Cubic","Extrapolate=Linear","MultiX=Average","Skip=True","Sort=True")</f>
        <v>13.736000000000001</v>
      </c>
      <c r="U3467" s="43">
        <f ca="1">_xll.BInterpol('Base CDI'!$H$4:$H$28,'Base CDI'!$I$4:$I$29,S3467,"Cubic","Extrapolate=Linear","MultiX=Average","Skip=True","Sort=True")</f>
        <v>13.75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49312</v>
      </c>
      <c r="T3468" s="43">
        <f ca="1">_xll.BInterpol('Base CDI'!$H$4:$H$28,'Base CDI'!$J$4:$J$29,S3468,"Cubic","Extrapolate=Linear","MultiX=Average","Skip=True","Sort=True")</f>
        <v>13.735947069806588</v>
      </c>
      <c r="U3468" s="43">
        <f ca="1">_xll.BInterpol('Base CDI'!$H$4:$H$28,'Base CDI'!$I$4:$I$29,S3468,"Cubic","Extrapolate=Linear","MultiX=Average","Skip=True","Sort=True")</f>
        <v>13.749952358578142</v>
      </c>
    </row>
    <row r="3469" spans="16:21" x14ac:dyDescent="0.25">
      <c r="P3469" s="10">
        <v>39561</v>
      </c>
      <c r="Q3469">
        <v>18.6968</v>
      </c>
      <c r="S3469" s="42">
        <f t="shared" ca="1" si="59"/>
        <v>49313</v>
      </c>
      <c r="T3469" s="43">
        <f ca="1">_xll.BInterpol('Base CDI'!$H$4:$H$28,'Base CDI'!$J$4:$J$29,S3469,"Cubic","Extrapolate=Linear","MultiX=Average","Skip=True","Sort=True")</f>
        <v>13.735894098556489</v>
      </c>
      <c r="U3469" s="43">
        <f ca="1">_xll.BInterpol('Base CDI'!$H$4:$H$28,'Base CDI'!$I$4:$I$29,S3469,"Cubic","Extrapolate=Linear","MultiX=Average","Skip=True","Sort=True")</f>
        <v>13.749904575727447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49314</v>
      </c>
      <c r="T3470" s="43">
        <f ca="1">_xll.BInterpol('Base CDI'!$H$4:$H$28,'Base CDI'!$J$4:$J$29,S3470,"Cubic","Extrapolate=Linear","MultiX=Average","Skip=True","Sort=True")</f>
        <v>13.735841086305946</v>
      </c>
      <c r="U3470" s="43">
        <f ca="1">_xll.BInterpol('Base CDI'!$H$4:$H$28,'Base CDI'!$I$4:$I$29,S3470,"Cubic","Extrapolate=Linear","MultiX=Average","Skip=True","Sort=True")</f>
        <v>13.749856651641656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49315</v>
      </c>
      <c r="T3471" s="43">
        <f ca="1">_xll.BInterpol('Base CDI'!$H$4:$H$28,'Base CDI'!$J$4:$J$29,S3471,"Cubic","Extrapolate=Linear","MultiX=Average","Skip=True","Sort=True")</f>
        <v>13.7357880331112</v>
      </c>
      <c r="U3471" s="43">
        <f ca="1">_xll.BInterpol('Base CDI'!$H$4:$H$28,'Base CDI'!$I$4:$I$29,S3471,"Cubic","Extrapolate=Linear","MultiX=Average","Skip=True","Sort=True")</f>
        <v>13.749808586514504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49316</v>
      </c>
      <c r="T3472" s="43">
        <f ca="1">_xll.BInterpol('Base CDI'!$H$4:$H$28,'Base CDI'!$J$4:$J$29,S3472,"Cubic","Extrapolate=Linear","MultiX=Average","Skip=True","Sort=True")</f>
        <v>13.735734939028495</v>
      </c>
      <c r="U3472" s="43">
        <f ca="1">_xll.BInterpol('Base CDI'!$H$4:$H$28,'Base CDI'!$I$4:$I$29,S3472,"Cubic","Extrapolate=Linear","MultiX=Average","Skip=True","Sort=True")</f>
        <v>13.749760380539731</v>
      </c>
    </row>
    <row r="3473" spans="16:21" x14ac:dyDescent="0.25">
      <c r="P3473" s="10">
        <v>39567</v>
      </c>
      <c r="Q3473">
        <v>18.72935</v>
      </c>
      <c r="S3473" s="42">
        <f t="shared" ca="1" si="59"/>
        <v>49317</v>
      </c>
      <c r="T3473" s="43">
        <f ca="1">_xll.BInterpol('Base CDI'!$H$4:$H$28,'Base CDI'!$J$4:$J$29,S3473,"Cubic","Extrapolate=Linear","MultiX=Average","Skip=True","Sort=True")</f>
        <v>13.735681804114071</v>
      </c>
      <c r="U3473" s="43">
        <f ca="1">_xll.BInterpol('Base CDI'!$H$4:$H$28,'Base CDI'!$I$4:$I$29,S3473,"Cubic","Extrapolate=Linear","MultiX=Average","Skip=True","Sort=True")</f>
        <v>13.749712033911075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49318</v>
      </c>
      <c r="T3474" s="43">
        <f ca="1">_xll.BInterpol('Base CDI'!$H$4:$H$28,'Base CDI'!$J$4:$J$29,S3474,"Cubic","Extrapolate=Linear","MultiX=Average","Skip=True","Sort=True")</f>
        <v>13.73562862842417</v>
      </c>
      <c r="U3474" s="43">
        <f ca="1">_xll.BInterpol('Base CDI'!$H$4:$H$28,'Base CDI'!$I$4:$I$29,S3474,"Cubic","Extrapolate=Linear","MultiX=Average","Skip=True","Sort=True")</f>
        <v>13.749663546822275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49319</v>
      </c>
      <c r="T3475" s="43">
        <f ca="1">_xll.BInterpol('Base CDI'!$H$4:$H$28,'Base CDI'!$J$4:$J$29,S3475,"Cubic","Extrapolate=Linear","MultiX=Average","Skip=True","Sort=True")</f>
        <v>13.735575412015034</v>
      </c>
      <c r="U3475" s="43">
        <f ca="1">_xll.BInterpol('Base CDI'!$H$4:$H$28,'Base CDI'!$I$4:$I$29,S3475,"Cubic","Extrapolate=Linear","MultiX=Average","Skip=True","Sort=True")</f>
        <v>13.749614919467065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49320</v>
      </c>
      <c r="T3476" s="43">
        <f ca="1">_xll.BInterpol('Base CDI'!$H$4:$H$28,'Base CDI'!$J$4:$J$29,S3476,"Cubic","Extrapolate=Linear","MultiX=Average","Skip=True","Sort=True")</f>
        <v>13.735522154942908</v>
      </c>
      <c r="U3476" s="43">
        <f ca="1">_xll.BInterpol('Base CDI'!$H$4:$H$28,'Base CDI'!$I$4:$I$29,S3476,"Cubic","Extrapolate=Linear","MultiX=Average","Skip=True","Sort=True")</f>
        <v>13.74956615203919</v>
      </c>
    </row>
    <row r="3477" spans="16:21" x14ac:dyDescent="0.25">
      <c r="P3477" s="10">
        <v>39574</v>
      </c>
      <c r="Q3477">
        <v>18.76193</v>
      </c>
      <c r="S3477" s="42">
        <f t="shared" ca="1" si="59"/>
        <v>49321</v>
      </c>
      <c r="T3477" s="43">
        <f ca="1">_xll.BInterpol('Base CDI'!$H$4:$H$28,'Base CDI'!$J$4:$J$29,S3477,"Cubic","Extrapolate=Linear","MultiX=Average","Skip=True","Sort=True")</f>
        <v>13.73546885726403</v>
      </c>
      <c r="U3477" s="43">
        <f ca="1">_xll.BInterpol('Base CDI'!$H$4:$H$28,'Base CDI'!$I$4:$I$29,S3477,"Cubic","Extrapolate=Linear","MultiX=Average","Skip=True","Sort=True")</f>
        <v>13.749517244732381</v>
      </c>
    </row>
    <row r="3478" spans="16:21" x14ac:dyDescent="0.25">
      <c r="P3478" s="10">
        <v>39575</v>
      </c>
      <c r="Q3478">
        <v>18.77007</v>
      </c>
      <c r="S3478" s="42">
        <f t="shared" ca="1" si="59"/>
        <v>49322</v>
      </c>
      <c r="T3478" s="43">
        <f ca="1">_xll.BInterpol('Base CDI'!$H$4:$H$28,'Base CDI'!$J$4:$J$29,S3478,"Cubic","Extrapolate=Linear","MultiX=Average","Skip=True","Sort=True")</f>
        <v>13.735415519034644</v>
      </c>
      <c r="U3478" s="43">
        <f ca="1">_xll.BInterpol('Base CDI'!$H$4:$H$28,'Base CDI'!$I$4:$I$29,S3478,"Cubic","Extrapolate=Linear","MultiX=Average","Skip=True","Sort=True")</f>
        <v>13.749468197740381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49323</v>
      </c>
      <c r="T3479" s="43">
        <f ca="1">_xll.BInterpol('Base CDI'!$H$4:$H$28,'Base CDI'!$J$4:$J$29,S3479,"Cubic","Extrapolate=Linear","MultiX=Average","Skip=True","Sort=True")</f>
        <v>13.735362140310992</v>
      </c>
      <c r="U3479" s="43">
        <f ca="1">_xll.BInterpol('Base CDI'!$H$4:$H$28,'Base CDI'!$I$4:$I$29,S3479,"Cubic","Extrapolate=Linear","MultiX=Average","Skip=True","Sort=True")</f>
        <v>13.749419011256927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49324</v>
      </c>
      <c r="T3480" s="43">
        <f ca="1">_xll.BInterpol('Base CDI'!$H$4:$H$28,'Base CDI'!$J$4:$J$29,S3480,"Cubic","Extrapolate=Linear","MultiX=Average","Skip=True","Sort=True")</f>
        <v>13.735308721149316</v>
      </c>
      <c r="U3480" s="43">
        <f ca="1">_xll.BInterpol('Base CDI'!$H$4:$H$28,'Base CDI'!$I$4:$I$29,S3480,"Cubic","Extrapolate=Linear","MultiX=Average","Skip=True","Sort=True")</f>
        <v>13.749369685475756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49325</v>
      </c>
      <c r="T3481" s="43">
        <f ca="1">_xll.BInterpol('Base CDI'!$H$4:$H$28,'Base CDI'!$J$4:$J$29,S3481,"Cubic","Extrapolate=Linear","MultiX=Average","Skip=True","Sort=True")</f>
        <v>13.735255261605857</v>
      </c>
      <c r="U3481" s="43">
        <f ca="1">_xll.BInterpol('Base CDI'!$H$4:$H$28,'Base CDI'!$I$4:$I$29,S3481,"Cubic","Extrapolate=Linear","MultiX=Average","Skip=True","Sort=True")</f>
        <v>13.749320220590606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49326</v>
      </c>
      <c r="T3482" s="43">
        <f ca="1">_xll.BInterpol('Base CDI'!$H$4:$H$28,'Base CDI'!$J$4:$J$29,S3482,"Cubic","Extrapolate=Linear","MultiX=Average","Skip=True","Sort=True")</f>
        <v>13.73520176173686</v>
      </c>
      <c r="U3482" s="43">
        <f ca="1">_xll.BInterpol('Base CDI'!$H$4:$H$28,'Base CDI'!$I$4:$I$29,S3482,"Cubic","Extrapolate=Linear","MultiX=Average","Skip=True","Sort=True")</f>
        <v>13.749270616795217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49327</v>
      </c>
      <c r="T3483" s="43">
        <f ca="1">_xll.BInterpol('Base CDI'!$H$4:$H$28,'Base CDI'!$J$4:$J$29,S3483,"Cubic","Extrapolate=Linear","MultiX=Average","Skip=True","Sort=True")</f>
        <v>13.735148221598564</v>
      </c>
      <c r="U3483" s="43">
        <f ca="1">_xll.BInterpol('Base CDI'!$H$4:$H$28,'Base CDI'!$I$4:$I$29,S3483,"Cubic","Extrapolate=Linear","MultiX=Average","Skip=True","Sort=True")</f>
        <v>13.749220874283326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49328</v>
      </c>
      <c r="T3484" s="43">
        <f ca="1">_xll.BInterpol('Base CDI'!$H$4:$H$28,'Base CDI'!$J$4:$J$29,S3484,"Cubic","Extrapolate=Linear","MultiX=Average","Skip=True","Sort=True")</f>
        <v>13.735094641247212</v>
      </c>
      <c r="U3484" s="43">
        <f ca="1">_xll.BInterpol('Base CDI'!$H$4:$H$28,'Base CDI'!$I$4:$I$29,S3484,"Cubic","Extrapolate=Linear","MultiX=Average","Skip=True","Sort=True")</f>
        <v>13.749170993248672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49329</v>
      </c>
      <c r="T3485" s="43">
        <f ca="1">_xll.BInterpol('Base CDI'!$H$4:$H$28,'Base CDI'!$J$4:$J$29,S3485,"Cubic","Extrapolate=Linear","MultiX=Average","Skip=True","Sort=True")</f>
        <v>13.735041020739045</v>
      </c>
      <c r="U3485" s="43">
        <f ca="1">_xll.BInterpol('Base CDI'!$H$4:$H$28,'Base CDI'!$I$4:$I$29,S3485,"Cubic","Extrapolate=Linear","MultiX=Average","Skip=True","Sort=True")</f>
        <v>13.74912097388499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49330</v>
      </c>
      <c r="T3486" s="43">
        <f ca="1">_xll.BInterpol('Base CDI'!$H$4:$H$28,'Base CDI'!$J$4:$J$29,S3486,"Cubic","Extrapolate=Linear","MultiX=Average","Skip=True","Sort=True")</f>
        <v>13.734987360130308</v>
      </c>
      <c r="U3486" s="43">
        <f ca="1">_xll.BInterpol('Base CDI'!$H$4:$H$28,'Base CDI'!$I$4:$I$29,S3486,"Cubic","Extrapolate=Linear","MultiX=Average","Skip=True","Sort=True")</f>
        <v>13.749070816386023</v>
      </c>
    </row>
    <row r="3487" spans="16:21" x14ac:dyDescent="0.25">
      <c r="P3487" s="10">
        <v>39588</v>
      </c>
      <c r="Q3487">
        <v>18.84347</v>
      </c>
      <c r="S3487" s="42">
        <f t="shared" ca="1" si="59"/>
        <v>49331</v>
      </c>
      <c r="T3487" s="43">
        <f ca="1">_xll.BInterpol('Base CDI'!$H$4:$H$28,'Base CDI'!$J$4:$J$29,S3487,"Cubic","Extrapolate=Linear","MultiX=Average","Skip=True","Sort=True")</f>
        <v>13.734933659477241</v>
      </c>
      <c r="U3487" s="43">
        <f ca="1">_xll.BInterpol('Base CDI'!$H$4:$H$28,'Base CDI'!$I$4:$I$29,S3487,"Cubic","Extrapolate=Linear","MultiX=Average","Skip=True","Sort=True")</f>
        <v>13.749020520945505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49332</v>
      </c>
      <c r="T3488" s="43">
        <f ca="1">_xll.BInterpol('Base CDI'!$H$4:$H$28,'Base CDI'!$J$4:$J$29,S3488,"Cubic","Extrapolate=Linear","MultiX=Average","Skip=True","Sort=True")</f>
        <v>13.734879918836084</v>
      </c>
      <c r="U3488" s="43">
        <f ca="1">_xll.BInterpol('Base CDI'!$H$4:$H$28,'Base CDI'!$I$4:$I$29,S3488,"Cubic","Extrapolate=Linear","MultiX=Average","Skip=True","Sort=True")</f>
        <v>13.748970087757176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49333</v>
      </c>
      <c r="T3489" s="43">
        <f ca="1">_xll.BInterpol('Base CDI'!$H$4:$H$28,'Base CDI'!$J$4:$J$29,S3489,"Cubic","Extrapolate=Linear","MultiX=Average","Skip=True","Sort=True")</f>
        <v>13.734826138263083</v>
      </c>
      <c r="U3489" s="43">
        <f ca="1">_xll.BInterpol('Base CDI'!$H$4:$H$28,'Base CDI'!$I$4:$I$29,S3489,"Cubic","Extrapolate=Linear","MultiX=Average","Skip=True","Sort=True")</f>
        <v>13.748919517014775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49334</v>
      </c>
      <c r="T3490" s="43">
        <f ca="1">_xll.BInterpol('Base CDI'!$H$4:$H$28,'Base CDI'!$J$4:$J$29,S3490,"Cubic","Extrapolate=Linear","MultiX=Average","Skip=True","Sort=True")</f>
        <v>13.734772317814478</v>
      </c>
      <c r="U3490" s="43">
        <f ca="1">_xll.BInterpol('Base CDI'!$H$4:$H$28,'Base CDI'!$I$4:$I$29,S3490,"Cubic","Extrapolate=Linear","MultiX=Average","Skip=True","Sort=True")</f>
        <v>13.748868808912038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49335</v>
      </c>
      <c r="T3491" s="43">
        <f ca="1">_xll.BInterpol('Base CDI'!$H$4:$H$28,'Base CDI'!$J$4:$J$29,S3491,"Cubic","Extrapolate=Linear","MultiX=Average","Skip=True","Sort=True")</f>
        <v>13.73471845754651</v>
      </c>
      <c r="U3491" s="43">
        <f ca="1">_xll.BInterpol('Base CDI'!$H$4:$H$28,'Base CDI'!$I$4:$I$29,S3491,"Cubic","Extrapolate=Linear","MultiX=Average","Skip=True","Sort=True")</f>
        <v>13.748817963642704</v>
      </c>
    </row>
    <row r="3492" spans="16:21" x14ac:dyDescent="0.25">
      <c r="P3492" s="10">
        <v>39596</v>
      </c>
      <c r="Q3492">
        <v>18.88438</v>
      </c>
      <c r="S3492" s="42">
        <f t="shared" ca="1" si="59"/>
        <v>49336</v>
      </c>
      <c r="T3492" s="43">
        <f ca="1">_xll.BInterpol('Base CDI'!$H$4:$H$28,'Base CDI'!$J$4:$J$29,S3492,"Cubic","Extrapolate=Linear","MultiX=Average","Skip=True","Sort=True")</f>
        <v>13.734664557515424</v>
      </c>
      <c r="U3492" s="43">
        <f ca="1">_xll.BInterpol('Base CDI'!$H$4:$H$28,'Base CDI'!$I$4:$I$29,S3492,"Cubic","Extrapolate=Linear","MultiX=Average","Skip=True","Sort=True")</f>
        <v>13.748766981400511</v>
      </c>
    </row>
    <row r="3493" spans="16:21" x14ac:dyDescent="0.25">
      <c r="P3493" s="10">
        <v>39597</v>
      </c>
      <c r="Q3493">
        <v>18.89256</v>
      </c>
      <c r="S3493" s="42">
        <f t="shared" ca="1" si="59"/>
        <v>49337</v>
      </c>
      <c r="T3493" s="43">
        <f ca="1">_xll.BInterpol('Base CDI'!$H$4:$H$28,'Base CDI'!$J$4:$J$29,S3493,"Cubic","Extrapolate=Linear","MultiX=Average","Skip=True","Sort=True")</f>
        <v>13.734610617777459</v>
      </c>
      <c r="U3493" s="43">
        <f ca="1">_xll.BInterpol('Base CDI'!$H$4:$H$28,'Base CDI'!$I$4:$I$29,S3493,"Cubic","Extrapolate=Linear","MultiX=Average","Skip=True","Sort=True")</f>
        <v>13.748715862379198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49338</v>
      </c>
      <c r="T3494" s="43">
        <f ca="1">_xll.BInterpol('Base CDI'!$H$4:$H$28,'Base CDI'!$J$4:$J$29,S3494,"Cubic","Extrapolate=Linear","MultiX=Average","Skip=True","Sort=True")</f>
        <v>13.73455663838886</v>
      </c>
      <c r="U3494" s="43">
        <f ca="1">_xll.BInterpol('Base CDI'!$H$4:$H$28,'Base CDI'!$I$4:$I$29,S3494,"Cubic","Extrapolate=Linear","MultiX=Average","Skip=True","Sort=True")</f>
        <v>13.748664606772502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49339</v>
      </c>
      <c r="T3495" s="43">
        <f ca="1">_xll.BInterpol('Base CDI'!$H$4:$H$28,'Base CDI'!$J$4:$J$29,S3495,"Cubic","Extrapolate=Linear","MultiX=Average","Skip=True","Sort=True")</f>
        <v>13.734502619405866</v>
      </c>
      <c r="U3495" s="43">
        <f ca="1">_xll.BInterpol('Base CDI'!$H$4:$H$28,'Base CDI'!$I$4:$I$29,S3495,"Cubic","Extrapolate=Linear","MultiX=Average","Skip=True","Sort=True")</f>
        <v>13.748613214774164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49340</v>
      </c>
      <c r="T3496" s="43">
        <f ca="1">_xll.BInterpol('Base CDI'!$H$4:$H$28,'Base CDI'!$J$4:$J$29,S3496,"Cubic","Extrapolate=Linear","MultiX=Average","Skip=True","Sort=True")</f>
        <v>13.73444856088472</v>
      </c>
      <c r="U3496" s="43">
        <f ca="1">_xll.BInterpol('Base CDI'!$H$4:$H$28,'Base CDI'!$I$4:$I$29,S3496,"Cubic","Extrapolate=Linear","MultiX=Average","Skip=True","Sort=True")</f>
        <v>13.748561686577917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49341</v>
      </c>
      <c r="T3497" s="43">
        <f ca="1">_xll.BInterpol('Base CDI'!$H$4:$H$28,'Base CDI'!$J$4:$J$29,S3497,"Cubic","Extrapolate=Linear","MultiX=Average","Skip=True","Sort=True")</f>
        <v>13.734394462881667</v>
      </c>
      <c r="U3497" s="43">
        <f ca="1">_xll.BInterpol('Base CDI'!$H$4:$H$28,'Base CDI'!$I$4:$I$29,S3497,"Cubic","Extrapolate=Linear","MultiX=Average","Skip=True","Sort=True")</f>
        <v>13.748510022377502</v>
      </c>
    </row>
    <row r="3498" spans="16:21" x14ac:dyDescent="0.25">
      <c r="P3498" s="10">
        <v>39604</v>
      </c>
      <c r="Q3498">
        <v>18.93355</v>
      </c>
      <c r="S3498" s="42">
        <f t="shared" ca="1" si="59"/>
        <v>49342</v>
      </c>
      <c r="T3498" s="43">
        <f ca="1">_xll.BInterpol('Base CDI'!$H$4:$H$28,'Base CDI'!$J$4:$J$29,S3498,"Cubic","Extrapolate=Linear","MultiX=Average","Skip=True","Sort=True")</f>
        <v>13.734340325452944</v>
      </c>
      <c r="U3498" s="43">
        <f ca="1">_xll.BInterpol('Base CDI'!$H$4:$H$28,'Base CDI'!$I$4:$I$29,S3498,"Cubic","Extrapolate=Linear","MultiX=Average","Skip=True","Sort=True")</f>
        <v>13.748458222366658</v>
      </c>
    </row>
    <row r="3499" spans="16:21" x14ac:dyDescent="0.25">
      <c r="P3499" s="10">
        <v>39605</v>
      </c>
      <c r="Q3499">
        <v>18.94209</v>
      </c>
      <c r="S3499" s="42">
        <f t="shared" ca="1" si="59"/>
        <v>49343</v>
      </c>
      <c r="T3499" s="43">
        <f ca="1">_xll.BInterpol('Base CDI'!$H$4:$H$28,'Base CDI'!$J$4:$J$29,S3499,"Cubic","Extrapolate=Linear","MultiX=Average","Skip=True","Sort=True")</f>
        <v>13.734286148654798</v>
      </c>
      <c r="U3499" s="43">
        <f ca="1">_xll.BInterpol('Base CDI'!$H$4:$H$28,'Base CDI'!$I$4:$I$29,S3499,"Cubic","Extrapolate=Linear","MultiX=Average","Skip=True","Sort=True")</f>
        <v>13.748406286739122</v>
      </c>
    </row>
    <row r="3500" spans="16:21" x14ac:dyDescent="0.25">
      <c r="P3500" s="10">
        <v>39608</v>
      </c>
      <c r="Q3500">
        <v>18.95063</v>
      </c>
      <c r="S3500" s="42">
        <f t="shared" ca="1" si="59"/>
        <v>49344</v>
      </c>
      <c r="T3500" s="43">
        <f ca="1">_xll.BInterpol('Base CDI'!$H$4:$H$28,'Base CDI'!$J$4:$J$29,S3500,"Cubic","Extrapolate=Linear","MultiX=Average","Skip=True","Sort=True")</f>
        <v>13.734231932543466</v>
      </c>
      <c r="U3500" s="43">
        <f ca="1">_xll.BInterpol('Base CDI'!$H$4:$H$28,'Base CDI'!$I$4:$I$29,S3500,"Cubic","Extrapolate=Linear","MultiX=Average","Skip=True","Sort=True")</f>
        <v>13.748354215688632</v>
      </c>
    </row>
    <row r="3501" spans="16:21" x14ac:dyDescent="0.25">
      <c r="P3501" s="10">
        <v>39609</v>
      </c>
      <c r="Q3501">
        <v>18.95918</v>
      </c>
      <c r="S3501" s="42">
        <f t="shared" ca="1" si="59"/>
        <v>49345</v>
      </c>
      <c r="T3501" s="43">
        <f ca="1">_xll.BInterpol('Base CDI'!$H$4:$H$28,'Base CDI'!$J$4:$J$29,S3501,"Cubic","Extrapolate=Linear","MultiX=Average","Skip=True","Sort=True")</f>
        <v>13.734177677175195</v>
      </c>
      <c r="U3501" s="43">
        <f ca="1">_xll.BInterpol('Base CDI'!$H$4:$H$28,'Base CDI'!$I$4:$I$29,S3501,"Cubic","Extrapolate=Linear","MultiX=Average","Skip=True","Sort=True")</f>
        <v>13.748302009408928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49346</v>
      </c>
      <c r="T3502" s="43">
        <f ca="1">_xll.BInterpol('Base CDI'!$H$4:$H$28,'Base CDI'!$J$4:$J$29,S3502,"Cubic","Extrapolate=Linear","MultiX=Average","Skip=True","Sort=True")</f>
        <v>13.734123382606223</v>
      </c>
      <c r="U3502" s="43">
        <f ca="1">_xll.BInterpol('Base CDI'!$H$4:$H$28,'Base CDI'!$I$4:$I$29,S3502,"Cubic","Extrapolate=Linear","MultiX=Average","Skip=True","Sort=True")</f>
        <v>13.748249668093745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49347</v>
      </c>
      <c r="T3503" s="43">
        <f ca="1">_xll.BInterpol('Base CDI'!$H$4:$H$28,'Base CDI'!$J$4:$J$29,S3503,"Cubic","Extrapolate=Linear","MultiX=Average","Skip=True","Sort=True")</f>
        <v>13.734069048892794</v>
      </c>
      <c r="U3503" s="43">
        <f ca="1">_xll.BInterpol('Base CDI'!$H$4:$H$28,'Base CDI'!$I$4:$I$29,S3503,"Cubic","Extrapolate=Linear","MultiX=Average","Skip=True","Sort=True")</f>
        <v>13.748197191936823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49348</v>
      </c>
      <c r="T3504" s="43">
        <f ca="1">_xll.BInterpol('Base CDI'!$H$4:$H$28,'Base CDI'!$J$4:$J$29,S3504,"Cubic","Extrapolate=Linear","MultiX=Average","Skip=True","Sort=True")</f>
        <v>13.734014676091149</v>
      </c>
      <c r="U3504" s="43">
        <f ca="1">_xll.BInterpol('Base CDI'!$H$4:$H$28,'Base CDI'!$I$4:$I$29,S3504,"Cubic","Extrapolate=Linear","MultiX=Average","Skip=True","Sort=True")</f>
        <v>13.7481445811319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49349</v>
      </c>
      <c r="T3505" s="43">
        <f ca="1">_xll.BInterpol('Base CDI'!$H$4:$H$28,'Base CDI'!$J$4:$J$29,S3505,"Cubic","Extrapolate=Linear","MultiX=Average","Skip=True","Sort=True")</f>
        <v>13.733960264257533</v>
      </c>
      <c r="U3505" s="43">
        <f ca="1">_xll.BInterpol('Base CDI'!$H$4:$H$28,'Base CDI'!$I$4:$I$29,S3505,"Cubic","Extrapolate=Linear","MultiX=Average","Skip=True","Sort=True")</f>
        <v>13.748091835872714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49350</v>
      </c>
      <c r="T3506" s="43">
        <f ca="1">_xll.BInterpol('Base CDI'!$H$4:$H$28,'Base CDI'!$J$4:$J$29,S3506,"Cubic","Extrapolate=Linear","MultiX=Average","Skip=True","Sort=True")</f>
        <v>13.733905813448184</v>
      </c>
      <c r="U3506" s="43">
        <f ca="1">_xll.BInterpol('Base CDI'!$H$4:$H$28,'Base CDI'!$I$4:$I$29,S3506,"Cubic","Extrapolate=Linear","MultiX=Average","Skip=True","Sort=True")</f>
        <v>13.748038956353003</v>
      </c>
    </row>
    <row r="3507" spans="16:21" x14ac:dyDescent="0.25">
      <c r="P3507" s="10">
        <v>39617</v>
      </c>
      <c r="Q3507">
        <v>19.0107</v>
      </c>
      <c r="S3507" s="42">
        <f t="shared" ca="1" si="59"/>
        <v>49351</v>
      </c>
      <c r="T3507" s="43">
        <f ca="1">_xll.BInterpol('Base CDI'!$H$4:$H$28,'Base CDI'!$J$4:$J$29,S3507,"Cubic","Extrapolate=Linear","MultiX=Average","Skip=True","Sort=True")</f>
        <v>13.733851323719346</v>
      </c>
      <c r="U3507" s="43">
        <f ca="1">_xll.BInterpol('Base CDI'!$H$4:$H$28,'Base CDI'!$I$4:$I$29,S3507,"Cubic","Extrapolate=Linear","MultiX=Average","Skip=True","Sort=True")</f>
        <v>13.747985942766505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49352</v>
      </c>
      <c r="T3508" s="43">
        <f ca="1">_xll.BInterpol('Base CDI'!$H$4:$H$28,'Base CDI'!$J$4:$J$29,S3508,"Cubic","Extrapolate=Linear","MultiX=Average","Skip=True","Sort=True")</f>
        <v>13.733796795127262</v>
      </c>
      <c r="U3508" s="43">
        <f ca="1">_xll.BInterpol('Base CDI'!$H$4:$H$28,'Base CDI'!$I$4:$I$29,S3508,"Cubic","Extrapolate=Linear","MultiX=Average","Skip=True","Sort=True")</f>
        <v>13.747932795306959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49353</v>
      </c>
      <c r="T3509" s="43">
        <f ca="1">_xll.BInterpol('Base CDI'!$H$4:$H$28,'Base CDI'!$J$4:$J$29,S3509,"Cubic","Extrapolate=Linear","MultiX=Average","Skip=True","Sort=True")</f>
        <v>13.733742227728172</v>
      </c>
      <c r="U3509" s="43">
        <f ca="1">_xll.BInterpol('Base CDI'!$H$4:$H$28,'Base CDI'!$I$4:$I$29,S3509,"Cubic","Extrapolate=Linear","MultiX=Average","Skip=True","Sort=True")</f>
        <v>13.747879514168101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49354</v>
      </c>
      <c r="T3510" s="43">
        <f ca="1">_xll.BInterpol('Base CDI'!$H$4:$H$28,'Base CDI'!$J$4:$J$29,S3510,"Cubic","Extrapolate=Linear","MultiX=Average","Skip=True","Sort=True")</f>
        <v>13.733687621578319</v>
      </c>
      <c r="U3510" s="43">
        <f ca="1">_xll.BInterpol('Base CDI'!$H$4:$H$28,'Base CDI'!$I$4:$I$29,S3510,"Cubic","Extrapolate=Linear","MultiX=Average","Skip=True","Sort=True")</f>
        <v>13.747826099543673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49355</v>
      </c>
      <c r="T3511" s="43">
        <f ca="1">_xll.BInterpol('Base CDI'!$H$4:$H$28,'Base CDI'!$J$4:$J$29,S3511,"Cubic","Extrapolate=Linear","MultiX=Average","Skip=True","Sort=True")</f>
        <v>13.733632976733945</v>
      </c>
      <c r="U3511" s="43">
        <f ca="1">_xll.BInterpol('Base CDI'!$H$4:$H$28,'Base CDI'!$I$4:$I$29,S3511,"Cubic","Extrapolate=Linear","MultiX=Average","Skip=True","Sort=True")</f>
        <v>13.747772551627408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49356</v>
      </c>
      <c r="T3512" s="43">
        <f ca="1">_xll.BInterpol('Base CDI'!$H$4:$H$28,'Base CDI'!$J$4:$J$29,S3512,"Cubic","Extrapolate=Linear","MultiX=Average","Skip=True","Sort=True")</f>
        <v>13.733578293251293</v>
      </c>
      <c r="U3512" s="43">
        <f ca="1">_xll.BInterpol('Base CDI'!$H$4:$H$28,'Base CDI'!$I$4:$I$29,S3512,"Cubic","Extrapolate=Linear","MultiX=Average","Skip=True","Sort=True")</f>
        <v>13.747718870613049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49357</v>
      </c>
      <c r="T3513" s="43">
        <f ca="1">_xll.BInterpol('Base CDI'!$H$4:$H$28,'Base CDI'!$J$4:$J$29,S3513,"Cubic","Extrapolate=Linear","MultiX=Average","Skip=True","Sort=True")</f>
        <v>13.733523571186604</v>
      </c>
      <c r="U3513" s="43">
        <f ca="1">_xll.BInterpol('Base CDI'!$H$4:$H$28,'Base CDI'!$I$4:$I$29,S3513,"Cubic","Extrapolate=Linear","MultiX=Average","Skip=True","Sort=True")</f>
        <v>13.747665056694331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49358</v>
      </c>
      <c r="T3514" s="43">
        <f ca="1">_xll.BInterpol('Base CDI'!$H$4:$H$28,'Base CDI'!$J$4:$J$29,S3514,"Cubic","Extrapolate=Linear","MultiX=Average","Skip=True","Sort=True")</f>
        <v>13.733468810596118</v>
      </c>
      <c r="U3514" s="43">
        <f ca="1">_xll.BInterpol('Base CDI'!$H$4:$H$28,'Base CDI'!$I$4:$I$29,S3514,"Cubic","Extrapolate=Linear","MultiX=Average","Skip=True","Sort=True")</f>
        <v>13.747611110064993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49359</v>
      </c>
      <c r="T3515" s="43">
        <f ca="1">_xll.BInterpol('Base CDI'!$H$4:$H$28,'Base CDI'!$J$4:$J$29,S3515,"Cubic","Extrapolate=Linear","MultiX=Average","Skip=True","Sort=True")</f>
        <v>13.733414011536082</v>
      </c>
      <c r="U3515" s="43">
        <f ca="1">_xll.BInterpol('Base CDI'!$H$4:$H$28,'Base CDI'!$I$4:$I$29,S3515,"Cubic","Extrapolate=Linear","MultiX=Average","Skip=True","Sort=True")</f>
        <v>13.747557030918774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49360</v>
      </c>
      <c r="T3516" s="43">
        <f ca="1">_xll.BInterpol('Base CDI'!$H$4:$H$28,'Base CDI'!$J$4:$J$29,S3516,"Cubic","Extrapolate=Linear","MultiX=Average","Skip=True","Sort=True")</f>
        <v>13.733359174062734</v>
      </c>
      <c r="U3516" s="43">
        <f ca="1">_xll.BInterpol('Base CDI'!$H$4:$H$28,'Base CDI'!$I$4:$I$29,S3516,"Cubic","Extrapolate=Linear","MultiX=Average","Skip=True","Sort=True")</f>
        <v>13.74750281944941</v>
      </c>
    </row>
    <row r="3517" spans="16:21" x14ac:dyDescent="0.25">
      <c r="P3517" s="10">
        <v>39631</v>
      </c>
      <c r="Q3517">
        <v>19.09695</v>
      </c>
      <c r="S3517" s="42">
        <f t="shared" ca="1" si="59"/>
        <v>49361</v>
      </c>
      <c r="T3517" s="43">
        <f ca="1">_xll.BInterpol('Base CDI'!$H$4:$H$28,'Base CDI'!$J$4:$J$29,S3517,"Cubic","Extrapolate=Linear","MultiX=Average","Skip=True","Sort=True")</f>
        <v>13.733304298232316</v>
      </c>
      <c r="U3517" s="43">
        <f ca="1">_xll.BInterpol('Base CDI'!$H$4:$H$28,'Base CDI'!$I$4:$I$29,S3517,"Cubic","Extrapolate=Linear","MultiX=Average","Skip=True","Sort=True")</f>
        <v>13.747448475850643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49362</v>
      </c>
      <c r="T3518" s="43">
        <f ca="1">_xll.BInterpol('Base CDI'!$H$4:$H$28,'Base CDI'!$J$4:$J$29,S3518,"Cubic","Extrapolate=Linear","MultiX=Average","Skip=True","Sort=True")</f>
        <v>13.733249384101073</v>
      </c>
      <c r="U3518" s="43">
        <f ca="1">_xll.BInterpol('Base CDI'!$H$4:$H$28,'Base CDI'!$I$4:$I$29,S3518,"Cubic","Extrapolate=Linear","MultiX=Average","Skip=True","Sort=True")</f>
        <v>13.747394000316207</v>
      </c>
    </row>
    <row r="3519" spans="16:21" x14ac:dyDescent="0.25">
      <c r="P3519" s="10">
        <v>39633</v>
      </c>
      <c r="Q3519">
        <v>19.11429</v>
      </c>
      <c r="S3519" s="42">
        <f t="shared" ca="1" si="59"/>
        <v>49363</v>
      </c>
      <c r="T3519" s="43">
        <f ca="1">_xll.BInterpol('Base CDI'!$H$4:$H$28,'Base CDI'!$J$4:$J$29,S3519,"Cubic","Extrapolate=Linear","MultiX=Average","Skip=True","Sort=True")</f>
        <v>13.733194431725245</v>
      </c>
      <c r="U3519" s="43">
        <f ca="1">_xll.BInterpol('Base CDI'!$H$4:$H$28,'Base CDI'!$I$4:$I$29,S3519,"Cubic","Extrapolate=Linear","MultiX=Average","Skip=True","Sort=True")</f>
        <v>13.747339393039843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49364</v>
      </c>
      <c r="T3520" s="43">
        <f ca="1">_xll.BInterpol('Base CDI'!$H$4:$H$28,'Base CDI'!$J$4:$J$29,S3520,"Cubic","Extrapolate=Linear","MultiX=Average","Skip=True","Sort=True")</f>
        <v>13.733139441161073</v>
      </c>
      <c r="U3520" s="43">
        <f ca="1">_xll.BInterpol('Base CDI'!$H$4:$H$28,'Base CDI'!$I$4:$I$29,S3520,"Cubic","Extrapolate=Linear","MultiX=Average","Skip=True","Sort=True")</f>
        <v>13.747284654215287</v>
      </c>
    </row>
    <row r="3521" spans="16:21" x14ac:dyDescent="0.25">
      <c r="P3521" s="10">
        <v>39637</v>
      </c>
      <c r="Q3521">
        <v>19.13165</v>
      </c>
      <c r="S3521" s="42">
        <f t="shared" ca="1" si="59"/>
        <v>49365</v>
      </c>
      <c r="T3521" s="43">
        <f ca="1">_xll.BInterpol('Base CDI'!$H$4:$H$28,'Base CDI'!$J$4:$J$29,S3521,"Cubic","Extrapolate=Linear","MultiX=Average","Skip=True","Sort=True")</f>
        <v>13.733084412464802</v>
      </c>
      <c r="U3521" s="43">
        <f ca="1">_xll.BInterpol('Base CDI'!$H$4:$H$28,'Base CDI'!$I$4:$I$29,S3521,"Cubic","Extrapolate=Linear","MultiX=Average","Skip=True","Sort=True")</f>
        <v>13.747229784036277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49366</v>
      </c>
      <c r="T3522" s="43">
        <f ca="1">_xll.BInterpol('Base CDI'!$H$4:$H$28,'Base CDI'!$J$4:$J$29,S3522,"Cubic","Extrapolate=Linear","MultiX=Average","Skip=True","Sort=True")</f>
        <v>13.733029345692671</v>
      </c>
      <c r="U3522" s="43">
        <f ca="1">_xll.BInterpol('Base CDI'!$H$4:$H$28,'Base CDI'!$I$4:$I$29,S3522,"Cubic","Extrapolate=Linear","MultiX=Average","Skip=True","Sort=True")</f>
        <v>13.747174782696554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49367</v>
      </c>
      <c r="T3523" s="43">
        <f ca="1">_xll.BInterpol('Base CDI'!$H$4:$H$28,'Base CDI'!$J$4:$J$29,S3523,"Cubic","Extrapolate=Linear","MultiX=Average","Skip=True","Sort=True")</f>
        <v>13.732974240900925</v>
      </c>
      <c r="U3523" s="43">
        <f ca="1">_xll.BInterpol('Base CDI'!$H$4:$H$28,'Base CDI'!$I$4:$I$29,S3523,"Cubic","Extrapolate=Linear","MultiX=Average","Skip=True","Sort=True")</f>
        <v>13.747119650389854</v>
      </c>
    </row>
    <row r="3524" spans="16:21" x14ac:dyDescent="0.25">
      <c r="P3524" s="10">
        <v>39640</v>
      </c>
      <c r="Q3524">
        <v>19.15774</v>
      </c>
      <c r="S3524" s="42">
        <f t="shared" ca="1" si="59"/>
        <v>49368</v>
      </c>
      <c r="T3524" s="43">
        <f ca="1">_xll.BInterpol('Base CDI'!$H$4:$H$28,'Base CDI'!$J$4:$J$29,S3524,"Cubic","Extrapolate=Linear","MultiX=Average","Skip=True","Sort=True")</f>
        <v>13.732919098145803</v>
      </c>
      <c r="U3524" s="43">
        <f ca="1">_xll.BInterpol('Base CDI'!$H$4:$H$28,'Base CDI'!$I$4:$I$29,S3524,"Cubic","Extrapolate=Linear","MultiX=Average","Skip=True","Sort=True")</f>
        <v>13.747064387309914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49369</v>
      </c>
      <c r="T3525" s="43">
        <f ca="1">_xll.BInterpol('Base CDI'!$H$4:$H$28,'Base CDI'!$J$4:$J$29,S3525,"Cubic","Extrapolate=Linear","MultiX=Average","Skip=True","Sort=True")</f>
        <v>13.732863917483549</v>
      </c>
      <c r="U3525" s="43">
        <f ca="1">_xll.BInterpol('Base CDI'!$H$4:$H$28,'Base CDI'!$I$4:$I$29,S3525,"Cubic","Extrapolate=Linear","MultiX=Average","Skip=True","Sort=True")</f>
        <v>13.747008993650475</v>
      </c>
    </row>
    <row r="3526" spans="16:21" x14ac:dyDescent="0.25">
      <c r="P3526" s="10">
        <v>39644</v>
      </c>
      <c r="Q3526">
        <v>19.17512</v>
      </c>
      <c r="S3526" s="42">
        <f t="shared" ca="1" si="59"/>
        <v>49370</v>
      </c>
      <c r="T3526" s="43">
        <f ca="1">_xll.BInterpol('Base CDI'!$H$4:$H$28,'Base CDI'!$J$4:$J$29,S3526,"Cubic","Extrapolate=Linear","MultiX=Average","Skip=True","Sort=True")</f>
        <v>13.732808698970405</v>
      </c>
      <c r="U3526" s="43">
        <f ca="1">_xll.BInterpol('Base CDI'!$H$4:$H$28,'Base CDI'!$I$4:$I$29,S3526,"Cubic","Extrapolate=Linear","MultiX=Average","Skip=True","Sort=True")</f>
        <v>13.746953469605273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49371</v>
      </c>
      <c r="T3527" s="43">
        <f ca="1">_xll.BInterpol('Base CDI'!$H$4:$H$28,'Base CDI'!$J$4:$J$29,S3527,"Cubic","Extrapolate=Linear","MultiX=Average","Skip=True","Sort=True")</f>
        <v>13.732753442662611</v>
      </c>
      <c r="U3527" s="43">
        <f ca="1">_xll.BInterpol('Base CDI'!$H$4:$H$28,'Base CDI'!$I$4:$I$29,S3527,"Cubic","Extrapolate=Linear","MultiX=Average","Skip=True","Sort=True")</f>
        <v>13.746897815368047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49372</v>
      </c>
      <c r="T3528" s="43">
        <f ca="1">_xll.BInterpol('Base CDI'!$H$4:$H$28,'Base CDI'!$J$4:$J$29,S3528,"Cubic","Extrapolate=Linear","MultiX=Average","Skip=True","Sort=True")</f>
        <v>13.732698148616413</v>
      </c>
      <c r="U3528" s="43">
        <f ca="1">_xll.BInterpol('Base CDI'!$H$4:$H$28,'Base CDI'!$I$4:$I$29,S3528,"Cubic","Extrapolate=Linear","MultiX=Average","Skip=True","Sort=True")</f>
        <v>13.746842031132536</v>
      </c>
    </row>
    <row r="3529" spans="16:21" x14ac:dyDescent="0.25">
      <c r="P3529" s="10">
        <v>39647</v>
      </c>
      <c r="Q3529">
        <v>19.20119</v>
      </c>
      <c r="S3529" s="42">
        <f t="shared" ca="1" si="59"/>
        <v>49373</v>
      </c>
      <c r="T3529" s="43">
        <f ca="1">_xll.BInterpol('Base CDI'!$H$4:$H$28,'Base CDI'!$J$4:$J$29,S3529,"Cubic","Extrapolate=Linear","MultiX=Average","Skip=True","Sort=True")</f>
        <v>13.732642816888049</v>
      </c>
      <c r="U3529" s="43">
        <f ca="1">_xll.BInterpol('Base CDI'!$H$4:$H$28,'Base CDI'!$I$4:$I$29,S3529,"Cubic","Extrapolate=Linear","MultiX=Average","Skip=True","Sort=True")</f>
        <v>13.746786117092476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49374</v>
      </c>
      <c r="T3530" s="43">
        <f ca="1">_xll.BInterpol('Base CDI'!$H$4:$H$28,'Base CDI'!$J$4:$J$29,S3530,"Cubic","Extrapolate=Linear","MultiX=Average","Skip=True","Sort=True")</f>
        <v>13.732587447533763</v>
      </c>
      <c r="U3530" s="43">
        <f ca="1">_xll.BInterpol('Base CDI'!$H$4:$H$28,'Base CDI'!$I$4:$I$29,S3530,"Cubic","Extrapolate=Linear","MultiX=Average","Skip=True","Sort=True")</f>
        <v>13.746730073441608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49375</v>
      </c>
      <c r="T3531" s="43">
        <f ca="1">_xll.BInterpol('Base CDI'!$H$4:$H$28,'Base CDI'!$J$4:$J$29,S3531,"Cubic","Extrapolate=Linear","MultiX=Average","Skip=True","Sort=True")</f>
        <v>13.732532040609797</v>
      </c>
      <c r="U3531" s="43">
        <f ca="1">_xll.BInterpol('Base CDI'!$H$4:$H$28,'Base CDI'!$I$4:$I$29,S3531,"Cubic","Extrapolate=Linear","MultiX=Average","Skip=True","Sort=True")</f>
        <v>13.746673900373667</v>
      </c>
    </row>
    <row r="3532" spans="16:21" x14ac:dyDescent="0.25">
      <c r="P3532" s="10">
        <v>39652</v>
      </c>
      <c r="Q3532">
        <v>19.22729</v>
      </c>
      <c r="S3532" s="42">
        <f t="shared" ca="1" si="60"/>
        <v>49376</v>
      </c>
      <c r="T3532" s="43">
        <f ca="1">_xll.BInterpol('Base CDI'!$H$4:$H$28,'Base CDI'!$J$4:$J$29,S3532,"Cubic","Extrapolate=Linear","MultiX=Average","Skip=True","Sort=True")</f>
        <v>13.732476596172393</v>
      </c>
      <c r="U3532" s="43">
        <f ca="1">_xll.BInterpol('Base CDI'!$H$4:$H$28,'Base CDI'!$I$4:$I$29,S3532,"Cubic","Extrapolate=Linear","MultiX=Average","Skip=True","Sort=True")</f>
        <v>13.746617598082391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49377</v>
      </c>
      <c r="T3533" s="43">
        <f ca="1">_xll.BInterpol('Base CDI'!$H$4:$H$28,'Base CDI'!$J$4:$J$29,S3533,"Cubic","Extrapolate=Linear","MultiX=Average","Skip=True","Sort=True")</f>
        <v>13.732421114277793</v>
      </c>
      <c r="U3533" s="43">
        <f ca="1">_xll.BInterpol('Base CDI'!$H$4:$H$28,'Base CDI'!$I$4:$I$29,S3533,"Cubic","Extrapolate=Linear","MultiX=Average","Skip=True","Sort=True")</f>
        <v>13.746561166761522</v>
      </c>
    </row>
    <row r="3534" spans="16:21" x14ac:dyDescent="0.25">
      <c r="P3534" s="10">
        <v>39654</v>
      </c>
      <c r="Q3534">
        <v>19.24521</v>
      </c>
      <c r="S3534" s="42">
        <f t="shared" ca="1" si="60"/>
        <v>49378</v>
      </c>
      <c r="T3534" s="43">
        <f ca="1">_xll.BInterpol('Base CDI'!$H$4:$H$28,'Base CDI'!$J$4:$J$29,S3534,"Cubic","Extrapolate=Linear","MultiX=Average","Skip=True","Sort=True")</f>
        <v>13.732365594982239</v>
      </c>
      <c r="U3534" s="43">
        <f ca="1">_xll.BInterpol('Base CDI'!$H$4:$H$28,'Base CDI'!$I$4:$I$29,S3534,"Cubic","Extrapolate=Linear","MultiX=Average","Skip=True","Sort=True")</f>
        <v>13.746504606604795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49379</v>
      </c>
      <c r="T3535" s="43">
        <f ca="1">_xll.BInterpol('Base CDI'!$H$4:$H$28,'Base CDI'!$J$4:$J$29,S3535,"Cubic","Extrapolate=Linear","MultiX=Average","Skip=True","Sort=True")</f>
        <v>13.732310038341971</v>
      </c>
      <c r="U3535" s="43">
        <f ca="1">_xll.BInterpol('Base CDI'!$H$4:$H$28,'Base CDI'!$I$4:$I$29,S3535,"Cubic","Extrapolate=Linear","MultiX=Average","Skip=True","Sort=True")</f>
        <v>13.746447917805948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49380</v>
      </c>
      <c r="T3536" s="43">
        <f ca="1">_xll.BInterpol('Base CDI'!$H$4:$H$28,'Base CDI'!$J$4:$J$29,S3536,"Cubic","Extrapolate=Linear","MultiX=Average","Skip=True","Sort=True")</f>
        <v>13.732254444413234</v>
      </c>
      <c r="U3536" s="43">
        <f ca="1">_xll.BInterpol('Base CDI'!$H$4:$H$28,'Base CDI'!$I$4:$I$29,S3536,"Cubic","Extrapolate=Linear","MultiX=Average","Skip=True","Sort=True")</f>
        <v>13.746391100558721</v>
      </c>
    </row>
    <row r="3537" spans="16:21" x14ac:dyDescent="0.25">
      <c r="P3537" s="10">
        <v>39659</v>
      </c>
      <c r="Q3537">
        <v>19.2729</v>
      </c>
      <c r="S3537" s="42">
        <f t="shared" ca="1" si="60"/>
        <v>49381</v>
      </c>
      <c r="T3537" s="43">
        <f ca="1">_xll.BInterpol('Base CDI'!$H$4:$H$28,'Base CDI'!$J$4:$J$29,S3537,"Cubic","Extrapolate=Linear","MultiX=Average","Skip=True","Sort=True")</f>
        <v>13.732198813252269</v>
      </c>
      <c r="U3537" s="43">
        <f ca="1">_xll.BInterpol('Base CDI'!$H$4:$H$28,'Base CDI'!$I$4:$I$29,S3537,"Cubic","Extrapolate=Linear","MultiX=Average","Skip=True","Sort=True")</f>
        <v>13.746334155056852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49382</v>
      </c>
      <c r="T3538" s="43">
        <f ca="1">_xll.BInterpol('Base CDI'!$H$4:$H$28,'Base CDI'!$J$4:$J$29,S3538,"Cubic","Extrapolate=Linear","MultiX=Average","Skip=True","Sort=True")</f>
        <v>13.73214314491532</v>
      </c>
      <c r="U3538" s="43">
        <f ca="1">_xll.BInterpol('Base CDI'!$H$4:$H$28,'Base CDI'!$I$4:$I$29,S3538,"Cubic","Extrapolate=Linear","MultiX=Average","Skip=True","Sort=True")</f>
        <v>13.746277081494076</v>
      </c>
    </row>
    <row r="3539" spans="16:21" x14ac:dyDescent="0.25">
      <c r="P3539" s="10">
        <v>39661</v>
      </c>
      <c r="Q3539">
        <v>19.29139</v>
      </c>
      <c r="S3539" s="42">
        <f t="shared" ca="1" si="60"/>
        <v>49383</v>
      </c>
      <c r="T3539" s="43">
        <f ca="1">_xll.BInterpol('Base CDI'!$H$4:$H$28,'Base CDI'!$J$4:$J$29,S3539,"Cubic","Extrapolate=Linear","MultiX=Average","Skip=True","Sort=True")</f>
        <v>13.732087439458624</v>
      </c>
      <c r="U3539" s="43">
        <f ca="1">_xll.BInterpol('Base CDI'!$H$4:$H$28,'Base CDI'!$I$4:$I$29,S3539,"Cubic","Extrapolate=Linear","MultiX=Average","Skip=True","Sort=True")</f>
        <v>13.746219880064135</v>
      </c>
    </row>
    <row r="3540" spans="16:21" x14ac:dyDescent="0.25">
      <c r="P3540" s="10">
        <v>39664</v>
      </c>
      <c r="Q3540">
        <v>19.30067</v>
      </c>
      <c r="S3540" s="42">
        <f t="shared" ca="1" si="60"/>
        <v>49384</v>
      </c>
      <c r="T3540" s="43">
        <f ca="1">_xll.BInterpol('Base CDI'!$H$4:$H$28,'Base CDI'!$J$4:$J$29,S3540,"Cubic","Extrapolate=Linear","MultiX=Average","Skip=True","Sort=True")</f>
        <v>13.732031696938428</v>
      </c>
      <c r="U3540" s="43">
        <f ca="1">_xll.BInterpol('Base CDI'!$H$4:$H$28,'Base CDI'!$I$4:$I$29,S3540,"Cubic","Extrapolate=Linear","MultiX=Average","Skip=True","Sort=True")</f>
        <v>13.746162550960765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49385</v>
      </c>
      <c r="T3541" s="43">
        <f ca="1">_xll.BInterpol('Base CDI'!$H$4:$H$28,'Base CDI'!$J$4:$J$29,S3541,"Cubic","Extrapolate=Linear","MultiX=Average","Skip=True","Sort=True")</f>
        <v>13.731975917410971</v>
      </c>
      <c r="U3541" s="43">
        <f ca="1">_xll.BInterpol('Base CDI'!$H$4:$H$28,'Base CDI'!$I$4:$I$29,S3541,"Cubic","Extrapolate=Linear","MultiX=Average","Skip=True","Sort=True")</f>
        <v>13.746105094377706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49386</v>
      </c>
      <c r="T3542" s="43">
        <f ca="1">_xll.BInterpol('Base CDI'!$H$4:$H$28,'Base CDI'!$J$4:$J$29,S3542,"Cubic","Extrapolate=Linear","MultiX=Average","Skip=True","Sort=True")</f>
        <v>13.731920100932497</v>
      </c>
      <c r="U3542" s="43">
        <f ca="1">_xll.BInterpol('Base CDI'!$H$4:$H$28,'Base CDI'!$I$4:$I$29,S3542,"Cubic","Extrapolate=Linear","MultiX=Average","Skip=True","Sort=True")</f>
        <v>13.746047510508694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49387</v>
      </c>
      <c r="T3543" s="43">
        <f ca="1">_xll.BInterpol('Base CDI'!$H$4:$H$28,'Base CDI'!$J$4:$J$29,S3543,"Cubic","Extrapolate=Linear","MultiX=Average","Skip=True","Sort=True")</f>
        <v>13.731864247559246</v>
      </c>
      <c r="U3543" s="43">
        <f ca="1">_xll.BInterpol('Base CDI'!$H$4:$H$28,'Base CDI'!$I$4:$I$29,S3543,"Cubic","Extrapolate=Linear","MultiX=Average","Skip=True","Sort=True")</f>
        <v>13.745989799547468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49388</v>
      </c>
      <c r="T3544" s="43">
        <f ca="1">_xll.BInterpol('Base CDI'!$H$4:$H$28,'Base CDI'!$J$4:$J$29,S3544,"Cubic","Extrapolate=Linear","MultiX=Average","Skip=True","Sort=True")</f>
        <v>13.731808357347461</v>
      </c>
      <c r="U3544" s="43">
        <f ca="1">_xll.BInterpol('Base CDI'!$H$4:$H$28,'Base CDI'!$I$4:$I$29,S3544,"Cubic","Extrapolate=Linear","MultiX=Average","Skip=True","Sort=True")</f>
        <v>13.745931961687765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49389</v>
      </c>
      <c r="T3545" s="43">
        <f ca="1">_xll.BInterpol('Base CDI'!$H$4:$H$28,'Base CDI'!$J$4:$J$29,S3545,"Cubic","Extrapolate=Linear","MultiX=Average","Skip=True","Sort=True")</f>
        <v>13.731752430353385</v>
      </c>
      <c r="U3545" s="43">
        <f ca="1">_xll.BInterpol('Base CDI'!$H$4:$H$28,'Base CDI'!$I$4:$I$29,S3545,"Cubic","Extrapolate=Linear","MultiX=Average","Skip=True","Sort=True")</f>
        <v>13.745873997123326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49390</v>
      </c>
      <c r="T3546" s="43">
        <f ca="1">_xll.BInterpol('Base CDI'!$H$4:$H$28,'Base CDI'!$J$4:$J$29,S3546,"Cubic","Extrapolate=Linear","MultiX=Average","Skip=True","Sort=True")</f>
        <v>13.731696466633259</v>
      </c>
      <c r="U3546" s="43">
        <f ca="1">_xll.BInterpol('Base CDI'!$H$4:$H$28,'Base CDI'!$I$4:$I$29,S3546,"Cubic","Extrapolate=Linear","MultiX=Average","Skip=True","Sort=True")</f>
        <v>13.745815906047886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49391</v>
      </c>
      <c r="T3547" s="43">
        <f ca="1">_xll.BInterpol('Base CDI'!$H$4:$H$28,'Base CDI'!$J$4:$J$29,S3547,"Cubic","Extrapolate=Linear","MultiX=Average","Skip=True","Sort=True")</f>
        <v>13.731640466243327</v>
      </c>
      <c r="U3547" s="43">
        <f ca="1">_xll.BInterpol('Base CDI'!$H$4:$H$28,'Base CDI'!$I$4:$I$29,S3547,"Cubic","Extrapolate=Linear","MultiX=Average","Skip=True","Sort=True")</f>
        <v>13.745757688655184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49392</v>
      </c>
      <c r="T3548" s="43">
        <f ca="1">_xll.BInterpol('Base CDI'!$H$4:$H$28,'Base CDI'!$J$4:$J$29,S3548,"Cubic","Extrapolate=Linear","MultiX=Average","Skip=True","Sort=True")</f>
        <v>13.731584429239827</v>
      </c>
      <c r="U3548" s="43">
        <f ca="1">_xll.BInterpol('Base CDI'!$H$4:$H$28,'Base CDI'!$I$4:$I$29,S3548,"Cubic","Extrapolate=Linear","MultiX=Average","Skip=True","Sort=True")</f>
        <v>13.745699345138959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49393</v>
      </c>
      <c r="T3549" s="43">
        <f ca="1">_xll.BInterpol('Base CDI'!$H$4:$H$28,'Base CDI'!$J$4:$J$29,S3549,"Cubic","Extrapolate=Linear","MultiX=Average","Skip=True","Sort=True")</f>
        <v>13.731528355679005</v>
      </c>
      <c r="U3549" s="43">
        <f ca="1">_xll.BInterpol('Base CDI'!$H$4:$H$28,'Base CDI'!$I$4:$I$29,S3549,"Cubic","Extrapolate=Linear","MultiX=Average","Skip=True","Sort=True")</f>
        <v>13.745640875692949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49394</v>
      </c>
      <c r="T3550" s="43">
        <f ca="1">_xll.BInterpol('Base CDI'!$H$4:$H$28,'Base CDI'!$J$4:$J$29,S3550,"Cubic","Extrapolate=Linear","MultiX=Average","Skip=True","Sort=True")</f>
        <v>13.7314722456171</v>
      </c>
      <c r="U3550" s="43">
        <f ca="1">_xll.BInterpol('Base CDI'!$H$4:$H$28,'Base CDI'!$I$4:$I$29,S3550,"Cubic","Extrapolate=Linear","MultiX=Average","Skip=True","Sort=True")</f>
        <v>13.745582280510893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49395</v>
      </c>
      <c r="T3551" s="43">
        <f ca="1">_xll.BInterpol('Base CDI'!$H$4:$H$28,'Base CDI'!$J$4:$J$29,S3551,"Cubic","Extrapolate=Linear","MultiX=Average","Skip=True","Sort=True")</f>
        <v>13.731416099110357</v>
      </c>
      <c r="U3551" s="43">
        <f ca="1">_xll.BInterpol('Base CDI'!$H$4:$H$28,'Base CDI'!$I$4:$I$29,S3551,"Cubic","Extrapolate=Linear","MultiX=Average","Skip=True","Sort=True")</f>
        <v>13.745523559786527</v>
      </c>
    </row>
    <row r="3552" spans="16:21" x14ac:dyDescent="0.25">
      <c r="P3552" s="10">
        <v>39680</v>
      </c>
      <c r="Q3552">
        <v>19.41217</v>
      </c>
      <c r="S3552" s="42">
        <f t="shared" ca="1" si="60"/>
        <v>49396</v>
      </c>
      <c r="T3552" s="43">
        <f ca="1">_xll.BInterpol('Base CDI'!$H$4:$H$28,'Base CDI'!$J$4:$J$29,S3552,"Cubic","Extrapolate=Linear","MultiX=Average","Skip=True","Sort=True")</f>
        <v>13.731359916215016</v>
      </c>
      <c r="U3552" s="43">
        <f ca="1">_xll.BInterpol('Base CDI'!$H$4:$H$28,'Base CDI'!$I$4:$I$29,S3552,"Cubic","Extrapolate=Linear","MultiX=Average","Skip=True","Sort=True")</f>
        <v>13.74546471371359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49397</v>
      </c>
      <c r="T3553" s="43">
        <f ca="1">_xll.BInterpol('Base CDI'!$H$4:$H$28,'Base CDI'!$J$4:$J$29,S3553,"Cubic","Extrapolate=Linear","MultiX=Average","Skip=True","Sort=True")</f>
        <v>13.731303696987318</v>
      </c>
      <c r="U3553" s="43">
        <f ca="1">_xll.BInterpol('Base CDI'!$H$4:$H$28,'Base CDI'!$I$4:$I$29,S3553,"Cubic","Extrapolate=Linear","MultiX=Average","Skip=True","Sort=True")</f>
        <v>13.74540574248582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49398</v>
      </c>
      <c r="T3554" s="43">
        <f ca="1">_xll.BInterpol('Base CDI'!$H$4:$H$28,'Base CDI'!$J$4:$J$29,S3554,"Cubic","Extrapolate=Linear","MultiX=Average","Skip=True","Sort=True")</f>
        <v>13.731247441483509</v>
      </c>
      <c r="U3554" s="43">
        <f ca="1">_xll.BInterpol('Base CDI'!$H$4:$H$28,'Base CDI'!$I$4:$I$29,S3554,"Cubic","Extrapolate=Linear","MultiX=Average","Skip=True","Sort=True")</f>
        <v>13.745346646296957</v>
      </c>
    </row>
    <row r="3555" spans="16:21" x14ac:dyDescent="0.25">
      <c r="P3555" s="10">
        <v>39685</v>
      </c>
      <c r="Q3555">
        <v>19.44013</v>
      </c>
      <c r="S3555" s="42">
        <f t="shared" ca="1" si="60"/>
        <v>49399</v>
      </c>
      <c r="T3555" s="43">
        <f ca="1">_xll.BInterpol('Base CDI'!$H$4:$H$28,'Base CDI'!$J$4:$J$29,S3555,"Cubic","Extrapolate=Linear","MultiX=Average","Skip=True","Sort=True")</f>
        <v>13.731191149759827</v>
      </c>
      <c r="U3555" s="43">
        <f ca="1">_xll.BInterpol('Base CDI'!$H$4:$H$28,'Base CDI'!$I$4:$I$29,S3555,"Cubic","Extrapolate=Linear","MultiX=Average","Skip=True","Sort=True")</f>
        <v>13.745287425340736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49400</v>
      </c>
      <c r="T3556" s="43">
        <f ca="1">_xll.BInterpol('Base CDI'!$H$4:$H$28,'Base CDI'!$J$4:$J$29,S3556,"Cubic","Extrapolate=Linear","MultiX=Average","Skip=True","Sort=True")</f>
        <v>13.731134821872516</v>
      </c>
      <c r="U3556" s="43">
        <f ca="1">_xll.BInterpol('Base CDI'!$H$4:$H$28,'Base CDI'!$I$4:$I$29,S3556,"Cubic","Extrapolate=Linear","MultiX=Average","Skip=True","Sort=True")</f>
        <v>13.745228079810897</v>
      </c>
    </row>
    <row r="3557" spans="16:21" x14ac:dyDescent="0.25">
      <c r="P3557" s="10">
        <v>39687</v>
      </c>
      <c r="Q3557">
        <v>19.45879</v>
      </c>
      <c r="S3557" s="42">
        <f t="shared" ca="1" si="60"/>
        <v>49401</v>
      </c>
      <c r="T3557" s="43">
        <f ca="1">_xll.BInterpol('Base CDI'!$H$4:$H$28,'Base CDI'!$J$4:$J$29,S3557,"Cubic","Extrapolate=Linear","MultiX=Average","Skip=True","Sort=True")</f>
        <v>13.731078457877818</v>
      </c>
      <c r="U3557" s="43">
        <f ca="1">_xll.BInterpol('Base CDI'!$H$4:$H$28,'Base CDI'!$I$4:$I$29,S3557,"Cubic","Extrapolate=Linear","MultiX=Average","Skip=True","Sort=True")</f>
        <v>13.745168609901178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49402</v>
      </c>
      <c r="T3558" s="43">
        <f ca="1">_xll.BInterpol('Base CDI'!$H$4:$H$28,'Base CDI'!$J$4:$J$29,S3558,"Cubic","Extrapolate=Linear","MultiX=Average","Skip=True","Sort=True")</f>
        <v>13.731022057831973</v>
      </c>
      <c r="U3558" s="43">
        <f ca="1">_xll.BInterpol('Base CDI'!$H$4:$H$28,'Base CDI'!$I$4:$I$29,S3558,"Cubic","Extrapolate=Linear","MultiX=Average","Skip=True","Sort=True")</f>
        <v>13.745109015805317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49403</v>
      </c>
      <c r="T3559" s="43">
        <f ca="1">_xll.BInterpol('Base CDI'!$H$4:$H$28,'Base CDI'!$J$4:$J$29,S3559,"Cubic","Extrapolate=Linear","MultiX=Average","Skip=True","Sort=True")</f>
        <v>13.730965621791228</v>
      </c>
      <c r="U3559" s="43">
        <f ca="1">_xll.BInterpol('Base CDI'!$H$4:$H$28,'Base CDI'!$I$4:$I$29,S3559,"Cubic","Extrapolate=Linear","MultiX=Average","Skip=True","Sort=True")</f>
        <v>13.745049297717051</v>
      </c>
    </row>
    <row r="3560" spans="16:21" x14ac:dyDescent="0.25">
      <c r="P3560" s="10">
        <v>39692</v>
      </c>
      <c r="Q3560">
        <v>19.48678</v>
      </c>
      <c r="S3560" s="42">
        <f t="shared" ca="1" si="60"/>
        <v>49404</v>
      </c>
      <c r="T3560" s="43">
        <f ca="1">_xll.BInterpol('Base CDI'!$H$4:$H$28,'Base CDI'!$J$4:$J$29,S3560,"Cubic","Extrapolate=Linear","MultiX=Average","Skip=True","Sort=True")</f>
        <v>13.730909149811819</v>
      </c>
      <c r="U3560" s="43">
        <f ca="1">_xll.BInterpol('Base CDI'!$H$4:$H$28,'Base CDI'!$I$4:$I$29,S3560,"Cubic","Extrapolate=Linear","MultiX=Average","Skip=True","Sort=True")</f>
        <v>13.744989455830121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49405</v>
      </c>
      <c r="T3561" s="43">
        <f ca="1">_xll.BInterpol('Base CDI'!$H$4:$H$28,'Base CDI'!$J$4:$J$29,S3561,"Cubic","Extrapolate=Linear","MultiX=Average","Skip=True","Sort=True")</f>
        <v>13.730852641949992</v>
      </c>
      <c r="U3561" s="43">
        <f ca="1">_xll.BInterpol('Base CDI'!$H$4:$H$28,'Base CDI'!$I$4:$I$29,S3561,"Cubic","Extrapolate=Linear","MultiX=Average","Skip=True","Sort=True")</f>
        <v>13.744929490338262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49406</v>
      </c>
      <c r="T3562" s="43">
        <f ca="1">_xll.BInterpol('Base CDI'!$H$4:$H$28,'Base CDI'!$J$4:$J$29,S3562,"Cubic","Extrapolate=Linear","MultiX=Average","Skip=True","Sort=True")</f>
        <v>13.730796098261989</v>
      </c>
      <c r="U3562" s="43">
        <f ca="1">_xll.BInterpol('Base CDI'!$H$4:$H$28,'Base CDI'!$I$4:$I$29,S3562,"Cubic","Extrapolate=Linear","MultiX=Average","Skip=True","Sort=True")</f>
        <v>13.744869401435214</v>
      </c>
    </row>
    <row r="3563" spans="16:21" x14ac:dyDescent="0.25">
      <c r="P3563" s="10">
        <v>39695</v>
      </c>
      <c r="Q3563">
        <v>19.51484</v>
      </c>
      <c r="S3563" s="42">
        <f t="shared" ca="1" si="60"/>
        <v>49407</v>
      </c>
      <c r="T3563" s="43">
        <f ca="1">_xll.BInterpol('Base CDI'!$H$4:$H$28,'Base CDI'!$J$4:$J$29,S3563,"Cubic","Extrapolate=Linear","MultiX=Average","Skip=True","Sort=True")</f>
        <v>13.730739518804048</v>
      </c>
      <c r="U3563" s="43">
        <f ca="1">_xll.BInterpol('Base CDI'!$H$4:$H$28,'Base CDI'!$I$4:$I$29,S3563,"Cubic","Extrapolate=Linear","MultiX=Average","Skip=True","Sort=True")</f>
        <v>13.744809189314713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49408</v>
      </c>
      <c r="T3564" s="43">
        <f ca="1">_xll.BInterpol('Base CDI'!$H$4:$H$28,'Base CDI'!$J$4:$J$29,S3564,"Cubic","Extrapolate=Linear","MultiX=Average","Skip=True","Sort=True")</f>
        <v>13.730682903632415</v>
      </c>
      <c r="U3564" s="43">
        <f ca="1">_xll.BInterpol('Base CDI'!$H$4:$H$28,'Base CDI'!$I$4:$I$29,S3564,"Cubic","Extrapolate=Linear","MultiX=Average","Skip=True","Sort=True")</f>
        <v>13.744748854170501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49409</v>
      </c>
      <c r="T3565" s="43">
        <f ca="1">_xll.BInterpol('Base CDI'!$H$4:$H$28,'Base CDI'!$J$4:$J$29,S3565,"Cubic","Extrapolate=Linear","MultiX=Average","Skip=True","Sort=True")</f>
        <v>13.730626252803333</v>
      </c>
      <c r="U3565" s="43">
        <f ca="1">_xll.BInterpol('Base CDI'!$H$4:$H$28,'Base CDI'!$I$4:$I$29,S3565,"Cubic","Extrapolate=Linear","MultiX=Average","Skip=True","Sort=True")</f>
        <v>13.744688396196313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49410</v>
      </c>
      <c r="T3566" s="43">
        <f ca="1">_xll.BInterpol('Base CDI'!$H$4:$H$28,'Base CDI'!$J$4:$J$29,S3566,"Cubic","Extrapolate=Linear","MultiX=Average","Skip=True","Sort=True")</f>
        <v>13.73056956637304</v>
      </c>
      <c r="U3566" s="43">
        <f ca="1">_xll.BInterpol('Base CDI'!$H$4:$H$28,'Base CDI'!$I$4:$I$29,S3566,"Cubic","Extrapolate=Linear","MultiX=Average","Skip=True","Sort=True")</f>
        <v>13.744627815585886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49411</v>
      </c>
      <c r="T3567" s="43">
        <f ca="1">_xll.BInterpol('Base CDI'!$H$4:$H$28,'Base CDI'!$J$4:$J$29,S3567,"Cubic","Extrapolate=Linear","MultiX=Average","Skip=True","Sort=True")</f>
        <v>13.730512844397779</v>
      </c>
      <c r="U3567" s="43">
        <f ca="1">_xll.BInterpol('Base CDI'!$H$4:$H$28,'Base CDI'!$I$4:$I$29,S3567,"Cubic","Extrapolate=Linear","MultiX=Average","Skip=True","Sort=True")</f>
        <v>13.744567112532962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49412</v>
      </c>
      <c r="T3568" s="43">
        <f ca="1">_xll.BInterpol('Base CDI'!$H$4:$H$28,'Base CDI'!$J$4:$J$29,S3568,"Cubic","Extrapolate=Linear","MultiX=Average","Skip=True","Sort=True")</f>
        <v>13.730456086933795</v>
      </c>
      <c r="U3568" s="43">
        <f ca="1">_xll.BInterpol('Base CDI'!$H$4:$H$28,'Base CDI'!$I$4:$I$29,S3568,"Cubic","Extrapolate=Linear","MultiX=Average","Skip=True","Sort=True")</f>
        <v>13.744506287231278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49413</v>
      </c>
      <c r="T3569" s="43">
        <f ca="1">_xll.BInterpol('Base CDI'!$H$4:$H$28,'Base CDI'!$J$4:$J$29,S3569,"Cubic","Extrapolate=Linear","MultiX=Average","Skip=True","Sort=True")</f>
        <v>13.730399294037328</v>
      </c>
      <c r="U3569" s="43">
        <f ca="1">_xll.BInterpol('Base CDI'!$H$4:$H$28,'Base CDI'!$I$4:$I$29,S3569,"Cubic","Extrapolate=Linear","MultiX=Average","Skip=True","Sort=True")</f>
        <v>13.74444533987457</v>
      </c>
    </row>
    <row r="3570" spans="16:21" x14ac:dyDescent="0.25">
      <c r="P3570" s="10">
        <v>39706</v>
      </c>
      <c r="Q3570">
        <v>19.58154</v>
      </c>
      <c r="S3570" s="42">
        <f t="shared" ca="1" si="60"/>
        <v>49414</v>
      </c>
      <c r="T3570" s="43">
        <f ca="1">_xll.BInterpol('Base CDI'!$H$4:$H$28,'Base CDI'!$J$4:$J$29,S3570,"Cubic","Extrapolate=Linear","MultiX=Average","Skip=True","Sort=True")</f>
        <v>13.73034246576462</v>
      </c>
      <c r="U3570" s="43">
        <f ca="1">_xll.BInterpol('Base CDI'!$H$4:$H$28,'Base CDI'!$I$4:$I$29,S3570,"Cubic","Extrapolate=Linear","MultiX=Average","Skip=True","Sort=True")</f>
        <v>13.744384270656578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49415</v>
      </c>
      <c r="T3571" s="43">
        <f ca="1">_xll.BInterpol('Base CDI'!$H$4:$H$28,'Base CDI'!$J$4:$J$29,S3571,"Cubic","Extrapolate=Linear","MultiX=Average","Skip=True","Sort=True")</f>
        <v>13.730285602171913</v>
      </c>
      <c r="U3571" s="43">
        <f ca="1">_xll.BInterpol('Base CDI'!$H$4:$H$28,'Base CDI'!$I$4:$I$29,S3571,"Cubic","Extrapolate=Linear","MultiX=Average","Skip=True","Sort=True")</f>
        <v>13.744323079771041</v>
      </c>
    </row>
    <row r="3572" spans="16:21" x14ac:dyDescent="0.25">
      <c r="P3572" s="10">
        <v>39708</v>
      </c>
      <c r="Q3572">
        <v>19.60136</v>
      </c>
      <c r="S3572" s="42">
        <f t="shared" ca="1" si="60"/>
        <v>49416</v>
      </c>
      <c r="T3572" s="43">
        <f ca="1">_xll.BInterpol('Base CDI'!$H$4:$H$28,'Base CDI'!$J$4:$J$29,S3572,"Cubic","Extrapolate=Linear","MultiX=Average","Skip=True","Sort=True")</f>
        <v>13.730228703315449</v>
      </c>
      <c r="U3572" s="43">
        <f ca="1">_xll.BInterpol('Base CDI'!$H$4:$H$28,'Base CDI'!$I$4:$I$29,S3572,"Cubic","Extrapolate=Linear","MultiX=Average","Skip=True","Sort=True")</f>
        <v>13.744261767411693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49417</v>
      </c>
      <c r="T3573" s="43">
        <f ca="1">_xll.BInterpol('Base CDI'!$H$4:$H$28,'Base CDI'!$J$4:$J$29,S3573,"Cubic","Extrapolate=Linear","MultiX=Average","Skip=True","Sort=True")</f>
        <v>13.730171769251472</v>
      </c>
      <c r="U3573" s="43">
        <f ca="1">_xll.BInterpol('Base CDI'!$H$4:$H$28,'Base CDI'!$I$4:$I$29,S3573,"Cubic","Extrapolate=Linear","MultiX=Average","Skip=True","Sort=True")</f>
        <v>13.744200333772277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49418</v>
      </c>
      <c r="T3574" s="43">
        <f ca="1">_xll.BInterpol('Base CDI'!$H$4:$H$28,'Base CDI'!$J$4:$J$29,S3574,"Cubic","Extrapolate=Linear","MultiX=Average","Skip=True","Sort=True")</f>
        <v>13.730114800036219</v>
      </c>
      <c r="U3574" s="43">
        <f ca="1">_xll.BInterpol('Base CDI'!$H$4:$H$28,'Base CDI'!$I$4:$I$29,S3574,"Cubic","Extrapolate=Linear","MultiX=Average","Skip=True","Sort=True")</f>
        <v>13.744138779046528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49419</v>
      </c>
      <c r="T3575" s="43">
        <f ca="1">_xll.BInterpol('Base CDI'!$H$4:$H$28,'Base CDI'!$J$4:$J$29,S3575,"Cubic","Extrapolate=Linear","MultiX=Average","Skip=True","Sort=True")</f>
        <v>13.730057795725937</v>
      </c>
      <c r="U3575" s="43">
        <f ca="1">_xll.BInterpol('Base CDI'!$H$4:$H$28,'Base CDI'!$I$4:$I$29,S3575,"Cubic","Extrapolate=Linear","MultiX=Average","Skip=True","Sort=True")</f>
        <v>13.744077103428186</v>
      </c>
    </row>
    <row r="3576" spans="16:21" x14ac:dyDescent="0.25">
      <c r="P3576" s="10">
        <v>39714</v>
      </c>
      <c r="Q3576">
        <v>19.64114</v>
      </c>
      <c r="S3576" s="42">
        <f t="shared" ca="1" si="60"/>
        <v>49420</v>
      </c>
      <c r="T3576" s="43">
        <f ca="1">_xll.BInterpol('Base CDI'!$H$4:$H$28,'Base CDI'!$J$4:$J$29,S3576,"Cubic","Extrapolate=Linear","MultiX=Average","Skip=True","Sort=True")</f>
        <v>13.730000756376867</v>
      </c>
      <c r="U3576" s="43">
        <f ca="1">_xll.BInterpol('Base CDI'!$H$4:$H$28,'Base CDI'!$I$4:$I$29,S3576,"Cubic","Extrapolate=Linear","MultiX=Average","Skip=True","Sort=True")</f>
        <v>13.744015307110987</v>
      </c>
    </row>
    <row r="3577" spans="16:21" x14ac:dyDescent="0.25">
      <c r="P3577" s="10">
        <v>39715</v>
      </c>
      <c r="Q3577">
        <v>19.65109</v>
      </c>
      <c r="S3577" s="42">
        <f t="shared" ca="1" si="60"/>
        <v>49421</v>
      </c>
      <c r="T3577" s="43">
        <f ca="1">_xll.BInterpol('Base CDI'!$H$4:$H$28,'Base CDI'!$J$4:$J$29,S3577,"Cubic","Extrapolate=Linear","MultiX=Average","Skip=True","Sort=True")</f>
        <v>13.729943682045251</v>
      </c>
      <c r="U3577" s="43">
        <f ca="1">_xll.BInterpol('Base CDI'!$H$4:$H$28,'Base CDI'!$I$4:$I$29,S3577,"Cubic","Extrapolate=Linear","MultiX=Average","Skip=True","Sort=True")</f>
        <v>13.743953390288672</v>
      </c>
    </row>
    <row r="3578" spans="16:21" x14ac:dyDescent="0.25">
      <c r="P3578" s="10">
        <v>39716</v>
      </c>
      <c r="Q3578">
        <v>19.66103</v>
      </c>
      <c r="S3578" s="42">
        <f t="shared" ca="1" si="60"/>
        <v>49422</v>
      </c>
      <c r="T3578" s="43">
        <f ca="1">_xll.BInterpol('Base CDI'!$H$4:$H$28,'Base CDI'!$J$4:$J$29,S3578,"Cubic","Extrapolate=Linear","MultiX=Average","Skip=True","Sort=True")</f>
        <v>13.729886572787329</v>
      </c>
      <c r="U3578" s="43">
        <f ca="1">_xll.BInterpol('Base CDI'!$H$4:$H$28,'Base CDI'!$I$4:$I$29,S3578,"Cubic","Extrapolate=Linear","MultiX=Average","Skip=True","Sort=True")</f>
        <v>13.743891353154975</v>
      </c>
    </row>
    <row r="3579" spans="16:21" x14ac:dyDescent="0.25">
      <c r="P3579" s="10">
        <v>39717</v>
      </c>
      <c r="Q3579">
        <v>19.67098</v>
      </c>
      <c r="S3579" s="42">
        <f t="shared" ca="1" si="60"/>
        <v>49423</v>
      </c>
      <c r="T3579" s="43">
        <f ca="1">_xll.BInterpol('Base CDI'!$H$4:$H$28,'Base CDI'!$J$4:$J$29,S3579,"Cubic","Extrapolate=Linear","MultiX=Average","Skip=True","Sort=True")</f>
        <v>13.729829428659345</v>
      </c>
      <c r="U3579" s="43">
        <f ca="1">_xll.BInterpol('Base CDI'!$H$4:$H$28,'Base CDI'!$I$4:$I$29,S3579,"Cubic","Extrapolate=Linear","MultiX=Average","Skip=True","Sort=True")</f>
        <v>13.74382919590364</v>
      </c>
    </row>
    <row r="3580" spans="16:21" x14ac:dyDescent="0.25">
      <c r="P3580" s="10">
        <v>39720</v>
      </c>
      <c r="Q3580">
        <v>19.68094</v>
      </c>
      <c r="S3580" s="42">
        <f t="shared" ca="1" si="60"/>
        <v>49424</v>
      </c>
      <c r="T3580" s="43">
        <f ca="1">_xll.BInterpol('Base CDI'!$H$4:$H$28,'Base CDI'!$J$4:$J$29,S3580,"Cubic","Extrapolate=Linear","MultiX=Average","Skip=True","Sort=True")</f>
        <v>13.72977224971754</v>
      </c>
      <c r="U3580" s="43">
        <f ca="1">_xll.BInterpol('Base CDI'!$H$4:$H$28,'Base CDI'!$I$4:$I$29,S3580,"Cubic","Extrapolate=Linear","MultiX=Average","Skip=True","Sort=True")</f>
        <v>13.743766918728399</v>
      </c>
    </row>
    <row r="3581" spans="16:21" x14ac:dyDescent="0.25">
      <c r="P3581" s="10">
        <v>39721</v>
      </c>
      <c r="Q3581">
        <v>19.69089</v>
      </c>
      <c r="S3581" s="42">
        <f t="shared" ca="1" si="60"/>
        <v>49425</v>
      </c>
      <c r="T3581" s="43">
        <f ca="1">_xll.BInterpol('Base CDI'!$H$4:$H$28,'Base CDI'!$J$4:$J$29,S3581,"Cubic","Extrapolate=Linear","MultiX=Average","Skip=True","Sort=True")</f>
        <v>13.729715036018156</v>
      </c>
      <c r="U3581" s="43">
        <f ca="1">_xll.BInterpol('Base CDI'!$H$4:$H$28,'Base CDI'!$I$4:$I$29,S3581,"Cubic","Extrapolate=Linear","MultiX=Average","Skip=True","Sort=True")</f>
        <v>13.743704521822995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49426</v>
      </c>
      <c r="T3582" s="43">
        <f ca="1">_xll.BInterpol('Base CDI'!$H$4:$H$28,'Base CDI'!$J$4:$J$29,S3582,"Cubic","Extrapolate=Linear","MultiX=Average","Skip=True","Sort=True")</f>
        <v>13.729657787617437</v>
      </c>
      <c r="U3582" s="43">
        <f ca="1">_xll.BInterpol('Base CDI'!$H$4:$H$28,'Base CDI'!$I$4:$I$29,S3582,"Cubic","Extrapolate=Linear","MultiX=Average","Skip=True","Sort=True")</f>
        <v>13.743642005381162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49427</v>
      </c>
      <c r="T3583" s="43">
        <f ca="1">_xll.BInterpol('Base CDI'!$H$4:$H$28,'Base CDI'!$J$4:$J$29,S3583,"Cubic","Extrapolate=Linear","MultiX=Average","Skip=True","Sort=True")</f>
        <v>13.729600504571623</v>
      </c>
      <c r="U3583" s="43">
        <f ca="1">_xll.BInterpol('Base CDI'!$H$4:$H$28,'Base CDI'!$I$4:$I$29,S3583,"Cubic","Extrapolate=Linear","MultiX=Average","Skip=True","Sort=True")</f>
        <v>13.743579369596642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49428</v>
      </c>
      <c r="T3584" s="43">
        <f ca="1">_xll.BInterpol('Base CDI'!$H$4:$H$28,'Base CDI'!$J$4:$J$29,S3584,"Cubic","Extrapolate=Linear","MultiX=Average","Skip=True","Sort=True")</f>
        <v>13.729543186936956</v>
      </c>
      <c r="U3584" s="43">
        <f ca="1">_xll.BInterpol('Base CDI'!$H$4:$H$28,'Base CDI'!$I$4:$I$29,S3584,"Cubic","Extrapolate=Linear","MultiX=Average","Skip=True","Sort=True")</f>
        <v>13.74351661466317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49429</v>
      </c>
      <c r="T3585" s="43">
        <f ca="1">_xll.BInterpol('Base CDI'!$H$4:$H$28,'Base CDI'!$J$4:$J$29,S3585,"Cubic","Extrapolate=Linear","MultiX=Average","Skip=True","Sort=True")</f>
        <v>13.72948583476968</v>
      </c>
      <c r="U3585" s="43">
        <f ca="1">_xll.BInterpol('Base CDI'!$H$4:$H$28,'Base CDI'!$I$4:$I$29,S3585,"Cubic","Extrapolate=Linear","MultiX=Average","Skip=True","Sort=True")</f>
        <v>13.743453740774486</v>
      </c>
    </row>
    <row r="3586" spans="16:21" x14ac:dyDescent="0.25">
      <c r="P3586" s="10">
        <v>39728</v>
      </c>
      <c r="Q3586">
        <v>19.74089</v>
      </c>
      <c r="S3586" s="42">
        <f t="shared" ca="1" si="60"/>
        <v>49430</v>
      </c>
      <c r="T3586" s="43">
        <f ca="1">_xll.BInterpol('Base CDI'!$H$4:$H$28,'Base CDI'!$J$4:$J$29,S3586,"Cubic","Extrapolate=Linear","MultiX=Average","Skip=True","Sort=True")</f>
        <v>13.729428448126036</v>
      </c>
      <c r="U3586" s="43">
        <f ca="1">_xll.BInterpol('Base CDI'!$H$4:$H$28,'Base CDI'!$I$4:$I$29,S3586,"Cubic","Extrapolate=Linear","MultiX=Average","Skip=True","Sort=True")</f>
        <v>13.743390748124328</v>
      </c>
    </row>
    <row r="3587" spans="16:21" x14ac:dyDescent="0.25">
      <c r="P3587" s="10">
        <v>39729</v>
      </c>
      <c r="Q3587">
        <v>19.75095</v>
      </c>
      <c r="S3587" s="42">
        <f t="shared" ca="1" si="60"/>
        <v>49431</v>
      </c>
      <c r="T3587" s="43">
        <f ca="1">_xll.BInterpol('Base CDI'!$H$4:$H$28,'Base CDI'!$J$4:$J$29,S3587,"Cubic","Extrapolate=Linear","MultiX=Average","Skip=True","Sort=True")</f>
        <v>13.729371027062264</v>
      </c>
      <c r="U3587" s="43">
        <f ca="1">_xll.BInterpol('Base CDI'!$H$4:$H$28,'Base CDI'!$I$4:$I$29,S3587,"Cubic","Extrapolate=Linear","MultiX=Average","Skip=True","Sort=True")</f>
        <v>13.743327636906434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49432</v>
      </c>
      <c r="T3588" s="43">
        <f ca="1">_xll.BInterpol('Base CDI'!$H$4:$H$28,'Base CDI'!$J$4:$J$29,S3588,"Cubic","Extrapolate=Linear","MultiX=Average","Skip=True","Sort=True")</f>
        <v>13.729313571634609</v>
      </c>
      <c r="U3588" s="43">
        <f ca="1">_xll.BInterpol('Base CDI'!$H$4:$H$28,'Base CDI'!$I$4:$I$29,S3588,"Cubic","Extrapolate=Linear","MultiX=Average","Skip=True","Sort=True")</f>
        <v>13.743264407314541</v>
      </c>
    </row>
    <row r="3589" spans="16:21" x14ac:dyDescent="0.25">
      <c r="P3589" s="10">
        <v>39731</v>
      </c>
      <c r="Q3589">
        <v>19.77103</v>
      </c>
      <c r="S3589" s="42">
        <f t="shared" ca="1" si="60"/>
        <v>49433</v>
      </c>
      <c r="T3589" s="43">
        <f ca="1">_xll.BInterpol('Base CDI'!$H$4:$H$28,'Base CDI'!$J$4:$J$29,S3589,"Cubic","Extrapolate=Linear","MultiX=Average","Skip=True","Sort=True")</f>
        <v>13.729256081899312</v>
      </c>
      <c r="U3589" s="43">
        <f ca="1">_xll.BInterpol('Base CDI'!$H$4:$H$28,'Base CDI'!$I$4:$I$29,S3589,"Cubic","Extrapolate=Linear","MultiX=Average","Skip=True","Sort=True")</f>
        <v>13.743201059542388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49434</v>
      </c>
      <c r="T3590" s="43">
        <f ca="1">_xll.BInterpol('Base CDI'!$H$4:$H$28,'Base CDI'!$J$4:$J$29,S3590,"Cubic","Extrapolate=Linear","MultiX=Average","Skip=True","Sort=True")</f>
        <v>13.729198557912614</v>
      </c>
      <c r="U3590" s="43">
        <f ca="1">_xll.BInterpol('Base CDI'!$H$4:$H$28,'Base CDI'!$I$4:$I$29,S3590,"Cubic","Extrapolate=Linear","MultiX=Average","Skip=True","Sort=True")</f>
        <v>13.743137593783713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49435</v>
      </c>
      <c r="T3591" s="43">
        <f ca="1">_xll.BInterpol('Base CDI'!$H$4:$H$28,'Base CDI'!$J$4:$J$29,S3591,"Cubic","Extrapolate=Linear","MultiX=Average","Skip=True","Sort=True")</f>
        <v>13.729140999730758</v>
      </c>
      <c r="U3591" s="43">
        <f ca="1">_xll.BInterpol('Base CDI'!$H$4:$H$28,'Base CDI'!$I$4:$I$29,S3591,"Cubic","Extrapolate=Linear","MultiX=Average","Skip=True","Sort=True")</f>
        <v>13.743074010232254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49436</v>
      </c>
      <c r="T3592" s="43">
        <f ca="1">_xll.BInterpol('Base CDI'!$H$4:$H$28,'Base CDI'!$J$4:$J$29,S3592,"Cubic","Extrapolate=Linear","MultiX=Average","Skip=True","Sort=True")</f>
        <v>13.729083407409986</v>
      </c>
      <c r="U3592" s="43">
        <f ca="1">_xll.BInterpol('Base CDI'!$H$4:$H$28,'Base CDI'!$I$4:$I$29,S3592,"Cubic","Extrapolate=Linear","MultiX=Average","Skip=True","Sort=True")</f>
        <v>13.74301030908175</v>
      </c>
    </row>
    <row r="3593" spans="16:21" x14ac:dyDescent="0.25">
      <c r="P3593" s="10">
        <v>39737</v>
      </c>
      <c r="Q3593">
        <v>19.81129</v>
      </c>
      <c r="S3593" s="42">
        <f t="shared" ca="1" si="60"/>
        <v>49437</v>
      </c>
      <c r="T3593" s="43">
        <f ca="1">_xll.BInterpol('Base CDI'!$H$4:$H$28,'Base CDI'!$J$4:$J$29,S3593,"Cubic","Extrapolate=Linear","MultiX=Average","Skip=True","Sort=True")</f>
        <v>13.729025781006541</v>
      </c>
      <c r="U3593" s="43">
        <f ca="1">_xll.BInterpol('Base CDI'!$H$4:$H$28,'Base CDI'!$I$4:$I$29,S3593,"Cubic","Extrapolate=Linear","MultiX=Average","Skip=True","Sort=True")</f>
        <v>13.74294649052594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49438</v>
      </c>
      <c r="T3594" s="43">
        <f ca="1">_xll.BInterpol('Base CDI'!$H$4:$H$28,'Base CDI'!$J$4:$J$29,S3594,"Cubic","Extrapolate=Linear","MultiX=Average","Skip=True","Sort=True")</f>
        <v>13.728968120576663</v>
      </c>
      <c r="U3594" s="43">
        <f ca="1">_xll.BInterpol('Base CDI'!$H$4:$H$28,'Base CDI'!$I$4:$I$29,S3594,"Cubic","Extrapolate=Linear","MultiX=Average","Skip=True","Sort=True")</f>
        <v>13.742882554758559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49439</v>
      </c>
      <c r="T3595" s="43">
        <f ca="1">_xll.BInterpol('Base CDI'!$H$4:$H$28,'Base CDI'!$J$4:$J$29,S3595,"Cubic","Extrapolate=Linear","MultiX=Average","Skip=True","Sort=True")</f>
        <v>13.728910426176595</v>
      </c>
      <c r="U3595" s="43">
        <f ca="1">_xll.BInterpol('Base CDI'!$H$4:$H$28,'Base CDI'!$I$4:$I$29,S3595,"Cubic","Extrapolate=Linear","MultiX=Average","Skip=True","Sort=True")</f>
        <v>13.742818501973346</v>
      </c>
    </row>
    <row r="3596" spans="16:21" x14ac:dyDescent="0.25">
      <c r="P3596" s="10">
        <v>39742</v>
      </c>
      <c r="Q3596">
        <v>19.84151</v>
      </c>
      <c r="S3596" s="42">
        <f t="shared" ca="1" si="61"/>
        <v>49440</v>
      </c>
      <c r="T3596" s="43">
        <f ca="1">_xll.BInterpol('Base CDI'!$H$4:$H$28,'Base CDI'!$J$4:$J$29,S3596,"Cubic","Extrapolate=Linear","MultiX=Average","Skip=True","Sort=True")</f>
        <v>13.72885269786258</v>
      </c>
      <c r="U3596" s="43">
        <f ca="1">_xll.BInterpol('Base CDI'!$H$4:$H$28,'Base CDI'!$I$4:$I$29,S3596,"Cubic","Extrapolate=Linear","MultiX=Average","Skip=True","Sort=True")</f>
        <v>13.742754332364042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49441</v>
      </c>
      <c r="T3597" s="43">
        <f ca="1">_xll.BInterpol('Base CDI'!$H$4:$H$28,'Base CDI'!$J$4:$J$29,S3597,"Cubic","Extrapolate=Linear","MultiX=Average","Skip=True","Sort=True")</f>
        <v>13.728794935690859</v>
      </c>
      <c r="U3597" s="43">
        <f ca="1">_xll.BInterpol('Base CDI'!$H$4:$H$28,'Base CDI'!$I$4:$I$29,S3597,"Cubic","Extrapolate=Linear","MultiX=Average","Skip=True","Sort=True")</f>
        <v>13.74269004612438</v>
      </c>
    </row>
    <row r="3598" spans="16:21" x14ac:dyDescent="0.25">
      <c r="P3598" s="10">
        <v>39744</v>
      </c>
      <c r="Q3598">
        <v>19.86157</v>
      </c>
      <c r="S3598" s="42">
        <f t="shared" ca="1" si="61"/>
        <v>49442</v>
      </c>
      <c r="T3598" s="43">
        <f ca="1">_xll.BInterpol('Base CDI'!$H$4:$H$28,'Base CDI'!$J$4:$J$29,S3598,"Cubic","Extrapolate=Linear","MultiX=Average","Skip=True","Sort=True")</f>
        <v>13.728737139717673</v>
      </c>
      <c r="U3598" s="43">
        <f ca="1">_xll.BInterpol('Base CDI'!$H$4:$H$28,'Base CDI'!$I$4:$I$29,S3598,"Cubic","Extrapolate=Linear","MultiX=Average","Skip=True","Sort=True")</f>
        <v>13.742625643448104</v>
      </c>
    </row>
    <row r="3599" spans="16:21" x14ac:dyDescent="0.25">
      <c r="P3599" s="10">
        <v>39745</v>
      </c>
      <c r="Q3599">
        <v>19.87163</v>
      </c>
      <c r="S3599" s="42">
        <f t="shared" ca="1" si="61"/>
        <v>49443</v>
      </c>
      <c r="T3599" s="43">
        <f ca="1">_xll.BInterpol('Base CDI'!$H$4:$H$28,'Base CDI'!$J$4:$J$29,S3599,"Cubic","Extrapolate=Linear","MultiX=Average","Skip=True","Sort=True")</f>
        <v>13.728679309999267</v>
      </c>
      <c r="U3599" s="43">
        <f ca="1">_xll.BInterpol('Base CDI'!$H$4:$H$28,'Base CDI'!$I$4:$I$29,S3599,"Cubic","Extrapolate=Linear","MultiX=Average","Skip=True","Sort=True")</f>
        <v>13.742561124528949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49444</v>
      </c>
      <c r="T3600" s="43">
        <f ca="1">_xll.BInterpol('Base CDI'!$H$4:$H$28,'Base CDI'!$J$4:$J$29,S3600,"Cubic","Extrapolate=Linear","MultiX=Average","Skip=True","Sort=True")</f>
        <v>13.728621446591879</v>
      </c>
      <c r="U3600" s="43">
        <f ca="1">_xll.BInterpol('Base CDI'!$H$4:$H$28,'Base CDI'!$I$4:$I$29,S3600,"Cubic","Extrapolate=Linear","MultiX=Average","Skip=True","Sort=True")</f>
        <v>13.742496489560653</v>
      </c>
    </row>
    <row r="3601" spans="16:21" x14ac:dyDescent="0.25">
      <c r="P3601" s="10">
        <v>39749</v>
      </c>
      <c r="Q3601">
        <v>19.89179</v>
      </c>
      <c r="S3601" s="42">
        <f t="shared" ca="1" si="61"/>
        <v>49445</v>
      </c>
      <c r="T3601" s="43">
        <f ca="1">_xll.BInterpol('Base CDI'!$H$4:$H$28,'Base CDI'!$J$4:$J$29,S3601,"Cubic","Extrapolate=Linear","MultiX=Average","Skip=True","Sort=True")</f>
        <v>13.728563549551755</v>
      </c>
      <c r="U3601" s="43">
        <f ca="1">_xll.BInterpol('Base CDI'!$H$4:$H$28,'Base CDI'!$I$4:$I$29,S3601,"Cubic","Extrapolate=Linear","MultiX=Average","Skip=True","Sort=True")</f>
        <v>13.742431738736954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49446</v>
      </c>
      <c r="T3602" s="43">
        <f ca="1">_xll.BInterpol('Base CDI'!$H$4:$H$28,'Base CDI'!$J$4:$J$29,S3602,"Cubic","Extrapolate=Linear","MultiX=Average","Skip=True","Sort=True")</f>
        <v>13.728505618935134</v>
      </c>
      <c r="U3602" s="43">
        <f ca="1">_xll.BInterpol('Base CDI'!$H$4:$H$28,'Base CDI'!$I$4:$I$29,S3602,"Cubic","Extrapolate=Linear","MultiX=Average","Skip=True","Sort=True")</f>
        <v>13.742366872251591</v>
      </c>
    </row>
    <row r="3603" spans="16:21" x14ac:dyDescent="0.25">
      <c r="P3603" s="10">
        <v>39751</v>
      </c>
      <c r="Q3603">
        <v>19.91197</v>
      </c>
      <c r="S3603" s="42">
        <f t="shared" ca="1" si="61"/>
        <v>49447</v>
      </c>
      <c r="T3603" s="43">
        <f ca="1">_xll.BInterpol('Base CDI'!$H$4:$H$28,'Base CDI'!$J$4:$J$29,S3603,"Cubic","Extrapolate=Linear","MultiX=Average","Skip=True","Sort=True")</f>
        <v>13.728447654798261</v>
      </c>
      <c r="U3603" s="43">
        <f ca="1">_xll.BInterpol('Base CDI'!$H$4:$H$28,'Base CDI'!$I$4:$I$29,S3603,"Cubic","Extrapolate=Linear","MultiX=Average","Skip=True","Sort=True")</f>
        <v>13.742301890298302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49448</v>
      </c>
      <c r="T3604" s="43">
        <f ca="1">_xll.BInterpol('Base CDI'!$H$4:$H$28,'Base CDI'!$J$4:$J$29,S3604,"Cubic","Extrapolate=Linear","MultiX=Average","Skip=True","Sort=True")</f>
        <v>13.728389657197376</v>
      </c>
      <c r="U3604" s="43">
        <f ca="1">_xll.BInterpol('Base CDI'!$H$4:$H$28,'Base CDI'!$I$4:$I$29,S3604,"Cubic","Extrapolate=Linear","MultiX=Average","Skip=True","Sort=True")</f>
        <v>13.742236793070823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49449</v>
      </c>
      <c r="T3605" s="43">
        <f ca="1">_xll.BInterpol('Base CDI'!$H$4:$H$28,'Base CDI'!$J$4:$J$29,S3605,"Cubic","Extrapolate=Linear","MultiX=Average","Skip=True","Sort=True")</f>
        <v>13.728331626188719</v>
      </c>
      <c r="U3605" s="43">
        <f ca="1">_xll.BInterpol('Base CDI'!$H$4:$H$28,'Base CDI'!$I$4:$I$29,S3605,"Cubic","Extrapolate=Linear","MultiX=Average","Skip=True","Sort=True")</f>
        <v>13.742171580762896</v>
      </c>
    </row>
    <row r="3606" spans="16:21" x14ac:dyDescent="0.25">
      <c r="P3606" s="10">
        <v>39756</v>
      </c>
      <c r="Q3606">
        <v>19.94218</v>
      </c>
      <c r="S3606" s="42">
        <f t="shared" ca="1" si="61"/>
        <v>49450</v>
      </c>
      <c r="T3606" s="43">
        <f ca="1">_xll.BInterpol('Base CDI'!$H$4:$H$28,'Base CDI'!$J$4:$J$29,S3606,"Cubic","Extrapolate=Linear","MultiX=Average","Skip=True","Sort=True")</f>
        <v>13.728273561828537</v>
      </c>
      <c r="U3606" s="43">
        <f ca="1">_xll.BInterpol('Base CDI'!$H$4:$H$28,'Base CDI'!$I$4:$I$29,S3606,"Cubic","Extrapolate=Linear","MultiX=Average","Skip=True","Sort=True")</f>
        <v>13.742106253568258</v>
      </c>
    </row>
    <row r="3607" spans="16:21" x14ac:dyDescent="0.25">
      <c r="P3607" s="10">
        <v>39757</v>
      </c>
      <c r="Q3607">
        <v>19.95224</v>
      </c>
      <c r="S3607" s="42">
        <f t="shared" ca="1" si="61"/>
        <v>49451</v>
      </c>
      <c r="T3607" s="43">
        <f ca="1">_xll.BInterpol('Base CDI'!$H$4:$H$28,'Base CDI'!$J$4:$J$29,S3607,"Cubic","Extrapolate=Linear","MultiX=Average","Skip=True","Sort=True")</f>
        <v>13.728215464173068</v>
      </c>
      <c r="U3607" s="43">
        <f ca="1">_xll.BInterpol('Base CDI'!$H$4:$H$28,'Base CDI'!$I$4:$I$29,S3607,"Cubic","Extrapolate=Linear","MultiX=Average","Skip=True","Sort=True")</f>
        <v>13.742040811680646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49452</v>
      </c>
      <c r="T3608" s="43">
        <f ca="1">_xll.BInterpol('Base CDI'!$H$4:$H$28,'Base CDI'!$J$4:$J$29,S3608,"Cubic","Extrapolate=Linear","MultiX=Average","Skip=True","Sort=True")</f>
        <v>13.728157333278558</v>
      </c>
      <c r="U3608" s="43">
        <f ca="1">_xll.BInterpol('Base CDI'!$H$4:$H$28,'Base CDI'!$I$4:$I$29,S3608,"Cubic","Extrapolate=Linear","MultiX=Average","Skip=True","Sort=True")</f>
        <v>13.741975255293797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49453</v>
      </c>
      <c r="T3609" s="43">
        <f ca="1">_xll.BInterpol('Base CDI'!$H$4:$H$28,'Base CDI'!$J$4:$J$29,S3609,"Cubic","Extrapolate=Linear","MultiX=Average","Skip=True","Sort=True")</f>
        <v>13.728099169201245</v>
      </c>
      <c r="U3609" s="43">
        <f ca="1">_xll.BInterpol('Base CDI'!$H$4:$H$28,'Base CDI'!$I$4:$I$29,S3609,"Cubic","Extrapolate=Linear","MultiX=Average","Skip=True","Sort=True")</f>
        <v>13.741909584601451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49454</v>
      </c>
      <c r="T3610" s="43">
        <f ca="1">_xll.BInterpol('Base CDI'!$H$4:$H$28,'Base CDI'!$J$4:$J$29,S3610,"Cubic","Extrapolate=Linear","MultiX=Average","Skip=True","Sort=True")</f>
        <v>13.728040971997371</v>
      </c>
      <c r="U3610" s="43">
        <f ca="1">_xll.BInterpol('Base CDI'!$H$4:$H$28,'Base CDI'!$I$4:$I$29,S3610,"Cubic","Extrapolate=Linear","MultiX=Average","Skip=True","Sort=True")</f>
        <v>13.741843799797348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49455</v>
      </c>
      <c r="T3611" s="43">
        <f ca="1">_xll.BInterpol('Base CDI'!$H$4:$H$28,'Base CDI'!$J$4:$J$29,S3611,"Cubic","Extrapolate=Linear","MultiX=Average","Skip=True","Sort=True")</f>
        <v>13.727982741723183</v>
      </c>
      <c r="U3611" s="43">
        <f ca="1">_xll.BInterpol('Base CDI'!$H$4:$H$28,'Base CDI'!$I$4:$I$29,S3611,"Cubic","Extrapolate=Linear","MultiX=Average","Skip=True","Sort=True")</f>
        <v>13.741777901075221</v>
      </c>
    </row>
    <row r="3612" spans="16:21" x14ac:dyDescent="0.25">
      <c r="P3612" s="10">
        <v>39764</v>
      </c>
      <c r="Q3612">
        <v>20.00245</v>
      </c>
      <c r="S3612" s="42">
        <f t="shared" ca="1" si="61"/>
        <v>49456</v>
      </c>
      <c r="T3612" s="43">
        <f ca="1">_xll.BInterpol('Base CDI'!$H$4:$H$28,'Base CDI'!$J$4:$J$29,S3612,"Cubic","Extrapolate=Linear","MultiX=Average","Skip=True","Sort=True")</f>
        <v>13.727924478434918</v>
      </c>
      <c r="U3612" s="43">
        <f ca="1">_xll.BInterpol('Base CDI'!$H$4:$H$28,'Base CDI'!$I$4:$I$29,S3612,"Cubic","Extrapolate=Linear","MultiX=Average","Skip=True","Sort=True")</f>
        <v>13.741711888628812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49457</v>
      </c>
      <c r="T3613" s="43">
        <f ca="1">_xll.BInterpol('Base CDI'!$H$4:$H$28,'Base CDI'!$J$4:$J$29,S3613,"Cubic","Extrapolate=Linear","MultiX=Average","Skip=True","Sort=True")</f>
        <v>13.727866182188819</v>
      </c>
      <c r="U3613" s="43">
        <f ca="1">_xll.BInterpol('Base CDI'!$H$4:$H$28,'Base CDI'!$I$4:$I$29,S3613,"Cubic","Extrapolate=Linear","MultiX=Average","Skip=True","Sort=True")</f>
        <v>13.741645762651858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49458</v>
      </c>
      <c r="T3614" s="43">
        <f ca="1">_xll.BInterpol('Base CDI'!$H$4:$H$28,'Base CDI'!$J$4:$J$29,S3614,"Cubic","Extrapolate=Linear","MultiX=Average","Skip=True","Sort=True")</f>
        <v>13.72780785304113</v>
      </c>
      <c r="U3614" s="43">
        <f ca="1">_xll.BInterpol('Base CDI'!$H$4:$H$28,'Base CDI'!$I$4:$I$29,S3614,"Cubic","Extrapolate=Linear","MultiX=Average","Skip=True","Sort=True")</f>
        <v>13.741579523338098</v>
      </c>
    </row>
    <row r="3615" spans="16:21" x14ac:dyDescent="0.25">
      <c r="P3615" s="10">
        <v>39769</v>
      </c>
      <c r="Q3615">
        <v>20.03219</v>
      </c>
      <c r="S3615" s="42">
        <f t="shared" ca="1" si="61"/>
        <v>49459</v>
      </c>
      <c r="T3615" s="43">
        <f ca="1">_xll.BInterpol('Base CDI'!$H$4:$H$28,'Base CDI'!$J$4:$J$29,S3615,"Cubic","Extrapolate=Linear","MultiX=Average","Skip=True","Sort=True")</f>
        <v>13.72774949104809</v>
      </c>
      <c r="U3615" s="43">
        <f ca="1">_xll.BInterpol('Base CDI'!$H$4:$H$28,'Base CDI'!$I$4:$I$29,S3615,"Cubic","Extrapolate=Linear","MultiX=Average","Skip=True","Sort=True")</f>
        <v>13.741513170881269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49460</v>
      </c>
      <c r="T3616" s="43">
        <f ca="1">_xll.BInterpol('Base CDI'!$H$4:$H$28,'Base CDI'!$J$4:$J$29,S3616,"Cubic","Extrapolate=Linear","MultiX=Average","Skip=True","Sort=True")</f>
        <v>13.727691096265945</v>
      </c>
      <c r="U3616" s="43">
        <f ca="1">_xll.BInterpol('Base CDI'!$H$4:$H$28,'Base CDI'!$I$4:$I$29,S3616,"Cubic","Extrapolate=Linear","MultiX=Average","Skip=True","Sort=True")</f>
        <v>13.741446705475109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49461</v>
      </c>
      <c r="T3617" s="43">
        <f ca="1">_xll.BInterpol('Base CDI'!$H$4:$H$28,'Base CDI'!$J$4:$J$29,S3617,"Cubic","Extrapolate=Linear","MultiX=Average","Skip=True","Sort=True")</f>
        <v>13.727632668750934</v>
      </c>
      <c r="U3617" s="43">
        <f ca="1">_xll.BInterpol('Base CDI'!$H$4:$H$28,'Base CDI'!$I$4:$I$29,S3617,"Cubic","Extrapolate=Linear","MultiX=Average","Skip=True","Sort=True")</f>
        <v>13.741380127313358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49462</v>
      </c>
      <c r="T3618" s="43">
        <f ca="1">_xll.BInterpol('Base CDI'!$H$4:$H$28,'Base CDI'!$J$4:$J$29,S3618,"Cubic","Extrapolate=Linear","MultiX=Average","Skip=True","Sort=True")</f>
        <v>13.727574208559298</v>
      </c>
      <c r="U3618" s="43">
        <f ca="1">_xll.BInterpol('Base CDI'!$H$4:$H$28,'Base CDI'!$I$4:$I$29,S3618,"Cubic","Extrapolate=Linear","MultiX=Average","Skip=True","Sort=True")</f>
        <v>13.741313436589751</v>
      </c>
    </row>
    <row r="3619" spans="16:21" x14ac:dyDescent="0.25">
      <c r="P3619" s="10">
        <v>39773</v>
      </c>
      <c r="Q3619">
        <v>20.07132</v>
      </c>
      <c r="S3619" s="42">
        <f t="shared" ca="1" si="61"/>
        <v>49463</v>
      </c>
      <c r="T3619" s="43">
        <f ca="1">_xll.BInterpol('Base CDI'!$H$4:$H$28,'Base CDI'!$J$4:$J$29,S3619,"Cubic","Extrapolate=Linear","MultiX=Average","Skip=True","Sort=True")</f>
        <v>13.727515715747284</v>
      </c>
      <c r="U3619" s="43">
        <f ca="1">_xll.BInterpol('Base CDI'!$H$4:$H$28,'Base CDI'!$I$4:$I$29,S3619,"Cubic","Extrapolate=Linear","MultiX=Average","Skip=True","Sort=True")</f>
        <v>13.741246633498029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49464</v>
      </c>
      <c r="T3620" s="43">
        <f ca="1">_xll.BInterpol('Base CDI'!$H$4:$H$28,'Base CDI'!$J$4:$J$29,S3620,"Cubic","Extrapolate=Linear","MultiX=Average","Skip=True","Sort=True")</f>
        <v>13.727457190371128</v>
      </c>
      <c r="U3620" s="43">
        <f ca="1">_xll.BInterpol('Base CDI'!$H$4:$H$28,'Base CDI'!$I$4:$I$29,S3620,"Cubic","Extrapolate=Linear","MultiX=Average","Skip=True","Sort=True")</f>
        <v>13.741179718231928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49465</v>
      </c>
      <c r="T3621" s="43">
        <f ca="1">_xll.BInterpol('Base CDI'!$H$4:$H$28,'Base CDI'!$J$4:$J$29,S3621,"Cubic","Extrapolate=Linear","MultiX=Average","Skip=True","Sort=True")</f>
        <v>13.727398632487077</v>
      </c>
      <c r="U3621" s="43">
        <f ca="1">_xll.BInterpol('Base CDI'!$H$4:$H$28,'Base CDI'!$I$4:$I$29,S3621,"Cubic","Extrapolate=Linear","MultiX=Average","Skip=True","Sort=True")</f>
        <v>13.741112690985188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49466</v>
      </c>
      <c r="T3622" s="43">
        <f ca="1">_xll.BInterpol('Base CDI'!$H$4:$H$28,'Base CDI'!$J$4:$J$29,S3622,"Cubic","Extrapolate=Linear","MultiX=Average","Skip=True","Sort=True")</f>
        <v>13.72734004215137</v>
      </c>
      <c r="U3622" s="43">
        <f ca="1">_xll.BInterpol('Base CDI'!$H$4:$H$28,'Base CDI'!$I$4:$I$29,S3622,"Cubic","Extrapolate=Linear","MultiX=Average","Skip=True","Sort=True")</f>
        <v>13.741045551951547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49467</v>
      </c>
      <c r="T3623" s="43">
        <f ca="1">_xll.BInterpol('Base CDI'!$H$4:$H$28,'Base CDI'!$J$4:$J$29,S3623,"Cubic","Extrapolate=Linear","MultiX=Average","Skip=True","Sort=True")</f>
        <v>13.727281419420251</v>
      </c>
      <c r="U3623" s="43">
        <f ca="1">_xll.BInterpol('Base CDI'!$H$4:$H$28,'Base CDI'!$I$4:$I$29,S3623,"Cubic","Extrapolate=Linear","MultiX=Average","Skip=True","Sort=True")</f>
        <v>13.740978301324741</v>
      </c>
    </row>
    <row r="3624" spans="16:21" x14ac:dyDescent="0.25">
      <c r="P3624" s="10">
        <v>39780</v>
      </c>
      <c r="Q3624">
        <v>20.12058</v>
      </c>
      <c r="S3624" s="42">
        <f t="shared" ca="1" si="61"/>
        <v>49468</v>
      </c>
      <c r="T3624" s="43">
        <f ca="1">_xll.BInterpol('Base CDI'!$H$4:$H$28,'Base CDI'!$J$4:$J$29,S3624,"Cubic","Extrapolate=Linear","MultiX=Average","Skip=True","Sort=True")</f>
        <v>13.727222764349962</v>
      </c>
      <c r="U3624" s="43">
        <f ca="1">_xll.BInterpol('Base CDI'!$H$4:$H$28,'Base CDI'!$I$4:$I$29,S3624,"Cubic","Extrapolate=Linear","MultiX=Average","Skip=True","Sort=True")</f>
        <v>13.74091093929851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49469</v>
      </c>
      <c r="T3625" s="43">
        <f ca="1">_xll.BInterpol('Base CDI'!$H$4:$H$28,'Base CDI'!$J$4:$J$29,S3625,"Cubic","Extrapolate=Linear","MultiX=Average","Skip=True","Sort=True")</f>
        <v>13.727164076996742</v>
      </c>
      <c r="U3625" s="43">
        <f ca="1">_xll.BInterpol('Base CDI'!$H$4:$H$28,'Base CDI'!$I$4:$I$29,S3625,"Cubic","Extrapolate=Linear","MultiX=Average","Skip=True","Sort=True")</f>
        <v>13.740843466066593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49470</v>
      </c>
      <c r="T3626" s="43">
        <f ca="1">_xll.BInterpol('Base CDI'!$H$4:$H$28,'Base CDI'!$J$4:$J$29,S3626,"Cubic","Extrapolate=Linear","MultiX=Average","Skip=True","Sort=True")</f>
        <v>13.727105357416837</v>
      </c>
      <c r="U3626" s="43">
        <f ca="1">_xll.BInterpol('Base CDI'!$H$4:$H$28,'Base CDI'!$I$4:$I$29,S3626,"Cubic","Extrapolate=Linear","MultiX=Average","Skip=True","Sort=True")</f>
        <v>13.740775881822726</v>
      </c>
    </row>
    <row r="3627" spans="16:21" x14ac:dyDescent="0.25">
      <c r="P3627" s="10">
        <v>39785</v>
      </c>
      <c r="Q3627">
        <v>20.1508</v>
      </c>
      <c r="S3627" s="42">
        <f t="shared" ca="1" si="61"/>
        <v>49471</v>
      </c>
      <c r="T3627" s="43">
        <f ca="1">_xll.BInterpol('Base CDI'!$H$4:$H$28,'Base CDI'!$J$4:$J$29,S3627,"Cubic","Extrapolate=Linear","MultiX=Average","Skip=True","Sort=True")</f>
        <v>13.727046605666485</v>
      </c>
      <c r="U3627" s="43">
        <f ca="1">_xll.BInterpol('Base CDI'!$H$4:$H$28,'Base CDI'!$I$4:$I$29,S3627,"Cubic","Extrapolate=Linear","MultiX=Average","Skip=True","Sort=True")</f>
        <v>13.740708186760648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49472</v>
      </c>
      <c r="T3628" s="43">
        <f ca="1">_xll.BInterpol('Base CDI'!$H$4:$H$28,'Base CDI'!$J$4:$J$29,S3628,"Cubic","Extrapolate=Linear","MultiX=Average","Skip=True","Sort=True")</f>
        <v>13.726987821801933</v>
      </c>
      <c r="U3628" s="43">
        <f ca="1">_xll.BInterpol('Base CDI'!$H$4:$H$28,'Base CDI'!$I$4:$I$29,S3628,"Cubic","Extrapolate=Linear","MultiX=Average","Skip=True","Sort=True")</f>
        <v>13.740640381074096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49473</v>
      </c>
      <c r="T3629" s="43">
        <f ca="1">_xll.BInterpol('Base CDI'!$H$4:$H$28,'Base CDI'!$J$4:$J$29,S3629,"Cubic","Extrapolate=Linear","MultiX=Average","Skip=True","Sort=True")</f>
        <v>13.726929005879418</v>
      </c>
      <c r="U3629" s="43">
        <f ca="1">_xll.BInterpol('Base CDI'!$H$4:$H$28,'Base CDI'!$I$4:$I$29,S3629,"Cubic","Extrapolate=Linear","MultiX=Average","Skip=True","Sort=True")</f>
        <v>13.740572464956811</v>
      </c>
    </row>
    <row r="3630" spans="16:21" x14ac:dyDescent="0.25">
      <c r="P3630" s="10">
        <v>39790</v>
      </c>
      <c r="Q3630">
        <v>20.18113</v>
      </c>
      <c r="S3630" s="42">
        <f t="shared" ca="1" si="61"/>
        <v>49474</v>
      </c>
      <c r="T3630" s="43">
        <f ca="1">_xll.BInterpol('Base CDI'!$H$4:$H$28,'Base CDI'!$J$4:$J$29,S3630,"Cubic","Extrapolate=Linear","MultiX=Average","Skip=True","Sort=True")</f>
        <v>13.726870157955185</v>
      </c>
      <c r="U3630" s="43">
        <f ca="1">_xll.BInterpol('Base CDI'!$H$4:$H$28,'Base CDI'!$I$4:$I$29,S3630,"Cubic","Extrapolate=Linear","MultiX=Average","Skip=True","Sort=True")</f>
        <v>13.740504438602528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49475</v>
      </c>
      <c r="T3631" s="43">
        <f ca="1">_xll.BInterpol('Base CDI'!$H$4:$H$28,'Base CDI'!$J$4:$J$29,S3631,"Cubic","Extrapolate=Linear","MultiX=Average","Skip=True","Sort=True")</f>
        <v>13.726811278085476</v>
      </c>
      <c r="U3631" s="43">
        <f ca="1">_xll.BInterpol('Base CDI'!$H$4:$H$28,'Base CDI'!$I$4:$I$29,S3631,"Cubic","Extrapolate=Linear","MultiX=Average","Skip=True","Sort=True")</f>
        <v>13.740436302204987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49476</v>
      </c>
      <c r="T3632" s="43">
        <f ca="1">_xll.BInterpol('Base CDI'!$H$4:$H$28,'Base CDI'!$J$4:$J$29,S3632,"Cubic","Extrapolate=Linear","MultiX=Average","Skip=True","Sort=True")</f>
        <v>13.726752366326533</v>
      </c>
      <c r="U3632" s="43">
        <f ca="1">_xll.BInterpol('Base CDI'!$H$4:$H$28,'Base CDI'!$I$4:$I$29,S3632,"Cubic","Extrapolate=Linear","MultiX=Average","Skip=True","Sort=True")</f>
        <v>13.740368055957926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49477</v>
      </c>
      <c r="T3633" s="43">
        <f ca="1">_xll.BInterpol('Base CDI'!$H$4:$H$28,'Base CDI'!$J$4:$J$29,S3633,"Cubic","Extrapolate=Linear","MultiX=Average","Skip=True","Sort=True")</f>
        <v>13.726693422734595</v>
      </c>
      <c r="U3633" s="43">
        <f ca="1">_xll.BInterpol('Base CDI'!$H$4:$H$28,'Base CDI'!$I$4:$I$29,S3633,"Cubic","Extrapolate=Linear","MultiX=Average","Skip=True","Sort=True")</f>
        <v>13.740299700055083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49478</v>
      </c>
      <c r="T3634" s="43">
        <f ca="1">_xll.BInterpol('Base CDI'!$H$4:$H$28,'Base CDI'!$J$4:$J$29,S3634,"Cubic","Extrapolate=Linear","MultiX=Average","Skip=True","Sort=True")</f>
        <v>13.726634447365909</v>
      </c>
      <c r="U3634" s="43">
        <f ca="1">_xll.BInterpol('Base CDI'!$H$4:$H$28,'Base CDI'!$I$4:$I$29,S3634,"Cubic","Extrapolate=Linear","MultiX=Average","Skip=True","Sort=True")</f>
        <v>13.740231234690194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49479</v>
      </c>
      <c r="T3635" s="43">
        <f ca="1">_xll.BInterpol('Base CDI'!$H$4:$H$28,'Base CDI'!$J$4:$J$29,S3635,"Cubic","Extrapolate=Linear","MultiX=Average","Skip=True","Sort=True")</f>
        <v>13.726575440276713</v>
      </c>
      <c r="U3635" s="43">
        <f ca="1">_xll.BInterpol('Base CDI'!$H$4:$H$28,'Base CDI'!$I$4:$I$29,S3635,"Cubic","Extrapolate=Linear","MultiX=Average","Skip=True","Sort=True")</f>
        <v>13.740162660057001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49480</v>
      </c>
      <c r="T3636" s="43">
        <f ca="1">_xll.BInterpol('Base CDI'!$H$4:$H$28,'Base CDI'!$J$4:$J$29,S3636,"Cubic","Extrapolate=Linear","MultiX=Average","Skip=True","Sort=True")</f>
        <v>13.72651640152325</v>
      </c>
      <c r="U3636" s="43">
        <f ca="1">_xll.BInterpol('Base CDI'!$H$4:$H$28,'Base CDI'!$I$4:$I$29,S3636,"Cubic","Extrapolate=Linear","MultiX=Average","Skip=True","Sort=True")</f>
        <v>13.74009397634924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49481</v>
      </c>
      <c r="T3637" s="43">
        <f ca="1">_xll.BInterpol('Base CDI'!$H$4:$H$28,'Base CDI'!$J$4:$J$29,S3637,"Cubic","Extrapolate=Linear","MultiX=Average","Skip=True","Sort=True")</f>
        <v>13.726457331161765</v>
      </c>
      <c r="U3637" s="43">
        <f ca="1">_xll.BInterpol('Base CDI'!$H$4:$H$28,'Base CDI'!$I$4:$I$29,S3637,"Cubic","Extrapolate=Linear","MultiX=Average","Skip=True","Sort=True")</f>
        <v>13.740025183760649</v>
      </c>
    </row>
    <row r="3638" spans="16:21" x14ac:dyDescent="0.25">
      <c r="P3638" s="10">
        <v>39800</v>
      </c>
      <c r="Q3638">
        <v>20.26221</v>
      </c>
      <c r="S3638" s="42">
        <f t="shared" ca="1" si="61"/>
        <v>49482</v>
      </c>
      <c r="T3638" s="43">
        <f ca="1">_xll.BInterpol('Base CDI'!$H$4:$H$28,'Base CDI'!$J$4:$J$29,S3638,"Cubic","Extrapolate=Linear","MultiX=Average","Skip=True","Sort=True")</f>
        <v>13.726398229248495</v>
      </c>
      <c r="U3638" s="43">
        <f ca="1">_xll.BInterpol('Base CDI'!$H$4:$H$28,'Base CDI'!$I$4:$I$29,S3638,"Cubic","Extrapolate=Linear","MultiX=Average","Skip=True","Sort=True")</f>
        <v>13.739956282484965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49483</v>
      </c>
      <c r="T3639" s="43">
        <f ca="1">_xll.BInterpol('Base CDI'!$H$4:$H$28,'Base CDI'!$J$4:$J$29,S3639,"Cubic","Extrapolate=Linear","MultiX=Average","Skip=True","Sort=True")</f>
        <v>13.726339095839686</v>
      </c>
      <c r="U3639" s="43">
        <f ca="1">_xll.BInterpol('Base CDI'!$H$4:$H$28,'Base CDI'!$I$4:$I$29,S3639,"Cubic","Extrapolate=Linear","MultiX=Average","Skip=True","Sort=True")</f>
        <v>13.739887272715929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49484</v>
      </c>
      <c r="T3640" s="43">
        <f ca="1">_xll.BInterpol('Base CDI'!$H$4:$H$28,'Base CDI'!$J$4:$J$29,S3640,"Cubic","Extrapolate=Linear","MultiX=Average","Skip=True","Sort=True")</f>
        <v>13.726279930991579</v>
      </c>
      <c r="U3640" s="43">
        <f ca="1">_xll.BInterpol('Base CDI'!$H$4:$H$28,'Base CDI'!$I$4:$I$29,S3640,"Cubic","Extrapolate=Linear","MultiX=Average","Skip=True","Sort=True")</f>
        <v>13.739818154647278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49485</v>
      </c>
      <c r="T3641" s="43">
        <f ca="1">_xll.BInterpol('Base CDI'!$H$4:$H$28,'Base CDI'!$J$4:$J$29,S3641,"Cubic","Extrapolate=Linear","MultiX=Average","Skip=True","Sort=True")</f>
        <v>13.726220734760416</v>
      </c>
      <c r="U3641" s="43">
        <f ca="1">_xll.BInterpol('Base CDI'!$H$4:$H$28,'Base CDI'!$I$4:$I$29,S3641,"Cubic","Extrapolate=Linear","MultiX=Average","Skip=True","Sort=True")</f>
        <v>13.739748928472748</v>
      </c>
    </row>
    <row r="3642" spans="16:21" x14ac:dyDescent="0.25">
      <c r="P3642" s="10">
        <v>39806</v>
      </c>
      <c r="Q3642">
        <v>20.30293</v>
      </c>
      <c r="S3642" s="42">
        <f t="shared" ca="1" si="61"/>
        <v>49486</v>
      </c>
      <c r="T3642" s="43">
        <f ca="1">_xll.BInterpol('Base CDI'!$H$4:$H$28,'Base CDI'!$J$4:$J$29,S3642,"Cubic","Extrapolate=Linear","MultiX=Average","Skip=True","Sort=True")</f>
        <v>13.726161507202438</v>
      </c>
      <c r="U3642" s="43">
        <f ca="1">_xll.BInterpol('Base CDI'!$H$4:$H$28,'Base CDI'!$I$4:$I$29,S3642,"Cubic","Extrapolate=Linear","MultiX=Average","Skip=True","Sort=True")</f>
        <v>13.739679594386081</v>
      </c>
    </row>
    <row r="3643" spans="16:21" x14ac:dyDescent="0.25">
      <c r="P3643" s="10">
        <v>39808</v>
      </c>
      <c r="Q3643">
        <v>20.31315</v>
      </c>
      <c r="S3643" s="42">
        <f t="shared" ca="1" si="61"/>
        <v>49487</v>
      </c>
      <c r="T3643" s="43">
        <f ca="1">_xll.BInterpol('Base CDI'!$H$4:$H$28,'Base CDI'!$J$4:$J$29,S3643,"Cubic","Extrapolate=Linear","MultiX=Average","Skip=True","Sort=True")</f>
        <v>13.726102248373886</v>
      </c>
      <c r="U3643" s="43">
        <f ca="1">_xll.BInterpol('Base CDI'!$H$4:$H$28,'Base CDI'!$I$4:$I$29,S3643,"Cubic","Extrapolate=Linear","MultiX=Average","Skip=True","Sort=True")</f>
        <v>13.739610152581012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49488</v>
      </c>
      <c r="T3644" s="43">
        <f ca="1">_xll.BInterpol('Base CDI'!$H$4:$H$28,'Base CDI'!$J$4:$J$29,S3644,"Cubic","Extrapolate=Linear","MultiX=Average","Skip=True","Sort=True")</f>
        <v>13.726042958331007</v>
      </c>
      <c r="U3644" s="43">
        <f ca="1">_xll.BInterpol('Base CDI'!$H$4:$H$28,'Base CDI'!$I$4:$I$29,S3644,"Cubic","Extrapolate=Linear","MultiX=Average","Skip=True","Sort=True")</f>
        <v>13.73954060325128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49489</v>
      </c>
      <c r="T3645" s="43">
        <f ca="1">_xll.BInterpol('Base CDI'!$H$4:$H$28,'Base CDI'!$J$4:$J$29,S3645,"Cubic","Extrapolate=Linear","MultiX=Average","Skip=True","Sort=True")</f>
        <v>13.725983637130039</v>
      </c>
      <c r="U3645" s="43">
        <f ca="1">_xll.BInterpol('Base CDI'!$H$4:$H$28,'Base CDI'!$I$4:$I$29,S3645,"Cubic","Extrapolate=Linear","MultiX=Average","Skip=True","Sort=True")</f>
        <v>13.739470946590624</v>
      </c>
    </row>
    <row r="3646" spans="16:21" x14ac:dyDescent="0.25">
      <c r="P3646" s="10">
        <v>39813</v>
      </c>
      <c r="Q3646">
        <v>20.34395</v>
      </c>
      <c r="S3646" s="42">
        <f t="shared" ca="1" si="61"/>
        <v>49490</v>
      </c>
      <c r="T3646" s="43">
        <f ca="1">_xll.BInterpol('Base CDI'!$H$4:$H$28,'Base CDI'!$J$4:$J$29,S3646,"Cubic","Extrapolate=Linear","MultiX=Average","Skip=True","Sort=True")</f>
        <v>13.725924284827224</v>
      </c>
      <c r="U3646" s="43">
        <f ca="1">_xll.BInterpol('Base CDI'!$H$4:$H$28,'Base CDI'!$I$4:$I$29,S3646,"Cubic","Extrapolate=Linear","MultiX=Average","Skip=True","Sort=True")</f>
        <v>13.739401182792781</v>
      </c>
    </row>
    <row r="3647" spans="16:21" x14ac:dyDescent="0.25">
      <c r="P3647" s="10">
        <v>39815</v>
      </c>
      <c r="Q3647">
        <v>20.35426</v>
      </c>
      <c r="S3647" s="42">
        <f t="shared" ca="1" si="61"/>
        <v>49491</v>
      </c>
      <c r="T3647" s="43">
        <f ca="1">_xll.BInterpol('Base CDI'!$H$4:$H$28,'Base CDI'!$J$4:$J$29,S3647,"Cubic","Extrapolate=Linear","MultiX=Average","Skip=True","Sort=True")</f>
        <v>13.725864901478804</v>
      </c>
      <c r="U3647" s="43">
        <f ca="1">_xll.BInterpol('Base CDI'!$H$4:$H$28,'Base CDI'!$I$4:$I$29,S3647,"Cubic","Extrapolate=Linear","MultiX=Average","Skip=True","Sort=True")</f>
        <v>13.73933131205149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49492</v>
      </c>
      <c r="T3648" s="43">
        <f ca="1">_xll.BInterpol('Base CDI'!$H$4:$H$28,'Base CDI'!$J$4:$J$29,S3648,"Cubic","Extrapolate=Linear","MultiX=Average","Skip=True","Sort=True")</f>
        <v>13.725805487141024</v>
      </c>
      <c r="U3648" s="43">
        <f ca="1">_xll.BInterpol('Base CDI'!$H$4:$H$28,'Base CDI'!$I$4:$I$29,S3648,"Cubic","Extrapolate=Linear","MultiX=Average","Skip=True","Sort=True")</f>
        <v>13.739261334560489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49493</v>
      </c>
      <c r="T3649" s="43">
        <f ca="1">_xll.BInterpol('Base CDI'!$H$4:$H$28,'Base CDI'!$J$4:$J$29,S3649,"Cubic","Extrapolate=Linear","MultiX=Average","Skip=True","Sort=True")</f>
        <v>13.725746041870122</v>
      </c>
      <c r="U3649" s="43">
        <f ca="1">_xll.BInterpol('Base CDI'!$H$4:$H$28,'Base CDI'!$I$4:$I$29,S3649,"Cubic","Extrapolate=Linear","MultiX=Average","Skip=True","Sort=True")</f>
        <v>13.739191250513516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49494</v>
      </c>
      <c r="T3650" s="43">
        <f ca="1">_xll.BInterpol('Base CDI'!$H$4:$H$28,'Base CDI'!$J$4:$J$29,S3650,"Cubic","Extrapolate=Linear","MultiX=Average","Skip=True","Sort=True")</f>
        <v>13.725686565722345</v>
      </c>
      <c r="U3650" s="43">
        <f ca="1">_xll.BInterpol('Base CDI'!$H$4:$H$28,'Base CDI'!$I$4:$I$29,S3650,"Cubic","Extrapolate=Linear","MultiX=Average","Skip=True","Sort=True")</f>
        <v>13.739121060104306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49495</v>
      </c>
      <c r="T3651" s="43">
        <f ca="1">_xll.BInterpol('Base CDI'!$H$4:$H$28,'Base CDI'!$J$4:$J$29,S3651,"Cubic","Extrapolate=Linear","MultiX=Average","Skip=True","Sort=True")</f>
        <v>13.725627058753931</v>
      </c>
      <c r="U3651" s="43">
        <f ca="1">_xll.BInterpol('Base CDI'!$H$4:$H$28,'Base CDI'!$I$4:$I$29,S3651,"Cubic","Extrapolate=Linear","MultiX=Average","Skip=True","Sort=True")</f>
        <v>13.739050763526604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49496</v>
      </c>
      <c r="T3652" s="43">
        <f ca="1">_xll.BInterpol('Base CDI'!$H$4:$H$28,'Base CDI'!$J$4:$J$29,S3652,"Cubic","Extrapolate=Linear","MultiX=Average","Skip=True","Sort=True")</f>
        <v>13.725567521021121</v>
      </c>
      <c r="U3652" s="43">
        <f ca="1">_xll.BInterpol('Base CDI'!$H$4:$H$28,'Base CDI'!$I$4:$I$29,S3652,"Cubic","Extrapolate=Linear","MultiX=Average","Skip=True","Sort=True")</f>
        <v>13.738980360974143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49497</v>
      </c>
      <c r="T3653" s="43">
        <f ca="1">_xll.BInterpol('Base CDI'!$H$4:$H$28,'Base CDI'!$J$4:$J$29,S3653,"Cubic","Extrapolate=Linear","MultiX=Average","Skip=True","Sort=True")</f>
        <v>13.725507952580161</v>
      </c>
      <c r="U3653" s="43">
        <f ca="1">_xll.BInterpol('Base CDI'!$H$4:$H$28,'Base CDI'!$I$4:$I$29,S3653,"Cubic","Extrapolate=Linear","MultiX=Average","Skip=True","Sort=True")</f>
        <v>13.738909852640662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49498</v>
      </c>
      <c r="T3654" s="43">
        <f ca="1">_xll.BInterpol('Base CDI'!$H$4:$H$28,'Base CDI'!$J$4:$J$29,S3654,"Cubic","Extrapolate=Linear","MultiX=Average","Skip=True","Sort=True")</f>
        <v>13.725448353487291</v>
      </c>
      <c r="U3654" s="43">
        <f ca="1">_xll.BInterpol('Base CDI'!$H$4:$H$28,'Base CDI'!$I$4:$I$29,S3654,"Cubic","Extrapolate=Linear","MultiX=Average","Skip=True","Sort=True")</f>
        <v>13.738839238719899</v>
      </c>
    </row>
    <row r="3655" spans="16:21" x14ac:dyDescent="0.25">
      <c r="P3655" s="10">
        <v>39827</v>
      </c>
      <c r="Q3655">
        <v>20.43684</v>
      </c>
      <c r="S3655" s="42">
        <f t="shared" ca="1" si="61"/>
        <v>49499</v>
      </c>
      <c r="T3655" s="43">
        <f ca="1">_xll.BInterpol('Base CDI'!$H$4:$H$28,'Base CDI'!$J$4:$J$29,S3655,"Cubic","Extrapolate=Linear","MultiX=Average","Skip=True","Sort=True")</f>
        <v>13.725388723798753</v>
      </c>
      <c r="U3655" s="43">
        <f ca="1">_xll.BInterpol('Base CDI'!$H$4:$H$28,'Base CDI'!$I$4:$I$29,S3655,"Cubic","Extrapolate=Linear","MultiX=Average","Skip=True","Sort=True")</f>
        <v>13.738768519405593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49500</v>
      </c>
      <c r="T3656" s="43">
        <f ca="1">_xll.BInterpol('Base CDI'!$H$4:$H$28,'Base CDI'!$J$4:$J$29,S3656,"Cubic","Extrapolate=Linear","MultiX=Average","Skip=True","Sort=True")</f>
        <v>13.72532906357079</v>
      </c>
      <c r="U3656" s="43">
        <f ca="1">_xll.BInterpol('Base CDI'!$H$4:$H$28,'Base CDI'!$I$4:$I$29,S3656,"Cubic","Extrapolate=Linear","MultiX=Average","Skip=True","Sort=True")</f>
        <v>13.738697694891481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49501</v>
      </c>
      <c r="T3657" s="43">
        <f ca="1">_xll.BInterpol('Base CDI'!$H$4:$H$28,'Base CDI'!$J$4:$J$29,S3657,"Cubic","Extrapolate=Linear","MultiX=Average","Skip=True","Sort=True")</f>
        <v>13.725269372859643</v>
      </c>
      <c r="U3657" s="43">
        <f ca="1">_xll.BInterpol('Base CDI'!$H$4:$H$28,'Base CDI'!$I$4:$I$29,S3657,"Cubic","Extrapolate=Linear","MultiX=Average","Skip=True","Sort=True")</f>
        <v>13.738626765371304</v>
      </c>
    </row>
    <row r="3658" spans="16:21" x14ac:dyDescent="0.25">
      <c r="P3658" s="10">
        <v>39832</v>
      </c>
      <c r="Q3658">
        <v>20.46791</v>
      </c>
      <c r="S3658" s="42">
        <f t="shared" ca="1" si="61"/>
        <v>49502</v>
      </c>
      <c r="T3658" s="43">
        <f ca="1">_xll.BInterpol('Base CDI'!$H$4:$H$28,'Base CDI'!$J$4:$J$29,S3658,"Cubic","Extrapolate=Linear","MultiX=Average","Skip=True","Sort=True")</f>
        <v>13.725209651721554</v>
      </c>
      <c r="U3658" s="43">
        <f ca="1">_xll.BInterpol('Base CDI'!$H$4:$H$28,'Base CDI'!$I$4:$I$29,S3658,"Cubic","Extrapolate=Linear","MultiX=Average","Skip=True","Sort=True")</f>
        <v>13.738555731038797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49503</v>
      </c>
      <c r="T3659" s="43">
        <f ca="1">_xll.BInterpol('Base CDI'!$H$4:$H$28,'Base CDI'!$J$4:$J$29,S3659,"Cubic","Extrapolate=Linear","MultiX=Average","Skip=True","Sort=True")</f>
        <v>13.725149900212767</v>
      </c>
      <c r="U3659" s="43">
        <f ca="1">_xll.BInterpol('Base CDI'!$H$4:$H$28,'Base CDI'!$I$4:$I$29,S3659,"Cubic","Extrapolate=Linear","MultiX=Average","Skip=True","Sort=True")</f>
        <v>13.738484592087699</v>
      </c>
    </row>
    <row r="3660" spans="16:21" x14ac:dyDescent="0.25">
      <c r="P3660" s="10">
        <v>39834</v>
      </c>
      <c r="Q3660">
        <v>20.48837</v>
      </c>
      <c r="S3660" s="42">
        <f t="shared" ca="1" si="62"/>
        <v>49504</v>
      </c>
      <c r="T3660" s="43">
        <f ca="1">_xll.BInterpol('Base CDI'!$H$4:$H$28,'Base CDI'!$J$4:$J$29,S3660,"Cubic","Extrapolate=Linear","MultiX=Average","Skip=True","Sort=True")</f>
        <v>13.72509011838952</v>
      </c>
      <c r="U3660" s="43">
        <f ca="1">_xll.BInterpol('Base CDI'!$H$4:$H$28,'Base CDI'!$I$4:$I$29,S3660,"Cubic","Extrapolate=Linear","MultiX=Average","Skip=True","Sort=True")</f>
        <v>13.738413348711749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49505</v>
      </c>
      <c r="T3661" s="43">
        <f ca="1">_xll.BInterpol('Base CDI'!$H$4:$H$28,'Base CDI'!$J$4:$J$29,S3661,"Cubic","Extrapolate=Linear","MultiX=Average","Skip=True","Sort=True")</f>
        <v>13.725030306308058</v>
      </c>
      <c r="U3661" s="43">
        <f ca="1">_xll.BInterpol('Base CDI'!$H$4:$H$28,'Base CDI'!$I$4:$I$29,S3661,"Cubic","Extrapolate=Linear","MultiX=Average","Skip=True","Sort=True")</f>
        <v>13.738342001104684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49506</v>
      </c>
      <c r="T3662" s="43">
        <f ca="1">_xll.BInterpol('Base CDI'!$H$4:$H$28,'Base CDI'!$J$4:$J$29,S3662,"Cubic","Extrapolate=Linear","MultiX=Average","Skip=True","Sort=True")</f>
        <v>13.724970464024624</v>
      </c>
      <c r="U3662" s="43">
        <f ca="1">_xll.BInterpol('Base CDI'!$H$4:$H$28,'Base CDI'!$I$4:$I$29,S3662,"Cubic","Extrapolate=Linear","MultiX=Average","Skip=True","Sort=True")</f>
        <v>13.738270549460243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49507</v>
      </c>
      <c r="T3663" s="43">
        <f ca="1">_xll.BInterpol('Base CDI'!$H$4:$H$28,'Base CDI'!$J$4:$J$29,S3663,"Cubic","Extrapolate=Linear","MultiX=Average","Skip=True","Sort=True")</f>
        <v>13.724910591595457</v>
      </c>
      <c r="U3663" s="43">
        <f ca="1">_xll.BInterpol('Base CDI'!$H$4:$H$28,'Base CDI'!$I$4:$I$29,S3663,"Cubic","Extrapolate=Linear","MultiX=Average","Skip=True","Sort=True")</f>
        <v>13.738198993972162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49508</v>
      </c>
      <c r="T3664" s="43">
        <f ca="1">_xll.BInterpol('Base CDI'!$H$4:$H$28,'Base CDI'!$J$4:$J$29,S3664,"Cubic","Extrapolate=Linear","MultiX=Average","Skip=True","Sort=True")</f>
        <v>13.724850689076801</v>
      </c>
      <c r="U3664" s="43">
        <f ca="1">_xll.BInterpol('Base CDI'!$H$4:$H$28,'Base CDI'!$I$4:$I$29,S3664,"Cubic","Extrapolate=Linear","MultiX=Average","Skip=True","Sort=True")</f>
        <v>13.738127334834182</v>
      </c>
    </row>
    <row r="3665" spans="16:21" x14ac:dyDescent="0.25">
      <c r="P3665" s="10">
        <v>39841</v>
      </c>
      <c r="Q3665">
        <v>20.53744</v>
      </c>
      <c r="S3665" s="42">
        <f t="shared" ca="1" si="62"/>
        <v>49509</v>
      </c>
      <c r="T3665" s="43">
        <f ca="1">_xll.BInterpol('Base CDI'!$H$4:$H$28,'Base CDI'!$J$4:$J$29,S3665,"Cubic","Extrapolate=Linear","MultiX=Average","Skip=True","Sort=True")</f>
        <v>13.724790756524897</v>
      </c>
      <c r="U3665" s="43">
        <f ca="1">_xll.BInterpol('Base CDI'!$H$4:$H$28,'Base CDI'!$I$4:$I$29,S3665,"Cubic","Extrapolate=Linear","MultiX=Average","Skip=True","Sort=True")</f>
        <v>13.738055572240039</v>
      </c>
    </row>
    <row r="3666" spans="16:21" x14ac:dyDescent="0.25">
      <c r="P3666" s="10">
        <v>39842</v>
      </c>
      <c r="Q3666">
        <v>20.54712</v>
      </c>
      <c r="S3666" s="42">
        <f t="shared" ca="1" si="62"/>
        <v>49510</v>
      </c>
      <c r="T3666" s="43">
        <f ca="1">_xll.BInterpol('Base CDI'!$H$4:$H$28,'Base CDI'!$J$4:$J$29,S3666,"Cubic","Extrapolate=Linear","MultiX=Average","Skip=True","Sort=True")</f>
        <v>13.724730793995988</v>
      </c>
      <c r="U3666" s="43">
        <f ca="1">_xll.BInterpol('Base CDI'!$H$4:$H$28,'Base CDI'!$I$4:$I$29,S3666,"Cubic","Extrapolate=Linear","MultiX=Average","Skip=True","Sort=True")</f>
        <v>13.737983706383474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49511</v>
      </c>
      <c r="T3667" s="43">
        <f ca="1">_xll.BInterpol('Base CDI'!$H$4:$H$28,'Base CDI'!$J$4:$J$29,S3667,"Cubic","Extrapolate=Linear","MultiX=Average","Skip=True","Sort=True")</f>
        <v>13.724670801546317</v>
      </c>
      <c r="U3667" s="43">
        <f ca="1">_xll.BInterpol('Base CDI'!$H$4:$H$28,'Base CDI'!$I$4:$I$29,S3667,"Cubic","Extrapolate=Linear","MultiX=Average","Skip=True","Sort=True")</f>
        <v>13.737911737458221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49512</v>
      </c>
      <c r="T3668" s="43">
        <f ca="1">_xll.BInterpol('Base CDI'!$H$4:$H$28,'Base CDI'!$J$4:$J$29,S3668,"Cubic","Extrapolate=Linear","MultiX=Average","Skip=True","Sort=True")</f>
        <v>13.724610779232123</v>
      </c>
      <c r="U3668" s="43">
        <f ca="1">_xll.BInterpol('Base CDI'!$H$4:$H$28,'Base CDI'!$I$4:$I$29,S3668,"Cubic","Extrapolate=Linear","MultiX=Average","Skip=True","Sort=True")</f>
        <v>13.737839665658022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49513</v>
      </c>
      <c r="T3669" s="43">
        <f ca="1">_xll.BInterpol('Base CDI'!$H$4:$H$28,'Base CDI'!$J$4:$J$29,S3669,"Cubic","Extrapolate=Linear","MultiX=Average","Skip=True","Sort=True")</f>
        <v>13.72455072710965</v>
      </c>
      <c r="U3669" s="43">
        <f ca="1">_xll.BInterpol('Base CDI'!$H$4:$H$28,'Base CDI'!$I$4:$I$29,S3669,"Cubic","Extrapolate=Linear","MultiX=Average","Skip=True","Sort=True")</f>
        <v>13.737767491176614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49514</v>
      </c>
      <c r="T3670" s="43">
        <f ca="1">_xll.BInterpol('Base CDI'!$H$4:$H$28,'Base CDI'!$J$4:$J$29,S3670,"Cubic","Extrapolate=Linear","MultiX=Average","Skip=True","Sort=True")</f>
        <v>13.724490645235141</v>
      </c>
      <c r="U3670" s="43">
        <f ca="1">_xll.BInterpol('Base CDI'!$H$4:$H$28,'Base CDI'!$I$4:$I$29,S3670,"Cubic","Extrapolate=Linear","MultiX=Average","Skip=True","Sort=True")</f>
        <v>13.737695214207733</v>
      </c>
    </row>
    <row r="3671" spans="16:21" x14ac:dyDescent="0.25">
      <c r="P3671" s="10">
        <v>39849</v>
      </c>
      <c r="Q3671">
        <v>20.59564</v>
      </c>
      <c r="S3671" s="42">
        <f t="shared" ca="1" si="62"/>
        <v>49515</v>
      </c>
      <c r="T3671" s="43">
        <f ca="1">_xll.BInterpol('Base CDI'!$H$4:$H$28,'Base CDI'!$J$4:$J$29,S3671,"Cubic","Extrapolate=Linear","MultiX=Average","Skip=True","Sort=True")</f>
        <v>13.724430533664835</v>
      </c>
      <c r="U3671" s="43">
        <f ca="1">_xll.BInterpol('Base CDI'!$H$4:$H$28,'Base CDI'!$I$4:$I$29,S3671,"Cubic","Extrapolate=Linear","MultiX=Average","Skip=True","Sort=True")</f>
        <v>13.737622834945119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49516</v>
      </c>
      <c r="T3672" s="43">
        <f ca="1">_xll.BInterpol('Base CDI'!$H$4:$H$28,'Base CDI'!$J$4:$J$29,S3672,"Cubic","Extrapolate=Linear","MultiX=Average","Skip=True","Sort=True")</f>
        <v>13.724370392454977</v>
      </c>
      <c r="U3672" s="43">
        <f ca="1">_xll.BInterpol('Base CDI'!$H$4:$H$28,'Base CDI'!$I$4:$I$29,S3672,"Cubic","Extrapolate=Linear","MultiX=Average","Skip=True","Sort=True")</f>
        <v>13.73755035358251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49517</v>
      </c>
      <c r="T3673" s="43">
        <f ca="1">_xll.BInterpol('Base CDI'!$H$4:$H$28,'Base CDI'!$J$4:$J$29,S3673,"Cubic","Extrapolate=Linear","MultiX=Average","Skip=True","Sort=True")</f>
        <v>13.724310221661808</v>
      </c>
      <c r="U3673" s="43">
        <f ca="1">_xll.BInterpol('Base CDI'!$H$4:$H$28,'Base CDI'!$I$4:$I$29,S3673,"Cubic","Extrapolate=Linear","MultiX=Average","Skip=True","Sort=True")</f>
        <v>13.737477770313644</v>
      </c>
    </row>
    <row r="3674" spans="16:21" x14ac:dyDescent="0.25">
      <c r="P3674" s="10">
        <v>39854</v>
      </c>
      <c r="Q3674">
        <v>20.62482</v>
      </c>
      <c r="S3674" s="42">
        <f t="shared" ca="1" si="62"/>
        <v>49518</v>
      </c>
      <c r="T3674" s="43">
        <f ca="1">_xll.BInterpol('Base CDI'!$H$4:$H$28,'Base CDI'!$J$4:$J$29,S3674,"Cubic","Extrapolate=Linear","MultiX=Average","Skip=True","Sort=True")</f>
        <v>13.72425002134157</v>
      </c>
      <c r="U3674" s="43">
        <f ca="1">_xll.BInterpol('Base CDI'!$H$4:$H$28,'Base CDI'!$I$4:$I$29,S3674,"Cubic","Extrapolate=Linear","MultiX=Average","Skip=True","Sort=True")</f>
        <v>13.737405085332259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49519</v>
      </c>
      <c r="T3675" s="43">
        <f ca="1">_xll.BInterpol('Base CDI'!$H$4:$H$28,'Base CDI'!$J$4:$J$29,S3675,"Cubic","Extrapolate=Linear","MultiX=Average","Skip=True","Sort=True")</f>
        <v>13.724189791550504</v>
      </c>
      <c r="U3675" s="43">
        <f ca="1">_xll.BInterpol('Base CDI'!$H$4:$H$28,'Base CDI'!$I$4:$I$29,S3675,"Cubic","Extrapolate=Linear","MultiX=Average","Skip=True","Sort=True")</f>
        <v>13.737332298832095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49520</v>
      </c>
      <c r="T3676" s="43">
        <f ca="1">_xll.BInterpol('Base CDI'!$H$4:$H$28,'Base CDI'!$J$4:$J$29,S3676,"Cubic","Extrapolate=Linear","MultiX=Average","Skip=True","Sort=True")</f>
        <v>13.724129532344854</v>
      </c>
      <c r="U3676" s="43">
        <f ca="1">_xll.BInterpol('Base CDI'!$H$4:$H$28,'Base CDI'!$I$4:$I$29,S3676,"Cubic","Extrapolate=Linear","MultiX=Average","Skip=True","Sort=True")</f>
        <v>13.737259411006887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49521</v>
      </c>
      <c r="T3677" s="43">
        <f ca="1">_xll.BInterpol('Base CDI'!$H$4:$H$28,'Base CDI'!$J$4:$J$29,S3677,"Cubic","Extrapolate=Linear","MultiX=Average","Skip=True","Sort=True")</f>
        <v>13.72406924378086</v>
      </c>
      <c r="U3677" s="43">
        <f ca="1">_xll.BInterpol('Base CDI'!$H$4:$H$28,'Base CDI'!$I$4:$I$29,S3677,"Cubic","Extrapolate=Linear","MultiX=Average","Skip=True","Sort=True")</f>
        <v>13.737186422050375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49522</v>
      </c>
      <c r="T3678" s="43">
        <f ca="1">_xll.BInterpol('Base CDI'!$H$4:$H$28,'Base CDI'!$J$4:$J$29,S3678,"Cubic","Extrapolate=Linear","MultiX=Average","Skip=True","Sort=True")</f>
        <v>13.724008925914767</v>
      </c>
      <c r="U3678" s="43">
        <f ca="1">_xll.BInterpol('Base CDI'!$H$4:$H$28,'Base CDI'!$I$4:$I$29,S3678,"Cubic","Extrapolate=Linear","MultiX=Average","Skip=True","Sort=True")</f>
        <v>13.737113332156296</v>
      </c>
    </row>
    <row r="3679" spans="16:21" x14ac:dyDescent="0.25">
      <c r="P3679" s="10">
        <v>39861</v>
      </c>
      <c r="Q3679">
        <v>20.67353</v>
      </c>
      <c r="S3679" s="42">
        <f t="shared" ca="1" si="62"/>
        <v>49523</v>
      </c>
      <c r="T3679" s="43">
        <f ca="1">_xll.BInterpol('Base CDI'!$H$4:$H$28,'Base CDI'!$J$4:$J$29,S3679,"Cubic","Extrapolate=Linear","MultiX=Average","Skip=True","Sort=True")</f>
        <v>13.723948578802812</v>
      </c>
      <c r="U3679" s="43">
        <f ca="1">_xll.BInterpol('Base CDI'!$H$4:$H$28,'Base CDI'!$I$4:$I$29,S3679,"Cubic","Extrapolate=Linear","MultiX=Average","Skip=True","Sort=True")</f>
        <v>13.737040141518388</v>
      </c>
    </row>
    <row r="3680" spans="16:21" x14ac:dyDescent="0.25">
      <c r="P3680" s="10">
        <v>39862</v>
      </c>
      <c r="Q3680">
        <v>20.68328</v>
      </c>
      <c r="S3680" s="42">
        <f t="shared" ca="1" si="62"/>
        <v>49524</v>
      </c>
      <c r="T3680" s="43">
        <f ca="1">_xll.BInterpol('Base CDI'!$H$4:$H$28,'Base CDI'!$J$4:$J$29,S3680,"Cubic","Extrapolate=Linear","MultiX=Average","Skip=True","Sort=True")</f>
        <v>13.723888202501243</v>
      </c>
      <c r="U3680" s="43">
        <f ca="1">_xll.BInterpol('Base CDI'!$H$4:$H$28,'Base CDI'!$I$4:$I$29,S3680,"Cubic","Extrapolate=Linear","MultiX=Average","Skip=True","Sort=True")</f>
        <v>13.736966850330392</v>
      </c>
    </row>
    <row r="3681" spans="16:21" x14ac:dyDescent="0.25">
      <c r="P3681" s="10">
        <v>39863</v>
      </c>
      <c r="Q3681">
        <v>20.69304</v>
      </c>
      <c r="S3681" s="42">
        <f t="shared" ca="1" si="62"/>
        <v>49525</v>
      </c>
      <c r="T3681" s="43">
        <f ca="1">_xll.BInterpol('Base CDI'!$H$4:$H$28,'Base CDI'!$J$4:$J$29,S3681,"Cubic","Extrapolate=Linear","MultiX=Average","Skip=True","Sort=True")</f>
        <v>13.723827797066297</v>
      </c>
      <c r="U3681" s="43">
        <f ca="1">_xll.BInterpol('Base CDI'!$H$4:$H$28,'Base CDI'!$I$4:$I$29,S3681,"Cubic","Extrapolate=Linear","MultiX=Average","Skip=True","Sort=True")</f>
        <v>13.736893458786042</v>
      </c>
    </row>
    <row r="3682" spans="16:21" x14ac:dyDescent="0.25">
      <c r="P3682" s="10">
        <v>39864</v>
      </c>
      <c r="Q3682">
        <v>20.7028</v>
      </c>
      <c r="S3682" s="42">
        <f t="shared" ca="1" si="62"/>
        <v>49526</v>
      </c>
      <c r="T3682" s="43">
        <f ca="1">_xll.BInterpol('Base CDI'!$H$4:$H$28,'Base CDI'!$J$4:$J$29,S3682,"Cubic","Extrapolate=Linear","MultiX=Average","Skip=True","Sort=True")</f>
        <v>13.72376736255422</v>
      </c>
      <c r="U3682" s="43">
        <f ca="1">_xll.BInterpol('Base CDI'!$H$4:$H$28,'Base CDI'!$I$4:$I$29,S3682,"Cubic","Extrapolate=Linear","MultiX=Average","Skip=True","Sort=True")</f>
        <v>13.736819967079079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49527</v>
      </c>
      <c r="T3683" s="43">
        <f ca="1">_xll.BInterpol('Base CDI'!$H$4:$H$28,'Base CDI'!$J$4:$J$29,S3683,"Cubic","Extrapolate=Linear","MultiX=Average","Skip=True","Sort=True")</f>
        <v>13.723706899021252</v>
      </c>
      <c r="U3683" s="43">
        <f ca="1">_xll.BInterpol('Base CDI'!$H$4:$H$28,'Base CDI'!$I$4:$I$29,S3683,"Cubic","Extrapolate=Linear","MultiX=Average","Skip=True","Sort=True")</f>
        <v>13.736746375403241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49528</v>
      </c>
      <c r="T3684" s="43">
        <f ca="1">_xll.BInterpol('Base CDI'!$H$4:$H$28,'Base CDI'!$J$4:$J$29,S3684,"Cubic","Extrapolate=Linear","MultiX=Average","Skip=True","Sort=True")</f>
        <v>13.723646406523635</v>
      </c>
      <c r="U3684" s="43">
        <f ca="1">_xll.BInterpol('Base CDI'!$H$4:$H$28,'Base CDI'!$I$4:$I$29,S3684,"Cubic","Extrapolate=Linear","MultiX=Average","Skip=True","Sort=True")</f>
        <v>13.736672683952264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49529</v>
      </c>
      <c r="T3685" s="43">
        <f ca="1">_xll.BInterpol('Base CDI'!$H$4:$H$28,'Base CDI'!$J$4:$J$29,S3685,"Cubic","Extrapolate=Linear","MultiX=Average","Skip=True","Sort=True")</f>
        <v>13.723585885117611</v>
      </c>
      <c r="U3685" s="43">
        <f ca="1">_xll.BInterpol('Base CDI'!$H$4:$H$28,'Base CDI'!$I$4:$I$29,S3685,"Cubic","Extrapolate=Linear","MultiX=Average","Skip=True","Sort=True")</f>
        <v>13.73659889291989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49530</v>
      </c>
      <c r="T3686" s="43">
        <f ca="1">_xll.BInterpol('Base CDI'!$H$4:$H$28,'Base CDI'!$J$4:$J$29,S3686,"Cubic","Extrapolate=Linear","MultiX=Average","Skip=True","Sort=True")</f>
        <v>13.723525334859422</v>
      </c>
      <c r="U3686" s="43">
        <f ca="1">_xll.BInterpol('Base CDI'!$H$4:$H$28,'Base CDI'!$I$4:$I$29,S3686,"Cubic","Extrapolate=Linear","MultiX=Average","Skip=True","Sort=True")</f>
        <v>13.736525002499853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49531</v>
      </c>
      <c r="T3687" s="43">
        <f ca="1">_xll.BInterpol('Base CDI'!$H$4:$H$28,'Base CDI'!$J$4:$J$29,S3687,"Cubic","Extrapolate=Linear","MultiX=Average","Skip=True","Sort=True")</f>
        <v>13.723464755805312</v>
      </c>
      <c r="U3687" s="43">
        <f ca="1">_xll.BInterpol('Base CDI'!$H$4:$H$28,'Base CDI'!$I$4:$I$29,S3687,"Cubic","Extrapolate=Linear","MultiX=Average","Skip=True","Sort=True")</f>
        <v>13.736451012885892</v>
      </c>
    </row>
    <row r="3688" spans="16:21" x14ac:dyDescent="0.25">
      <c r="P3688" s="10">
        <v>39876</v>
      </c>
      <c r="Q3688">
        <v>20.76145</v>
      </c>
      <c r="S3688" s="42">
        <f t="shared" ca="1" si="62"/>
        <v>49532</v>
      </c>
      <c r="T3688" s="43">
        <f ca="1">_xll.BInterpol('Base CDI'!$H$4:$H$28,'Base CDI'!$J$4:$J$29,S3688,"Cubic","Extrapolate=Linear","MultiX=Average","Skip=True","Sort=True")</f>
        <v>13.72340414801152</v>
      </c>
      <c r="U3688" s="43">
        <f ca="1">_xll.BInterpol('Base CDI'!$H$4:$H$28,'Base CDI'!$I$4:$I$29,S3688,"Cubic","Extrapolate=Linear","MultiX=Average","Skip=True","Sort=True")</f>
        <v>13.736376924271747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49533</v>
      </c>
      <c r="T3689" s="43">
        <f ca="1">_xll.BInterpol('Base CDI'!$H$4:$H$28,'Base CDI'!$J$4:$J$29,S3689,"Cubic","Extrapolate=Linear","MultiX=Average","Skip=True","Sort=True")</f>
        <v>13.72334351153429</v>
      </c>
      <c r="U3689" s="43">
        <f ca="1">_xll.BInterpol('Base CDI'!$H$4:$H$28,'Base CDI'!$I$4:$I$29,S3689,"Cubic","Extrapolate=Linear","MultiX=Average","Skip=True","Sort=True")</f>
        <v>13.736302736851155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49534</v>
      </c>
      <c r="T3690" s="43">
        <f ca="1">_xll.BInterpol('Base CDI'!$H$4:$H$28,'Base CDI'!$J$4:$J$29,S3690,"Cubic","Extrapolate=Linear","MultiX=Average","Skip=True","Sort=True")</f>
        <v>13.723282846429862</v>
      </c>
      <c r="U3690" s="43">
        <f ca="1">_xll.BInterpol('Base CDI'!$H$4:$H$28,'Base CDI'!$I$4:$I$29,S3690,"Cubic","Extrapolate=Linear","MultiX=Average","Skip=True","Sort=True")</f>
        <v>13.736228450817855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49535</v>
      </c>
      <c r="T3691" s="43">
        <f ca="1">_xll.BInterpol('Base CDI'!$H$4:$H$28,'Base CDI'!$J$4:$J$29,S3691,"Cubic","Extrapolate=Linear","MultiX=Average","Skip=True","Sort=True")</f>
        <v>13.723222152754483</v>
      </c>
      <c r="U3691" s="43">
        <f ca="1">_xll.BInterpol('Base CDI'!$H$4:$H$28,'Base CDI'!$I$4:$I$29,S3691,"Cubic","Extrapolate=Linear","MultiX=Average","Skip=True","Sort=True")</f>
        <v>13.736154066365584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49536</v>
      </c>
      <c r="T3692" s="43">
        <f ca="1">_xll.BInterpol('Base CDI'!$H$4:$H$28,'Base CDI'!$J$4:$J$29,S3692,"Cubic","Extrapolate=Linear","MultiX=Average","Skip=True","Sort=True")</f>
        <v>13.723161430564389</v>
      </c>
      <c r="U3692" s="43">
        <f ca="1">_xll.BInterpol('Base CDI'!$H$4:$H$28,'Base CDI'!$I$4:$I$29,S3692,"Cubic","Extrapolate=Linear","MultiX=Average","Skip=True","Sort=True")</f>
        <v>13.736079583688079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49537</v>
      </c>
      <c r="T3693" s="43">
        <f ca="1">_xll.BInterpol('Base CDI'!$H$4:$H$28,'Base CDI'!$J$4:$J$29,S3693,"Cubic","Extrapolate=Linear","MultiX=Average","Skip=True","Sort=True")</f>
        <v>13.723100679915825</v>
      </c>
      <c r="U3693" s="43">
        <f ca="1">_xll.BInterpol('Base CDI'!$H$4:$H$28,'Base CDI'!$I$4:$I$29,S3693,"Cubic","Extrapolate=Linear","MultiX=Average","Skip=True","Sort=True")</f>
        <v>13.736005002979082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49538</v>
      </c>
      <c r="T3694" s="43">
        <f ca="1">_xll.BInterpol('Base CDI'!$H$4:$H$28,'Base CDI'!$J$4:$J$29,S3694,"Cubic","Extrapolate=Linear","MultiX=Average","Skip=True","Sort=True")</f>
        <v>13.723039900865032</v>
      </c>
      <c r="U3694" s="43">
        <f ca="1">_xll.BInterpol('Base CDI'!$H$4:$H$28,'Base CDI'!$I$4:$I$29,S3694,"Cubic","Extrapolate=Linear","MultiX=Average","Skip=True","Sort=True")</f>
        <v>13.735930324432328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49539</v>
      </c>
      <c r="T3695" s="43">
        <f ca="1">_xll.BInterpol('Base CDI'!$H$4:$H$28,'Base CDI'!$J$4:$J$29,S3695,"Cubic","Extrapolate=Linear","MultiX=Average","Skip=True","Sort=True")</f>
        <v>13.722979093468254</v>
      </c>
      <c r="U3695" s="43">
        <f ca="1">_xll.BInterpol('Base CDI'!$H$4:$H$28,'Base CDI'!$I$4:$I$29,S3695,"Cubic","Extrapolate=Linear","MultiX=Average","Skip=True","Sort=True")</f>
        <v>13.735855548241554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49540</v>
      </c>
      <c r="T3696" s="43">
        <f ca="1">_xll.BInterpol('Base CDI'!$H$4:$H$28,'Base CDI'!$J$4:$J$29,S3696,"Cubic","Extrapolate=Linear","MultiX=Average","Skip=True","Sort=True")</f>
        <v>13.722918257781732</v>
      </c>
      <c r="U3696" s="43">
        <f ca="1">_xll.BInterpol('Base CDI'!$H$4:$H$28,'Base CDI'!$I$4:$I$29,S3696,"Cubic","Extrapolate=Linear","MultiX=Average","Skip=True","Sort=True")</f>
        <v>13.735780674600502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49541</v>
      </c>
      <c r="T3697" s="43">
        <f ca="1">_xll.BInterpol('Base CDI'!$H$4:$H$28,'Base CDI'!$J$4:$J$29,S3697,"Cubic","Extrapolate=Linear","MultiX=Average","Skip=True","Sort=True")</f>
        <v>13.722857393861705</v>
      </c>
      <c r="U3697" s="43">
        <f ca="1">_xll.BInterpol('Base CDI'!$H$4:$H$28,'Base CDI'!$I$4:$I$29,S3697,"Cubic","Extrapolate=Linear","MultiX=Average","Skip=True","Sort=True")</f>
        <v>13.735705703702907</v>
      </c>
    </row>
    <row r="3698" spans="16:21" x14ac:dyDescent="0.25">
      <c r="P3698" s="10">
        <v>39890</v>
      </c>
      <c r="Q3698">
        <v>20.85501</v>
      </c>
      <c r="S3698" s="42">
        <f t="shared" ca="1" si="62"/>
        <v>49542</v>
      </c>
      <c r="T3698" s="43">
        <f ca="1">_xll.BInterpol('Base CDI'!$H$4:$H$28,'Base CDI'!$J$4:$J$29,S3698,"Cubic","Extrapolate=Linear","MultiX=Average","Skip=True","Sort=True")</f>
        <v>13.722796501764421</v>
      </c>
      <c r="U3698" s="43">
        <f ca="1">_xll.BInterpol('Base CDI'!$H$4:$H$28,'Base CDI'!$I$4:$I$29,S3698,"Cubic","Extrapolate=Linear","MultiX=Average","Skip=True","Sort=True")</f>
        <v>13.73563063574251</v>
      </c>
    </row>
    <row r="3699" spans="16:21" x14ac:dyDescent="0.25">
      <c r="P3699" s="10">
        <v>39891</v>
      </c>
      <c r="Q3699">
        <v>20.86373</v>
      </c>
      <c r="S3699" s="42">
        <f t="shared" ca="1" si="62"/>
        <v>49543</v>
      </c>
      <c r="T3699" s="43">
        <f ca="1">_xll.BInterpol('Base CDI'!$H$4:$H$28,'Base CDI'!$J$4:$J$29,S3699,"Cubic","Extrapolate=Linear","MultiX=Average","Skip=True","Sort=True")</f>
        <v>13.722735581546118</v>
      </c>
      <c r="U3699" s="43">
        <f ca="1">_xll.BInterpol('Base CDI'!$H$4:$H$28,'Base CDI'!$I$4:$I$29,S3699,"Cubic","Extrapolate=Linear","MultiX=Average","Skip=True","Sort=True")</f>
        <v>13.735555470913045</v>
      </c>
    </row>
    <row r="3700" spans="16:21" x14ac:dyDescent="0.25">
      <c r="P3700" s="10">
        <v>39892</v>
      </c>
      <c r="Q3700">
        <v>20.87247</v>
      </c>
      <c r="S3700" s="42">
        <f t="shared" ca="1" si="62"/>
        <v>49544</v>
      </c>
      <c r="T3700" s="43">
        <f ca="1">_xll.BInterpol('Base CDI'!$H$4:$H$28,'Base CDI'!$J$4:$J$29,S3700,"Cubic","Extrapolate=Linear","MultiX=Average","Skip=True","Sort=True")</f>
        <v>13.722674633263038</v>
      </c>
      <c r="U3700" s="43">
        <f ca="1">_xll.BInterpol('Base CDI'!$H$4:$H$28,'Base CDI'!$I$4:$I$29,S3700,"Cubic","Extrapolate=Linear","MultiX=Average","Skip=True","Sort=True")</f>
        <v>13.735480209408255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49545</v>
      </c>
      <c r="T3701" s="43">
        <f ca="1">_xll.BInterpol('Base CDI'!$H$4:$H$28,'Base CDI'!$J$4:$J$29,S3701,"Cubic","Extrapolate=Linear","MultiX=Average","Skip=True","Sort=True")</f>
        <v>13.722613656971424</v>
      </c>
      <c r="U3701" s="43">
        <f ca="1">_xll.BInterpol('Base CDI'!$H$4:$H$28,'Base CDI'!$I$4:$I$29,S3701,"Cubic","Extrapolate=Linear","MultiX=Average","Skip=True","Sort=True")</f>
        <v>13.735404851421874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49546</v>
      </c>
      <c r="T3702" s="43">
        <f ca="1">_xll.BInterpol('Base CDI'!$H$4:$H$28,'Base CDI'!$J$4:$J$29,S3702,"Cubic","Extrapolate=Linear","MultiX=Average","Skip=True","Sort=True")</f>
        <v>13.722552652727519</v>
      </c>
      <c r="U3702" s="43">
        <f ca="1">_xll.BInterpol('Base CDI'!$H$4:$H$28,'Base CDI'!$I$4:$I$29,S3702,"Cubic","Extrapolate=Linear","MultiX=Average","Skip=True","Sort=True")</f>
        <v>13.735329397147643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49547</v>
      </c>
      <c r="T3703" s="43">
        <f ca="1">_xll.BInterpol('Base CDI'!$H$4:$H$28,'Base CDI'!$J$4:$J$29,S3703,"Cubic","Extrapolate=Linear","MultiX=Average","Skip=True","Sort=True")</f>
        <v>13.722491620587563</v>
      </c>
      <c r="U3703" s="43">
        <f ca="1">_xll.BInterpol('Base CDI'!$H$4:$H$28,'Base CDI'!$I$4:$I$29,S3703,"Cubic","Extrapolate=Linear","MultiX=Average","Skip=True","Sort=True")</f>
        <v>13.735253846779298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49548</v>
      </c>
      <c r="T3704" s="43">
        <f ca="1">_xll.BInterpol('Base CDI'!$H$4:$H$28,'Base CDI'!$J$4:$J$29,S3704,"Cubic","Extrapolate=Linear","MultiX=Average","Skip=True","Sort=True")</f>
        <v>13.722430560607799</v>
      </c>
      <c r="U3704" s="43">
        <f ca="1">_xll.BInterpol('Base CDI'!$H$4:$H$28,'Base CDI'!$I$4:$I$29,S3704,"Cubic","Extrapolate=Linear","MultiX=Average","Skip=True","Sort=True")</f>
        <v>13.735178200510578</v>
      </c>
    </row>
    <row r="3705" spans="16:21" x14ac:dyDescent="0.25">
      <c r="P3705" s="10">
        <v>39899</v>
      </c>
      <c r="Q3705">
        <v>20.9162</v>
      </c>
      <c r="S3705" s="42">
        <f t="shared" ca="1" si="62"/>
        <v>49549</v>
      </c>
      <c r="T3705" s="43">
        <f ca="1">_xll.BInterpol('Base CDI'!$H$4:$H$28,'Base CDI'!$J$4:$J$29,S3705,"Cubic","Extrapolate=Linear","MultiX=Average","Skip=True","Sort=True")</f>
        <v>13.72236947284447</v>
      </c>
      <c r="U3705" s="43">
        <f ca="1">_xll.BInterpol('Base CDI'!$H$4:$H$28,'Base CDI'!$I$4:$I$29,S3705,"Cubic","Extrapolate=Linear","MultiX=Average","Skip=True","Sort=True")</f>
        <v>13.735102458535222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49550</v>
      </c>
      <c r="T3706" s="43">
        <f ca="1">_xll.BInterpol('Base CDI'!$H$4:$H$28,'Base CDI'!$J$4:$J$29,S3706,"Cubic","Extrapolate=Linear","MultiX=Average","Skip=True","Sort=True")</f>
        <v>13.722308357353816</v>
      </c>
      <c r="U3706" s="43">
        <f ca="1">_xll.BInterpol('Base CDI'!$H$4:$H$28,'Base CDI'!$I$4:$I$29,S3706,"Cubic","Extrapolate=Linear","MultiX=Average","Skip=True","Sort=True")</f>
        <v>13.735026621046966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49551</v>
      </c>
      <c r="T3707" s="43">
        <f ca="1">_xll.BInterpol('Base CDI'!$H$4:$H$28,'Base CDI'!$J$4:$J$29,S3707,"Cubic","Extrapolate=Linear","MultiX=Average","Skip=True","Sort=True")</f>
        <v>13.72224721419208</v>
      </c>
      <c r="U3707" s="43">
        <f ca="1">_xll.BInterpol('Base CDI'!$H$4:$H$28,'Base CDI'!$I$4:$I$29,S3707,"Cubic","Extrapolate=Linear","MultiX=Average","Skip=True","Sort=True")</f>
        <v>13.73495068823955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49552</v>
      </c>
      <c r="T3708" s="43">
        <f ca="1">_xll.BInterpol('Base CDI'!$H$4:$H$28,'Base CDI'!$J$4:$J$29,S3708,"Cubic","Extrapolate=Linear","MultiX=Average","Skip=True","Sort=True")</f>
        <v>13.722186043415505</v>
      </c>
      <c r="U3708" s="43">
        <f ca="1">_xll.BInterpol('Base CDI'!$H$4:$H$28,'Base CDI'!$I$4:$I$29,S3708,"Cubic","Extrapolate=Linear","MultiX=Average","Skip=True","Sort=True")</f>
        <v>13.734874660306714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49553</v>
      </c>
      <c r="T3709" s="43">
        <f ca="1">_xll.BInterpol('Base CDI'!$H$4:$H$28,'Base CDI'!$J$4:$J$29,S3709,"Cubic","Extrapolate=Linear","MultiX=Average","Skip=True","Sort=True")</f>
        <v>13.722124845080332</v>
      </c>
      <c r="U3709" s="43">
        <f ca="1">_xll.BInterpol('Base CDI'!$H$4:$H$28,'Base CDI'!$I$4:$I$29,S3709,"Cubic","Extrapolate=Linear","MultiX=Average","Skip=True","Sort=True")</f>
        <v>13.73479853744219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49554</v>
      </c>
      <c r="T3710" s="43">
        <f ca="1">_xll.BInterpol('Base CDI'!$H$4:$H$28,'Base CDI'!$J$4:$J$29,S3710,"Cubic","Extrapolate=Linear","MultiX=Average","Skip=True","Sort=True")</f>
        <v>13.722063619242803</v>
      </c>
      <c r="U3710" s="43">
        <f ca="1">_xll.BInterpol('Base CDI'!$H$4:$H$28,'Base CDI'!$I$4:$I$29,S3710,"Cubic","Extrapolate=Linear","MultiX=Average","Skip=True","Sort=True")</f>
        <v>13.734722319839722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49555</v>
      </c>
      <c r="T3711" s="43">
        <f ca="1">_xll.BInterpol('Base CDI'!$H$4:$H$28,'Base CDI'!$J$4:$J$29,S3711,"Cubic","Extrapolate=Linear","MultiX=Average","Skip=True","Sort=True")</f>
        <v>13.722002365959161</v>
      </c>
      <c r="U3711" s="43">
        <f ca="1">_xll.BInterpol('Base CDI'!$H$4:$H$28,'Base CDI'!$I$4:$I$29,S3711,"Cubic","Extrapolate=Linear","MultiX=Average","Skip=True","Sort=True")</f>
        <v>13.734646007693046</v>
      </c>
    </row>
    <row r="3712" spans="16:21" x14ac:dyDescent="0.25">
      <c r="P3712" s="10">
        <v>39910</v>
      </c>
      <c r="Q3712">
        <v>20.97747</v>
      </c>
      <c r="S3712" s="42">
        <f t="shared" ca="1" si="62"/>
        <v>49556</v>
      </c>
      <c r="T3712" s="43">
        <f ca="1">_xll.BInterpol('Base CDI'!$H$4:$H$28,'Base CDI'!$J$4:$J$29,S3712,"Cubic","Extrapolate=Linear","MultiX=Average","Skip=True","Sort=True")</f>
        <v>13.721941085285646</v>
      </c>
      <c r="U3712" s="43">
        <f ca="1">_xll.BInterpol('Base CDI'!$H$4:$H$28,'Base CDI'!$I$4:$I$29,S3712,"Cubic","Extrapolate=Linear","MultiX=Average","Skip=True","Sort=True")</f>
        <v>13.734569601195899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49557</v>
      </c>
      <c r="T3713" s="43">
        <f ca="1">_xll.BInterpol('Base CDI'!$H$4:$H$28,'Base CDI'!$J$4:$J$29,S3713,"Cubic","Extrapolate=Linear","MultiX=Average","Skip=True","Sort=True")</f>
        <v>13.721879777278502</v>
      </c>
      <c r="U3713" s="43">
        <f ca="1">_xll.BInterpol('Base CDI'!$H$4:$H$28,'Base CDI'!$I$4:$I$29,S3713,"Cubic","Extrapolate=Linear","MultiX=Average","Skip=True","Sort=True")</f>
        <v>13.734493100542021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49558</v>
      </c>
      <c r="T3714" s="43">
        <f ca="1">_xll.BInterpol('Base CDI'!$H$4:$H$28,'Base CDI'!$J$4:$J$29,S3714,"Cubic","Extrapolate=Linear","MultiX=Average","Skip=True","Sort=True")</f>
        <v>13.721818441993971</v>
      </c>
      <c r="U3714" s="43">
        <f ca="1">_xll.BInterpol('Base CDI'!$H$4:$H$28,'Base CDI'!$I$4:$I$29,S3714,"Cubic","Extrapolate=Linear","MultiX=Average","Skip=True","Sort=True")</f>
        <v>13.73441650592515</v>
      </c>
    </row>
    <row r="3715" spans="16:21" x14ac:dyDescent="0.25">
      <c r="P3715" s="10">
        <v>39916</v>
      </c>
      <c r="Q3715">
        <v>21.00384</v>
      </c>
      <c r="S3715" s="42">
        <f t="shared" ca="1" si="62"/>
        <v>49559</v>
      </c>
      <c r="T3715" s="43">
        <f ca="1">_xll.BInterpol('Base CDI'!$H$4:$H$28,'Base CDI'!$J$4:$J$29,S3715,"Cubic","Extrapolate=Linear","MultiX=Average","Skip=True","Sort=True")</f>
        <v>13.721757079488293</v>
      </c>
      <c r="U3715" s="43">
        <f ca="1">_xll.BInterpol('Base CDI'!$H$4:$H$28,'Base CDI'!$I$4:$I$29,S3715,"Cubic","Extrapolate=Linear","MultiX=Average","Skip=True","Sort=True")</f>
        <v>13.734339817539022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49560</v>
      </c>
      <c r="T3716" s="43">
        <f ca="1">_xll.BInterpol('Base CDI'!$H$4:$H$28,'Base CDI'!$J$4:$J$29,S3716,"Cubic","Extrapolate=Linear","MultiX=Average","Skip=True","Sort=True")</f>
        <v>13.721695689817713</v>
      </c>
      <c r="U3716" s="43">
        <f ca="1">_xll.BInterpol('Base CDI'!$H$4:$H$28,'Base CDI'!$I$4:$I$29,S3716,"Cubic","Extrapolate=Linear","MultiX=Average","Skip=True","Sort=True")</f>
        <v>13.734263035577378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49561</v>
      </c>
      <c r="T3717" s="43">
        <f ca="1">_xll.BInterpol('Base CDI'!$H$4:$H$28,'Base CDI'!$J$4:$J$29,S3717,"Cubic","Extrapolate=Linear","MultiX=Average","Skip=True","Sort=True")</f>
        <v>13.721634273038472</v>
      </c>
      <c r="U3717" s="43">
        <f ca="1">_xll.BInterpol('Base CDI'!$H$4:$H$28,'Base CDI'!$I$4:$I$29,S3717,"Cubic","Extrapolate=Linear","MultiX=Average","Skip=True","Sort=True")</f>
        <v>13.734186160233953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49562</v>
      </c>
      <c r="T3718" s="43">
        <f ca="1">_xll.BInterpol('Base CDI'!$H$4:$H$28,'Base CDI'!$J$4:$J$29,S3718,"Cubic","Extrapolate=Linear","MultiX=Average","Skip=True","Sort=True")</f>
        <v>13.72157282920681</v>
      </c>
      <c r="U3718" s="43">
        <f ca="1">_xll.BInterpol('Base CDI'!$H$4:$H$28,'Base CDI'!$I$4:$I$29,S3718,"Cubic","Extrapolate=Linear","MultiX=Average","Skip=True","Sort=True")</f>
        <v>13.734109191702489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49563</v>
      </c>
      <c r="T3719" s="43">
        <f ca="1">_xll.BInterpol('Base CDI'!$H$4:$H$28,'Base CDI'!$J$4:$J$29,S3719,"Cubic","Extrapolate=Linear","MultiX=Average","Skip=True","Sort=True")</f>
        <v>13.721511358378971</v>
      </c>
      <c r="U3719" s="43">
        <f ca="1">_xll.BInterpol('Base CDI'!$H$4:$H$28,'Base CDI'!$I$4:$I$29,S3719,"Cubic","Extrapolate=Linear","MultiX=Average","Skip=True","Sort=True")</f>
        <v>13.734032130176722</v>
      </c>
    </row>
    <row r="3720" spans="16:21" x14ac:dyDescent="0.25">
      <c r="P3720" s="10">
        <v>39923</v>
      </c>
      <c r="Q3720">
        <v>21.04766</v>
      </c>
      <c r="S3720" s="42">
        <f t="shared" ca="1" si="62"/>
        <v>49564</v>
      </c>
      <c r="T3720" s="43">
        <f ca="1">_xll.BInterpol('Base CDI'!$H$4:$H$28,'Base CDI'!$J$4:$J$29,S3720,"Cubic","Extrapolate=Linear","MultiX=Average","Skip=True","Sort=True")</f>
        <v>13.721449860611196</v>
      </c>
      <c r="U3720" s="43">
        <f ca="1">_xll.BInterpol('Base CDI'!$H$4:$H$28,'Base CDI'!$I$4:$I$29,S3720,"Cubic","Extrapolate=Linear","MultiX=Average","Skip=True","Sort=True")</f>
        <v>13.733954975850388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49565</v>
      </c>
      <c r="T3721" s="43">
        <f ca="1">_xll.BInterpol('Base CDI'!$H$4:$H$28,'Base CDI'!$J$4:$J$29,S3721,"Cubic","Extrapolate=Linear","MultiX=Average","Skip=True","Sort=True")</f>
        <v>13.721388335959729</v>
      </c>
      <c r="U3721" s="43">
        <f ca="1">_xll.BInterpol('Base CDI'!$H$4:$H$28,'Base CDI'!$I$4:$I$29,S3721,"Cubic","Extrapolate=Linear","MultiX=Average","Skip=True","Sort=True")</f>
        <v>13.733877728917228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49566</v>
      </c>
      <c r="T3722" s="43">
        <f ca="1">_xll.BInterpol('Base CDI'!$H$4:$H$28,'Base CDI'!$J$4:$J$29,S3722,"Cubic","Extrapolate=Linear","MultiX=Average","Skip=True","Sort=True")</f>
        <v>13.721326784480809</v>
      </c>
      <c r="U3722" s="43">
        <f ca="1">_xll.BInterpol('Base CDI'!$H$4:$H$28,'Base CDI'!$I$4:$I$29,S3722,"Cubic","Extrapolate=Linear","MultiX=Average","Skip=True","Sort=True")</f>
        <v>13.73380038957098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49567</v>
      </c>
      <c r="T3723" s="43">
        <f ca="1">_xll.BInterpol('Base CDI'!$H$4:$H$28,'Base CDI'!$J$4:$J$29,S3723,"Cubic","Extrapolate=Linear","MultiX=Average","Skip=True","Sort=True")</f>
        <v>13.721265206230681</v>
      </c>
      <c r="U3723" s="43">
        <f ca="1">_xll.BInterpol('Base CDI'!$H$4:$H$28,'Base CDI'!$I$4:$I$29,S3723,"Cubic","Extrapolate=Linear","MultiX=Average","Skip=True","Sort=True")</f>
        <v>13.733722958005382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49568</v>
      </c>
      <c r="T3724" s="43">
        <f ca="1">_xll.BInterpol('Base CDI'!$H$4:$H$28,'Base CDI'!$J$4:$J$29,S3724,"Cubic","Extrapolate=Linear","MultiX=Average","Skip=True","Sort=True")</f>
        <v>13.721203601265584</v>
      </c>
      <c r="U3724" s="43">
        <f ca="1">_xll.BInterpol('Base CDI'!$H$4:$H$28,'Base CDI'!$I$4:$I$29,S3724,"Cubic","Extrapolate=Linear","MultiX=Average","Skip=True","Sort=True")</f>
        <v>13.733645434414171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49569</v>
      </c>
      <c r="T3725" s="43">
        <f ca="1">_xll.BInterpol('Base CDI'!$H$4:$H$28,'Base CDI'!$J$4:$J$29,S3725,"Cubic","Extrapolate=Linear","MultiX=Average","Skip=True","Sort=True")</f>
        <v>13.721141969641764</v>
      </c>
      <c r="U3725" s="43">
        <f ca="1">_xll.BInterpol('Base CDI'!$H$4:$H$28,'Base CDI'!$I$4:$I$29,S3725,"Cubic","Extrapolate=Linear","MultiX=Average","Skip=True","Sort=True")</f>
        <v>13.733567818991087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49570</v>
      </c>
      <c r="T3726" s="43">
        <f ca="1">_xll.BInterpol('Base CDI'!$H$4:$H$28,'Base CDI'!$J$4:$J$29,S3726,"Cubic","Extrapolate=Linear","MultiX=Average","Skip=True","Sort=True")</f>
        <v>13.721080311415459</v>
      </c>
      <c r="U3726" s="43">
        <f ca="1">_xll.BInterpol('Base CDI'!$H$4:$H$28,'Base CDI'!$I$4:$I$29,S3726,"Cubic","Extrapolate=Linear","MultiX=Average","Skip=True","Sort=True")</f>
        <v>13.733490111929866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49571</v>
      </c>
      <c r="T3727" s="43">
        <f ca="1">_xll.BInterpol('Base CDI'!$H$4:$H$28,'Base CDI'!$J$4:$J$29,S3727,"Cubic","Extrapolate=Linear","MultiX=Average","Skip=True","Sort=True")</f>
        <v>13.721018626642914</v>
      </c>
      <c r="U3727" s="43">
        <f ca="1">_xll.BInterpol('Base CDI'!$H$4:$H$28,'Base CDI'!$I$4:$I$29,S3727,"Cubic","Extrapolate=Linear","MultiX=Average","Skip=True","Sort=True")</f>
        <v>13.733412313424248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49572</v>
      </c>
      <c r="T3728" s="43">
        <f ca="1">_xll.BInterpol('Base CDI'!$H$4:$H$28,'Base CDI'!$J$4:$J$29,S3728,"Cubic","Extrapolate=Linear","MultiX=Average","Skip=True","Sort=True")</f>
        <v>13.72095691538037</v>
      </c>
      <c r="U3728" s="43">
        <f ca="1">_xll.BInterpol('Base CDI'!$H$4:$H$28,'Base CDI'!$I$4:$I$29,S3728,"Cubic","Extrapolate=Linear","MultiX=Average","Skip=True","Sort=True")</f>
        <v>13.733334423667969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49573</v>
      </c>
      <c r="T3729" s="43">
        <f ca="1">_xll.BInterpol('Base CDI'!$H$4:$H$28,'Base CDI'!$J$4:$J$29,S3729,"Cubic","Extrapolate=Linear","MultiX=Average","Skip=True","Sort=True")</f>
        <v>13.720895177684069</v>
      </c>
      <c r="U3729" s="43">
        <f ca="1">_xll.BInterpol('Base CDI'!$H$4:$H$28,'Base CDI'!$I$4:$I$29,S3729,"Cubic","Extrapolate=Linear","MultiX=Average","Skip=True","Sort=True")</f>
        <v>13.733256442854769</v>
      </c>
    </row>
    <row r="3730" spans="16:21" x14ac:dyDescent="0.25">
      <c r="P3730" s="10">
        <v>39939</v>
      </c>
      <c r="Q3730">
        <v>21.13353</v>
      </c>
      <c r="S3730" s="42">
        <f t="shared" ca="1" si="63"/>
        <v>49574</v>
      </c>
      <c r="T3730" s="43">
        <f ca="1">_xll.BInterpol('Base CDI'!$H$4:$H$28,'Base CDI'!$J$4:$J$29,S3730,"Cubic","Extrapolate=Linear","MultiX=Average","Skip=True","Sort=True")</f>
        <v>13.720833413610253</v>
      </c>
      <c r="U3730" s="43">
        <f ca="1">_xll.BInterpol('Base CDI'!$H$4:$H$28,'Base CDI'!$I$4:$I$29,S3730,"Cubic","Extrapolate=Linear","MultiX=Average","Skip=True","Sort=True")</f>
        <v>13.733178371178385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49575</v>
      </c>
      <c r="T3731" s="43">
        <f ca="1">_xll.BInterpol('Base CDI'!$H$4:$H$28,'Base CDI'!$J$4:$J$29,S3731,"Cubic","Extrapolate=Linear","MultiX=Average","Skip=True","Sort=True")</f>
        <v>13.720771623215162</v>
      </c>
      <c r="U3731" s="43">
        <f ca="1">_xll.BInterpol('Base CDI'!$H$4:$H$28,'Base CDI'!$I$4:$I$29,S3731,"Cubic","Extrapolate=Linear","MultiX=Average","Skip=True","Sort=True")</f>
        <v>13.733100208832555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49576</v>
      </c>
      <c r="T3732" s="43">
        <f ca="1">_xll.BInterpol('Base CDI'!$H$4:$H$28,'Base CDI'!$J$4:$J$29,S3732,"Cubic","Extrapolate=Linear","MultiX=Average","Skip=True","Sort=True")</f>
        <v>13.720709806555043</v>
      </c>
      <c r="U3732" s="43">
        <f ca="1">_xll.BInterpol('Base CDI'!$H$4:$H$28,'Base CDI'!$I$4:$I$29,S3732,"Cubic","Extrapolate=Linear","MultiX=Average","Skip=True","Sort=True")</f>
        <v>13.733021956011019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49577</v>
      </c>
      <c r="T3733" s="43">
        <f ca="1">_xll.BInterpol('Base CDI'!$H$4:$H$28,'Base CDI'!$J$4:$J$29,S3733,"Cubic","Extrapolate=Linear","MultiX=Average","Skip=True","Sort=True")</f>
        <v>13.720647963686133</v>
      </c>
      <c r="U3733" s="43">
        <f ca="1">_xll.BInterpol('Base CDI'!$H$4:$H$28,'Base CDI'!$I$4:$I$29,S3733,"Cubic","Extrapolate=Linear","MultiX=Average","Skip=True","Sort=True")</f>
        <v>13.732943612907514</v>
      </c>
    </row>
    <row r="3734" spans="16:21" x14ac:dyDescent="0.25">
      <c r="P3734" s="10">
        <v>39945</v>
      </c>
      <c r="Q3734">
        <v>21.16591</v>
      </c>
      <c r="S3734" s="42">
        <f t="shared" ca="1" si="63"/>
        <v>49578</v>
      </c>
      <c r="T3734" s="43">
        <f ca="1">_xll.BInterpol('Base CDI'!$H$4:$H$28,'Base CDI'!$J$4:$J$29,S3734,"Cubic","Extrapolate=Linear","MultiX=Average","Skip=True","Sort=True")</f>
        <v>13.720586094664677</v>
      </c>
      <c r="U3734" s="43">
        <f ca="1">_xll.BInterpol('Base CDI'!$H$4:$H$28,'Base CDI'!$I$4:$I$29,S3734,"Cubic","Extrapolate=Linear","MultiX=Average","Skip=True","Sort=True")</f>
        <v>13.732865179715777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49579</v>
      </c>
      <c r="T3735" s="43">
        <f ca="1">_xll.BInterpol('Base CDI'!$H$4:$H$28,'Base CDI'!$J$4:$J$29,S3735,"Cubic","Extrapolate=Linear","MultiX=Average","Skip=True","Sort=True")</f>
        <v>13.720524199546915</v>
      </c>
      <c r="U3735" s="43">
        <f ca="1">_xll.BInterpol('Base CDI'!$H$4:$H$28,'Base CDI'!$I$4:$I$29,S3735,"Cubic","Extrapolate=Linear","MultiX=Average","Skip=True","Sort=True")</f>
        <v>13.732786656629548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49580</v>
      </c>
      <c r="T3736" s="43">
        <f ca="1">_xll.BInterpol('Base CDI'!$H$4:$H$28,'Base CDI'!$J$4:$J$29,S3736,"Cubic","Extrapolate=Linear","MultiX=Average","Skip=True","Sort=True")</f>
        <v>13.720462278389091</v>
      </c>
      <c r="U3736" s="43">
        <f ca="1">_xll.BInterpol('Base CDI'!$H$4:$H$28,'Base CDI'!$I$4:$I$29,S3736,"Cubic","Extrapolate=Linear","MultiX=Average","Skip=True","Sort=True")</f>
        <v>13.732708043842564</v>
      </c>
    </row>
    <row r="3737" spans="16:21" x14ac:dyDescent="0.25">
      <c r="P3737" s="10">
        <v>39948</v>
      </c>
      <c r="Q3737">
        <v>21.19022</v>
      </c>
      <c r="S3737" s="42">
        <f t="shared" ca="1" si="63"/>
        <v>49581</v>
      </c>
      <c r="T3737" s="43">
        <f ca="1">_xll.BInterpol('Base CDI'!$H$4:$H$28,'Base CDI'!$J$4:$J$29,S3737,"Cubic","Extrapolate=Linear","MultiX=Average","Skip=True","Sort=True")</f>
        <v>13.720400331247447</v>
      </c>
      <c r="U3737" s="43">
        <f ca="1">_xll.BInterpol('Base CDI'!$H$4:$H$28,'Base CDI'!$I$4:$I$29,S3737,"Cubic","Extrapolate=Linear","MultiX=Average","Skip=True","Sort=True")</f>
        <v>13.732629341548563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49582</v>
      </c>
      <c r="T3738" s="43">
        <f ca="1">_xll.BInterpol('Base CDI'!$H$4:$H$28,'Base CDI'!$J$4:$J$29,S3738,"Cubic","Extrapolate=Linear","MultiX=Average","Skip=True","Sort=True")</f>
        <v>13.720338358178223</v>
      </c>
      <c r="U3738" s="43">
        <f ca="1">_xll.BInterpol('Base CDI'!$H$4:$H$28,'Base CDI'!$I$4:$I$29,S3738,"Cubic","Extrapolate=Linear","MultiX=Average","Skip=True","Sort=True")</f>
        <v>13.732550549941283</v>
      </c>
    </row>
    <row r="3739" spans="16:21" x14ac:dyDescent="0.25">
      <c r="P3739" s="10">
        <v>39952</v>
      </c>
      <c r="Q3739">
        <v>21.20645</v>
      </c>
      <c r="S3739" s="42">
        <f t="shared" ca="1" si="63"/>
        <v>49583</v>
      </c>
      <c r="T3739" s="43">
        <f ca="1">_xll.BInterpol('Base CDI'!$H$4:$H$28,'Base CDI'!$J$4:$J$29,S3739,"Cubic","Extrapolate=Linear","MultiX=Average","Skip=True","Sort=True")</f>
        <v>13.720276359237664</v>
      </c>
      <c r="U3739" s="43">
        <f ca="1">_xll.BInterpol('Base CDI'!$H$4:$H$28,'Base CDI'!$I$4:$I$29,S3739,"Cubic","Extrapolate=Linear","MultiX=Average","Skip=True","Sort=True")</f>
        <v>13.732471669214464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49584</v>
      </c>
      <c r="T3740" s="43">
        <f ca="1">_xll.BInterpol('Base CDI'!$H$4:$H$28,'Base CDI'!$J$4:$J$29,S3740,"Cubic","Extrapolate=Linear","MultiX=Average","Skip=True","Sort=True")</f>
        <v>13.720214334482009</v>
      </c>
      <c r="U3740" s="43">
        <f ca="1">_xll.BInterpol('Base CDI'!$H$4:$H$28,'Base CDI'!$I$4:$I$29,S3740,"Cubic","Extrapolate=Linear","MultiX=Average","Skip=True","Sort=True")</f>
        <v>13.732392699561842</v>
      </c>
    </row>
    <row r="3741" spans="16:21" x14ac:dyDescent="0.25">
      <c r="P3741" s="10">
        <v>39954</v>
      </c>
      <c r="Q3741">
        <v>21.2227</v>
      </c>
      <c r="S3741" s="42">
        <f t="shared" ca="1" si="63"/>
        <v>49585</v>
      </c>
      <c r="T3741" s="43">
        <f ca="1">_xll.BInterpol('Base CDI'!$H$4:$H$28,'Base CDI'!$J$4:$J$29,S3741,"Cubic","Extrapolate=Linear","MultiX=Average","Skip=True","Sort=True")</f>
        <v>13.720152283967501</v>
      </c>
      <c r="U3741" s="43">
        <f ca="1">_xll.BInterpol('Base CDI'!$H$4:$H$28,'Base CDI'!$I$4:$I$29,S3741,"Cubic","Extrapolate=Linear","MultiX=Average","Skip=True","Sort=True")</f>
        <v>13.732313641177155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49586</v>
      </c>
      <c r="T3742" s="43">
        <f ca="1">_xll.BInterpol('Base CDI'!$H$4:$H$28,'Base CDI'!$J$4:$J$29,S3742,"Cubic","Extrapolate=Linear","MultiX=Average","Skip=True","Sort=True")</f>
        <v>13.720090207750383</v>
      </c>
      <c r="U3742" s="43">
        <f ca="1">_xll.BInterpol('Base CDI'!$H$4:$H$28,'Base CDI'!$I$4:$I$29,S3742,"Cubic","Extrapolate=Linear","MultiX=Average","Skip=True","Sort=True")</f>
        <v>13.732234494254143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49587</v>
      </c>
      <c r="T3743" s="43">
        <f ca="1">_xll.BInterpol('Base CDI'!$H$4:$H$28,'Base CDI'!$J$4:$J$29,S3743,"Cubic","Extrapolate=Linear","MultiX=Average","Skip=True","Sort=True")</f>
        <v>13.720028105886895</v>
      </c>
      <c r="U3743" s="43">
        <f ca="1">_xll.BInterpol('Base CDI'!$H$4:$H$28,'Base CDI'!$I$4:$I$29,S3743,"Cubic","Extrapolate=Linear","MultiX=Average","Skip=True","Sort=True")</f>
        <v>13.732155258986545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49588</v>
      </c>
      <c r="T3744" s="43">
        <f ca="1">_xll.BInterpol('Base CDI'!$H$4:$H$28,'Base CDI'!$J$4:$J$29,S3744,"Cubic","Extrapolate=Linear","MultiX=Average","Skip=True","Sort=True")</f>
        <v>13.719965978433283</v>
      </c>
      <c r="U3744" s="43">
        <f ca="1">_xll.BInterpol('Base CDI'!$H$4:$H$28,'Base CDI'!$I$4:$I$29,S3744,"Cubic","Extrapolate=Linear","MultiX=Average","Skip=True","Sort=True")</f>
        <v>13.732075935568096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49589</v>
      </c>
      <c r="T3745" s="43">
        <f ca="1">_xll.BInterpol('Base CDI'!$H$4:$H$28,'Base CDI'!$J$4:$J$29,S3745,"Cubic","Extrapolate=Linear","MultiX=Average","Skip=True","Sort=True")</f>
        <v>13.719903825445785</v>
      </c>
      <c r="U3745" s="43">
        <f ca="1">_xll.BInterpol('Base CDI'!$H$4:$H$28,'Base CDI'!$I$4:$I$29,S3745,"Cubic","Extrapolate=Linear","MultiX=Average","Skip=True","Sort=True")</f>
        <v>13.731996524192533</v>
      </c>
    </row>
    <row r="3746" spans="16:21" x14ac:dyDescent="0.25">
      <c r="P3746" s="10">
        <v>39961</v>
      </c>
      <c r="Q3746">
        <v>21.26304</v>
      </c>
      <c r="S3746" s="42">
        <f t="shared" ca="1" si="63"/>
        <v>49590</v>
      </c>
      <c r="T3746" s="43">
        <f ca="1">_xll.BInterpol('Base CDI'!$H$4:$H$28,'Base CDI'!$J$4:$J$29,S3746,"Cubic","Extrapolate=Linear","MultiX=Average","Skip=True","Sort=True")</f>
        <v>13.719841646980644</v>
      </c>
      <c r="U3746" s="43">
        <f ca="1">_xll.BInterpol('Base CDI'!$H$4:$H$28,'Base CDI'!$I$4:$I$29,S3746,"Cubic","Extrapolate=Linear","MultiX=Average","Skip=True","Sort=True")</f>
        <v>13.731917025053599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49591</v>
      </c>
      <c r="T3747" s="43">
        <f ca="1">_xll.BInterpol('Base CDI'!$H$4:$H$28,'Base CDI'!$J$4:$J$29,S3747,"Cubic","Extrapolate=Linear","MultiX=Average","Skip=True","Sort=True")</f>
        <v>13.719779443094104</v>
      </c>
      <c r="U3747" s="43">
        <f ca="1">_xll.BInterpol('Base CDI'!$H$4:$H$28,'Base CDI'!$I$4:$I$29,S3747,"Cubic","Extrapolate=Linear","MultiX=Average","Skip=True","Sort=True")</f>
        <v>13.73183743834503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49592</v>
      </c>
      <c r="T3748" s="43">
        <f ca="1">_xll.BInterpol('Base CDI'!$H$4:$H$28,'Base CDI'!$J$4:$J$29,S3748,"Cubic","Extrapolate=Linear","MultiX=Average","Skip=True","Sort=True")</f>
        <v>13.719717213842404</v>
      </c>
      <c r="U3748" s="43">
        <f ca="1">_xll.BInterpol('Base CDI'!$H$4:$H$28,'Base CDI'!$I$4:$I$29,S3748,"Cubic","Extrapolate=Linear","MultiX=Average","Skip=True","Sort=True")</f>
        <v>13.731757764260564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49593</v>
      </c>
      <c r="T3749" s="43">
        <f ca="1">_xll.BInterpol('Base CDI'!$H$4:$H$28,'Base CDI'!$J$4:$J$29,S3749,"Cubic","Extrapolate=Linear","MultiX=Average","Skip=True","Sort=True")</f>
        <v>13.71965495928179</v>
      </c>
      <c r="U3749" s="43">
        <f ca="1">_xll.BInterpol('Base CDI'!$H$4:$H$28,'Base CDI'!$I$4:$I$29,S3749,"Cubic","Extrapolate=Linear","MultiX=Average","Skip=True","Sort=True")</f>
        <v>13.731678002993938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49594</v>
      </c>
      <c r="T3750" s="43">
        <f ca="1">_xll.BInterpol('Base CDI'!$H$4:$H$28,'Base CDI'!$J$4:$J$29,S3750,"Cubic","Extrapolate=Linear","MultiX=Average","Skip=True","Sort=True")</f>
        <v>13.7195926794685</v>
      </c>
      <c r="U3750" s="43">
        <f ca="1">_xll.BInterpol('Base CDI'!$H$4:$H$28,'Base CDI'!$I$4:$I$29,S3750,"Cubic","Extrapolate=Linear","MultiX=Average","Skip=True","Sort=True")</f>
        <v>13.731598154738892</v>
      </c>
    </row>
    <row r="3751" spans="16:21" x14ac:dyDescent="0.25">
      <c r="P3751" s="10">
        <v>39968</v>
      </c>
      <c r="Q3751">
        <v>21.30349</v>
      </c>
      <c r="S3751" s="42">
        <f t="shared" ca="1" si="63"/>
        <v>49595</v>
      </c>
      <c r="T3751" s="43">
        <f ca="1">_xll.BInterpol('Base CDI'!$H$4:$H$28,'Base CDI'!$J$4:$J$29,S3751,"Cubic","Extrapolate=Linear","MultiX=Average","Skip=True","Sort=True")</f>
        <v>13.719530374458778</v>
      </c>
      <c r="U3751" s="43">
        <f ca="1">_xll.BInterpol('Base CDI'!$H$4:$H$28,'Base CDI'!$I$4:$I$29,S3751,"Cubic","Extrapolate=Linear","MultiX=Average","Skip=True","Sort=True")</f>
        <v>13.731518219689162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49596</v>
      </c>
      <c r="T3752" s="43">
        <f ca="1">_xll.BInterpol('Base CDI'!$H$4:$H$28,'Base CDI'!$J$4:$J$29,S3752,"Cubic","Extrapolate=Linear","MultiX=Average","Skip=True","Sort=True")</f>
        <v>13.719468044308865</v>
      </c>
      <c r="U3752" s="43">
        <f ca="1">_xll.BInterpol('Base CDI'!$H$4:$H$28,'Base CDI'!$I$4:$I$29,S3752,"Cubic","Extrapolate=Linear","MultiX=Average","Skip=True","Sort=True")</f>
        <v>13.731438198038488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49597</v>
      </c>
      <c r="T3753" s="43">
        <f ca="1">_xll.BInterpol('Base CDI'!$H$4:$H$28,'Base CDI'!$J$4:$J$29,S3753,"Cubic","Extrapolate=Linear","MultiX=Average","Skip=True","Sort=True")</f>
        <v>13.719405689075005</v>
      </c>
      <c r="U3753" s="43">
        <f ca="1">_xll.BInterpol('Base CDI'!$H$4:$H$28,'Base CDI'!$I$4:$I$29,S3753,"Cubic","Extrapolate=Linear","MultiX=Average","Skip=True","Sort=True")</f>
        <v>13.731358089980608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49598</v>
      </c>
      <c r="T3754" s="43">
        <f ca="1">_xll.BInterpol('Base CDI'!$H$4:$H$28,'Base CDI'!$J$4:$J$29,S3754,"Cubic","Extrapolate=Linear","MultiX=Average","Skip=True","Sort=True")</f>
        <v>13.719343308813439</v>
      </c>
      <c r="U3754" s="43">
        <f ca="1">_xll.BInterpol('Base CDI'!$H$4:$H$28,'Base CDI'!$I$4:$I$29,S3754,"Cubic","Extrapolate=Linear","MultiX=Average","Skip=True","Sort=True")</f>
        <v>13.731277895709258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49599</v>
      </c>
      <c r="T3755" s="43">
        <f ca="1">_xll.BInterpol('Base CDI'!$H$4:$H$28,'Base CDI'!$J$4:$J$29,S3755,"Cubic","Extrapolate=Linear","MultiX=Average","Skip=True","Sort=True")</f>
        <v>13.719280903580408</v>
      </c>
      <c r="U3755" s="43">
        <f ca="1">_xll.BInterpol('Base CDI'!$H$4:$H$28,'Base CDI'!$I$4:$I$29,S3755,"Cubic","Extrapolate=Linear","MultiX=Average","Skip=True","Sort=True")</f>
        <v>13.731197615418179</v>
      </c>
    </row>
    <row r="3756" spans="16:21" x14ac:dyDescent="0.25">
      <c r="P3756" s="10">
        <v>39976</v>
      </c>
      <c r="Q3756">
        <v>21.34385</v>
      </c>
      <c r="S3756" s="42">
        <f t="shared" ca="1" si="63"/>
        <v>49600</v>
      </c>
      <c r="T3756" s="43">
        <f ca="1">_xll.BInterpol('Base CDI'!$H$4:$H$28,'Base CDI'!$J$4:$J$29,S3756,"Cubic","Extrapolate=Linear","MultiX=Average","Skip=True","Sort=True")</f>
        <v>13.719218473432155</v>
      </c>
      <c r="U3756" s="43">
        <f ca="1">_xll.BInterpol('Base CDI'!$H$4:$H$28,'Base CDI'!$I$4:$I$29,S3756,"Cubic","Extrapolate=Linear","MultiX=Average","Skip=True","Sort=True")</f>
        <v>13.731117249301107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49601</v>
      </c>
      <c r="T3757" s="43">
        <f ca="1">_xll.BInterpol('Base CDI'!$H$4:$H$28,'Base CDI'!$J$4:$J$29,S3757,"Cubic","Extrapolate=Linear","MultiX=Average","Skip=True","Sort=True")</f>
        <v>13.719156018424922</v>
      </c>
      <c r="U3757" s="43">
        <f ca="1">_xll.BInterpol('Base CDI'!$H$4:$H$28,'Base CDI'!$I$4:$I$29,S3757,"Cubic","Extrapolate=Linear","MultiX=Average","Skip=True","Sort=True")</f>
        <v>13.731036797551782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49602</v>
      </c>
      <c r="T3758" s="43">
        <f ca="1">_xll.BInterpol('Base CDI'!$H$4:$H$28,'Base CDI'!$J$4:$J$29,S3758,"Cubic","Extrapolate=Linear","MultiX=Average","Skip=True","Sort=True")</f>
        <v>13.719093538614953</v>
      </c>
      <c r="U3758" s="43">
        <f ca="1">_xll.BInterpol('Base CDI'!$H$4:$H$28,'Base CDI'!$I$4:$I$29,S3758,"Cubic","Extrapolate=Linear","MultiX=Average","Skip=True","Sort=True")</f>
        <v>13.730956260363941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49603</v>
      </c>
      <c r="T3759" s="43">
        <f ca="1">_xll.BInterpol('Base CDI'!$H$4:$H$28,'Base CDI'!$J$4:$J$29,S3759,"Cubic","Extrapolate=Linear","MultiX=Average","Skip=True","Sort=True")</f>
        <v>13.719031034058485</v>
      </c>
      <c r="U3759" s="43">
        <f ca="1">_xll.BInterpol('Base CDI'!$H$4:$H$28,'Base CDI'!$I$4:$I$29,S3759,"Cubic","Extrapolate=Linear","MultiX=Average","Skip=True","Sort=True")</f>
        <v>13.730875637931323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49604</v>
      </c>
      <c r="T3760" s="43">
        <f ca="1">_xll.BInterpol('Base CDI'!$H$4:$H$28,'Base CDI'!$J$4:$J$29,S3760,"Cubic","Extrapolate=Linear","MultiX=Average","Skip=True","Sort=True")</f>
        <v>13.718968504811764</v>
      </c>
      <c r="U3760" s="43">
        <f ca="1">_xll.BInterpol('Base CDI'!$H$4:$H$28,'Base CDI'!$I$4:$I$29,S3760,"Cubic","Extrapolate=Linear","MultiX=Average","Skip=True","Sort=True")</f>
        <v>13.730794930447665</v>
      </c>
    </row>
    <row r="3761" spans="16:21" x14ac:dyDescent="0.25">
      <c r="P3761" s="10">
        <v>39983</v>
      </c>
      <c r="Q3761">
        <v>21.38045</v>
      </c>
      <c r="S3761" s="42">
        <f t="shared" ca="1" si="63"/>
        <v>49605</v>
      </c>
      <c r="T3761" s="43">
        <f ca="1">_xll.BInterpol('Base CDI'!$H$4:$H$28,'Base CDI'!$J$4:$J$29,S3761,"Cubic","Extrapolate=Linear","MultiX=Average","Skip=True","Sort=True")</f>
        <v>13.718905950931031</v>
      </c>
      <c r="U3761" s="43">
        <f ca="1">_xll.BInterpol('Base CDI'!$H$4:$H$28,'Base CDI'!$I$4:$I$29,S3761,"Cubic","Extrapolate=Linear","MultiX=Average","Skip=True","Sort=True")</f>
        <v>13.730714138106704</v>
      </c>
    </row>
    <row r="3762" spans="16:21" x14ac:dyDescent="0.25">
      <c r="P3762" s="10">
        <v>39986</v>
      </c>
      <c r="Q3762">
        <v>21.38777</v>
      </c>
      <c r="S3762" s="42">
        <f t="shared" ca="1" si="63"/>
        <v>49606</v>
      </c>
      <c r="T3762" s="43">
        <f ca="1">_xll.BInterpol('Base CDI'!$H$4:$H$28,'Base CDI'!$J$4:$J$29,S3762,"Cubic","Extrapolate=Linear","MultiX=Average","Skip=True","Sort=True")</f>
        <v>13.718843372472529</v>
      </c>
      <c r="U3762" s="43">
        <f ca="1">_xll.BInterpol('Base CDI'!$H$4:$H$28,'Base CDI'!$I$4:$I$29,S3762,"Cubic","Extrapolate=Linear","MultiX=Average","Skip=True","Sort=True")</f>
        <v>13.730633261102181</v>
      </c>
    </row>
    <row r="3763" spans="16:21" x14ac:dyDescent="0.25">
      <c r="P3763" s="10">
        <v>39987</v>
      </c>
      <c r="Q3763">
        <v>21.39507</v>
      </c>
      <c r="S3763" s="42">
        <f t="shared" ca="1" si="63"/>
        <v>49607</v>
      </c>
      <c r="T3763" s="43">
        <f ca="1">_xll.BInterpol('Base CDI'!$H$4:$H$28,'Base CDI'!$J$4:$J$29,S3763,"Cubic","Extrapolate=Linear","MultiX=Average","Skip=True","Sort=True")</f>
        <v>13.718780769492499</v>
      </c>
      <c r="U3763" s="43">
        <f ca="1">_xll.BInterpol('Base CDI'!$H$4:$H$28,'Base CDI'!$I$4:$I$29,S3763,"Cubic","Extrapolate=Linear","MultiX=Average","Skip=True","Sort=True")</f>
        <v>13.730552299627833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49608</v>
      </c>
      <c r="T3764" s="43">
        <f ca="1">_xll.BInterpol('Base CDI'!$H$4:$H$28,'Base CDI'!$J$4:$J$29,S3764,"Cubic","Extrapolate=Linear","MultiX=Average","Skip=True","Sort=True")</f>
        <v>13.718718142047182</v>
      </c>
      <c r="U3764" s="43">
        <f ca="1">_xll.BInterpol('Base CDI'!$H$4:$H$28,'Base CDI'!$I$4:$I$29,S3764,"Cubic","Extrapolate=Linear","MultiX=Average","Skip=True","Sort=True")</f>
        <v>13.730471253877397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49609</v>
      </c>
      <c r="T3765" s="43">
        <f ca="1">_xll.BInterpol('Base CDI'!$H$4:$H$28,'Base CDI'!$J$4:$J$29,S3765,"Cubic","Extrapolate=Linear","MultiX=Average","Skip=True","Sort=True")</f>
        <v>13.718655490192821</v>
      </c>
      <c r="U3765" s="43">
        <f ca="1">_xll.BInterpol('Base CDI'!$H$4:$H$28,'Base CDI'!$I$4:$I$29,S3765,"Cubic","Extrapolate=Linear","MultiX=Average","Skip=True","Sort=True")</f>
        <v>13.730390124044613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49610</v>
      </c>
      <c r="T3766" s="43">
        <f ca="1">_xll.BInterpol('Base CDI'!$H$4:$H$28,'Base CDI'!$J$4:$J$29,S3766,"Cubic","Extrapolate=Linear","MultiX=Average","Skip=True","Sort=True")</f>
        <v>13.71859281398566</v>
      </c>
      <c r="U3766" s="43">
        <f ca="1">_xll.BInterpol('Base CDI'!$H$4:$H$28,'Base CDI'!$I$4:$I$29,S3766,"Cubic","Extrapolate=Linear","MultiX=Average","Skip=True","Sort=True")</f>
        <v>13.730308910323219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49611</v>
      </c>
      <c r="T3767" s="43">
        <f ca="1">_xll.BInterpol('Base CDI'!$H$4:$H$28,'Base CDI'!$J$4:$J$29,S3767,"Cubic","Extrapolate=Linear","MultiX=Average","Skip=True","Sort=True")</f>
        <v>13.71853011348194</v>
      </c>
      <c r="U3767" s="43">
        <f ca="1">_xll.BInterpol('Base CDI'!$H$4:$H$28,'Base CDI'!$I$4:$I$29,S3767,"Cubic","Extrapolate=Linear","MultiX=Average","Skip=True","Sort=True")</f>
        <v>13.730227612906949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49612</v>
      </c>
      <c r="T3768" s="43">
        <f ca="1">_xll.BInterpol('Base CDI'!$H$4:$H$28,'Base CDI'!$J$4:$J$29,S3768,"Cubic","Extrapolate=Linear","MultiX=Average","Skip=True","Sort=True")</f>
        <v>13.718467388737901</v>
      </c>
      <c r="U3768" s="43">
        <f ca="1">_xll.BInterpol('Base CDI'!$H$4:$H$28,'Base CDI'!$I$4:$I$29,S3768,"Cubic","Extrapolate=Linear","MultiX=Average","Skip=True","Sort=True")</f>
        <v>13.730146231989547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49613</v>
      </c>
      <c r="T3769" s="43">
        <f ca="1">_xll.BInterpol('Base CDI'!$H$4:$H$28,'Base CDI'!$J$4:$J$29,S3769,"Cubic","Extrapolate=Linear","MultiX=Average","Skip=True","Sort=True")</f>
        <v>13.718404639809785</v>
      </c>
      <c r="U3769" s="43">
        <f ca="1">_xll.BInterpol('Base CDI'!$H$4:$H$28,'Base CDI'!$I$4:$I$29,S3769,"Cubic","Extrapolate=Linear","MultiX=Average","Skip=True","Sort=True")</f>
        <v>13.730064767764748</v>
      </c>
    </row>
    <row r="3770" spans="16:21" x14ac:dyDescent="0.25">
      <c r="P3770" s="10">
        <v>39996</v>
      </c>
      <c r="Q3770">
        <v>21.44651</v>
      </c>
      <c r="S3770" s="42">
        <f t="shared" ca="1" si="63"/>
        <v>49614</v>
      </c>
      <c r="T3770" s="43">
        <f ca="1">_xll.BInterpol('Base CDI'!$H$4:$H$28,'Base CDI'!$J$4:$J$29,S3770,"Cubic","Extrapolate=Linear","MultiX=Average","Skip=True","Sort=True")</f>
        <v>13.718341866753837</v>
      </c>
      <c r="U3770" s="43">
        <f ca="1">_xll.BInterpol('Base CDI'!$H$4:$H$28,'Base CDI'!$I$4:$I$29,S3770,"Cubic","Extrapolate=Linear","MultiX=Average","Skip=True","Sort=True")</f>
        <v>13.729983220426291</v>
      </c>
    </row>
    <row r="3771" spans="16:21" x14ac:dyDescent="0.25">
      <c r="P3771" s="10">
        <v>39997</v>
      </c>
      <c r="Q3771">
        <v>21.45393</v>
      </c>
      <c r="S3771" s="42">
        <f t="shared" ca="1" si="63"/>
        <v>49615</v>
      </c>
      <c r="T3771" s="43">
        <f ca="1">_xll.BInterpol('Base CDI'!$H$4:$H$28,'Base CDI'!$J$4:$J$29,S3771,"Cubic","Extrapolate=Linear","MultiX=Average","Skip=True","Sort=True")</f>
        <v>13.718279069626297</v>
      </c>
      <c r="U3771" s="43">
        <f ca="1">_xll.BInterpol('Base CDI'!$H$4:$H$28,'Base CDI'!$I$4:$I$29,S3771,"Cubic","Extrapolate=Linear","MultiX=Average","Skip=True","Sort=True")</f>
        <v>13.729901590167914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49616</v>
      </c>
      <c r="T3772" s="43">
        <f ca="1">_xll.BInterpol('Base CDI'!$H$4:$H$28,'Base CDI'!$J$4:$J$29,S3772,"Cubic","Extrapolate=Linear","MultiX=Average","Skip=True","Sort=True")</f>
        <v>13.718216248483408</v>
      </c>
      <c r="U3772" s="43">
        <f ca="1">_xll.BInterpol('Base CDI'!$H$4:$H$28,'Base CDI'!$I$4:$I$29,S3772,"Cubic","Extrapolate=Linear","MultiX=Average","Skip=True","Sort=True")</f>
        <v>13.729819877183356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49617</v>
      </c>
      <c r="T3773" s="43">
        <f ca="1">_xll.BInterpol('Base CDI'!$H$4:$H$28,'Base CDI'!$J$4:$J$29,S3773,"Cubic","Extrapolate=Linear","MultiX=Average","Skip=True","Sort=True")</f>
        <v>13.718153403381411</v>
      </c>
      <c r="U3773" s="43">
        <f ca="1">_xll.BInterpol('Base CDI'!$H$4:$H$28,'Base CDI'!$I$4:$I$29,S3773,"Cubic","Extrapolate=Linear","MultiX=Average","Skip=True","Sort=True")</f>
        <v>13.729738081666353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49618</v>
      </c>
      <c r="T3774" s="43">
        <f ca="1">_xll.BInterpol('Base CDI'!$H$4:$H$28,'Base CDI'!$J$4:$J$29,S3774,"Cubic","Extrapolate=Linear","MultiX=Average","Skip=True","Sort=True")</f>
        <v>13.718090534376548</v>
      </c>
      <c r="U3774" s="43">
        <f ca="1">_xll.BInterpol('Base CDI'!$H$4:$H$28,'Base CDI'!$I$4:$I$29,S3774,"Cubic","Extrapolate=Linear","MultiX=Average","Skip=True","Sort=True")</f>
        <v>13.729656203810643</v>
      </c>
    </row>
    <row r="3775" spans="16:21" x14ac:dyDescent="0.25">
      <c r="P3775" s="10">
        <v>40003</v>
      </c>
      <c r="Q3775">
        <v>21.48358</v>
      </c>
      <c r="S3775" s="42">
        <f t="shared" ca="1" si="63"/>
        <v>49619</v>
      </c>
      <c r="T3775" s="43">
        <f ca="1">_xll.BInterpol('Base CDI'!$H$4:$H$28,'Base CDI'!$J$4:$J$29,S3775,"Cubic","Extrapolate=Linear","MultiX=Average","Skip=True","Sort=True")</f>
        <v>13.718027641525063</v>
      </c>
      <c r="U3775" s="43">
        <f ca="1">_xll.BInterpol('Base CDI'!$H$4:$H$28,'Base CDI'!$I$4:$I$29,S3775,"Cubic","Extrapolate=Linear","MultiX=Average","Skip=True","Sort=True")</f>
        <v>13.729574243809967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49620</v>
      </c>
      <c r="T3776" s="43">
        <f ca="1">_xll.BInterpol('Base CDI'!$H$4:$H$28,'Base CDI'!$J$4:$J$29,S3776,"Cubic","Extrapolate=Linear","MultiX=Average","Skip=True","Sort=True")</f>
        <v>13.717964724883196</v>
      </c>
      <c r="U3776" s="43">
        <f ca="1">_xll.BInterpol('Base CDI'!$H$4:$H$28,'Base CDI'!$I$4:$I$29,S3776,"Cubic","Extrapolate=Linear","MultiX=Average","Skip=True","Sort=True")</f>
        <v>13.729492201858061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49621</v>
      </c>
      <c r="T3777" s="43">
        <f ca="1">_xll.BInterpol('Base CDI'!$H$4:$H$28,'Base CDI'!$J$4:$J$29,S3777,"Cubic","Extrapolate=Linear","MultiX=Average","Skip=True","Sort=True")</f>
        <v>13.717901784507189</v>
      </c>
      <c r="U3777" s="43">
        <f ca="1">_xll.BInterpol('Base CDI'!$H$4:$H$28,'Base CDI'!$I$4:$I$29,S3777,"Cubic","Extrapolate=Linear","MultiX=Average","Skip=True","Sort=True")</f>
        <v>13.729410078148664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49622</v>
      </c>
      <c r="T3778" s="43">
        <f ca="1">_xll.BInterpol('Base CDI'!$H$4:$H$28,'Base CDI'!$J$4:$J$29,S3778,"Cubic","Extrapolate=Linear","MultiX=Average","Skip=True","Sort=True")</f>
        <v>13.717838820453286</v>
      </c>
      <c r="U3778" s="43">
        <f ca="1">_xll.BInterpol('Base CDI'!$H$4:$H$28,'Base CDI'!$I$4:$I$29,S3778,"Cubic","Extrapolate=Linear","MultiX=Average","Skip=True","Sort=True")</f>
        <v>13.729327872875514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49623</v>
      </c>
      <c r="T3779" s="43">
        <f ca="1">_xll.BInterpol('Base CDI'!$H$4:$H$28,'Base CDI'!$J$4:$J$29,S3779,"Cubic","Extrapolate=Linear","MultiX=Average","Skip=True","Sort=True")</f>
        <v>13.717775832777727</v>
      </c>
      <c r="U3779" s="43">
        <f ca="1">_xll.BInterpol('Base CDI'!$H$4:$H$28,'Base CDI'!$I$4:$I$29,S3779,"Cubic","Extrapolate=Linear","MultiX=Average","Skip=True","Sort=True")</f>
        <v>13.729245586232347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49624</v>
      </c>
      <c r="T3780" s="43">
        <f ca="1">_xll.BInterpol('Base CDI'!$H$4:$H$28,'Base CDI'!$J$4:$J$29,S3780,"Cubic","Extrapolate=Linear","MultiX=Average","Skip=True","Sort=True")</f>
        <v>13.717712821536756</v>
      </c>
      <c r="U3780" s="43">
        <f ca="1">_xll.BInterpol('Base CDI'!$H$4:$H$28,'Base CDI'!$I$4:$I$29,S3780,"Cubic","Extrapolate=Linear","MultiX=Average","Skip=True","Sort=True")</f>
        <v>13.729163218412905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49625</v>
      </c>
      <c r="T3781" s="43">
        <f ca="1">_xll.BInterpol('Base CDI'!$H$4:$H$28,'Base CDI'!$J$4:$J$29,S3781,"Cubic","Extrapolate=Linear","MultiX=Average","Skip=True","Sort=True")</f>
        <v>13.717649786786613</v>
      </c>
      <c r="U3781" s="43">
        <f ca="1">_xll.BInterpol('Base CDI'!$H$4:$H$28,'Base CDI'!$I$4:$I$29,S3781,"Cubic","Extrapolate=Linear","MultiX=Average","Skip=True","Sort=True")</f>
        <v>13.729080769610924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49626</v>
      </c>
      <c r="T3782" s="43">
        <f ca="1">_xll.BInterpol('Base CDI'!$H$4:$H$28,'Base CDI'!$J$4:$J$29,S3782,"Cubic","Extrapolate=Linear","MultiX=Average","Skip=True","Sort=True")</f>
        <v>13.717586728583539</v>
      </c>
      <c r="U3782" s="43">
        <f ca="1">_xll.BInterpol('Base CDI'!$H$4:$H$28,'Base CDI'!$I$4:$I$29,S3782,"Cubic","Extrapolate=Linear","MultiX=Average","Skip=True","Sort=True")</f>
        <v>13.728998240020141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49627</v>
      </c>
      <c r="T3783" s="43">
        <f ca="1">_xll.BInterpol('Base CDI'!$H$4:$H$28,'Base CDI'!$J$4:$J$29,S3783,"Cubic","Extrapolate=Linear","MultiX=Average","Skip=True","Sort=True")</f>
        <v>13.71752364698378</v>
      </c>
      <c r="U3783" s="43">
        <f ca="1">_xll.BInterpol('Base CDI'!$H$4:$H$28,'Base CDI'!$I$4:$I$29,S3783,"Cubic","Extrapolate=Linear","MultiX=Average","Skip=True","Sort=True")</f>
        <v>13.728915629834297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49628</v>
      </c>
      <c r="T3784" s="43">
        <f ca="1">_xll.BInterpol('Base CDI'!$H$4:$H$28,'Base CDI'!$J$4:$J$29,S3784,"Cubic","Extrapolate=Linear","MultiX=Average","Skip=True","Sort=True")</f>
        <v>13.717460542043575</v>
      </c>
      <c r="U3784" s="43">
        <f ca="1">_xll.BInterpol('Base CDI'!$H$4:$H$28,'Base CDI'!$I$4:$I$29,S3784,"Cubic","Extrapolate=Linear","MultiX=Average","Skip=True","Sort=True")</f>
        <v>13.728832939247127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49629</v>
      </c>
      <c r="T3785" s="43">
        <f ca="1">_xll.BInterpol('Base CDI'!$H$4:$H$28,'Base CDI'!$J$4:$J$29,S3785,"Cubic","Extrapolate=Linear","MultiX=Average","Skip=True","Sort=True")</f>
        <v>13.717397413819167</v>
      </c>
      <c r="U3785" s="43">
        <f ca="1">_xll.BInterpol('Base CDI'!$H$4:$H$28,'Base CDI'!$I$4:$I$29,S3785,"Cubic","Extrapolate=Linear","MultiX=Average","Skip=True","Sort=True")</f>
        <v>13.728750168452372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49630</v>
      </c>
      <c r="T3786" s="43">
        <f ca="1">_xll.BInterpol('Base CDI'!$H$4:$H$28,'Base CDI'!$J$4:$J$29,S3786,"Cubic","Extrapolate=Linear","MultiX=Average","Skip=True","Sort=True")</f>
        <v>13.7173342623668</v>
      </c>
      <c r="U3786" s="43">
        <f ca="1">_xll.BInterpol('Base CDI'!$H$4:$H$28,'Base CDI'!$I$4:$I$29,S3786,"Cubic","Extrapolate=Linear","MultiX=Average","Skip=True","Sort=True")</f>
        <v>13.728667317643769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49631</v>
      </c>
      <c r="T3787" s="43">
        <f ca="1">_xll.BInterpol('Base CDI'!$H$4:$H$28,'Base CDI'!$J$4:$J$29,S3787,"Cubic","Extrapolate=Linear","MultiX=Average","Skip=True","Sort=True")</f>
        <v>13.717271087742711</v>
      </c>
      <c r="U3787" s="43">
        <f ca="1">_xll.BInterpol('Base CDI'!$H$4:$H$28,'Base CDI'!$I$4:$I$29,S3787,"Cubic","Extrapolate=Linear","MultiX=Average","Skip=True","Sort=True")</f>
        <v>13.728584387015054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49632</v>
      </c>
      <c r="T3788" s="43">
        <f ca="1">_xll.BInterpol('Base CDI'!$H$4:$H$28,'Base CDI'!$J$4:$J$29,S3788,"Cubic","Extrapolate=Linear","MultiX=Average","Skip=True","Sort=True")</f>
        <v>13.717207890003147</v>
      </c>
      <c r="U3788" s="43">
        <f ca="1">_xll.BInterpol('Base CDI'!$H$4:$H$28,'Base CDI'!$I$4:$I$29,S3788,"Cubic","Extrapolate=Linear","MultiX=Average","Skip=True","Sort=True")</f>
        <v>13.72850137675997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49633</v>
      </c>
      <c r="T3789" s="43">
        <f ca="1">_xll.BInterpol('Base CDI'!$H$4:$H$28,'Base CDI'!$J$4:$J$29,S3789,"Cubic","Extrapolate=Linear","MultiX=Average","Skip=True","Sort=True")</f>
        <v>13.717144669204346</v>
      </c>
      <c r="U3789" s="43">
        <f ca="1">_xll.BInterpol('Base CDI'!$H$4:$H$28,'Base CDI'!$I$4:$I$29,S3789,"Cubic","Extrapolate=Linear","MultiX=Average","Skip=True","Sort=True")</f>
        <v>13.72841828707225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49634</v>
      </c>
      <c r="T3790" s="43">
        <f ca="1">_xll.BInterpol('Base CDI'!$H$4:$H$28,'Base CDI'!$J$4:$J$29,S3790,"Cubic","Extrapolate=Linear","MultiX=Average","Skip=True","Sort=True")</f>
        <v>13.717081425402554</v>
      </c>
      <c r="U3790" s="43">
        <f ca="1">_xll.BInterpol('Base CDI'!$H$4:$H$28,'Base CDI'!$I$4:$I$29,S3790,"Cubic","Extrapolate=Linear","MultiX=Average","Skip=True","Sort=True")</f>
        <v>13.728335118145635</v>
      </c>
    </row>
    <row r="3791" spans="16:21" x14ac:dyDescent="0.25">
      <c r="P3791" s="10">
        <v>40025</v>
      </c>
      <c r="Q3791">
        <v>21.60014</v>
      </c>
      <c r="S3791" s="42">
        <f t="shared" ca="1" si="64"/>
        <v>49635</v>
      </c>
      <c r="T3791" s="43">
        <f ca="1">_xll.BInterpol('Base CDI'!$H$4:$H$28,'Base CDI'!$J$4:$J$29,S3791,"Cubic","Extrapolate=Linear","MultiX=Average","Skip=True","Sort=True")</f>
        <v>13.717018158654012</v>
      </c>
      <c r="U3791" s="43">
        <f ca="1">_xll.BInterpol('Base CDI'!$H$4:$H$28,'Base CDI'!$I$4:$I$29,S3791,"Cubic","Extrapolate=Linear","MultiX=Average","Skip=True","Sort=True")</f>
        <v>13.728251870173862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49636</v>
      </c>
      <c r="T3792" s="43">
        <f ca="1">_xll.BInterpol('Base CDI'!$H$4:$H$28,'Base CDI'!$J$4:$J$29,S3792,"Cubic","Extrapolate=Linear","MultiX=Average","Skip=True","Sort=True")</f>
        <v>13.716954869014959</v>
      </c>
      <c r="U3792" s="43">
        <f ca="1">_xll.BInterpol('Base CDI'!$H$4:$H$28,'Base CDI'!$I$4:$I$29,S3792,"Cubic","Extrapolate=Linear","MultiX=Average","Skip=True","Sort=True")</f>
        <v>13.728168543350671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49637</v>
      </c>
      <c r="T3793" s="43">
        <f ca="1">_xll.BInterpol('Base CDI'!$H$4:$H$28,'Base CDI'!$J$4:$J$29,S3793,"Cubic","Extrapolate=Linear","MultiX=Average","Skip=True","Sort=True")</f>
        <v>13.716891556541642</v>
      </c>
      <c r="U3793" s="43">
        <f ca="1">_xll.BInterpol('Base CDI'!$H$4:$H$28,'Base CDI'!$I$4:$I$29,S3793,"Cubic","Extrapolate=Linear","MultiX=Average","Skip=True","Sort=True")</f>
        <v>13.728085137869797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49638</v>
      </c>
      <c r="T3794" s="43">
        <f ca="1">_xll.BInterpol('Base CDI'!$H$4:$H$28,'Base CDI'!$J$4:$J$29,S3794,"Cubic","Extrapolate=Linear","MultiX=Average","Skip=True","Sort=True")</f>
        <v>13.716828221290298</v>
      </c>
      <c r="U3794" s="43">
        <f ca="1">_xll.BInterpol('Base CDI'!$H$4:$H$28,'Base CDI'!$I$4:$I$29,S3794,"Cubic","Extrapolate=Linear","MultiX=Average","Skip=True","Sort=True")</f>
        <v>13.728001653924981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49639</v>
      </c>
      <c r="T3795" s="43">
        <f ca="1">_xll.BInterpol('Base CDI'!$H$4:$H$28,'Base CDI'!$J$4:$J$29,S3795,"Cubic","Extrapolate=Linear","MultiX=Average","Skip=True","Sort=True")</f>
        <v>13.716764863317172</v>
      </c>
      <c r="U3795" s="43">
        <f ca="1">_xll.BInterpol('Base CDI'!$H$4:$H$28,'Base CDI'!$I$4:$I$29,S3795,"Cubic","Extrapolate=Linear","MultiX=Average","Skip=True","Sort=True")</f>
        <v>13.727918091709959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49640</v>
      </c>
      <c r="T3796" s="43">
        <f ca="1">_xll.BInterpol('Base CDI'!$H$4:$H$28,'Base CDI'!$J$4:$J$29,S3796,"Cubic","Extrapolate=Linear","MultiX=Average","Skip=True","Sort=True")</f>
        <v>13.716701482678506</v>
      </c>
      <c r="U3796" s="43">
        <f ca="1">_xll.BInterpol('Base CDI'!$H$4:$H$28,'Base CDI'!$I$4:$I$29,S3796,"Cubic","Extrapolate=Linear","MultiX=Average","Skip=True","Sort=True")</f>
        <v>13.727834451418472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49641</v>
      </c>
      <c r="T3797" s="43">
        <f ca="1">_xll.BInterpol('Base CDI'!$H$4:$H$28,'Base CDI'!$J$4:$J$29,S3797,"Cubic","Extrapolate=Linear","MultiX=Average","Skip=True","Sort=True")</f>
        <v>13.71663807943054</v>
      </c>
      <c r="U3797" s="43">
        <f ca="1">_xll.BInterpol('Base CDI'!$H$4:$H$28,'Base CDI'!$I$4:$I$29,S3797,"Cubic","Extrapolate=Linear","MultiX=Average","Skip=True","Sort=True")</f>
        <v>13.727750733244255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49642</v>
      </c>
      <c r="T3798" s="43">
        <f ca="1">_xll.BInterpol('Base CDI'!$H$4:$H$28,'Base CDI'!$J$4:$J$29,S3798,"Cubic","Extrapolate=Linear","MultiX=Average","Skip=True","Sort=True")</f>
        <v>13.716574653629518</v>
      </c>
      <c r="U3798" s="43">
        <f ca="1">_xll.BInterpol('Base CDI'!$H$4:$H$28,'Base CDI'!$I$4:$I$29,S3798,"Cubic","Extrapolate=Linear","MultiX=Average","Skip=True","Sort=True")</f>
        <v>13.727666937381048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49643</v>
      </c>
      <c r="T3799" s="43">
        <f ca="1">_xll.BInterpol('Base CDI'!$H$4:$H$28,'Base CDI'!$J$4:$J$29,S3799,"Cubic","Extrapolate=Linear","MultiX=Average","Skip=True","Sort=True")</f>
        <v>13.716511205331681</v>
      </c>
      <c r="U3799" s="43">
        <f ca="1">_xll.BInterpol('Base CDI'!$H$4:$H$28,'Base CDI'!$I$4:$I$29,S3799,"Cubic","Extrapolate=Linear","MultiX=Average","Skip=True","Sort=True")</f>
        <v>13.727583064022587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49644</v>
      </c>
      <c r="T3800" s="43">
        <f ca="1">_xll.BInterpol('Base CDI'!$H$4:$H$28,'Base CDI'!$J$4:$J$29,S3800,"Cubic","Extrapolate=Linear","MultiX=Average","Skip=True","Sort=True")</f>
        <v>13.716447734593272</v>
      </c>
      <c r="U3800" s="43">
        <f ca="1">_xll.BInterpol('Base CDI'!$H$4:$H$28,'Base CDI'!$I$4:$I$29,S3800,"Cubic","Extrapolate=Linear","MultiX=Average","Skip=True","Sort=True")</f>
        <v>13.727499113362613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49645</v>
      </c>
      <c r="T3801" s="43">
        <f ca="1">_xll.BInterpol('Base CDI'!$H$4:$H$28,'Base CDI'!$J$4:$J$29,S3801,"Cubic","Extrapolate=Linear","MultiX=Average","Skip=True","Sort=True")</f>
        <v>13.716384241470532</v>
      </c>
      <c r="U3801" s="43">
        <f ca="1">_xll.BInterpol('Base CDI'!$H$4:$H$28,'Base CDI'!$I$4:$I$29,S3801,"Cubic","Extrapolate=Linear","MultiX=Average","Skip=True","Sort=True")</f>
        <v>13.727415085594863</v>
      </c>
    </row>
    <row r="3802" spans="16:21" x14ac:dyDescent="0.25">
      <c r="P3802" s="10">
        <v>40042</v>
      </c>
      <c r="Q3802">
        <v>21.67822</v>
      </c>
      <c r="S3802" s="42">
        <f t="shared" ca="1" si="64"/>
        <v>49646</v>
      </c>
      <c r="T3802" s="43">
        <f ca="1">_xll.BInterpol('Base CDI'!$H$4:$H$28,'Base CDI'!$J$4:$J$29,S3802,"Cubic","Extrapolate=Linear","MultiX=Average","Skip=True","Sort=True")</f>
        <v>13.716320726019704</v>
      </c>
      <c r="U3802" s="43">
        <f ca="1">_xll.BInterpol('Base CDI'!$H$4:$H$28,'Base CDI'!$I$4:$I$29,S3802,"Cubic","Extrapolate=Linear","MultiX=Average","Skip=True","Sort=True")</f>
        <v>13.727330980913075</v>
      </c>
    </row>
    <row r="3803" spans="16:21" x14ac:dyDescent="0.25">
      <c r="P3803" s="10">
        <v>40043</v>
      </c>
      <c r="Q3803">
        <v>21.68534</v>
      </c>
      <c r="S3803" s="42">
        <f t="shared" ca="1" si="64"/>
        <v>49647</v>
      </c>
      <c r="T3803" s="43">
        <f ca="1">_xll.BInterpol('Base CDI'!$H$4:$H$28,'Base CDI'!$J$4:$J$29,S3803,"Cubic","Extrapolate=Linear","MultiX=Average","Skip=True","Sort=True")</f>
        <v>13.71625718829703</v>
      </c>
      <c r="U3803" s="43">
        <f ca="1">_xll.BInterpol('Base CDI'!$H$4:$H$28,'Base CDI'!$I$4:$I$29,S3803,"Cubic","Extrapolate=Linear","MultiX=Average","Skip=True","Sort=True")</f>
        <v>13.727246799510986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49648</v>
      </c>
      <c r="T3804" s="43">
        <f ca="1">_xll.BInterpol('Base CDI'!$H$4:$H$28,'Base CDI'!$J$4:$J$29,S3804,"Cubic","Extrapolate=Linear","MultiX=Average","Skip=True","Sort=True")</f>
        <v>13.716193628358752</v>
      </c>
      <c r="U3804" s="43">
        <f ca="1">_xll.BInterpol('Base CDI'!$H$4:$H$28,'Base CDI'!$I$4:$I$29,S3804,"Cubic","Extrapolate=Linear","MultiX=Average","Skip=True","Sort=True")</f>
        <v>13.727162541582336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49649</v>
      </c>
      <c r="T3805" s="43">
        <f ca="1">_xll.BInterpol('Base CDI'!$H$4:$H$28,'Base CDI'!$J$4:$J$29,S3805,"Cubic","Extrapolate=Linear","MultiX=Average","Skip=True","Sort=True")</f>
        <v>13.716130046261112</v>
      </c>
      <c r="U3805" s="43">
        <f ca="1">_xll.BInterpol('Base CDI'!$H$4:$H$28,'Base CDI'!$I$4:$I$29,S3805,"Cubic","Extrapolate=Linear","MultiX=Average","Skip=True","Sort=True")</f>
        <v>13.727078207320861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49650</v>
      </c>
      <c r="T3806" s="43">
        <f ca="1">_xll.BInterpol('Base CDI'!$H$4:$H$28,'Base CDI'!$J$4:$J$29,S3806,"Cubic","Extrapolate=Linear","MultiX=Average","Skip=True","Sort=True")</f>
        <v>13.716066442060351</v>
      </c>
      <c r="U3806" s="43">
        <f ca="1">_xll.BInterpol('Base CDI'!$H$4:$H$28,'Base CDI'!$I$4:$I$29,S3806,"Cubic","Extrapolate=Linear","MultiX=Average","Skip=True","Sort=True")</f>
        <v>13.726993796920302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49651</v>
      </c>
      <c r="T3807" s="43">
        <f ca="1">_xll.BInterpol('Base CDI'!$H$4:$H$28,'Base CDI'!$J$4:$J$29,S3807,"Cubic","Extrapolate=Linear","MultiX=Average","Skip=True","Sort=True")</f>
        <v>13.716002815812711</v>
      </c>
      <c r="U3807" s="43">
        <f ca="1">_xll.BInterpol('Base CDI'!$H$4:$H$28,'Base CDI'!$I$4:$I$29,S3807,"Cubic","Extrapolate=Linear","MultiX=Average","Skip=True","Sort=True")</f>
        <v>13.726909310574396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49652</v>
      </c>
      <c r="T3808" s="43">
        <f ca="1">_xll.BInterpol('Base CDI'!$H$4:$H$28,'Base CDI'!$J$4:$J$29,S3808,"Cubic","Extrapolate=Linear","MultiX=Average","Skip=True","Sort=True")</f>
        <v>13.715939167574435</v>
      </c>
      <c r="U3808" s="43">
        <f ca="1">_xll.BInterpol('Base CDI'!$H$4:$H$28,'Base CDI'!$I$4:$I$29,S3808,"Cubic","Extrapolate=Linear","MultiX=Average","Skip=True","Sort=True")</f>
        <v>13.726824748476879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49653</v>
      </c>
      <c r="T3809" s="43">
        <f ca="1">_xll.BInterpol('Base CDI'!$H$4:$H$28,'Base CDI'!$J$4:$J$29,S3809,"Cubic","Extrapolate=Linear","MultiX=Average","Skip=True","Sort=True")</f>
        <v>13.715875497401765</v>
      </c>
      <c r="U3809" s="43">
        <f ca="1">_xll.BInterpol('Base CDI'!$H$4:$H$28,'Base CDI'!$I$4:$I$29,S3809,"Cubic","Extrapolate=Linear","MultiX=Average","Skip=True","Sort=True")</f>
        <v>13.726740110821492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49654</v>
      </c>
      <c r="T3810" s="43">
        <f ca="1">_xll.BInterpol('Base CDI'!$H$4:$H$28,'Base CDI'!$J$4:$J$29,S3810,"Cubic","Extrapolate=Linear","MultiX=Average","Skip=True","Sort=True")</f>
        <v>13.715811805350944</v>
      </c>
      <c r="U3810" s="43">
        <f ca="1">_xll.BInterpol('Base CDI'!$H$4:$H$28,'Base CDI'!$I$4:$I$29,S3810,"Cubic","Extrapolate=Linear","MultiX=Average","Skip=True","Sort=True")</f>
        <v>13.726655397801972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49655</v>
      </c>
      <c r="T3811" s="43">
        <f ca="1">_xll.BInterpol('Base CDI'!$H$4:$H$28,'Base CDI'!$J$4:$J$29,S3811,"Cubic","Extrapolate=Linear","MultiX=Average","Skip=True","Sort=True")</f>
        <v>13.715748091478211</v>
      </c>
      <c r="U3811" s="43">
        <f ca="1">_xll.BInterpol('Base CDI'!$H$4:$H$28,'Base CDI'!$I$4:$I$29,S3811,"Cubic","Extrapolate=Linear","MultiX=Average","Skip=True","Sort=True")</f>
        <v>13.726570609612056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49656</v>
      </c>
      <c r="T3812" s="43">
        <f ca="1">_xll.BInterpol('Base CDI'!$H$4:$H$28,'Base CDI'!$J$4:$J$29,S3812,"Cubic","Extrapolate=Linear","MultiX=Average","Skip=True","Sort=True")</f>
        <v>13.715684355839812</v>
      </c>
      <c r="U3812" s="43">
        <f ca="1">_xll.BInterpol('Base CDI'!$H$4:$H$28,'Base CDI'!$I$4:$I$29,S3812,"Cubic","Extrapolate=Linear","MultiX=Average","Skip=True","Sort=True")</f>
        <v>13.726485746445483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49657</v>
      </c>
      <c r="T3813" s="43">
        <f ca="1">_xll.BInterpol('Base CDI'!$H$4:$H$28,'Base CDI'!$J$4:$J$29,S3813,"Cubic","Extrapolate=Linear","MultiX=Average","Skip=True","Sort=True")</f>
        <v>13.715620598491986</v>
      </c>
      <c r="U3813" s="43">
        <f ca="1">_xll.BInterpol('Base CDI'!$H$4:$H$28,'Base CDI'!$I$4:$I$29,S3813,"Cubic","Extrapolate=Linear","MultiX=Average","Skip=True","Sort=True")</f>
        <v>13.726400808495994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49658</v>
      </c>
      <c r="T3814" s="43">
        <f ca="1">_xll.BInterpol('Base CDI'!$H$4:$H$28,'Base CDI'!$J$4:$J$29,S3814,"Cubic","Extrapolate=Linear","MultiX=Average","Skip=True","Sort=True")</f>
        <v>13.715556819490976</v>
      </c>
      <c r="U3814" s="43">
        <f ca="1">_xll.BInterpol('Base CDI'!$H$4:$H$28,'Base CDI'!$I$4:$I$29,S3814,"Cubic","Extrapolate=Linear","MultiX=Average","Skip=True","Sort=True")</f>
        <v>13.726315795957323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49659</v>
      </c>
      <c r="T3815" s="43">
        <f ca="1">_xll.BInterpol('Base CDI'!$H$4:$H$28,'Base CDI'!$J$4:$J$29,S3815,"Cubic","Extrapolate=Linear","MultiX=Average","Skip=True","Sort=True")</f>
        <v>13.715493018893023</v>
      </c>
      <c r="U3815" s="43">
        <f ca="1">_xll.BInterpol('Base CDI'!$H$4:$H$28,'Base CDI'!$I$4:$I$29,S3815,"Cubic","Extrapolate=Linear","MultiX=Average","Skip=True","Sort=True")</f>
        <v>13.726230709023209</v>
      </c>
    </row>
    <row r="3816" spans="16:21" x14ac:dyDescent="0.25">
      <c r="P3816" s="10">
        <v>40060</v>
      </c>
      <c r="Q3816">
        <v>21.77805</v>
      </c>
      <c r="S3816" s="42">
        <f t="shared" ca="1" si="64"/>
        <v>49660</v>
      </c>
      <c r="T3816" s="43">
        <f ca="1">_xll.BInterpol('Base CDI'!$H$4:$H$28,'Base CDI'!$J$4:$J$29,S3816,"Cubic","Extrapolate=Linear","MultiX=Average","Skip=True","Sort=True")</f>
        <v>13.715429196754371</v>
      </c>
      <c r="U3816" s="43">
        <f ca="1">_xll.BInterpol('Base CDI'!$H$4:$H$28,'Base CDI'!$I$4:$I$29,S3816,"Cubic","Extrapolate=Linear","MultiX=Average","Skip=True","Sort=True")</f>
        <v>13.726145547887391</v>
      </c>
    </row>
    <row r="3817" spans="16:21" x14ac:dyDescent="0.25">
      <c r="P3817" s="10">
        <v>40064</v>
      </c>
      <c r="Q3817">
        <v>21.7852</v>
      </c>
      <c r="S3817" s="42">
        <f t="shared" ca="1" si="64"/>
        <v>49661</v>
      </c>
      <c r="T3817" s="43">
        <f ca="1">_xll.BInterpol('Base CDI'!$H$4:$H$28,'Base CDI'!$J$4:$J$29,S3817,"Cubic","Extrapolate=Linear","MultiX=Average","Skip=True","Sort=True")</f>
        <v>13.715365353131261</v>
      </c>
      <c r="U3817" s="43">
        <f ca="1">_xll.BInterpol('Base CDI'!$H$4:$H$28,'Base CDI'!$I$4:$I$29,S3817,"Cubic","Extrapolate=Linear","MultiX=Average","Skip=True","Sort=True")</f>
        <v>13.726060312743607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49662</v>
      </c>
      <c r="T3818" s="43">
        <f ca="1">_xll.BInterpol('Base CDI'!$H$4:$H$28,'Base CDI'!$J$4:$J$29,S3818,"Cubic","Extrapolate=Linear","MultiX=Average","Skip=True","Sort=True")</f>
        <v>13.715301488079936</v>
      </c>
      <c r="U3818" s="43">
        <f ca="1">_xll.BInterpol('Base CDI'!$H$4:$H$28,'Base CDI'!$I$4:$I$29,S3818,"Cubic","Extrapolate=Linear","MultiX=Average","Skip=True","Sort=True")</f>
        <v>13.725975003785594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49663</v>
      </c>
      <c r="T3819" s="43">
        <f ca="1">_xll.BInterpol('Base CDI'!$H$4:$H$28,'Base CDI'!$J$4:$J$29,S3819,"Cubic","Extrapolate=Linear","MultiX=Average","Skip=True","Sort=True")</f>
        <v>13.715237601656636</v>
      </c>
      <c r="U3819" s="43">
        <f ca="1">_xll.BInterpol('Base CDI'!$H$4:$H$28,'Base CDI'!$I$4:$I$29,S3819,"Cubic","Extrapolate=Linear","MultiX=Average","Skip=True","Sort=True")</f>
        <v>13.725889621207093</v>
      </c>
    </row>
    <row r="3820" spans="16:21" x14ac:dyDescent="0.25">
      <c r="P3820" s="10">
        <v>40067</v>
      </c>
      <c r="Q3820">
        <v>21.80667</v>
      </c>
      <c r="S3820" s="42">
        <f t="shared" ca="1" si="64"/>
        <v>49664</v>
      </c>
      <c r="T3820" s="43">
        <f ca="1">_xll.BInterpol('Base CDI'!$H$4:$H$28,'Base CDI'!$J$4:$J$29,S3820,"Cubic","Extrapolate=Linear","MultiX=Average","Skip=True","Sort=True")</f>
        <v>13.715173693917604</v>
      </c>
      <c r="U3820" s="43">
        <f ca="1">_xll.BInterpol('Base CDI'!$H$4:$H$28,'Base CDI'!$I$4:$I$29,S3820,"Cubic","Extrapolate=Linear","MultiX=Average","Skip=True","Sort=True")</f>
        <v>13.72580416520184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49665</v>
      </c>
      <c r="T3821" s="43">
        <f ca="1">_xll.BInterpol('Base CDI'!$H$4:$H$28,'Base CDI'!$J$4:$J$29,S3821,"Cubic","Extrapolate=Linear","MultiX=Average","Skip=True","Sort=True")</f>
        <v>13.715109764919085</v>
      </c>
      <c r="U3821" s="43">
        <f ca="1">_xll.BInterpol('Base CDI'!$H$4:$H$28,'Base CDI'!$I$4:$I$29,S3821,"Cubic","Extrapolate=Linear","MultiX=Average","Skip=True","Sort=True")</f>
        <v>13.725718635963572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49666</v>
      </c>
      <c r="T3822" s="43">
        <f ca="1">_xll.BInterpol('Base CDI'!$H$4:$H$28,'Base CDI'!$J$4:$J$29,S3822,"Cubic","Extrapolate=Linear","MultiX=Average","Skip=True","Sort=True")</f>
        <v>13.715045814717316</v>
      </c>
      <c r="U3822" s="43">
        <f ca="1">_xll.BInterpol('Base CDI'!$H$4:$H$28,'Base CDI'!$I$4:$I$29,S3822,"Cubic","Extrapolate=Linear","MultiX=Average","Skip=True","Sort=True")</f>
        <v>13.72563303368603</v>
      </c>
    </row>
    <row r="3823" spans="16:21" x14ac:dyDescent="0.25">
      <c r="P3823" s="10">
        <v>40072</v>
      </c>
      <c r="Q3823">
        <v>21.82816</v>
      </c>
      <c r="S3823" s="42">
        <f t="shared" ca="1" si="64"/>
        <v>49667</v>
      </c>
      <c r="T3823" s="43">
        <f ca="1">_xll.BInterpol('Base CDI'!$H$4:$H$28,'Base CDI'!$J$4:$J$29,S3823,"Cubic","Extrapolate=Linear","MultiX=Average","Skip=True","Sort=True")</f>
        <v>13.714981843368541</v>
      </c>
      <c r="U3823" s="43">
        <f ca="1">_xll.BInterpol('Base CDI'!$H$4:$H$28,'Base CDI'!$I$4:$I$29,S3823,"Cubic","Extrapolate=Linear","MultiX=Average","Skip=True","Sort=True")</f>
        <v>13.725547358562951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49668</v>
      </c>
      <c r="T3824" s="43">
        <f ca="1">_xll.BInterpol('Base CDI'!$H$4:$H$28,'Base CDI'!$J$4:$J$29,S3824,"Cubic","Extrapolate=Linear","MultiX=Average","Skip=True","Sort=True")</f>
        <v>13.714917850929004</v>
      </c>
      <c r="U3824" s="43">
        <f ca="1">_xll.BInterpol('Base CDI'!$H$4:$H$28,'Base CDI'!$I$4:$I$29,S3824,"Cubic","Extrapolate=Linear","MultiX=Average","Skip=True","Sort=True")</f>
        <v>13.725461610788072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49669</v>
      </c>
      <c r="T3825" s="43">
        <f ca="1">_xll.BInterpol('Base CDI'!$H$4:$H$28,'Base CDI'!$J$4:$J$29,S3825,"Cubic","Extrapolate=Linear","MultiX=Average","Skip=True","Sort=True")</f>
        <v>13.714853837454944</v>
      </c>
      <c r="U3825" s="43">
        <f ca="1">_xll.BInterpol('Base CDI'!$H$4:$H$28,'Base CDI'!$I$4:$I$29,S3825,"Cubic","Extrapolate=Linear","MultiX=Average","Skip=True","Sort=True")</f>
        <v>13.72537579055513</v>
      </c>
    </row>
    <row r="3826" spans="16:21" x14ac:dyDescent="0.25">
      <c r="P3826" s="10">
        <v>40077</v>
      </c>
      <c r="Q3826">
        <v>21.84967</v>
      </c>
      <c r="S3826" s="42">
        <f t="shared" ca="1" si="64"/>
        <v>49670</v>
      </c>
      <c r="T3826" s="43">
        <f ca="1">_xll.BInterpol('Base CDI'!$H$4:$H$28,'Base CDI'!$J$4:$J$29,S3826,"Cubic","Extrapolate=Linear","MultiX=Average","Skip=True","Sort=True")</f>
        <v>13.714789803002605</v>
      </c>
      <c r="U3826" s="43">
        <f ca="1">_xll.BInterpol('Base CDI'!$H$4:$H$28,'Base CDI'!$I$4:$I$29,S3826,"Cubic","Extrapolate=Linear","MultiX=Average","Skip=True","Sort=True")</f>
        <v>13.725289898057868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49671</v>
      </c>
      <c r="T3827" s="43">
        <f ca="1">_xll.BInterpol('Base CDI'!$H$4:$H$28,'Base CDI'!$J$4:$J$29,S3827,"Cubic","Extrapolate=Linear","MultiX=Average","Skip=True","Sort=True")</f>
        <v>13.714725747628227</v>
      </c>
      <c r="U3827" s="43">
        <f ca="1">_xll.BInterpol('Base CDI'!$H$4:$H$28,'Base CDI'!$I$4:$I$29,S3827,"Cubic","Extrapolate=Linear","MultiX=Average","Skip=True","Sort=True")</f>
        <v>13.72520393349002</v>
      </c>
    </row>
    <row r="3828" spans="16:21" x14ac:dyDescent="0.25">
      <c r="P3828" s="10">
        <v>40079</v>
      </c>
      <c r="Q3828">
        <v>21.86403</v>
      </c>
      <c r="S3828" s="42">
        <f t="shared" ca="1" si="64"/>
        <v>49672</v>
      </c>
      <c r="T3828" s="43">
        <f ca="1">_xll.BInterpol('Base CDI'!$H$4:$H$28,'Base CDI'!$J$4:$J$29,S3828,"Cubic","Extrapolate=Linear","MultiX=Average","Skip=True","Sort=True")</f>
        <v>13.714661671388056</v>
      </c>
      <c r="U3828" s="43">
        <f ca="1">_xll.BInterpol('Base CDI'!$H$4:$H$28,'Base CDI'!$I$4:$I$29,S3828,"Cubic","Extrapolate=Linear","MultiX=Average","Skip=True","Sort=True")</f>
        <v>13.725117897045326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49673</v>
      </c>
      <c r="T3829" s="43">
        <f ca="1">_xll.BInterpol('Base CDI'!$H$4:$H$28,'Base CDI'!$J$4:$J$29,S3829,"Cubic","Extrapolate=Linear","MultiX=Average","Skip=True","Sort=True")</f>
        <v>13.714597574338331</v>
      </c>
      <c r="U3829" s="43">
        <f ca="1">_xll.BInterpol('Base CDI'!$H$4:$H$28,'Base CDI'!$I$4:$I$29,S3829,"Cubic","Extrapolate=Linear","MultiX=Average","Skip=True","Sort=True")</f>
        <v>13.725031788917523</v>
      </c>
    </row>
    <row r="3830" spans="16:21" x14ac:dyDescent="0.25">
      <c r="P3830" s="10">
        <v>40081</v>
      </c>
      <c r="Q3830">
        <v>21.87839</v>
      </c>
      <c r="S3830" s="42">
        <f t="shared" ca="1" si="64"/>
        <v>49674</v>
      </c>
      <c r="T3830" s="43">
        <f ca="1">_xll.BInterpol('Base CDI'!$H$4:$H$28,'Base CDI'!$J$4:$J$29,S3830,"Cubic","Extrapolate=Linear","MultiX=Average","Skip=True","Sort=True")</f>
        <v>13.714533456535294</v>
      </c>
      <c r="U3830" s="43">
        <f ca="1">_xll.BInterpol('Base CDI'!$H$4:$H$28,'Base CDI'!$I$4:$I$29,S3830,"Cubic","Extrapolate=Linear","MultiX=Average","Skip=True","Sort=True")</f>
        <v>13.724945609300349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49675</v>
      </c>
      <c r="T3831" s="43">
        <f ca="1">_xll.BInterpol('Base CDI'!$H$4:$H$28,'Base CDI'!$J$4:$J$29,S3831,"Cubic","Extrapolate=Linear","MultiX=Average","Skip=True","Sort=True")</f>
        <v>13.714469318035187</v>
      </c>
      <c r="U3831" s="43">
        <f ca="1">_xll.BInterpol('Base CDI'!$H$4:$H$28,'Base CDI'!$I$4:$I$29,S3831,"Cubic","Extrapolate=Linear","MultiX=Average","Skip=True","Sort=True")</f>
        <v>13.724859358387544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49676</v>
      </c>
      <c r="T3832" s="43">
        <f ca="1">_xll.BInterpol('Base CDI'!$H$4:$H$28,'Base CDI'!$J$4:$J$29,S3832,"Cubic","Extrapolate=Linear","MultiX=Average","Skip=True","Sort=True")</f>
        <v>13.714405158894253</v>
      </c>
      <c r="U3832" s="43">
        <f ca="1">_xll.BInterpol('Base CDI'!$H$4:$H$28,'Base CDI'!$I$4:$I$29,S3832,"Cubic","Extrapolate=Linear","MultiX=Average","Skip=True","Sort=True")</f>
        <v>13.724773036372843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49677</v>
      </c>
      <c r="T3833" s="43">
        <f ca="1">_xll.BInterpol('Base CDI'!$H$4:$H$28,'Base CDI'!$J$4:$J$29,S3833,"Cubic","Extrapolate=Linear","MultiX=Average","Skip=True","Sort=True")</f>
        <v>13.714340979168735</v>
      </c>
      <c r="U3833" s="43">
        <f ca="1">_xll.BInterpol('Base CDI'!$H$4:$H$28,'Base CDI'!$I$4:$I$29,S3833,"Cubic","Extrapolate=Linear","MultiX=Average","Skip=True","Sort=True")</f>
        <v>13.724686643449989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49678</v>
      </c>
      <c r="T3834" s="43">
        <f ca="1">_xll.BInterpol('Base CDI'!$H$4:$H$28,'Base CDI'!$J$4:$J$29,S3834,"Cubic","Extrapolate=Linear","MultiX=Average","Skip=True","Sort=True")</f>
        <v>13.714276778914872</v>
      </c>
      <c r="U3834" s="43">
        <f ca="1">_xll.BInterpol('Base CDI'!$H$4:$H$28,'Base CDI'!$I$4:$I$29,S3834,"Cubic","Extrapolate=Linear","MultiX=Average","Skip=True","Sort=True")</f>
        <v>13.724600179812715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49679</v>
      </c>
      <c r="T3835" s="43">
        <f ca="1">_xll.BInterpol('Base CDI'!$H$4:$H$28,'Base CDI'!$J$4:$J$29,S3835,"Cubic","Extrapolate=Linear","MultiX=Average","Skip=True","Sort=True")</f>
        <v>13.714212558188908</v>
      </c>
      <c r="U3835" s="43">
        <f ca="1">_xll.BInterpol('Base CDI'!$H$4:$H$28,'Base CDI'!$I$4:$I$29,S3835,"Cubic","Extrapolate=Linear","MultiX=Average","Skip=True","Sort=True")</f>
        <v>13.724513645654762</v>
      </c>
    </row>
    <row r="3836" spans="16:21" x14ac:dyDescent="0.25">
      <c r="P3836" s="10">
        <v>40091</v>
      </c>
      <c r="Q3836">
        <v>21.92146</v>
      </c>
      <c r="S3836" s="42">
        <f t="shared" ca="1" si="64"/>
        <v>49680</v>
      </c>
      <c r="T3836" s="43">
        <f ca="1">_xll.BInterpol('Base CDI'!$H$4:$H$28,'Base CDI'!$J$4:$J$29,S3836,"Cubic","Extrapolate=Linear","MultiX=Average","Skip=True","Sort=True")</f>
        <v>13.714148317047087</v>
      </c>
      <c r="U3836" s="43">
        <f ca="1">_xll.BInterpol('Base CDI'!$H$4:$H$28,'Base CDI'!$I$4:$I$29,S3836,"Cubic","Extrapolate=Linear","MultiX=Average","Skip=True","Sort=True")</f>
        <v>13.724427041169866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49681</v>
      </c>
      <c r="T3837" s="43">
        <f ca="1">_xll.BInterpol('Base CDI'!$H$4:$H$28,'Base CDI'!$J$4:$J$29,S3837,"Cubic","Extrapolate=Linear","MultiX=Average","Skip=True","Sort=True")</f>
        <v>13.714084055545646</v>
      </c>
      <c r="U3837" s="43">
        <f ca="1">_xll.BInterpol('Base CDI'!$H$4:$H$28,'Base CDI'!$I$4:$I$29,S3837,"Cubic","Extrapolate=Linear","MultiX=Average","Skip=True","Sort=True")</f>
        <v>13.724340366551766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49682</v>
      </c>
      <c r="T3838" s="43">
        <f ca="1">_xll.BInterpol('Base CDI'!$H$4:$H$28,'Base CDI'!$J$4:$J$29,S3838,"Cubic","Extrapolate=Linear","MultiX=Average","Skip=True","Sort=True")</f>
        <v>13.714019773740832</v>
      </c>
      <c r="U3838" s="43">
        <f ca="1">_xll.BInterpol('Base CDI'!$H$4:$H$28,'Base CDI'!$I$4:$I$29,S3838,"Cubic","Extrapolate=Linear","MultiX=Average","Skip=True","Sort=True")</f>
        <v>13.724253621994203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49683</v>
      </c>
      <c r="T3839" s="43">
        <f ca="1">_xll.BInterpol('Base CDI'!$H$4:$H$28,'Base CDI'!$J$4:$J$29,S3839,"Cubic","Extrapolate=Linear","MultiX=Average","Skip=True","Sort=True")</f>
        <v>13.713955471688884</v>
      </c>
      <c r="U3839" s="43">
        <f ca="1">_xll.BInterpol('Base CDI'!$H$4:$H$28,'Base CDI'!$I$4:$I$29,S3839,"Cubic","Extrapolate=Linear","MultiX=Average","Skip=True","Sort=True")</f>
        <v>13.724166807690912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49684</v>
      </c>
      <c r="T3840" s="43">
        <f ca="1">_xll.BInterpol('Base CDI'!$H$4:$H$28,'Base CDI'!$J$4:$J$29,S3840,"Cubic","Extrapolate=Linear","MultiX=Average","Skip=True","Sort=True")</f>
        <v>13.713891149446045</v>
      </c>
      <c r="U3840" s="43">
        <f ca="1">_xll.BInterpol('Base CDI'!$H$4:$H$28,'Base CDI'!$I$4:$I$29,S3840,"Cubic","Extrapolate=Linear","MultiX=Average","Skip=True","Sort=True")</f>
        <v>13.724079923835632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49685</v>
      </c>
      <c r="T3841" s="43">
        <f ca="1">_xll.BInterpol('Base CDI'!$H$4:$H$28,'Base CDI'!$J$4:$J$29,S3841,"Cubic","Extrapolate=Linear","MultiX=Average","Skip=True","Sort=True")</f>
        <v>13.713826807068557</v>
      </c>
      <c r="U3841" s="43">
        <f ca="1">_xll.BInterpol('Base CDI'!$H$4:$H$28,'Base CDI'!$I$4:$I$29,S3841,"Cubic","Extrapolate=Linear","MultiX=Average","Skip=True","Sort=True")</f>
        <v>13.723992970622101</v>
      </c>
    </row>
    <row r="3842" spans="16:21" x14ac:dyDescent="0.25">
      <c r="P3842" s="10">
        <v>40100</v>
      </c>
      <c r="Q3842">
        <v>21.96463</v>
      </c>
      <c r="S3842" s="42">
        <f t="shared" ca="1" si="64"/>
        <v>49686</v>
      </c>
      <c r="T3842" s="43">
        <f ca="1">_xll.BInterpol('Base CDI'!$H$4:$H$28,'Base CDI'!$J$4:$J$29,S3842,"Cubic","Extrapolate=Linear","MultiX=Average","Skip=True","Sort=True")</f>
        <v>13.713762444612662</v>
      </c>
      <c r="U3842" s="43">
        <f ca="1">_xll.BInterpol('Base CDI'!$H$4:$H$28,'Base CDI'!$I$4:$I$29,S3842,"Cubic","Extrapolate=Linear","MultiX=Average","Skip=True","Sort=True")</f>
        <v>13.723905948244056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49687</v>
      </c>
      <c r="T3843" s="43">
        <f ca="1">_xll.BInterpol('Base CDI'!$H$4:$H$28,'Base CDI'!$J$4:$J$29,S3843,"Cubic","Extrapolate=Linear","MultiX=Average","Skip=True","Sort=True")</f>
        <v>13.713698062134602</v>
      </c>
      <c r="U3843" s="43">
        <f ca="1">_xll.BInterpol('Base CDI'!$H$4:$H$28,'Base CDI'!$I$4:$I$29,S3843,"Cubic","Extrapolate=Linear","MultiX=Average","Skip=True","Sort=True")</f>
        <v>13.723818856895239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49688</v>
      </c>
      <c r="T3844" s="43">
        <f ca="1">_xll.BInterpol('Base CDI'!$H$4:$H$28,'Base CDI'!$J$4:$J$29,S3844,"Cubic","Extrapolate=Linear","MultiX=Average","Skip=True","Sort=True")</f>
        <v>13.71363365969062</v>
      </c>
      <c r="U3844" s="43">
        <f ca="1">_xll.BInterpol('Base CDI'!$H$4:$H$28,'Base CDI'!$I$4:$I$29,S3844,"Cubic","Extrapolate=Linear","MultiX=Average","Skip=True","Sort=True")</f>
        <v>13.723731696769383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49689</v>
      </c>
      <c r="T3845" s="43">
        <f ca="1">_xll.BInterpol('Base CDI'!$H$4:$H$28,'Base CDI'!$J$4:$J$29,S3845,"Cubic","Extrapolate=Linear","MultiX=Average","Skip=True","Sort=True")</f>
        <v>13.713569237336955</v>
      </c>
      <c r="U3845" s="43">
        <f ca="1">_xll.BInterpol('Base CDI'!$H$4:$H$28,'Base CDI'!$I$4:$I$29,S3845,"Cubic","Extrapolate=Linear","MultiX=Average","Skip=True","Sort=True")</f>
        <v>13.723644468060229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49690</v>
      </c>
      <c r="T3846" s="43">
        <f ca="1">_xll.BInterpol('Base CDI'!$H$4:$H$28,'Base CDI'!$J$4:$J$29,S3846,"Cubic","Extrapolate=Linear","MultiX=Average","Skip=True","Sort=True")</f>
        <v>13.713504795129854</v>
      </c>
      <c r="U3846" s="43">
        <f ca="1">_xll.BInterpol('Base CDI'!$H$4:$H$28,'Base CDI'!$I$4:$I$29,S3846,"Cubic","Extrapolate=Linear","MultiX=Average","Skip=True","Sort=True")</f>
        <v>13.723557170961515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49691</v>
      </c>
      <c r="T3847" s="43">
        <f ca="1">_xll.BInterpol('Base CDI'!$H$4:$H$28,'Base CDI'!$J$4:$J$29,S3847,"Cubic","Extrapolate=Linear","MultiX=Average","Skip=True","Sort=True")</f>
        <v>13.713440333125554</v>
      </c>
      <c r="U3847" s="43">
        <f ca="1">_xll.BInterpol('Base CDI'!$H$4:$H$28,'Base CDI'!$I$4:$I$29,S3847,"Cubic","Extrapolate=Linear","MultiX=Average","Skip=True","Sort=True")</f>
        <v>13.723469805666978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49692</v>
      </c>
      <c r="T3848" s="43">
        <f ca="1">_xll.BInterpol('Base CDI'!$H$4:$H$28,'Base CDI'!$J$4:$J$29,S3848,"Cubic","Extrapolate=Linear","MultiX=Average","Skip=True","Sort=True")</f>
        <v>13.713375851380301</v>
      </c>
      <c r="U3848" s="43">
        <f ca="1">_xll.BInterpol('Base CDI'!$H$4:$H$28,'Base CDI'!$I$4:$I$29,S3848,"Cubic","Extrapolate=Linear","MultiX=Average","Skip=True","Sort=True")</f>
        <v>13.723382372370359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49693</v>
      </c>
      <c r="T3849" s="43">
        <f ca="1">_xll.BInterpol('Base CDI'!$H$4:$H$28,'Base CDI'!$J$4:$J$29,S3849,"Cubic","Extrapolate=Linear","MultiX=Average","Skip=True","Sort=True")</f>
        <v>13.713311349950333</v>
      </c>
      <c r="U3849" s="43">
        <f ca="1">_xll.BInterpol('Base CDI'!$H$4:$H$28,'Base CDI'!$I$4:$I$29,S3849,"Cubic","Extrapolate=Linear","MultiX=Average","Skip=True","Sort=True")</f>
        <v>13.723294871265393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49694</v>
      </c>
      <c r="T3850" s="43">
        <f ca="1">_xll.BInterpol('Base CDI'!$H$4:$H$28,'Base CDI'!$J$4:$J$29,S3850,"Cubic","Extrapolate=Linear","MultiX=Average","Skip=True","Sort=True")</f>
        <v>13.713246828891895</v>
      </c>
      <c r="U3850" s="43">
        <f ca="1">_xll.BInterpol('Base CDI'!$H$4:$H$28,'Base CDI'!$I$4:$I$29,S3850,"Cubic","Extrapolate=Linear","MultiX=Average","Skip=True","Sort=True")</f>
        <v>13.723207302545818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49695</v>
      </c>
      <c r="T3851" s="43">
        <f ca="1">_xll.BInterpol('Base CDI'!$H$4:$H$28,'Base CDI'!$J$4:$J$29,S3851,"Cubic","Extrapolate=Linear","MultiX=Average","Skip=True","Sort=True")</f>
        <v>13.71318228826123</v>
      </c>
      <c r="U3851" s="43">
        <f ca="1">_xll.BInterpol('Base CDI'!$H$4:$H$28,'Base CDI'!$I$4:$I$29,S3851,"Cubic","Extrapolate=Linear","MultiX=Average","Skip=True","Sort=True")</f>
        <v>13.723119666405376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49696</v>
      </c>
      <c r="T3852" s="43">
        <f ca="1">_xll.BInterpol('Base CDI'!$H$4:$H$28,'Base CDI'!$J$4:$J$29,S3852,"Cubic","Extrapolate=Linear","MultiX=Average","Skip=True","Sort=True")</f>
        <v>13.713117728114577</v>
      </c>
      <c r="U3852" s="43">
        <f ca="1">_xll.BInterpol('Base CDI'!$H$4:$H$28,'Base CDI'!$I$4:$I$29,S3852,"Cubic","Extrapolate=Linear","MultiX=Average","Skip=True","Sort=True")</f>
        <v>13.723031963037799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49697</v>
      </c>
      <c r="T3853" s="43">
        <f ca="1">_xll.BInterpol('Base CDI'!$H$4:$H$28,'Base CDI'!$J$4:$J$29,S3853,"Cubic","Extrapolate=Linear","MultiX=Average","Skip=True","Sort=True")</f>
        <v>13.71305314850818</v>
      </c>
      <c r="U3853" s="43">
        <f ca="1">_xll.BInterpol('Base CDI'!$H$4:$H$28,'Base CDI'!$I$4:$I$29,S3853,"Cubic","Extrapolate=Linear","MultiX=Average","Skip=True","Sort=True")</f>
        <v>13.722944192636831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49698</v>
      </c>
      <c r="T3854" s="43">
        <f ca="1">_xll.BInterpol('Base CDI'!$H$4:$H$28,'Base CDI'!$J$4:$J$29,S3854,"Cubic","Extrapolate=Linear","MultiX=Average","Skip=True","Sort=True")</f>
        <v>13.712988549498281</v>
      </c>
      <c r="U3854" s="43">
        <f ca="1">_xll.BInterpol('Base CDI'!$H$4:$H$28,'Base CDI'!$I$4:$I$29,S3854,"Cubic","Extrapolate=Linear","MultiX=Average","Skip=True","Sort=True")</f>
        <v>13.722856355396207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49699</v>
      </c>
      <c r="T3855" s="43">
        <f ca="1">_xll.BInterpol('Base CDI'!$H$4:$H$28,'Base CDI'!$J$4:$J$29,S3855,"Cubic","Extrapolate=Linear","MultiX=Average","Skip=True","Sort=True")</f>
        <v>13.71292393114112</v>
      </c>
      <c r="U3855" s="43">
        <f ca="1">_xll.BInterpol('Base CDI'!$H$4:$H$28,'Base CDI'!$I$4:$I$29,S3855,"Cubic","Extrapolate=Linear","MultiX=Average","Skip=True","Sort=True")</f>
        <v>13.722768451509667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49700</v>
      </c>
      <c r="T3856" s="43">
        <f ca="1">_xll.BInterpol('Base CDI'!$H$4:$H$28,'Base CDI'!$J$4:$J$29,S3856,"Cubic","Extrapolate=Linear","MultiX=Average","Skip=True","Sort=True")</f>
        <v>13.712859293492942</v>
      </c>
      <c r="U3856" s="43">
        <f ca="1">_xll.BInterpol('Base CDI'!$H$4:$H$28,'Base CDI'!$I$4:$I$29,S3856,"Cubic","Extrapolate=Linear","MultiX=Average","Skip=True","Sort=True")</f>
        <v>13.722680481170947</v>
      </c>
    </row>
    <row r="3857" spans="16:21" x14ac:dyDescent="0.25">
      <c r="P3857" s="10">
        <v>40122</v>
      </c>
      <c r="Q3857">
        <v>22.073</v>
      </c>
      <c r="S3857" s="42">
        <f t="shared" ca="1" si="65"/>
        <v>49701</v>
      </c>
      <c r="T3857" s="43">
        <f ca="1">_xll.BInterpol('Base CDI'!$H$4:$H$28,'Base CDI'!$J$4:$J$29,S3857,"Cubic","Extrapolate=Linear","MultiX=Average","Skip=True","Sort=True")</f>
        <v>13.712794636609987</v>
      </c>
      <c r="U3857" s="43">
        <f ca="1">_xll.BInterpol('Base CDI'!$H$4:$H$28,'Base CDI'!$I$4:$I$29,S3857,"Cubic","Extrapolate=Linear","MultiX=Average","Skip=True","Sort=True")</f>
        <v>13.722592444573786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49702</v>
      </c>
      <c r="T3858" s="43">
        <f ca="1">_xll.BInterpol('Base CDI'!$H$4:$H$28,'Base CDI'!$J$4:$J$29,S3858,"Cubic","Extrapolate=Linear","MultiX=Average","Skip=True","Sort=True")</f>
        <v>13.712729960548497</v>
      </c>
      <c r="U3858" s="43">
        <f ca="1">_xll.BInterpol('Base CDI'!$H$4:$H$28,'Base CDI'!$I$4:$I$29,S3858,"Cubic","Extrapolate=Linear","MultiX=Average","Skip=True","Sort=True")</f>
        <v>13.722504341911923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49703</v>
      </c>
      <c r="T3859" s="43">
        <f ca="1">_xll.BInterpol('Base CDI'!$H$4:$H$28,'Base CDI'!$J$4:$J$29,S3859,"Cubic","Extrapolate=Linear","MultiX=Average","Skip=True","Sort=True")</f>
        <v>13.712665265364715</v>
      </c>
      <c r="U3859" s="43">
        <f ca="1">_xll.BInterpol('Base CDI'!$H$4:$H$28,'Base CDI'!$I$4:$I$29,S3859,"Cubic","Extrapolate=Linear","MultiX=Average","Skip=True","Sort=True")</f>
        <v>13.722416173379095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49704</v>
      </c>
      <c r="T3860" s="43">
        <f ca="1">_xll.BInterpol('Base CDI'!$H$4:$H$28,'Base CDI'!$J$4:$J$29,S3860,"Cubic","Extrapolate=Linear","MultiX=Average","Skip=True","Sort=True")</f>
        <v>13.712600551114882</v>
      </c>
      <c r="U3860" s="43">
        <f ca="1">_xll.BInterpol('Base CDI'!$H$4:$H$28,'Base CDI'!$I$4:$I$29,S3860,"Cubic","Extrapolate=Linear","MultiX=Average","Skip=True","Sort=True")</f>
        <v>13.722327939169041</v>
      </c>
    </row>
    <row r="3861" spans="16:21" x14ac:dyDescent="0.25">
      <c r="P3861" s="10">
        <v>40128</v>
      </c>
      <c r="Q3861">
        <v>22.10202</v>
      </c>
      <c r="S3861" s="42">
        <f t="shared" ca="1" si="65"/>
        <v>49705</v>
      </c>
      <c r="T3861" s="43">
        <f ca="1">_xll.BInterpol('Base CDI'!$H$4:$H$28,'Base CDI'!$J$4:$J$29,S3861,"Cubic","Extrapolate=Linear","MultiX=Average","Skip=True","Sort=True")</f>
        <v>13.712535817855242</v>
      </c>
      <c r="U3861" s="43">
        <f ca="1">_xll.BInterpol('Base CDI'!$H$4:$H$28,'Base CDI'!$I$4:$I$29,S3861,"Cubic","Extrapolate=Linear","MultiX=Average","Skip=True","Sort=True")</f>
        <v>13.722239639475497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49706</v>
      </c>
      <c r="T3862" s="43">
        <f ca="1">_xll.BInterpol('Base CDI'!$H$4:$H$28,'Base CDI'!$J$4:$J$29,S3862,"Cubic","Extrapolate=Linear","MultiX=Average","Skip=True","Sort=True")</f>
        <v>13.712471065642035</v>
      </c>
      <c r="U3862" s="43">
        <f ca="1">_xll.BInterpol('Base CDI'!$H$4:$H$28,'Base CDI'!$I$4:$I$29,S3862,"Cubic","Extrapolate=Linear","MultiX=Average","Skip=True","Sort=True")</f>
        <v>13.722151274492205</v>
      </c>
    </row>
    <row r="3863" spans="16:21" x14ac:dyDescent="0.25">
      <c r="P3863" s="10">
        <v>40130</v>
      </c>
      <c r="Q3863">
        <v>22.11655</v>
      </c>
      <c r="S3863" s="42">
        <f t="shared" ca="1" si="65"/>
        <v>49707</v>
      </c>
      <c r="T3863" s="43">
        <f ca="1">_xll.BInterpol('Base CDI'!$H$4:$H$28,'Base CDI'!$J$4:$J$29,S3863,"Cubic","Extrapolate=Linear","MultiX=Average","Skip=True","Sort=True")</f>
        <v>13.712406294531505</v>
      </c>
      <c r="U3863" s="43">
        <f ca="1">_xll.BInterpol('Base CDI'!$H$4:$H$28,'Base CDI'!$I$4:$I$29,S3863,"Cubic","Extrapolate=Linear","MultiX=Average","Skip=True","Sort=True")</f>
        <v>13.7220628444129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49708</v>
      </c>
      <c r="T3864" s="43">
        <f ca="1">_xll.BInterpol('Base CDI'!$H$4:$H$28,'Base CDI'!$J$4:$J$29,S3864,"Cubic","Extrapolate=Linear","MultiX=Average","Skip=True","Sort=True")</f>
        <v>13.712341504579891</v>
      </c>
      <c r="U3864" s="43">
        <f ca="1">_xll.BInterpol('Base CDI'!$H$4:$H$28,'Base CDI'!$I$4:$I$29,S3864,"Cubic","Extrapolate=Linear","MultiX=Average","Skip=True","Sort=True")</f>
        <v>13.721974349431321</v>
      </c>
    </row>
    <row r="3865" spans="16:21" x14ac:dyDescent="0.25">
      <c r="P3865" s="10">
        <v>40134</v>
      </c>
      <c r="Q3865">
        <v>22.13109</v>
      </c>
      <c r="S3865" s="42">
        <f t="shared" ca="1" si="65"/>
        <v>49709</v>
      </c>
      <c r="T3865" s="43">
        <f ca="1">_xll.BInterpol('Base CDI'!$H$4:$H$28,'Base CDI'!$J$4:$J$29,S3865,"Cubic","Extrapolate=Linear","MultiX=Average","Skip=True","Sort=True")</f>
        <v>13.712276695843437</v>
      </c>
      <c r="U3865" s="43">
        <f ca="1">_xll.BInterpol('Base CDI'!$H$4:$H$28,'Base CDI'!$I$4:$I$29,S3865,"Cubic","Extrapolate=Linear","MultiX=Average","Skip=True","Sort=True")</f>
        <v>13.721885789741206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49710</v>
      </c>
      <c r="T3866" s="43">
        <f ca="1">_xll.BInterpol('Base CDI'!$H$4:$H$28,'Base CDI'!$J$4:$J$29,S3866,"Cubic","Extrapolate=Linear","MultiX=Average","Skip=True","Sort=True")</f>
        <v>13.712211868378386</v>
      </c>
      <c r="U3866" s="43">
        <f ca="1">_xll.BInterpol('Base CDI'!$H$4:$H$28,'Base CDI'!$I$4:$I$29,S3866,"Cubic","Extrapolate=Linear","MultiX=Average","Skip=True","Sort=True")</f>
        <v>13.721797165536293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49711</v>
      </c>
      <c r="T3867" s="43">
        <f ca="1">_xll.BInterpol('Base CDI'!$H$4:$H$28,'Base CDI'!$J$4:$J$29,S3867,"Cubic","Extrapolate=Linear","MultiX=Average","Skip=True","Sort=True")</f>
        <v>13.712147022240979</v>
      </c>
      <c r="U3867" s="43">
        <f ca="1">_xll.BInterpol('Base CDI'!$H$4:$H$28,'Base CDI'!$I$4:$I$29,S3867,"Cubic","Extrapolate=Linear","MultiX=Average","Skip=True","Sort=True")</f>
        <v>13.721708477010321</v>
      </c>
    </row>
    <row r="3868" spans="16:21" x14ac:dyDescent="0.25">
      <c r="P3868" s="10">
        <v>40137</v>
      </c>
      <c r="Q3868">
        <v>22.15288</v>
      </c>
      <c r="S3868" s="42">
        <f t="shared" ca="1" si="65"/>
        <v>49712</v>
      </c>
      <c r="T3868" s="43">
        <f ca="1">_xll.BInterpol('Base CDI'!$H$4:$H$28,'Base CDI'!$J$4:$J$29,S3868,"Cubic","Extrapolate=Linear","MultiX=Average","Skip=True","Sort=True")</f>
        <v>13.712082157487458</v>
      </c>
      <c r="U3868" s="43">
        <f ca="1">_xll.BInterpol('Base CDI'!$H$4:$H$28,'Base CDI'!$I$4:$I$29,S3868,"Cubic","Extrapolate=Linear","MultiX=Average","Skip=True","Sort=True")</f>
        <v>13.721619724357026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49713</v>
      </c>
      <c r="T3869" s="43">
        <f ca="1">_xll.BInterpol('Base CDI'!$H$4:$H$28,'Base CDI'!$J$4:$J$29,S3869,"Cubic","Extrapolate=Linear","MultiX=Average","Skip=True","Sort=True")</f>
        <v>13.712017274174064</v>
      </c>
      <c r="U3869" s="43">
        <f ca="1">_xll.BInterpol('Base CDI'!$H$4:$H$28,'Base CDI'!$I$4:$I$29,S3869,"Cubic","Extrapolate=Linear","MultiX=Average","Skip=True","Sort=True")</f>
        <v>13.72153090777015</v>
      </c>
    </row>
    <row r="3870" spans="16:21" x14ac:dyDescent="0.25">
      <c r="P3870" s="10">
        <v>40141</v>
      </c>
      <c r="Q3870">
        <v>22.16742</v>
      </c>
      <c r="S3870" s="42">
        <f t="shared" ca="1" si="65"/>
        <v>49714</v>
      </c>
      <c r="T3870" s="43">
        <f ca="1">_xll.BInterpol('Base CDI'!$H$4:$H$28,'Base CDI'!$J$4:$J$29,S3870,"Cubic","Extrapolate=Linear","MultiX=Average","Skip=True","Sort=True")</f>
        <v>13.711952372357041</v>
      </c>
      <c r="U3870" s="43">
        <f ca="1">_xll.BInterpol('Base CDI'!$H$4:$H$28,'Base CDI'!$I$4:$I$29,S3870,"Cubic","Extrapolate=Linear","MultiX=Average","Skip=True","Sort=True")</f>
        <v>13.721442027443429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49715</v>
      </c>
      <c r="T3871" s="43">
        <f ca="1">_xll.BInterpol('Base CDI'!$H$4:$H$28,'Base CDI'!$J$4:$J$29,S3871,"Cubic","Extrapolate=Linear","MultiX=Average","Skip=True","Sort=True")</f>
        <v>13.711887452092629</v>
      </c>
      <c r="U3871" s="43">
        <f ca="1">_xll.BInterpol('Base CDI'!$H$4:$H$28,'Base CDI'!$I$4:$I$29,S3871,"Cubic","Extrapolate=Linear","MultiX=Average","Skip=True","Sort=True")</f>
        <v>13.7213530835706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49716</v>
      </c>
      <c r="T3872" s="43">
        <f ca="1">_xll.BInterpol('Base CDI'!$H$4:$H$28,'Base CDI'!$J$4:$J$29,S3872,"Cubic","Extrapolate=Linear","MultiX=Average","Skip=True","Sort=True")</f>
        <v>13.711822513437072</v>
      </c>
      <c r="U3872" s="43">
        <f ca="1">_xll.BInterpol('Base CDI'!$H$4:$H$28,'Base CDI'!$I$4:$I$29,S3872,"Cubic","Extrapolate=Linear","MultiX=Average","Skip=True","Sort=True")</f>
        <v>13.721264076345401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49717</v>
      </c>
      <c r="T3873" s="43">
        <f ca="1">_xll.BInterpol('Base CDI'!$H$4:$H$28,'Base CDI'!$J$4:$J$29,S3873,"Cubic","Extrapolate=Linear","MultiX=Average","Skip=True","Sort=True")</f>
        <v>13.711757556446612</v>
      </c>
      <c r="U3873" s="43">
        <f ca="1">_xll.BInterpol('Base CDI'!$H$4:$H$28,'Base CDI'!$I$4:$I$29,S3873,"Cubic","Extrapolate=Linear","MultiX=Average","Skip=True","Sort=True")</f>
        <v>13.721175005961573</v>
      </c>
    </row>
    <row r="3874" spans="16:21" x14ac:dyDescent="0.25">
      <c r="P3874" s="10">
        <v>40147</v>
      </c>
      <c r="Q3874">
        <v>22.19659</v>
      </c>
      <c r="S3874" s="42">
        <f t="shared" ca="1" si="65"/>
        <v>49718</v>
      </c>
      <c r="T3874" s="43">
        <f ca="1">_xll.BInterpol('Base CDI'!$H$4:$H$28,'Base CDI'!$J$4:$J$29,S3874,"Cubic","Extrapolate=Linear","MultiX=Average","Skip=True","Sort=True")</f>
        <v>13.711692581177489</v>
      </c>
      <c r="U3874" s="43">
        <f ca="1">_xll.BInterpol('Base CDI'!$H$4:$H$28,'Base CDI'!$I$4:$I$29,S3874,"Cubic","Extrapolate=Linear","MultiX=Average","Skip=True","Sort=True")</f>
        <v>13.721085872612852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49719</v>
      </c>
      <c r="T3875" s="43">
        <f ca="1">_xll.BInterpol('Base CDI'!$H$4:$H$28,'Base CDI'!$J$4:$J$29,S3875,"Cubic","Extrapolate=Linear","MultiX=Average","Skip=True","Sort=True")</f>
        <v>13.711627587685946</v>
      </c>
      <c r="U3875" s="43">
        <f ca="1">_xll.BInterpol('Base CDI'!$H$4:$H$28,'Base CDI'!$I$4:$I$29,S3875,"Cubic","Extrapolate=Linear","MultiX=Average","Skip=True","Sort=True")</f>
        <v>13.720996676492977</v>
      </c>
    </row>
    <row r="3876" spans="16:21" x14ac:dyDescent="0.25">
      <c r="P3876" s="10">
        <v>40149</v>
      </c>
      <c r="Q3876">
        <v>22.21114</v>
      </c>
      <c r="S3876" s="42">
        <f t="shared" ca="1" si="65"/>
        <v>49720</v>
      </c>
      <c r="T3876" s="43">
        <f ca="1">_xll.BInterpol('Base CDI'!$H$4:$H$28,'Base CDI'!$J$4:$J$29,S3876,"Cubic","Extrapolate=Linear","MultiX=Average","Skip=True","Sort=True")</f>
        <v>13.711562576028227</v>
      </c>
      <c r="U3876" s="43">
        <f ca="1">_xll.BInterpol('Base CDI'!$H$4:$H$28,'Base CDI'!$I$4:$I$29,S3876,"Cubic","Extrapolate=Linear","MultiX=Average","Skip=True","Sort=True")</f>
        <v>13.720907417795683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49721</v>
      </c>
      <c r="T3877" s="43">
        <f ca="1">_xll.BInterpol('Base CDI'!$H$4:$H$28,'Base CDI'!$J$4:$J$29,S3877,"Cubic","Extrapolate=Linear","MultiX=Average","Skip=True","Sort=True")</f>
        <v>13.711497546260571</v>
      </c>
      <c r="U3877" s="43">
        <f ca="1">_xll.BInterpol('Base CDI'!$H$4:$H$28,'Base CDI'!$I$4:$I$29,S3877,"Cubic","Extrapolate=Linear","MultiX=Average","Skip=True","Sort=True")</f>
        <v>13.720818096714714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49722</v>
      </c>
      <c r="T3878" s="43">
        <f ca="1">_xll.BInterpol('Base CDI'!$H$4:$H$28,'Base CDI'!$J$4:$J$29,S3878,"Cubic","Extrapolate=Linear","MultiX=Average","Skip=True","Sort=True")</f>
        <v>13.711432498439221</v>
      </c>
      <c r="U3878" s="43">
        <f ca="1">_xll.BInterpol('Base CDI'!$H$4:$H$28,'Base CDI'!$I$4:$I$29,S3878,"Cubic","Extrapolate=Linear","MultiX=Average","Skip=True","Sort=True")</f>
        <v>13.720728713443803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49723</v>
      </c>
      <c r="T3879" s="43">
        <f ca="1">_xll.BInterpol('Base CDI'!$H$4:$H$28,'Base CDI'!$J$4:$J$29,S3879,"Cubic","Extrapolate=Linear","MultiX=Average","Skip=True","Sort=True")</f>
        <v>13.711367432620419</v>
      </c>
      <c r="U3879" s="43">
        <f ca="1">_xll.BInterpol('Base CDI'!$H$4:$H$28,'Base CDI'!$I$4:$I$29,S3879,"Cubic","Extrapolate=Linear","MultiX=Average","Skip=True","Sort=True")</f>
        <v>13.72063926817669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49724</v>
      </c>
      <c r="T3880" s="43">
        <f ca="1">_xll.BInterpol('Base CDI'!$H$4:$H$28,'Base CDI'!$J$4:$J$29,S3880,"Cubic","Extrapolate=Linear","MultiX=Average","Skip=True","Sort=True")</f>
        <v>13.711302348860407</v>
      </c>
      <c r="U3880" s="43">
        <f ca="1">_xll.BInterpol('Base CDI'!$H$4:$H$28,'Base CDI'!$I$4:$I$29,S3880,"Cubic","Extrapolate=Linear","MultiX=Average","Skip=True","Sort=True")</f>
        <v>13.720549761107113</v>
      </c>
    </row>
    <row r="3881" spans="16:21" x14ac:dyDescent="0.25">
      <c r="P3881" s="10">
        <v>40156</v>
      </c>
      <c r="Q3881">
        <v>22.24757</v>
      </c>
      <c r="S3881" s="42">
        <f t="shared" ca="1" si="65"/>
        <v>49725</v>
      </c>
      <c r="T3881" s="43">
        <f ca="1">_xll.BInterpol('Base CDI'!$H$4:$H$28,'Base CDI'!$J$4:$J$29,S3881,"Cubic","Extrapolate=Linear","MultiX=Average","Skip=True","Sort=True")</f>
        <v>13.711237247215429</v>
      </c>
      <c r="U3881" s="43">
        <f ca="1">_xll.BInterpol('Base CDI'!$H$4:$H$28,'Base CDI'!$I$4:$I$29,S3881,"Cubic","Extrapolate=Linear","MultiX=Average","Skip=True","Sort=True")</f>
        <v>13.720460192428812</v>
      </c>
    </row>
    <row r="3882" spans="16:21" x14ac:dyDescent="0.25">
      <c r="P3882" s="10">
        <v>40157</v>
      </c>
      <c r="Q3882">
        <v>22.25488</v>
      </c>
      <c r="S3882" s="42">
        <f t="shared" ca="1" si="65"/>
        <v>49726</v>
      </c>
      <c r="T3882" s="43">
        <f ca="1">_xll.BInterpol('Base CDI'!$H$4:$H$28,'Base CDI'!$J$4:$J$29,S3882,"Cubic","Extrapolate=Linear","MultiX=Average","Skip=True","Sort=True")</f>
        <v>13.711172127741726</v>
      </c>
      <c r="U3882" s="43">
        <f ca="1">_xll.BInterpol('Base CDI'!$H$4:$H$28,'Base CDI'!$I$4:$I$29,S3882,"Cubic","Extrapolate=Linear","MultiX=Average","Skip=True","Sort=True")</f>
        <v>13.720370562335523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49727</v>
      </c>
      <c r="T3883" s="43">
        <f ca="1">_xll.BInterpol('Base CDI'!$H$4:$H$28,'Base CDI'!$J$4:$J$29,S3883,"Cubic","Extrapolate=Linear","MultiX=Average","Skip=True","Sort=True")</f>
        <v>13.711106990495539</v>
      </c>
      <c r="U3883" s="43">
        <f ca="1">_xll.BInterpol('Base CDI'!$H$4:$H$28,'Base CDI'!$I$4:$I$29,S3883,"Cubic","Extrapolate=Linear","MultiX=Average","Skip=True","Sort=True")</f>
        <v>13.720280871020984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49728</v>
      </c>
      <c r="T3884" s="43">
        <f ca="1">_xll.BInterpol('Base CDI'!$H$4:$H$28,'Base CDI'!$J$4:$J$29,S3884,"Cubic","Extrapolate=Linear","MultiX=Average","Skip=True","Sort=True")</f>
        <v>13.711041835533109</v>
      </c>
      <c r="U3884" s="43">
        <f ca="1">_xll.BInterpol('Base CDI'!$H$4:$H$28,'Base CDI'!$I$4:$I$29,S3884,"Cubic","Extrapolate=Linear","MultiX=Average","Skip=True","Sort=True")</f>
        <v>13.720191118678933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49729</v>
      </c>
      <c r="T3885" s="43">
        <f ca="1">_xll.BInterpol('Base CDI'!$H$4:$H$28,'Base CDI'!$J$4:$J$29,S3885,"Cubic","Extrapolate=Linear","MultiX=Average","Skip=True","Sort=True")</f>
        <v>13.710976662910682</v>
      </c>
      <c r="U3885" s="43">
        <f ca="1">_xll.BInterpol('Base CDI'!$H$4:$H$28,'Base CDI'!$I$4:$I$29,S3885,"Cubic","Extrapolate=Linear","MultiX=Average","Skip=True","Sort=True")</f>
        <v>13.720101305503109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49730</v>
      </c>
      <c r="T3886" s="43">
        <f ca="1">_xll.BInterpol('Base CDI'!$H$4:$H$28,'Base CDI'!$J$4:$J$29,S3886,"Cubic","Extrapolate=Linear","MultiX=Average","Skip=True","Sort=True")</f>
        <v>13.710911472684495</v>
      </c>
      <c r="U3886" s="43">
        <f ca="1">_xll.BInterpol('Base CDI'!$H$4:$H$28,'Base CDI'!$I$4:$I$29,S3886,"Cubic","Extrapolate=Linear","MultiX=Average","Skip=True","Sort=True")</f>
        <v>13.720011431687251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49731</v>
      </c>
      <c r="T3887" s="43">
        <f ca="1">_xll.BInterpol('Base CDI'!$H$4:$H$28,'Base CDI'!$J$4:$J$29,S3887,"Cubic","Extrapolate=Linear","MultiX=Average","Skip=True","Sort=True")</f>
        <v>13.710846264910794</v>
      </c>
      <c r="U3887" s="43">
        <f ca="1">_xll.BInterpol('Base CDI'!$H$4:$H$28,'Base CDI'!$I$4:$I$29,S3887,"Cubic","Extrapolate=Linear","MultiX=Average","Skip=True","Sort=True")</f>
        <v>13.719921497425096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49732</v>
      </c>
      <c r="T3888" s="43">
        <f ca="1">_xll.BInterpol('Base CDI'!$H$4:$H$28,'Base CDI'!$J$4:$J$29,S3888,"Cubic","Extrapolate=Linear","MultiX=Average","Skip=True","Sort=True")</f>
        <v>13.71078103964582</v>
      </c>
      <c r="U3888" s="43">
        <f ca="1">_xll.BInterpol('Base CDI'!$H$4:$H$28,'Base CDI'!$I$4:$I$29,S3888,"Cubic","Extrapolate=Linear","MultiX=Average","Skip=True","Sort=True")</f>
        <v>13.719831502910381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49733</v>
      </c>
      <c r="T3889" s="43">
        <f ca="1">_xll.BInterpol('Base CDI'!$H$4:$H$28,'Base CDI'!$J$4:$J$29,S3889,"Cubic","Extrapolate=Linear","MultiX=Average","Skip=True","Sort=True")</f>
        <v>13.710715796945815</v>
      </c>
      <c r="U3889" s="43">
        <f ca="1">_xll.BInterpol('Base CDI'!$H$4:$H$28,'Base CDI'!$I$4:$I$29,S3889,"Cubic","Extrapolate=Linear","MultiX=Average","Skip=True","Sort=True")</f>
        <v>13.719741448336846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49734</v>
      </c>
      <c r="T3890" s="43">
        <f ca="1">_xll.BInterpol('Base CDI'!$H$4:$H$28,'Base CDI'!$J$4:$J$29,S3890,"Cubic","Extrapolate=Linear","MultiX=Average","Skip=True","Sort=True")</f>
        <v>13.71065053686702</v>
      </c>
      <c r="U3890" s="43">
        <f ca="1">_xll.BInterpol('Base CDI'!$H$4:$H$28,'Base CDI'!$I$4:$I$29,S3890,"Cubic","Extrapolate=Linear","MultiX=Average","Skip=True","Sort=True")</f>
        <v>13.719651333898229</v>
      </c>
    </row>
    <row r="3891" spans="16:21" x14ac:dyDescent="0.25">
      <c r="P3891" s="10">
        <v>40170</v>
      </c>
      <c r="Q3891">
        <v>22.32075</v>
      </c>
      <c r="S3891" s="42">
        <f t="shared" ca="1" si="65"/>
        <v>49735</v>
      </c>
      <c r="T3891" s="43">
        <f ca="1">_xll.BInterpol('Base CDI'!$H$4:$H$28,'Base CDI'!$J$4:$J$29,S3891,"Cubic","Extrapolate=Linear","MultiX=Average","Skip=True","Sort=True")</f>
        <v>13.710585259465677</v>
      </c>
      <c r="U3891" s="43">
        <f ca="1">_xll.BInterpol('Base CDI'!$H$4:$H$28,'Base CDI'!$I$4:$I$29,S3891,"Cubic","Extrapolate=Linear","MultiX=Average","Skip=True","Sort=True")</f>
        <v>13.719561159788267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49736</v>
      </c>
      <c r="T3892" s="43">
        <f ca="1">_xll.BInterpol('Base CDI'!$H$4:$H$28,'Base CDI'!$J$4:$J$29,S3892,"Cubic","Extrapolate=Linear","MultiX=Average","Skip=True","Sort=True")</f>
        <v>13.710519964798031</v>
      </c>
      <c r="U3892" s="43">
        <f ca="1">_xll.BInterpol('Base CDI'!$H$4:$H$28,'Base CDI'!$I$4:$I$29,S3892,"Cubic","Extrapolate=Linear","MultiX=Average","Skip=True","Sort=True")</f>
        <v>13.719470926200698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49737</v>
      </c>
      <c r="T3893" s="43">
        <f ca="1">_xll.BInterpol('Base CDI'!$H$4:$H$28,'Base CDI'!$J$4:$J$29,S3893,"Cubic","Extrapolate=Linear","MultiX=Average","Skip=True","Sort=True")</f>
        <v>13.710454652920321</v>
      </c>
      <c r="U3893" s="43">
        <f ca="1">_xll.BInterpol('Base CDI'!$H$4:$H$28,'Base CDI'!$I$4:$I$29,S3893,"Cubic","Extrapolate=Linear","MultiX=Average","Skip=True","Sort=True")</f>
        <v>13.719380633329262</v>
      </c>
    </row>
    <row r="3894" spans="16:21" x14ac:dyDescent="0.25">
      <c r="P3894" s="10">
        <v>40176</v>
      </c>
      <c r="Q3894">
        <v>22.34271</v>
      </c>
      <c r="S3894" s="42">
        <f t="shared" ca="1" si="65"/>
        <v>49738</v>
      </c>
      <c r="T3894" s="43">
        <f ca="1">_xll.BInterpol('Base CDI'!$H$4:$H$28,'Base CDI'!$J$4:$J$29,S3894,"Cubic","Extrapolate=Linear","MultiX=Average","Skip=True","Sort=True")</f>
        <v>13.710389323888789</v>
      </c>
      <c r="U3894" s="43">
        <f ca="1">_xll.BInterpol('Base CDI'!$H$4:$H$28,'Base CDI'!$I$4:$I$29,S3894,"Cubic","Extrapolate=Linear","MultiX=Average","Skip=True","Sort=True")</f>
        <v>13.719290281367696</v>
      </c>
    </row>
    <row r="3895" spans="16:21" x14ac:dyDescent="0.25">
      <c r="P3895" s="10">
        <v>40177</v>
      </c>
      <c r="Q3895">
        <v>22.35004</v>
      </c>
      <c r="S3895" s="42">
        <f t="shared" ca="1" si="65"/>
        <v>49739</v>
      </c>
      <c r="T3895" s="43">
        <f ca="1">_xll.BInterpol('Base CDI'!$H$4:$H$28,'Base CDI'!$J$4:$J$29,S3895,"Cubic","Extrapolate=Linear","MultiX=Average","Skip=True","Sort=True")</f>
        <v>13.710323977759678</v>
      </c>
      <c r="U3895" s="43">
        <f ca="1">_xll.BInterpol('Base CDI'!$H$4:$H$28,'Base CDI'!$I$4:$I$29,S3895,"Cubic","Extrapolate=Linear","MultiX=Average","Skip=True","Sort=True")</f>
        <v>13.719199870509737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49740</v>
      </c>
      <c r="T3896" s="43">
        <f ca="1">_xll.BInterpol('Base CDI'!$H$4:$H$28,'Base CDI'!$J$4:$J$29,S3896,"Cubic","Extrapolate=Linear","MultiX=Average","Skip=True","Sort=True")</f>
        <v>13.710258614589231</v>
      </c>
      <c r="U3896" s="43">
        <f ca="1">_xll.BInterpol('Base CDI'!$H$4:$H$28,'Base CDI'!$I$4:$I$29,S3896,"Cubic","Extrapolate=Linear","MultiX=Average","Skip=True","Sort=True")</f>
        <v>13.719109400949126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49741</v>
      </c>
      <c r="T3897" s="43">
        <f ca="1">_xll.BInterpol('Base CDI'!$H$4:$H$28,'Base CDI'!$J$4:$J$29,S3897,"Cubic","Extrapolate=Linear","MultiX=Average","Skip=True","Sort=True")</f>
        <v>13.710193234433689</v>
      </c>
      <c r="U3897" s="43">
        <f ca="1">_xll.BInterpol('Base CDI'!$H$4:$H$28,'Base CDI'!$I$4:$I$29,S3897,"Cubic","Extrapolate=Linear","MultiX=Average","Skip=True","Sort=True")</f>
        <v>13.719018872879598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49742</v>
      </c>
      <c r="T3898" s="43">
        <f ca="1">_xll.BInterpol('Base CDI'!$H$4:$H$28,'Base CDI'!$J$4:$J$29,S3898,"Cubic","Extrapolate=Linear","MultiX=Average","Skip=True","Sort=True")</f>
        <v>13.710127837349294</v>
      </c>
      <c r="U3898" s="43">
        <f ca="1">_xll.BInterpol('Base CDI'!$H$4:$H$28,'Base CDI'!$I$4:$I$29,S3898,"Cubic","Extrapolate=Linear","MultiX=Average","Skip=True","Sort=True")</f>
        <v>13.718928286494892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49743</v>
      </c>
      <c r="T3899" s="43">
        <f ca="1">_xll.BInterpol('Base CDI'!$H$4:$H$28,'Base CDI'!$J$4:$J$29,S3899,"Cubic","Extrapolate=Linear","MultiX=Average","Skip=True","Sort=True")</f>
        <v>13.710062423392287</v>
      </c>
      <c r="U3899" s="43">
        <f ca="1">_xll.BInterpol('Base CDI'!$H$4:$H$28,'Base CDI'!$I$4:$I$29,S3899,"Cubic","Extrapolate=Linear","MultiX=Average","Skip=True","Sort=True")</f>
        <v>13.718837641988749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49744</v>
      </c>
      <c r="T3900" s="43">
        <f ca="1">_xll.BInterpol('Base CDI'!$H$4:$H$28,'Base CDI'!$J$4:$J$29,S3900,"Cubic","Extrapolate=Linear","MultiX=Average","Skip=True","Sort=True")</f>
        <v>13.709996992618912</v>
      </c>
      <c r="U3900" s="43">
        <f ca="1">_xll.BInterpol('Base CDI'!$H$4:$H$28,'Base CDI'!$I$4:$I$29,S3900,"Cubic","Extrapolate=Linear","MultiX=Average","Skip=True","Sort=True")</f>
        <v>13.718746939554903</v>
      </c>
    </row>
    <row r="3901" spans="16:21" x14ac:dyDescent="0.25">
      <c r="P3901" s="10">
        <v>40186</v>
      </c>
      <c r="Q3901">
        <v>22.39395</v>
      </c>
      <c r="S3901" s="42">
        <f t="shared" ca="1" si="65"/>
        <v>49745</v>
      </c>
      <c r="T3901" s="43">
        <f ca="1">_xll.BInterpol('Base CDI'!$H$4:$H$28,'Base CDI'!$J$4:$J$29,S3901,"Cubic","Extrapolate=Linear","MultiX=Average","Skip=True","Sort=True")</f>
        <v>13.709931545085411</v>
      </c>
      <c r="U3901" s="43">
        <f ca="1">_xll.BInterpol('Base CDI'!$H$4:$H$28,'Base CDI'!$I$4:$I$29,S3901,"Cubic","Extrapolate=Linear","MultiX=Average","Skip=True","Sort=True")</f>
        <v>13.718656179387095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49746</v>
      </c>
      <c r="T3902" s="43">
        <f ca="1">_xll.BInterpol('Base CDI'!$H$4:$H$28,'Base CDI'!$J$4:$J$29,S3902,"Cubic","Extrapolate=Linear","MultiX=Average","Skip=True","Sort=True")</f>
        <v>13.709866080848023</v>
      </c>
      <c r="U3902" s="43">
        <f ca="1">_xll.BInterpol('Base CDI'!$H$4:$H$28,'Base CDI'!$I$4:$I$29,S3902,"Cubic","Extrapolate=Linear","MultiX=Average","Skip=True","Sort=True")</f>
        <v>13.71856536167906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49747</v>
      </c>
      <c r="T3903" s="43">
        <f ca="1">_xll.BInterpol('Base CDI'!$H$4:$H$28,'Base CDI'!$J$4:$J$29,S3903,"Cubic","Extrapolate=Linear","MultiX=Average","Skip=True","Sort=True")</f>
        <v>13.709800599962994</v>
      </c>
      <c r="U3903" s="43">
        <f ca="1">_xll.BInterpol('Base CDI'!$H$4:$H$28,'Base CDI'!$I$4:$I$29,S3903,"Cubic","Extrapolate=Linear","MultiX=Average","Skip=True","Sort=True")</f>
        <v>13.71847448662454</v>
      </c>
    </row>
    <row r="3904" spans="16:21" x14ac:dyDescent="0.25">
      <c r="P3904" s="10">
        <v>40191</v>
      </c>
      <c r="Q3904">
        <v>22.416</v>
      </c>
      <c r="S3904" s="42">
        <f t="shared" ca="1" si="65"/>
        <v>49748</v>
      </c>
      <c r="T3904" s="43">
        <f ca="1">_xll.BInterpol('Base CDI'!$H$4:$H$28,'Base CDI'!$J$4:$J$29,S3904,"Cubic","Extrapolate=Linear","MultiX=Average","Skip=True","Sort=True")</f>
        <v>13.709735102486563</v>
      </c>
      <c r="U3904" s="43">
        <f ca="1">_xll.BInterpol('Base CDI'!$H$4:$H$28,'Base CDI'!$I$4:$I$29,S3904,"Cubic","Extrapolate=Linear","MultiX=Average","Skip=True","Sort=True")</f>
        <v>13.718383554417271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49749</v>
      </c>
      <c r="T3905" s="43">
        <f ca="1">_xll.BInterpol('Base CDI'!$H$4:$H$28,'Base CDI'!$J$4:$J$29,S3905,"Cubic","Extrapolate=Linear","MultiX=Average","Skip=True","Sort=True")</f>
        <v>13.709669588474975</v>
      </c>
      <c r="U3905" s="43">
        <f ca="1">_xll.BInterpol('Base CDI'!$H$4:$H$28,'Base CDI'!$I$4:$I$29,S3905,"Cubic","Extrapolate=Linear","MultiX=Average","Skip=True","Sort=True")</f>
        <v>13.718292565250991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49750</v>
      </c>
      <c r="T3906" s="43">
        <f ca="1">_xll.BInterpol('Base CDI'!$H$4:$H$28,'Base CDI'!$J$4:$J$29,S3906,"Cubic","Extrapolate=Linear","MultiX=Average","Skip=True","Sort=True")</f>
        <v>13.709604057984469</v>
      </c>
      <c r="U3906" s="43">
        <f ca="1">_xll.BInterpol('Base CDI'!$H$4:$H$28,'Base CDI'!$I$4:$I$29,S3906,"Cubic","Extrapolate=Linear","MultiX=Average","Skip=True","Sort=True")</f>
        <v>13.718201519319438</v>
      </c>
    </row>
    <row r="3907" spans="16:21" x14ac:dyDescent="0.25">
      <c r="P3907" s="10">
        <v>40196</v>
      </c>
      <c r="Q3907">
        <v>22.43807</v>
      </c>
      <c r="S3907" s="42">
        <f t="shared" ca="1" si="65"/>
        <v>49751</v>
      </c>
      <c r="T3907" s="43">
        <f ca="1">_xll.BInterpol('Base CDI'!$H$4:$H$28,'Base CDI'!$J$4:$J$29,S3907,"Cubic","Extrapolate=Linear","MultiX=Average","Skip=True","Sort=True")</f>
        <v>13.70953851107129</v>
      </c>
      <c r="U3907" s="43">
        <f ca="1">_xll.BInterpol('Base CDI'!$H$4:$H$28,'Base CDI'!$I$4:$I$29,S3907,"Cubic","Extrapolate=Linear","MultiX=Average","Skip=True","Sort=True")</f>
        <v>13.718110416816351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49752</v>
      </c>
      <c r="T3908" s="43">
        <f ca="1">_xll.BInterpol('Base CDI'!$H$4:$H$28,'Base CDI'!$J$4:$J$29,S3908,"Cubic","Extrapolate=Linear","MultiX=Average","Skip=True","Sort=True")</f>
        <v>13.709472947791678</v>
      </c>
      <c r="U3908" s="43">
        <f ca="1">_xll.BInterpol('Base CDI'!$H$4:$H$28,'Base CDI'!$I$4:$I$29,S3908,"Cubic","Extrapolate=Linear","MultiX=Average","Skip=True","Sort=True")</f>
        <v>13.718019257935469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49753</v>
      </c>
      <c r="T3909" s="43">
        <f ca="1">_xll.BInterpol('Base CDI'!$H$4:$H$28,'Base CDI'!$J$4:$J$29,S3909,"Cubic","Extrapolate=Linear","MultiX=Average","Skip=True","Sort=True")</f>
        <v>13.709407368201875</v>
      </c>
      <c r="U3909" s="43">
        <f ca="1">_xll.BInterpol('Base CDI'!$H$4:$H$28,'Base CDI'!$I$4:$I$29,S3909,"Cubic","Extrapolate=Linear","MultiX=Average","Skip=True","Sort=True")</f>
        <v>13.717928042870529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49754</v>
      </c>
      <c r="T3910" s="43">
        <f ca="1">_xll.BInterpol('Base CDI'!$H$4:$H$28,'Base CDI'!$J$4:$J$29,S3910,"Cubic","Extrapolate=Linear","MultiX=Average","Skip=True","Sort=True")</f>
        <v>13.709341772358123</v>
      </c>
      <c r="U3910" s="43">
        <f ca="1">_xll.BInterpol('Base CDI'!$H$4:$H$28,'Base CDI'!$I$4:$I$29,S3910,"Cubic","Extrapolate=Linear","MultiX=Average","Skip=True","Sort=True")</f>
        <v>13.717836771815268</v>
      </c>
    </row>
    <row r="3911" spans="16:21" x14ac:dyDescent="0.25">
      <c r="P3911" s="10">
        <v>40200</v>
      </c>
      <c r="Q3911">
        <v>22.46752</v>
      </c>
      <c r="S3911" s="42">
        <f t="shared" ca="1" si="65"/>
        <v>49755</v>
      </c>
      <c r="T3911" s="43">
        <f ca="1">_xll.BInterpol('Base CDI'!$H$4:$H$28,'Base CDI'!$J$4:$J$29,S3911,"Cubic","Extrapolate=Linear","MultiX=Average","Skip=True","Sort=True")</f>
        <v>13.709276160316664</v>
      </c>
      <c r="U3911" s="43">
        <f ca="1">_xll.BInterpol('Base CDI'!$H$4:$H$28,'Base CDI'!$I$4:$I$29,S3911,"Cubic","Extrapolate=Linear","MultiX=Average","Skip=True","Sort=True")</f>
        <v>13.717745444963425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49756</v>
      </c>
      <c r="T3912" s="43">
        <f ca="1">_xll.BInterpol('Base CDI'!$H$4:$H$28,'Base CDI'!$J$4:$J$29,S3912,"Cubic","Extrapolate=Linear","MultiX=Average","Skip=True","Sort=True")</f>
        <v>13.709210532133742</v>
      </c>
      <c r="U3912" s="43">
        <f ca="1">_xll.BInterpol('Base CDI'!$H$4:$H$28,'Base CDI'!$I$4:$I$29,S3912,"Cubic","Extrapolate=Linear","MultiX=Average","Skip=True","Sort=True")</f>
        <v>13.717654062508739</v>
      </c>
    </row>
    <row r="3913" spans="16:21" x14ac:dyDescent="0.25">
      <c r="P3913" s="10">
        <v>40204</v>
      </c>
      <c r="Q3913">
        <v>22.48227</v>
      </c>
      <c r="S3913" s="42">
        <f t="shared" ca="1" si="65"/>
        <v>49757</v>
      </c>
      <c r="T3913" s="43">
        <f ca="1">_xll.BInterpol('Base CDI'!$H$4:$H$28,'Base CDI'!$J$4:$J$29,S3913,"Cubic","Extrapolate=Linear","MultiX=Average","Skip=True","Sort=True")</f>
        <v>13.709144887865596</v>
      </c>
      <c r="U3913" s="43">
        <f ca="1">_xll.BInterpol('Base CDI'!$H$4:$H$28,'Base CDI'!$I$4:$I$29,S3913,"Cubic","Extrapolate=Linear","MultiX=Average","Skip=True","Sort=True")</f>
        <v>13.717562624644948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49758</v>
      </c>
      <c r="T3914" s="43">
        <f ca="1">_xll.BInterpol('Base CDI'!$H$4:$H$28,'Base CDI'!$J$4:$J$29,S3914,"Cubic","Extrapolate=Linear","MultiX=Average","Skip=True","Sort=True")</f>
        <v>13.709079227568472</v>
      </c>
      <c r="U3914" s="43">
        <f ca="1">_xll.BInterpol('Base CDI'!$H$4:$H$28,'Base CDI'!$I$4:$I$29,S3914,"Cubic","Extrapolate=Linear","MultiX=Average","Skip=True","Sort=True")</f>
        <v>13.717471131565789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49759</v>
      </c>
      <c r="T3915" s="43">
        <f ca="1">_xll.BInterpol('Base CDI'!$H$4:$H$28,'Base CDI'!$J$4:$J$29,S3915,"Cubic","Extrapolate=Linear","MultiX=Average","Skip=True","Sort=True")</f>
        <v>13.709013551298607</v>
      </c>
      <c r="U3915" s="43">
        <f ca="1">_xll.BInterpol('Base CDI'!$H$4:$H$28,'Base CDI'!$I$4:$I$29,S3915,"Cubic","Extrapolate=Linear","MultiX=Average","Skip=True","Sort=True")</f>
        <v>13.717379583465</v>
      </c>
    </row>
    <row r="3916" spans="16:21" x14ac:dyDescent="0.25">
      <c r="P3916" s="10">
        <v>40207</v>
      </c>
      <c r="Q3916">
        <v>22.50441</v>
      </c>
      <c r="S3916" s="42">
        <f t="shared" ca="1" si="66"/>
        <v>49760</v>
      </c>
      <c r="T3916" s="43">
        <f ca="1">_xll.BInterpol('Base CDI'!$H$4:$H$28,'Base CDI'!$J$4:$J$29,S3916,"Cubic","Extrapolate=Linear","MultiX=Average","Skip=True","Sort=True")</f>
        <v>13.708947859112248</v>
      </c>
      <c r="U3916" s="43">
        <f ca="1">_xll.BInterpol('Base CDI'!$H$4:$H$28,'Base CDI'!$I$4:$I$29,S3916,"Cubic","Extrapolate=Linear","MultiX=Average","Skip=True","Sort=True")</f>
        <v>13.717287980536321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49761</v>
      </c>
      <c r="T3917" s="43">
        <f ca="1">_xll.BInterpol('Base CDI'!$H$4:$H$28,'Base CDI'!$J$4:$J$29,S3917,"Cubic","Extrapolate=Linear","MultiX=Average","Skip=True","Sort=True")</f>
        <v>13.708882151065634</v>
      </c>
      <c r="U3917" s="43">
        <f ca="1">_xll.BInterpol('Base CDI'!$H$4:$H$28,'Base CDI'!$I$4:$I$29,S3917,"Cubic","Extrapolate=Linear","MultiX=Average","Skip=True","Sort=True")</f>
        <v>13.717196322973489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49762</v>
      </c>
      <c r="T3918" s="43">
        <f ca="1">_xll.BInterpol('Base CDI'!$H$4:$H$28,'Base CDI'!$J$4:$J$29,S3918,"Cubic","Extrapolate=Linear","MultiX=Average","Skip=True","Sort=True")</f>
        <v>13.708816427215007</v>
      </c>
      <c r="U3918" s="43">
        <f ca="1">_xll.BInterpol('Base CDI'!$H$4:$H$28,'Base CDI'!$I$4:$I$29,S3918,"Cubic","Extrapolate=Linear","MultiX=Average","Skip=True","Sort=True")</f>
        <v>13.717104610970242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49763</v>
      </c>
      <c r="T3919" s="43">
        <f ca="1">_xll.BInterpol('Base CDI'!$H$4:$H$28,'Base CDI'!$J$4:$J$29,S3919,"Cubic","Extrapolate=Linear","MultiX=Average","Skip=True","Sort=True")</f>
        <v>13.708750687616611</v>
      </c>
      <c r="U3919" s="43">
        <f ca="1">_xll.BInterpol('Base CDI'!$H$4:$H$28,'Base CDI'!$I$4:$I$29,S3919,"Cubic","Extrapolate=Linear","MultiX=Average","Skip=True","Sort=True")</f>
        <v>13.717012844720317</v>
      </c>
    </row>
    <row r="3920" spans="16:21" x14ac:dyDescent="0.25">
      <c r="P3920" s="10">
        <v>40213</v>
      </c>
      <c r="Q3920">
        <v>22.53398</v>
      </c>
      <c r="S3920" s="42">
        <f t="shared" ca="1" si="66"/>
        <v>49764</v>
      </c>
      <c r="T3920" s="43">
        <f ca="1">_xll.BInterpol('Base CDI'!$H$4:$H$28,'Base CDI'!$J$4:$J$29,S3920,"Cubic","Extrapolate=Linear","MultiX=Average","Skip=True","Sort=True")</f>
        <v>13.708684932326687</v>
      </c>
      <c r="U3920" s="43">
        <f ca="1">_xll.BInterpol('Base CDI'!$H$4:$H$28,'Base CDI'!$I$4:$I$29,S3920,"Cubic","Extrapolate=Linear","MultiX=Average","Skip=True","Sort=True")</f>
        <v>13.716921024417456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49765</v>
      </c>
      <c r="T3921" s="43">
        <f ca="1">_xll.BInterpol('Base CDI'!$H$4:$H$28,'Base CDI'!$J$4:$J$29,S3921,"Cubic","Extrapolate=Linear","MultiX=Average","Skip=True","Sort=True")</f>
        <v>13.708619161401476</v>
      </c>
      <c r="U3921" s="43">
        <f ca="1">_xll.BInterpol('Base CDI'!$H$4:$H$28,'Base CDI'!$I$4:$I$29,S3921,"Cubic","Extrapolate=Linear","MultiX=Average","Skip=True","Sort=True")</f>
        <v>13.716829150255393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49766</v>
      </c>
      <c r="T3922" s="43">
        <f ca="1">_xll.BInterpol('Base CDI'!$H$4:$H$28,'Base CDI'!$J$4:$J$29,S3922,"Cubic","Extrapolate=Linear","MultiX=Average","Skip=True","Sort=True")</f>
        <v>13.708553374897221</v>
      </c>
      <c r="U3922" s="43">
        <f ca="1">_xll.BInterpol('Base CDI'!$H$4:$H$28,'Base CDI'!$I$4:$I$29,S3922,"Cubic","Extrapolate=Linear","MultiX=Average","Skip=True","Sort=True")</f>
        <v>13.716737222427867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49767</v>
      </c>
      <c r="T3923" s="43">
        <f ca="1">_xll.BInterpol('Base CDI'!$H$4:$H$28,'Base CDI'!$J$4:$J$29,S3923,"Cubic","Extrapolate=Linear","MultiX=Average","Skip=True","Sort=True")</f>
        <v>13.708487572870164</v>
      </c>
      <c r="U3923" s="43">
        <f ca="1">_xll.BInterpol('Base CDI'!$H$4:$H$28,'Base CDI'!$I$4:$I$29,S3923,"Cubic","Extrapolate=Linear","MultiX=Average","Skip=True","Sort=True")</f>
        <v>13.716645241128617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49768</v>
      </c>
      <c r="T3924" s="43">
        <f ca="1">_xll.BInterpol('Base CDI'!$H$4:$H$28,'Base CDI'!$J$4:$J$29,S3924,"Cubic","Extrapolate=Linear","MultiX=Average","Skip=True","Sort=True")</f>
        <v>13.708421755376547</v>
      </c>
      <c r="U3924" s="43">
        <f ca="1">_xll.BInterpol('Base CDI'!$H$4:$H$28,'Base CDI'!$I$4:$I$29,S3924,"Cubic","Extrapolate=Linear","MultiX=Average","Skip=True","Sort=True")</f>
        <v>13.716553206551382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49769</v>
      </c>
      <c r="T3925" s="43">
        <f ca="1">_xll.BInterpol('Base CDI'!$H$4:$H$28,'Base CDI'!$J$4:$J$29,S3925,"Cubic","Extrapolate=Linear","MultiX=Average","Skip=True","Sort=True")</f>
        <v>13.708355922472611</v>
      </c>
      <c r="U3925" s="43">
        <f ca="1">_xll.BInterpol('Base CDI'!$H$4:$H$28,'Base CDI'!$I$4:$I$29,S3925,"Cubic","Extrapolate=Linear","MultiX=Average","Skip=True","Sort=True")</f>
        <v>13.716461118889898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49770</v>
      </c>
      <c r="T3926" s="43">
        <f ca="1">_xll.BInterpol('Base CDI'!$H$4:$H$28,'Base CDI'!$J$4:$J$29,S3926,"Cubic","Extrapolate=Linear","MultiX=Average","Skip=True","Sort=True")</f>
        <v>13.708290074214601</v>
      </c>
      <c r="U3926" s="43">
        <f ca="1">_xll.BInterpol('Base CDI'!$H$4:$H$28,'Base CDI'!$I$4:$I$29,S3926,"Cubic","Extrapolate=Linear","MultiX=Average","Skip=True","Sort=True")</f>
        <v>13.716368978337904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49771</v>
      </c>
      <c r="T3927" s="43">
        <f ca="1">_xll.BInterpol('Base CDI'!$H$4:$H$28,'Base CDI'!$J$4:$J$29,S3927,"Cubic","Extrapolate=Linear","MultiX=Average","Skip=True","Sort=True")</f>
        <v>13.708224210658758</v>
      </c>
      <c r="U3927" s="43">
        <f ca="1">_xll.BInterpol('Base CDI'!$H$4:$H$28,'Base CDI'!$I$4:$I$29,S3927,"Cubic","Extrapolate=Linear","MultiX=Average","Skip=True","Sort=True")</f>
        <v>13.716276785089139</v>
      </c>
    </row>
    <row r="3928" spans="16:21" x14ac:dyDescent="0.25">
      <c r="P3928" s="10">
        <v>40227</v>
      </c>
      <c r="Q3928">
        <v>22.5932</v>
      </c>
      <c r="S3928" s="42">
        <f t="shared" ca="1" si="66"/>
        <v>49772</v>
      </c>
      <c r="T3928" s="43">
        <f ca="1">_xll.BInterpol('Base CDI'!$H$4:$H$28,'Base CDI'!$J$4:$J$29,S3928,"Cubic","Extrapolate=Linear","MultiX=Average","Skip=True","Sort=True")</f>
        <v>13.70815833186132</v>
      </c>
      <c r="U3928" s="43">
        <f ca="1">_xll.BInterpol('Base CDI'!$H$4:$H$28,'Base CDI'!$I$4:$I$29,S3928,"Cubic","Extrapolate=Linear","MultiX=Average","Skip=True","Sort=True")</f>
        <v>13.716184539337341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49773</v>
      </c>
      <c r="T3929" s="43">
        <f ca="1">_xll.BInterpol('Base CDI'!$H$4:$H$28,'Base CDI'!$J$4:$J$29,S3929,"Cubic","Extrapolate=Linear","MultiX=Average","Skip=True","Sort=True")</f>
        <v>13.708092437878534</v>
      </c>
      <c r="U3929" s="43">
        <f ca="1">_xll.BInterpol('Base CDI'!$H$4:$H$28,'Base CDI'!$I$4:$I$29,S3929,"Cubic","Extrapolate=Linear","MultiX=Average","Skip=True","Sort=True")</f>
        <v>13.716092241276247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49774</v>
      </c>
      <c r="T3930" s="43">
        <f ca="1">_xll.BInterpol('Base CDI'!$H$4:$H$28,'Base CDI'!$J$4:$J$29,S3930,"Cubic","Extrapolate=Linear","MultiX=Average","Skip=True","Sort=True")</f>
        <v>13.70802652876664</v>
      </c>
      <c r="U3930" s="43">
        <f ca="1">_xll.BInterpol('Base CDI'!$H$4:$H$28,'Base CDI'!$I$4:$I$29,S3930,"Cubic","Extrapolate=Linear","MultiX=Average","Skip=True","Sort=True")</f>
        <v>13.715999891099596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49775</v>
      </c>
      <c r="T3931" s="43">
        <f ca="1">_xll.BInterpol('Base CDI'!$H$4:$H$28,'Base CDI'!$J$4:$J$29,S3931,"Cubic","Extrapolate=Linear","MultiX=Average","Skip=True","Sort=True")</f>
        <v>13.70796060458188</v>
      </c>
      <c r="U3931" s="43">
        <f ca="1">_xll.BInterpol('Base CDI'!$H$4:$H$28,'Base CDI'!$I$4:$I$29,S3931,"Cubic","Extrapolate=Linear","MultiX=Average","Skip=True","Sort=True")</f>
        <v>13.715907489001125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49776</v>
      </c>
      <c r="T3932" s="43">
        <f ca="1">_xll.BInterpol('Base CDI'!$H$4:$H$28,'Base CDI'!$J$4:$J$29,S3932,"Cubic","Extrapolate=Linear","MultiX=Average","Skip=True","Sort=True")</f>
        <v>13.707894665380497</v>
      </c>
      <c r="U3932" s="43">
        <f ca="1">_xll.BInterpol('Base CDI'!$H$4:$H$28,'Base CDI'!$I$4:$I$29,S3932,"Cubic","Extrapolate=Linear","MultiX=Average","Skip=True","Sort=True")</f>
        <v>13.715815035174574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49777</v>
      </c>
      <c r="T3933" s="43">
        <f ca="1">_xll.BInterpol('Base CDI'!$H$4:$H$28,'Base CDI'!$J$4:$J$29,S3933,"Cubic","Extrapolate=Linear","MultiX=Average","Skip=True","Sort=True")</f>
        <v>13.707828711218731</v>
      </c>
      <c r="U3933" s="43">
        <f ca="1">_xll.BInterpol('Base CDI'!$H$4:$H$28,'Base CDI'!$I$4:$I$29,S3933,"Cubic","Extrapolate=Linear","MultiX=Average","Skip=True","Sort=True")</f>
        <v>13.71572252981368</v>
      </c>
    </row>
    <row r="3934" spans="16:21" x14ac:dyDescent="0.25">
      <c r="P3934" s="10">
        <v>40235</v>
      </c>
      <c r="Q3934">
        <v>22.63776</v>
      </c>
      <c r="S3934" s="42">
        <f t="shared" ca="1" si="66"/>
        <v>49778</v>
      </c>
      <c r="T3934" s="43">
        <f ca="1">_xll.BInterpol('Base CDI'!$H$4:$H$28,'Base CDI'!$J$4:$J$29,S3934,"Cubic","Extrapolate=Linear","MultiX=Average","Skip=True","Sort=True")</f>
        <v>13.707762742152827</v>
      </c>
      <c r="U3934" s="43">
        <f ca="1">_xll.BInterpol('Base CDI'!$H$4:$H$28,'Base CDI'!$I$4:$I$29,S3934,"Cubic","Extrapolate=Linear","MultiX=Average","Skip=True","Sort=True")</f>
        <v>13.715629973112181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49779</v>
      </c>
      <c r="T3935" s="43">
        <f ca="1">_xll.BInterpol('Base CDI'!$H$4:$H$28,'Base CDI'!$J$4:$J$29,S3935,"Cubic","Extrapolate=Linear","MultiX=Average","Skip=True","Sort=True")</f>
        <v>13.707696758239024</v>
      </c>
      <c r="U3935" s="43">
        <f ca="1">_xll.BInterpol('Base CDI'!$H$4:$H$28,'Base CDI'!$I$4:$I$29,S3935,"Cubic","Extrapolate=Linear","MultiX=Average","Skip=True","Sort=True")</f>
        <v>13.715537365263815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49780</v>
      </c>
      <c r="T3936" s="43">
        <f ca="1">_xll.BInterpol('Base CDI'!$H$4:$H$28,'Base CDI'!$J$4:$J$29,S3936,"Cubic","Extrapolate=Linear","MultiX=Average","Skip=True","Sort=True")</f>
        <v>13.707630759533567</v>
      </c>
      <c r="U3936" s="43">
        <f ca="1">_xll.BInterpol('Base CDI'!$H$4:$H$28,'Base CDI'!$I$4:$I$29,S3936,"Cubic","Extrapolate=Linear","MultiX=Average","Skip=True","Sort=True")</f>
        <v>13.715444706462321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49781</v>
      </c>
      <c r="T3937" s="43">
        <f ca="1">_xll.BInterpol('Base CDI'!$H$4:$H$28,'Base CDI'!$J$4:$J$29,S3937,"Cubic","Extrapolate=Linear","MultiX=Average","Skip=True","Sort=True")</f>
        <v>13.707564746092695</v>
      </c>
      <c r="U3937" s="43">
        <f ca="1">_xll.BInterpol('Base CDI'!$H$4:$H$28,'Base CDI'!$I$4:$I$29,S3937,"Cubic","Extrapolate=Linear","MultiX=Average","Skip=True","Sort=True")</f>
        <v>13.715351996901436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49782</v>
      </c>
      <c r="T3938" s="43">
        <f ca="1">_xll.BInterpol('Base CDI'!$H$4:$H$28,'Base CDI'!$J$4:$J$29,S3938,"Cubic","Extrapolate=Linear","MultiX=Average","Skip=True","Sort=True")</f>
        <v>13.707498717972653</v>
      </c>
      <c r="U3938" s="43">
        <f ca="1">_xll.BInterpol('Base CDI'!$H$4:$H$28,'Base CDI'!$I$4:$I$29,S3938,"Cubic","Extrapolate=Linear","MultiX=Average","Skip=True","Sort=True")</f>
        <v>13.7152592367749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49783</v>
      </c>
      <c r="T3939" s="43">
        <f ca="1">_xll.BInterpol('Base CDI'!$H$4:$H$28,'Base CDI'!$J$4:$J$29,S3939,"Cubic","Extrapolate=Linear","MultiX=Average","Skip=True","Sort=True")</f>
        <v>13.707432675229679</v>
      </c>
      <c r="U3939" s="43">
        <f ca="1">_xll.BInterpol('Base CDI'!$H$4:$H$28,'Base CDI'!$I$4:$I$29,S3939,"Cubic","Extrapolate=Linear","MultiX=Average","Skip=True","Sort=True")</f>
        <v>13.715166426276449</v>
      </c>
    </row>
    <row r="3940" spans="16:21" x14ac:dyDescent="0.25">
      <c r="P3940" s="10">
        <v>40245</v>
      </c>
      <c r="Q3940">
        <v>22.68234</v>
      </c>
      <c r="S3940" s="42">
        <f t="shared" ca="1" si="66"/>
        <v>49784</v>
      </c>
      <c r="T3940" s="43">
        <f ca="1">_xll.BInterpol('Base CDI'!$H$4:$H$28,'Base CDI'!$J$4:$J$29,S3940,"Cubic","Extrapolate=Linear","MultiX=Average","Skip=True","Sort=True")</f>
        <v>13.70736661792002</v>
      </c>
      <c r="U3940" s="43">
        <f ca="1">_xll.BInterpol('Base CDI'!$H$4:$H$28,'Base CDI'!$I$4:$I$29,S3940,"Cubic","Extrapolate=Linear","MultiX=Average","Skip=True","Sort=True")</f>
        <v>13.715073565599821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49785</v>
      </c>
      <c r="T3941" s="43">
        <f ca="1">_xll.BInterpol('Base CDI'!$H$4:$H$28,'Base CDI'!$J$4:$J$29,S3941,"Cubic","Extrapolate=Linear","MultiX=Average","Skip=True","Sort=True")</f>
        <v>13.707300546099916</v>
      </c>
      <c r="U3941" s="43">
        <f ca="1">_xll.BInterpol('Base CDI'!$H$4:$H$28,'Base CDI'!$I$4:$I$29,S3941,"Cubic","Extrapolate=Linear","MultiX=Average","Skip=True","Sort=True")</f>
        <v>13.714980654938756</v>
      </c>
    </row>
    <row r="3942" spans="16:21" x14ac:dyDescent="0.25">
      <c r="P3942" s="10">
        <v>40247</v>
      </c>
      <c r="Q3942">
        <v>22.69725</v>
      </c>
      <c r="S3942" s="42">
        <f t="shared" ca="1" si="66"/>
        <v>49786</v>
      </c>
      <c r="T3942" s="43">
        <f ca="1">_xll.BInterpol('Base CDI'!$H$4:$H$28,'Base CDI'!$J$4:$J$29,S3942,"Cubic","Extrapolate=Linear","MultiX=Average","Skip=True","Sort=True")</f>
        <v>13.707234459825607</v>
      </c>
      <c r="U3942" s="43">
        <f ca="1">_xll.BInterpol('Base CDI'!$H$4:$H$28,'Base CDI'!$I$4:$I$29,S3942,"Cubic","Extrapolate=Linear","MultiX=Average","Skip=True","Sort=True")</f>
        <v>13.714887694486992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49787</v>
      </c>
      <c r="T3943" s="43">
        <f ca="1">_xll.BInterpol('Base CDI'!$H$4:$H$28,'Base CDI'!$J$4:$J$29,S3943,"Cubic","Extrapolate=Linear","MultiX=Average","Skip=True","Sort=True")</f>
        <v>13.707168359153338</v>
      </c>
      <c r="U3943" s="43">
        <f ca="1">_xll.BInterpol('Base CDI'!$H$4:$H$28,'Base CDI'!$I$4:$I$29,S3943,"Cubic","Extrapolate=Linear","MultiX=Average","Skip=True","Sort=True")</f>
        <v>13.714794684438266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49788</v>
      </c>
      <c r="T3944" s="43">
        <f ca="1">_xll.BInterpol('Base CDI'!$H$4:$H$28,'Base CDI'!$J$4:$J$29,S3944,"Cubic","Extrapolate=Linear","MultiX=Average","Skip=True","Sort=True")</f>
        <v>13.707102244139348</v>
      </c>
      <c r="U3944" s="43">
        <f ca="1">_xll.BInterpol('Base CDI'!$H$4:$H$28,'Base CDI'!$I$4:$I$29,S3944,"Cubic","Extrapolate=Linear","MultiX=Average","Skip=True","Sort=True")</f>
        <v>13.714701624986317</v>
      </c>
    </row>
    <row r="3945" spans="16:21" x14ac:dyDescent="0.25">
      <c r="P3945" s="10">
        <v>40252</v>
      </c>
      <c r="Q3945">
        <v>22.7196</v>
      </c>
      <c r="S3945" s="42">
        <f t="shared" ca="1" si="66"/>
        <v>49789</v>
      </c>
      <c r="T3945" s="43">
        <f ca="1">_xll.BInterpol('Base CDI'!$H$4:$H$28,'Base CDI'!$J$4:$J$29,S3945,"Cubic","Extrapolate=Linear","MultiX=Average","Skip=True","Sort=True")</f>
        <v>13.707036114839882</v>
      </c>
      <c r="U3945" s="43">
        <f ca="1">_xll.BInterpol('Base CDI'!$H$4:$H$28,'Base CDI'!$I$4:$I$29,S3945,"Cubic","Extrapolate=Linear","MultiX=Average","Skip=True","Sort=True")</f>
        <v>13.714608516324882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49790</v>
      </c>
      <c r="T3946" s="43">
        <f ca="1">_xll.BInterpol('Base CDI'!$H$4:$H$28,'Base CDI'!$J$4:$J$29,S3946,"Cubic","Extrapolate=Linear","MultiX=Average","Skip=True","Sort=True")</f>
        <v>13.70696997131118</v>
      </c>
      <c r="U3946" s="43">
        <f ca="1">_xll.BInterpol('Base CDI'!$H$4:$H$28,'Base CDI'!$I$4:$I$29,S3946,"Cubic","Extrapolate=Linear","MultiX=Average","Skip=True","Sort=True")</f>
        <v>13.7145153586477</v>
      </c>
    </row>
    <row r="3947" spans="16:21" x14ac:dyDescent="0.25">
      <c r="P3947" s="10">
        <v>40254</v>
      </c>
      <c r="Q3947">
        <v>22.73451</v>
      </c>
      <c r="S3947" s="42">
        <f t="shared" ca="1" si="66"/>
        <v>49791</v>
      </c>
      <c r="T3947" s="43">
        <f ca="1">_xll.BInterpol('Base CDI'!$H$4:$H$28,'Base CDI'!$J$4:$J$29,S3947,"Cubic","Extrapolate=Linear","MultiX=Average","Skip=True","Sort=True")</f>
        <v>13.706903813609486</v>
      </c>
      <c r="U3947" s="43">
        <f ca="1">_xll.BInterpol('Base CDI'!$H$4:$H$28,'Base CDI'!$I$4:$I$29,S3947,"Cubic","Extrapolate=Linear","MultiX=Average","Skip=True","Sort=True")</f>
        <v>13.714422152148508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49792</v>
      </c>
      <c r="T3948" s="43">
        <f ca="1">_xll.BInterpol('Base CDI'!$H$4:$H$28,'Base CDI'!$J$4:$J$29,S3948,"Cubic","Extrapolate=Linear","MultiX=Average","Skip=True","Sort=True")</f>
        <v>13.70683764179104</v>
      </c>
      <c r="U3948" s="43">
        <f ca="1">_xll.BInterpol('Base CDI'!$H$4:$H$28,'Base CDI'!$I$4:$I$29,S3948,"Cubic","Extrapolate=Linear","MultiX=Average","Skip=True","Sort=True")</f>
        <v>13.714328897021046</v>
      </c>
    </row>
    <row r="3949" spans="16:21" x14ac:dyDescent="0.25">
      <c r="P3949" s="10">
        <v>40256</v>
      </c>
      <c r="Q3949">
        <v>22.74943</v>
      </c>
      <c r="S3949" s="42">
        <f t="shared" ca="1" si="66"/>
        <v>49793</v>
      </c>
      <c r="T3949" s="43">
        <f ca="1">_xll.BInterpol('Base CDI'!$H$4:$H$28,'Base CDI'!$J$4:$J$29,S3949,"Cubic","Extrapolate=Linear","MultiX=Average","Skip=True","Sort=True")</f>
        <v>13.706771455912085</v>
      </c>
      <c r="U3949" s="43">
        <f ca="1">_xll.BInterpol('Base CDI'!$H$4:$H$28,'Base CDI'!$I$4:$I$29,S3949,"Cubic","Extrapolate=Linear","MultiX=Average","Skip=True","Sort=True")</f>
        <v>13.714235593459051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49794</v>
      </c>
      <c r="T3950" s="43">
        <f ca="1">_xll.BInterpol('Base CDI'!$H$4:$H$28,'Base CDI'!$J$4:$J$29,S3950,"Cubic","Extrapolate=Linear","MultiX=Average","Skip=True","Sort=True")</f>
        <v>13.706705256028863</v>
      </c>
      <c r="U3950" s="43">
        <f ca="1">_xll.BInterpol('Base CDI'!$H$4:$H$28,'Base CDI'!$I$4:$I$29,S3950,"Cubic","Extrapolate=Linear","MultiX=Average","Skip=True","Sort=True")</f>
        <v>13.714142241656262</v>
      </c>
    </row>
    <row r="3951" spans="16:21" x14ac:dyDescent="0.25">
      <c r="P3951" s="10">
        <v>40260</v>
      </c>
      <c r="Q3951">
        <v>22.76436</v>
      </c>
      <c r="S3951" s="42">
        <f t="shared" ca="1" si="66"/>
        <v>49795</v>
      </c>
      <c r="T3951" s="43">
        <f ca="1">_xll.BInterpol('Base CDI'!$H$4:$H$28,'Base CDI'!$J$4:$J$29,S3951,"Cubic","Extrapolate=Linear","MultiX=Average","Skip=True","Sort=True")</f>
        <v>13.706639042197615</v>
      </c>
      <c r="U3951" s="43">
        <f ca="1">_xll.BInterpol('Base CDI'!$H$4:$H$28,'Base CDI'!$I$4:$I$29,S3951,"Cubic","Extrapolate=Linear","MultiX=Average","Skip=True","Sort=True")</f>
        <v>13.714048841806417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49796</v>
      </c>
      <c r="T3952" s="43">
        <f ca="1">_xll.BInterpol('Base CDI'!$H$4:$H$28,'Base CDI'!$J$4:$J$29,S3952,"Cubic","Extrapolate=Linear","MultiX=Average","Skip=True","Sort=True")</f>
        <v>13.706572814474587</v>
      </c>
      <c r="U3952" s="43">
        <f ca="1">_xll.BInterpol('Base CDI'!$H$4:$H$28,'Base CDI'!$I$4:$I$29,S3952,"Cubic","Extrapolate=Linear","MultiX=Average","Skip=True","Sort=True")</f>
        <v>13.713955394103252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49797</v>
      </c>
      <c r="T3953" s="43">
        <f ca="1">_xll.BInterpol('Base CDI'!$H$4:$H$28,'Base CDI'!$J$4:$J$29,S3953,"Cubic","Extrapolate=Linear","MultiX=Average","Skip=True","Sort=True")</f>
        <v>13.706506572916016</v>
      </c>
      <c r="U3953" s="43">
        <f ca="1">_xll.BInterpol('Base CDI'!$H$4:$H$28,'Base CDI'!$I$4:$I$29,S3953,"Cubic","Extrapolate=Linear","MultiX=Average","Skip=True","Sort=True")</f>
        <v>13.713861898740507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49798</v>
      </c>
      <c r="T3954" s="43">
        <f ca="1">_xll.BInterpol('Base CDI'!$H$4:$H$28,'Base CDI'!$J$4:$J$29,S3954,"Cubic","Extrapolate=Linear","MultiX=Average","Skip=True","Sort=True")</f>
        <v>13.706440317578146</v>
      </c>
      <c r="U3954" s="43">
        <f ca="1">_xll.BInterpol('Base CDI'!$H$4:$H$28,'Base CDI'!$I$4:$I$29,S3954,"Cubic","Extrapolate=Linear","MultiX=Average","Skip=True","Sort=True")</f>
        <v>13.71376835591192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49799</v>
      </c>
      <c r="T3955" s="43">
        <f ca="1">_xll.BInterpol('Base CDI'!$H$4:$H$28,'Base CDI'!$J$4:$J$29,S3955,"Cubic","Extrapolate=Linear","MultiX=Average","Skip=True","Sort=True")</f>
        <v>13.706374048517219</v>
      </c>
      <c r="U3955" s="43">
        <f ca="1">_xll.BInterpol('Base CDI'!$H$4:$H$28,'Base CDI'!$I$4:$I$29,S3955,"Cubic","Extrapolate=Linear","MultiX=Average","Skip=True","Sort=True")</f>
        <v>13.713674765811231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49800</v>
      </c>
      <c r="T3956" s="43">
        <f ca="1">_xll.BInterpol('Base CDI'!$H$4:$H$28,'Base CDI'!$J$4:$J$29,S3956,"Cubic","Extrapolate=Linear","MultiX=Average","Skip=True","Sort=True")</f>
        <v>13.706307765789477</v>
      </c>
      <c r="U3956" s="43">
        <f ca="1">_xll.BInterpol('Base CDI'!$H$4:$H$28,'Base CDI'!$I$4:$I$29,S3956,"Cubic","Extrapolate=Linear","MultiX=Average","Skip=True","Sort=True")</f>
        <v>13.713581128632173</v>
      </c>
    </row>
    <row r="3957" spans="16:21" x14ac:dyDescent="0.25">
      <c r="P3957" s="10">
        <v>40268</v>
      </c>
      <c r="Q3957">
        <v>22.80912</v>
      </c>
      <c r="S3957" s="42">
        <f t="shared" ca="1" si="66"/>
        <v>49801</v>
      </c>
      <c r="T3957" s="43">
        <f ca="1">_xll.BInterpol('Base CDI'!$H$4:$H$28,'Base CDI'!$J$4:$J$29,S3957,"Cubic","Extrapolate=Linear","MultiX=Average","Skip=True","Sort=True")</f>
        <v>13.706241469451163</v>
      </c>
      <c r="U3957" s="43">
        <f ca="1">_xll.BInterpol('Base CDI'!$H$4:$H$28,'Base CDI'!$I$4:$I$29,S3957,"Cubic","Extrapolate=Linear","MultiX=Average","Skip=True","Sort=True")</f>
        <v>13.713487444568489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49802</v>
      </c>
      <c r="T3958" s="43">
        <f ca="1">_xll.BInterpol('Base CDI'!$H$4:$H$28,'Base CDI'!$J$4:$J$29,S3958,"Cubic","Extrapolate=Linear","MultiX=Average","Skip=True","Sort=True")</f>
        <v>13.706175159558519</v>
      </c>
      <c r="U3958" s="43">
        <f ca="1">_xll.BInterpol('Base CDI'!$H$4:$H$28,'Base CDI'!$I$4:$I$29,S3958,"Cubic","Extrapolate=Linear","MultiX=Average","Skip=True","Sort=True")</f>
        <v>13.713393713813915</v>
      </c>
    </row>
    <row r="3959" spans="16:21" x14ac:dyDescent="0.25">
      <c r="P3959" s="10">
        <v>40273</v>
      </c>
      <c r="Q3959">
        <v>22.82405</v>
      </c>
      <c r="S3959" s="42">
        <f t="shared" ca="1" si="66"/>
        <v>49803</v>
      </c>
      <c r="T3959" s="43">
        <f ca="1">_xll.BInterpol('Base CDI'!$H$4:$H$28,'Base CDI'!$J$4:$J$29,S3959,"Cubic","Extrapolate=Linear","MultiX=Average","Skip=True","Sort=True")</f>
        <v>13.706108836167784</v>
      </c>
      <c r="U3959" s="43">
        <f ca="1">_xll.BInterpol('Base CDI'!$H$4:$H$28,'Base CDI'!$I$4:$I$29,S3959,"Cubic","Extrapolate=Linear","MultiX=Average","Skip=True","Sort=True")</f>
        <v>13.713299936562189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49804</v>
      </c>
      <c r="T3960" s="43">
        <f ca="1">_xll.BInterpol('Base CDI'!$H$4:$H$28,'Base CDI'!$J$4:$J$29,S3960,"Cubic","Extrapolate=Linear","MultiX=Average","Skip=True","Sort=True")</f>
        <v>13.706042499335204</v>
      </c>
      <c r="U3960" s="43">
        <f ca="1">_xll.BInterpol('Base CDI'!$H$4:$H$28,'Base CDI'!$I$4:$I$29,S3960,"Cubic","Extrapolate=Linear","MultiX=Average","Skip=True","Sort=True")</f>
        <v>13.71320611300705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49805</v>
      </c>
      <c r="T3961" s="43">
        <f ca="1">_xll.BInterpol('Base CDI'!$H$4:$H$28,'Base CDI'!$J$4:$J$29,S3961,"Cubic","Extrapolate=Linear","MultiX=Average","Skip=True","Sort=True")</f>
        <v>13.705976149117019</v>
      </c>
      <c r="U3961" s="43">
        <f ca="1">_xll.BInterpol('Base CDI'!$H$4:$H$28,'Base CDI'!$I$4:$I$29,S3961,"Cubic","Extrapolate=Linear","MultiX=Average","Skip=True","Sort=True")</f>
        <v>13.713112243342236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49806</v>
      </c>
      <c r="T3962" s="43">
        <f ca="1">_xll.BInterpol('Base CDI'!$H$4:$H$28,'Base CDI'!$J$4:$J$29,S3962,"Cubic","Extrapolate=Linear","MultiX=Average","Skip=True","Sort=True")</f>
        <v>13.705909785569473</v>
      </c>
      <c r="U3962" s="43">
        <f ca="1">_xll.BInterpol('Base CDI'!$H$4:$H$28,'Base CDI'!$I$4:$I$29,S3962,"Cubic","Extrapolate=Linear","MultiX=Average","Skip=True","Sort=True")</f>
        <v>13.713018327761485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49807</v>
      </c>
      <c r="T3963" s="43">
        <f ca="1">_xll.BInterpol('Base CDI'!$H$4:$H$28,'Base CDI'!$J$4:$J$29,S3963,"Cubic","Extrapolate=Linear","MultiX=Average","Skip=True","Sort=True")</f>
        <v>13.705843408748803</v>
      </c>
      <c r="U3963" s="43">
        <f ca="1">_xll.BInterpol('Base CDI'!$H$4:$H$28,'Base CDI'!$I$4:$I$29,S3963,"Cubic","Extrapolate=Linear","MultiX=Average","Skip=True","Sort=True")</f>
        <v>13.712924366458536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49808</v>
      </c>
      <c r="T3964" s="43">
        <f ca="1">_xll.BInterpol('Base CDI'!$H$4:$H$28,'Base CDI'!$J$4:$J$29,S3964,"Cubic","Extrapolate=Linear","MultiX=Average","Skip=True","Sort=True")</f>
        <v>13.705777018711258</v>
      </c>
      <c r="U3964" s="43">
        <f ca="1">_xll.BInterpol('Base CDI'!$H$4:$H$28,'Base CDI'!$I$4:$I$29,S3964,"Cubic","Extrapolate=Linear","MultiX=Average","Skip=True","Sort=True")</f>
        <v>13.712830359627125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49809</v>
      </c>
      <c r="T3965" s="43">
        <f ca="1">_xll.BInterpol('Base CDI'!$H$4:$H$28,'Base CDI'!$J$4:$J$29,S3965,"Cubic","Extrapolate=Linear","MultiX=Average","Skip=True","Sort=True")</f>
        <v>13.705710615513073</v>
      </c>
      <c r="U3965" s="43">
        <f ca="1">_xll.BInterpol('Base CDI'!$H$4:$H$28,'Base CDI'!$I$4:$I$29,S3965,"Cubic","Extrapolate=Linear","MultiX=Average","Skip=True","Sort=True")</f>
        <v>13.71273630746099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49810</v>
      </c>
      <c r="T3966" s="43">
        <f ca="1">_xll.BInterpol('Base CDI'!$H$4:$H$28,'Base CDI'!$J$4:$J$29,S3966,"Cubic","Extrapolate=Linear","MultiX=Average","Skip=True","Sort=True")</f>
        <v>13.705644199210496</v>
      </c>
      <c r="U3966" s="43">
        <f ca="1">_xll.BInterpol('Base CDI'!$H$4:$H$28,'Base CDI'!$I$4:$I$29,S3966,"Cubic","Extrapolate=Linear","MultiX=Average","Skip=True","Sort=True")</f>
        <v>13.712642210153872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49811</v>
      </c>
      <c r="T3967" s="43">
        <f ca="1">_xll.BInterpol('Base CDI'!$H$4:$H$28,'Base CDI'!$J$4:$J$29,S3967,"Cubic","Extrapolate=Linear","MultiX=Average","Skip=True","Sort=True")</f>
        <v>13.705577769859767</v>
      </c>
      <c r="U3967" s="43">
        <f ca="1">_xll.BInterpol('Base CDI'!$H$4:$H$28,'Base CDI'!$I$4:$I$29,S3967,"Cubic","Extrapolate=Linear","MultiX=Average","Skip=True","Sort=True")</f>
        <v>13.712548067899508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49812</v>
      </c>
      <c r="T3968" s="43">
        <f ca="1">_xll.BInterpol('Base CDI'!$H$4:$H$28,'Base CDI'!$J$4:$J$29,S3968,"Cubic","Extrapolate=Linear","MultiX=Average","Skip=True","Sort=True")</f>
        <v>13.705511327517126</v>
      </c>
      <c r="U3968" s="43">
        <f ca="1">_xll.BInterpol('Base CDI'!$H$4:$H$28,'Base CDI'!$I$4:$I$29,S3968,"Cubic","Extrapolate=Linear","MultiX=Average","Skip=True","Sort=True")</f>
        <v>13.712453880891635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49813</v>
      </c>
      <c r="T3969" s="43">
        <f ca="1">_xll.BInterpol('Base CDI'!$H$4:$H$28,'Base CDI'!$J$4:$J$29,S3969,"Cubic","Extrapolate=Linear","MultiX=Average","Skip=True","Sort=True")</f>
        <v>13.705444872238816</v>
      </c>
      <c r="U3969" s="43">
        <f ca="1">_xll.BInterpol('Base CDI'!$H$4:$H$28,'Base CDI'!$I$4:$I$29,S3969,"Cubic","Extrapolate=Linear","MultiX=Average","Skip=True","Sort=True")</f>
        <v>13.712359649323991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49814</v>
      </c>
      <c r="T3970" s="43">
        <f ca="1">_xll.BInterpol('Base CDI'!$H$4:$H$28,'Base CDI'!$J$4:$J$29,S3970,"Cubic","Extrapolate=Linear","MultiX=Average","Skip=True","Sort=True")</f>
        <v>13.705378404081081</v>
      </c>
      <c r="U3970" s="43">
        <f ca="1">_xll.BInterpol('Base CDI'!$H$4:$H$28,'Base CDI'!$I$4:$I$29,S3970,"Cubic","Extrapolate=Linear","MultiX=Average","Skip=True","Sort=True")</f>
        <v>13.712265373390316</v>
      </c>
    </row>
    <row r="3971" spans="16:21" x14ac:dyDescent="0.25">
      <c r="P3971" s="10">
        <v>40290</v>
      </c>
      <c r="Q3971">
        <v>22.91412</v>
      </c>
      <c r="S3971" s="42">
        <f t="shared" ca="1" si="66"/>
        <v>49815</v>
      </c>
      <c r="T3971" s="43">
        <f ca="1">_xll.BInterpol('Base CDI'!$H$4:$H$28,'Base CDI'!$J$4:$J$29,S3971,"Cubic","Extrapolate=Linear","MultiX=Average","Skip=True","Sort=True")</f>
        <v>13.705311923100162</v>
      </c>
      <c r="U3971" s="43">
        <f ca="1">_xll.BInterpol('Base CDI'!$H$4:$H$28,'Base CDI'!$I$4:$I$29,S3971,"Cubic","Extrapolate=Linear","MultiX=Average","Skip=True","Sort=True")</f>
        <v>13.712171053284347</v>
      </c>
    </row>
    <row r="3972" spans="16:21" x14ac:dyDescent="0.25">
      <c r="P3972" s="10">
        <v>40291</v>
      </c>
      <c r="Q3972">
        <v>22.92164</v>
      </c>
      <c r="S3972" s="42">
        <f t="shared" ca="1" si="66"/>
        <v>49816</v>
      </c>
      <c r="T3972" s="43">
        <f ca="1">_xll.BInterpol('Base CDI'!$H$4:$H$28,'Base CDI'!$J$4:$J$29,S3972,"Cubic","Extrapolate=Linear","MultiX=Average","Skip=True","Sort=True")</f>
        <v>13.705245429352301</v>
      </c>
      <c r="U3972" s="43">
        <f ca="1">_xll.BInterpol('Base CDI'!$H$4:$H$28,'Base CDI'!$I$4:$I$29,S3972,"Cubic","Extrapolate=Linear","MultiX=Average","Skip=True","Sort=True")</f>
        <v>13.712076689199822</v>
      </c>
    </row>
    <row r="3973" spans="16:21" x14ac:dyDescent="0.25">
      <c r="P3973" s="10">
        <v>40294</v>
      </c>
      <c r="Q3973">
        <v>22.92916</v>
      </c>
      <c r="S3973" s="42">
        <f t="shared" ca="1" si="66"/>
        <v>49817</v>
      </c>
      <c r="T3973" s="43">
        <f ca="1">_xll.BInterpol('Base CDI'!$H$4:$H$28,'Base CDI'!$J$4:$J$29,S3973,"Cubic","Extrapolate=Linear","MultiX=Average","Skip=True","Sort=True")</f>
        <v>13.705178922893738</v>
      </c>
      <c r="U3973" s="43">
        <f ca="1">_xll.BInterpol('Base CDI'!$H$4:$H$28,'Base CDI'!$I$4:$I$29,S3973,"Cubic","Extrapolate=Linear","MultiX=Average","Skip=True","Sort=True")</f>
        <v>13.71198228133048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49818</v>
      </c>
      <c r="T3974" s="43">
        <f ca="1">_xll.BInterpol('Base CDI'!$H$4:$H$28,'Base CDI'!$J$4:$J$29,S3974,"Cubic","Extrapolate=Linear","MultiX=Average","Skip=True","Sort=True")</f>
        <v>13.705112403780719</v>
      </c>
      <c r="U3974" s="43">
        <f ca="1">_xll.BInterpol('Base CDI'!$H$4:$H$28,'Base CDI'!$I$4:$I$29,S3974,"Cubic","Extrapolate=Linear","MultiX=Average","Skip=True","Sort=True")</f>
        <v>13.711887829870058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49819</v>
      </c>
      <c r="T3975" s="43">
        <f ca="1">_xll.BInterpol('Base CDI'!$H$4:$H$28,'Base CDI'!$J$4:$J$29,S3975,"Cubic","Extrapolate=Linear","MultiX=Average","Skip=True","Sort=True")</f>
        <v>13.705045872069483</v>
      </c>
      <c r="U3975" s="43">
        <f ca="1">_xll.BInterpol('Base CDI'!$H$4:$H$28,'Base CDI'!$I$4:$I$29,S3975,"Cubic","Extrapolate=Linear","MultiX=Average","Skip=True","Sort=True")</f>
        <v>13.711793335012295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49820</v>
      </c>
      <c r="T3976" s="43">
        <f ca="1">_xll.BInterpol('Base CDI'!$H$4:$H$28,'Base CDI'!$J$4:$J$29,S3976,"Cubic","Extrapolate=Linear","MultiX=Average","Skip=True","Sort=True")</f>
        <v>13.704979327816272</v>
      </c>
      <c r="U3976" s="43">
        <f ca="1">_xll.BInterpol('Base CDI'!$H$4:$H$28,'Base CDI'!$I$4:$I$29,S3976,"Cubic","Extrapolate=Linear","MultiX=Average","Skip=True","Sort=True")</f>
        <v>13.711698796950929</v>
      </c>
    </row>
    <row r="3977" spans="16:21" x14ac:dyDescent="0.25">
      <c r="P3977" s="10">
        <v>40298</v>
      </c>
      <c r="Q3977">
        <v>22.95992</v>
      </c>
      <c r="S3977" s="42">
        <f t="shared" ca="1" si="66"/>
        <v>49821</v>
      </c>
      <c r="T3977" s="43">
        <f ca="1">_xll.BInterpol('Base CDI'!$H$4:$H$28,'Base CDI'!$J$4:$J$29,S3977,"Cubic","Extrapolate=Linear","MultiX=Average","Skip=True","Sort=True")</f>
        <v>13.70491277107733</v>
      </c>
      <c r="U3977" s="43">
        <f ca="1">_xll.BInterpol('Base CDI'!$H$4:$H$28,'Base CDI'!$I$4:$I$29,S3977,"Cubic","Extrapolate=Linear","MultiX=Average","Skip=True","Sort=True")</f>
        <v>13.711604215879696</v>
      </c>
    </row>
    <row r="3978" spans="16:21" x14ac:dyDescent="0.25">
      <c r="P3978" s="10">
        <v>40301</v>
      </c>
      <c r="Q3978">
        <v>22.96809</v>
      </c>
      <c r="S3978" s="42">
        <f t="shared" ca="1" si="66"/>
        <v>49822</v>
      </c>
      <c r="T3978" s="43">
        <f ca="1">_xll.BInterpol('Base CDI'!$H$4:$H$28,'Base CDI'!$J$4:$J$29,S3978,"Cubic","Extrapolate=Linear","MultiX=Average","Skip=True","Sort=True")</f>
        <v>13.704846201908897</v>
      </c>
      <c r="U3978" s="43">
        <f ca="1">_xll.BInterpol('Base CDI'!$H$4:$H$28,'Base CDI'!$I$4:$I$29,S3978,"Cubic","Extrapolate=Linear","MultiX=Average","Skip=True","Sort=True")</f>
        <v>13.711509591992337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49823</v>
      </c>
      <c r="T3979" s="43">
        <f ca="1">_xll.BInterpol('Base CDI'!$H$4:$H$28,'Base CDI'!$J$4:$J$29,S3979,"Cubic","Extrapolate=Linear","MultiX=Average","Skip=True","Sort=True")</f>
        <v>13.704779620367217</v>
      </c>
      <c r="U3979" s="43">
        <f ca="1">_xll.BInterpol('Base CDI'!$H$4:$H$28,'Base CDI'!$I$4:$I$29,S3979,"Cubic","Extrapolate=Linear","MultiX=Average","Skip=True","Sort=True")</f>
        <v>13.71141492548259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49824</v>
      </c>
      <c r="T3980" s="43">
        <f ca="1">_xll.BInterpol('Base CDI'!$H$4:$H$28,'Base CDI'!$J$4:$J$29,S3980,"Cubic","Extrapolate=Linear","MultiX=Average","Skip=True","Sort=True")</f>
        <v>13.70471302650853</v>
      </c>
      <c r="U3980" s="43">
        <f ca="1">_xll.BInterpol('Base CDI'!$H$4:$H$28,'Base CDI'!$I$4:$I$29,S3980,"Cubic","Extrapolate=Linear","MultiX=Average","Skip=True","Sort=True")</f>
        <v>13.711320216544191</v>
      </c>
    </row>
    <row r="3981" spans="16:21" x14ac:dyDescent="0.25">
      <c r="P3981" s="10">
        <v>40304</v>
      </c>
      <c r="Q3981">
        <v>22.99269</v>
      </c>
      <c r="S3981" s="42">
        <f t="shared" ca="1" si="67"/>
        <v>49825</v>
      </c>
      <c r="T3981" s="43">
        <f ca="1">_xll.BInterpol('Base CDI'!$H$4:$H$28,'Base CDI'!$J$4:$J$29,S3981,"Cubic","Extrapolate=Linear","MultiX=Average","Skip=True","Sort=True")</f>
        <v>13.70464642038908</v>
      </c>
      <c r="U3981" s="43">
        <f ca="1">_xll.BInterpol('Base CDI'!$H$4:$H$28,'Base CDI'!$I$4:$I$29,S3981,"Cubic","Extrapolate=Linear","MultiX=Average","Skip=True","Sort=True")</f>
        <v>13.71122546537088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49826</v>
      </c>
      <c r="T3982" s="43">
        <f ca="1">_xll.BInterpol('Base CDI'!$H$4:$H$28,'Base CDI'!$J$4:$J$29,S3982,"Cubic","Extrapolate=Linear","MultiX=Average","Skip=True","Sort=True")</f>
        <v>13.704579802065108</v>
      </c>
      <c r="U3982" s="43">
        <f ca="1">_xll.BInterpol('Base CDI'!$H$4:$H$28,'Base CDI'!$I$4:$I$29,S3982,"Cubic","Extrapolate=Linear","MultiX=Average","Skip=True","Sort=True")</f>
        <v>13.711130672156395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49827</v>
      </c>
      <c r="T3983" s="43">
        <f ca="1">_xll.BInterpol('Base CDI'!$H$4:$H$28,'Base CDI'!$J$4:$J$29,S3983,"Cubic","Extrapolate=Linear","MultiX=Average","Skip=True","Sort=True")</f>
        <v>13.704513171592856</v>
      </c>
      <c r="U3983" s="43">
        <f ca="1">_xll.BInterpol('Base CDI'!$H$4:$H$28,'Base CDI'!$I$4:$I$29,S3983,"Cubic","Extrapolate=Linear","MultiX=Average","Skip=True","Sort=True")</f>
        <v>13.711035837094474</v>
      </c>
    </row>
    <row r="3984" spans="16:21" x14ac:dyDescent="0.25">
      <c r="P3984" s="10">
        <v>40309</v>
      </c>
      <c r="Q3984">
        <v>23.01727</v>
      </c>
      <c r="S3984" s="42">
        <f t="shared" ca="1" si="67"/>
        <v>49828</v>
      </c>
      <c r="T3984" s="43">
        <f ca="1">_xll.BInterpol('Base CDI'!$H$4:$H$28,'Base CDI'!$J$4:$J$29,S3984,"Cubic","Extrapolate=Linear","MultiX=Average","Skip=True","Sort=True")</f>
        <v>13.704446529028566</v>
      </c>
      <c r="U3984" s="43">
        <f ca="1">_xll.BInterpol('Base CDI'!$H$4:$H$28,'Base CDI'!$I$4:$I$29,S3984,"Cubic","Extrapolate=Linear","MultiX=Average","Skip=True","Sort=True")</f>
        <v>13.710940960378855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49829</v>
      </c>
      <c r="T3985" s="43">
        <f ca="1">_xll.BInterpol('Base CDI'!$H$4:$H$28,'Base CDI'!$J$4:$J$29,S3985,"Cubic","Extrapolate=Linear","MultiX=Average","Skip=True","Sort=True")</f>
        <v>13.704379874428481</v>
      </c>
      <c r="U3985" s="43">
        <f ca="1">_xll.BInterpol('Base CDI'!$H$4:$H$28,'Base CDI'!$I$4:$I$29,S3985,"Cubic","Extrapolate=Linear","MultiX=Average","Skip=True","Sort=True")</f>
        <v>13.710846042203274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49830</v>
      </c>
      <c r="T3986" s="43">
        <f ca="1">_xll.BInterpol('Base CDI'!$H$4:$H$28,'Base CDI'!$J$4:$J$29,S3986,"Cubic","Extrapolate=Linear","MultiX=Average","Skip=True","Sort=True")</f>
        <v>13.704313207848841</v>
      </c>
      <c r="U3986" s="43">
        <f ca="1">_xll.BInterpol('Base CDI'!$H$4:$H$28,'Base CDI'!$I$4:$I$29,S3986,"Cubic","Extrapolate=Linear","MultiX=Average","Skip=True","Sort=True")</f>
        <v>13.710751082761472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49831</v>
      </c>
      <c r="T3987" s="43">
        <f ca="1">_xll.BInterpol('Base CDI'!$H$4:$H$28,'Base CDI'!$J$4:$J$29,S3987,"Cubic","Extrapolate=Linear","MultiX=Average","Skip=True","Sort=True")</f>
        <v>13.704246529345891</v>
      </c>
      <c r="U3987" s="43">
        <f ca="1">_xll.BInterpol('Base CDI'!$H$4:$H$28,'Base CDI'!$I$4:$I$29,S3987,"Cubic","Extrapolate=Linear","MultiX=Average","Skip=True","Sort=True")</f>
        <v>13.710656082247187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49832</v>
      </c>
      <c r="T3988" s="43">
        <f ca="1">_xll.BInterpol('Base CDI'!$H$4:$H$28,'Base CDI'!$J$4:$J$29,S3988,"Cubic","Extrapolate=Linear","MultiX=Average","Skip=True","Sort=True")</f>
        <v>13.70417983897587</v>
      </c>
      <c r="U3988" s="43">
        <f ca="1">_xll.BInterpol('Base CDI'!$H$4:$H$28,'Base CDI'!$I$4:$I$29,S3988,"Cubic","Extrapolate=Linear","MultiX=Average","Skip=True","Sort=True")</f>
        <v>13.710561040854154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49833</v>
      </c>
      <c r="T3989" s="43">
        <f ca="1">_xll.BInterpol('Base CDI'!$H$4:$H$28,'Base CDI'!$J$4:$J$29,S3989,"Cubic","Extrapolate=Linear","MultiX=Average","Skip=True","Sort=True")</f>
        <v>13.704113136795021</v>
      </c>
      <c r="U3989" s="43">
        <f ca="1">_xll.BInterpol('Base CDI'!$H$4:$H$28,'Base CDI'!$I$4:$I$29,S3989,"Cubic","Extrapolate=Linear","MultiX=Average","Skip=True","Sort=True")</f>
        <v>13.710465958776116</v>
      </c>
    </row>
    <row r="3990" spans="16:21" x14ac:dyDescent="0.25">
      <c r="P3990" s="10">
        <v>40317</v>
      </c>
      <c r="Q3990">
        <v>23.06644</v>
      </c>
      <c r="S3990" s="42">
        <f t="shared" ca="1" si="67"/>
        <v>49834</v>
      </c>
      <c r="T3990" s="43">
        <f ca="1">_xll.BInterpol('Base CDI'!$H$4:$H$28,'Base CDI'!$J$4:$J$29,S3990,"Cubic","Extrapolate=Linear","MultiX=Average","Skip=True","Sort=True")</f>
        <v>13.704046422859587</v>
      </c>
      <c r="U3990" s="43">
        <f ca="1">_xll.BInterpol('Base CDI'!$H$4:$H$28,'Base CDI'!$I$4:$I$29,S3990,"Cubic","Extrapolate=Linear","MultiX=Average","Skip=True","Sort=True")</f>
        <v>13.710370836206808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49835</v>
      </c>
      <c r="T3991" s="43">
        <f ca="1">_xll.BInterpol('Base CDI'!$H$4:$H$28,'Base CDI'!$J$4:$J$29,S3991,"Cubic","Extrapolate=Linear","MultiX=Average","Skip=True","Sort=True")</f>
        <v>13.70397969722581</v>
      </c>
      <c r="U3991" s="43">
        <f ca="1">_xll.BInterpol('Base CDI'!$H$4:$H$28,'Base CDI'!$I$4:$I$29,S3991,"Cubic","Extrapolate=Linear","MultiX=Average","Skip=True","Sort=True")</f>
        <v>13.710275673339968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49836</v>
      </c>
      <c r="T3992" s="43">
        <f ca="1">_xll.BInterpol('Base CDI'!$H$4:$H$28,'Base CDI'!$J$4:$J$29,S3992,"Cubic","Extrapolate=Linear","MultiX=Average","Skip=True","Sort=True")</f>
        <v>13.703912959949932</v>
      </c>
      <c r="U3992" s="43">
        <f ca="1">_xll.BInterpol('Base CDI'!$H$4:$H$28,'Base CDI'!$I$4:$I$29,S3992,"Cubic","Extrapolate=Linear","MultiX=Average","Skip=True","Sort=True")</f>
        <v>13.710180470369336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49837</v>
      </c>
      <c r="T3993" s="43">
        <f ca="1">_xll.BInterpol('Base CDI'!$H$4:$H$28,'Base CDI'!$J$4:$J$29,S3993,"Cubic","Extrapolate=Linear","MultiX=Average","Skip=True","Sort=True")</f>
        <v>13.703846211088193</v>
      </c>
      <c r="U3993" s="43">
        <f ca="1">_xll.BInterpol('Base CDI'!$H$4:$H$28,'Base CDI'!$I$4:$I$29,S3993,"Cubic","Extrapolate=Linear","MultiX=Average","Skip=True","Sort=True")</f>
        <v>13.710085227488648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49838</v>
      </c>
      <c r="T3994" s="43">
        <f ca="1">_xll.BInterpol('Base CDI'!$H$4:$H$28,'Base CDI'!$J$4:$J$29,S3994,"Cubic","Extrapolate=Linear","MultiX=Average","Skip=True","Sort=True")</f>
        <v>13.703779450696837</v>
      </c>
      <c r="U3994" s="43">
        <f ca="1">_xll.BInterpol('Base CDI'!$H$4:$H$28,'Base CDI'!$I$4:$I$29,S3994,"Cubic","Extrapolate=Linear","MultiX=Average","Skip=True","Sort=True")</f>
        <v>13.709989944891642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49839</v>
      </c>
      <c r="T3995" s="43">
        <f ca="1">_xll.BInterpol('Base CDI'!$H$4:$H$28,'Base CDI'!$J$4:$J$29,S3995,"Cubic","Extrapolate=Linear","MultiX=Average","Skip=True","Sort=True")</f>
        <v>13.703712678832105</v>
      </c>
      <c r="U3995" s="43">
        <f ca="1">_xll.BInterpol('Base CDI'!$H$4:$H$28,'Base CDI'!$I$4:$I$29,S3995,"Cubic","Extrapolate=Linear","MultiX=Average","Skip=True","Sort=True")</f>
        <v>13.709894622772058</v>
      </c>
    </row>
    <row r="3996" spans="16:21" x14ac:dyDescent="0.25">
      <c r="P3996" s="10">
        <v>40325</v>
      </c>
      <c r="Q3996">
        <v>23.1157</v>
      </c>
      <c r="S3996" s="42">
        <f t="shared" ca="1" si="67"/>
        <v>49840</v>
      </c>
      <c r="T3996" s="43">
        <f ca="1">_xll.BInterpol('Base CDI'!$H$4:$H$28,'Base CDI'!$J$4:$J$29,S3996,"Cubic","Extrapolate=Linear","MultiX=Average","Skip=True","Sort=True")</f>
        <v>13.70364589555024</v>
      </c>
      <c r="U3996" s="43">
        <f ca="1">_xll.BInterpol('Base CDI'!$H$4:$H$28,'Base CDI'!$I$4:$I$29,S3996,"Cubic","Extrapolate=Linear","MultiX=Average","Skip=True","Sort=True")</f>
        <v>13.709799261323635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49841</v>
      </c>
      <c r="T3997" s="43">
        <f ca="1">_xll.BInterpol('Base CDI'!$H$4:$H$28,'Base CDI'!$J$4:$J$29,S3997,"Cubic","Extrapolate=Linear","MultiX=Average","Skip=True","Sort=True")</f>
        <v>13.703579100907485</v>
      </c>
      <c r="U3997" s="43">
        <f ca="1">_xll.BInterpol('Base CDI'!$H$4:$H$28,'Base CDI'!$I$4:$I$29,S3997,"Cubic","Extrapolate=Linear","MultiX=Average","Skip=True","Sort=True")</f>
        <v>13.709703860740108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49842</v>
      </c>
      <c r="T3998" s="43">
        <f ca="1">_xll.BInterpol('Base CDI'!$H$4:$H$28,'Base CDI'!$J$4:$J$29,S3998,"Cubic","Extrapolate=Linear","MultiX=Average","Skip=True","Sort=True")</f>
        <v>13.703512294960079</v>
      </c>
      <c r="U3998" s="43">
        <f ca="1">_xll.BInterpol('Base CDI'!$H$4:$H$28,'Base CDI'!$I$4:$I$29,S3998,"Cubic","Extrapolate=Linear","MultiX=Average","Skip=True","Sort=True")</f>
        <v>13.709608421215217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49843</v>
      </c>
      <c r="T3999" s="43">
        <f ca="1">_xll.BInterpol('Base CDI'!$H$4:$H$28,'Base CDI'!$J$4:$J$29,S3999,"Cubic","Extrapolate=Linear","MultiX=Average","Skip=True","Sort=True")</f>
        <v>13.703445477764266</v>
      </c>
      <c r="U3999" s="43">
        <f ca="1">_xll.BInterpol('Base CDI'!$H$4:$H$28,'Base CDI'!$I$4:$I$29,S3999,"Cubic","Extrapolate=Linear","MultiX=Average","Skip=True","Sort=True")</f>
        <v>13.7095129429427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49844</v>
      </c>
      <c r="T4000" s="43">
        <f ca="1">_xll.BInterpol('Base CDI'!$H$4:$H$28,'Base CDI'!$J$4:$J$29,S4000,"Cubic","Extrapolate=Linear","MultiX=Average","Skip=True","Sort=True")</f>
        <v>13.703378649376289</v>
      </c>
      <c r="U4000" s="43">
        <f ca="1">_xll.BInterpol('Base CDI'!$H$4:$H$28,'Base CDI'!$I$4:$I$29,S4000,"Cubic","Extrapolate=Linear","MultiX=Average","Skip=True","Sort=True")</f>
        <v>13.709417426116294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49845</v>
      </c>
      <c r="T4001" s="43">
        <f ca="1">_xll.BInterpol('Base CDI'!$H$4:$H$28,'Base CDI'!$J$4:$J$29,S4001,"Cubic","Extrapolate=Linear","MultiX=Average","Skip=True","Sort=True")</f>
        <v>13.703311809852387</v>
      </c>
      <c r="U4001" s="43">
        <f ca="1">_xll.BInterpol('Base CDI'!$H$4:$H$28,'Base CDI'!$I$4:$I$29,S4001,"Cubic","Extrapolate=Linear","MultiX=Average","Skip=True","Sort=True")</f>
        <v>13.70932187092974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49846</v>
      </c>
      <c r="T4002" s="43">
        <f ca="1">_xll.BInterpol('Base CDI'!$H$4:$H$28,'Base CDI'!$J$4:$J$29,S4002,"Cubic","Extrapolate=Linear","MultiX=Average","Skip=True","Sort=True")</f>
        <v>13.703244959248805</v>
      </c>
      <c r="U4002" s="43">
        <f ca="1">_xll.BInterpol('Base CDI'!$H$4:$H$28,'Base CDI'!$I$4:$I$29,S4002,"Cubic","Extrapolate=Linear","MultiX=Average","Skip=True","Sort=True")</f>
        <v>13.709226277576771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49847</v>
      </c>
      <c r="T4003" s="43">
        <f ca="1">_xll.BInterpol('Base CDI'!$H$4:$H$28,'Base CDI'!$J$4:$J$29,S4003,"Cubic","Extrapolate=Linear","MultiX=Average","Skip=True","Sort=True")</f>
        <v>13.703178097621784</v>
      </c>
      <c r="U4003" s="43">
        <f ca="1">_xll.BInterpol('Base CDI'!$H$4:$H$28,'Base CDI'!$I$4:$I$29,S4003,"Cubic","Extrapolate=Linear","MultiX=Average","Skip=True","Sort=True")</f>
        <v>13.709130646251131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49848</v>
      </c>
      <c r="T4004" s="43">
        <f ca="1">_xll.BInterpol('Base CDI'!$H$4:$H$28,'Base CDI'!$J$4:$J$29,S4004,"Cubic","Extrapolate=Linear","MultiX=Average","Skip=True","Sort=True")</f>
        <v>13.703111225027566</v>
      </c>
      <c r="U4004" s="43">
        <f ca="1">_xll.BInterpol('Base CDI'!$H$4:$H$28,'Base CDI'!$I$4:$I$29,S4004,"Cubic","Extrapolate=Linear","MultiX=Average","Skip=True","Sort=True")</f>
        <v>13.709034977146555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49849</v>
      </c>
      <c r="T4005" s="43">
        <f ca="1">_xll.BInterpol('Base CDI'!$H$4:$H$28,'Base CDI'!$J$4:$J$29,S4005,"Cubic","Extrapolate=Linear","MultiX=Average","Skip=True","Sort=True")</f>
        <v>13.703044341522393</v>
      </c>
      <c r="U4005" s="43">
        <f ca="1">_xll.BInterpol('Base CDI'!$H$4:$H$28,'Base CDI'!$I$4:$I$29,S4005,"Cubic","Extrapolate=Linear","MultiX=Average","Skip=True","Sort=True")</f>
        <v>13.708939270456781</v>
      </c>
    </row>
    <row r="4006" spans="16:21" x14ac:dyDescent="0.25">
      <c r="P4006" s="10">
        <v>40340</v>
      </c>
      <c r="Q4006">
        <v>23.19876</v>
      </c>
      <c r="S4006" s="42">
        <f t="shared" ca="1" si="67"/>
        <v>49850</v>
      </c>
      <c r="T4006" s="43">
        <f ca="1">_xll.BInterpol('Base CDI'!$H$4:$H$28,'Base CDI'!$J$4:$J$29,S4006,"Cubic","Extrapolate=Linear","MultiX=Average","Skip=True","Sort=True")</f>
        <v>13.702977447162505</v>
      </c>
      <c r="U4006" s="43">
        <f ca="1">_xll.BInterpol('Base CDI'!$H$4:$H$28,'Base CDI'!$I$4:$I$29,S4006,"Cubic","Extrapolate=Linear","MultiX=Average","Skip=True","Sort=True")</f>
        <v>13.708843526375547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49851</v>
      </c>
      <c r="T4007" s="43">
        <f ca="1">_xll.BInterpol('Base CDI'!$H$4:$H$28,'Base CDI'!$J$4:$J$29,S4007,"Cubic","Extrapolate=Linear","MultiX=Average","Skip=True","Sort=True")</f>
        <v>13.702910542004147</v>
      </c>
      <c r="U4007" s="43">
        <f ca="1">_xll.BInterpol('Base CDI'!$H$4:$H$28,'Base CDI'!$I$4:$I$29,S4007,"Cubic","Extrapolate=Linear","MultiX=Average","Skip=True","Sort=True")</f>
        <v>13.708747745096593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49852</v>
      </c>
      <c r="T4008" s="43">
        <f ca="1">_xll.BInterpol('Base CDI'!$H$4:$H$28,'Base CDI'!$J$4:$J$29,S4008,"Cubic","Extrapolate=Linear","MultiX=Average","Skip=True","Sort=True")</f>
        <v>13.702843626103562</v>
      </c>
      <c r="U4008" s="43">
        <f ca="1">_xll.BInterpol('Base CDI'!$H$4:$H$28,'Base CDI'!$I$4:$I$29,S4008,"Cubic","Extrapolate=Linear","MultiX=Average","Skip=True","Sort=True")</f>
        <v>13.708651926813657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49853</v>
      </c>
      <c r="T4009" s="43">
        <f ca="1">_xll.BInterpol('Base CDI'!$H$4:$H$28,'Base CDI'!$J$4:$J$29,S4009,"Cubic","Extrapolate=Linear","MultiX=Average","Skip=True","Sort=True")</f>
        <v>13.702776699516988</v>
      </c>
      <c r="U4009" s="43">
        <f ca="1">_xll.BInterpol('Base CDI'!$H$4:$H$28,'Base CDI'!$I$4:$I$29,S4009,"Cubic","Extrapolate=Linear","MultiX=Average","Skip=True","Sort=True")</f>
        <v>13.708556071720475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49854</v>
      </c>
      <c r="T4010" s="43">
        <f ca="1">_xll.BInterpol('Base CDI'!$H$4:$H$28,'Base CDI'!$J$4:$J$29,S4010,"Cubic","Extrapolate=Linear","MultiX=Average","Skip=True","Sort=True")</f>
        <v>13.702709762300671</v>
      </c>
      <c r="U4010" s="43">
        <f ca="1">_xll.BInterpol('Base CDI'!$H$4:$H$28,'Base CDI'!$I$4:$I$29,S4010,"Cubic","Extrapolate=Linear","MultiX=Average","Skip=True","Sort=True")</f>
        <v>13.708460180010785</v>
      </c>
    </row>
    <row r="4011" spans="16:21" x14ac:dyDescent="0.25">
      <c r="P4011" s="10">
        <v>40347</v>
      </c>
      <c r="Q4011">
        <v>23.24314</v>
      </c>
      <c r="S4011" s="42">
        <f t="shared" ca="1" si="67"/>
        <v>49855</v>
      </c>
      <c r="T4011" s="43">
        <f ca="1">_xll.BInterpol('Base CDI'!$H$4:$H$28,'Base CDI'!$J$4:$J$29,S4011,"Cubic","Extrapolate=Linear","MultiX=Average","Skip=True","Sort=True")</f>
        <v>13.702642814510849</v>
      </c>
      <c r="U4011" s="43">
        <f ca="1">_xll.BInterpol('Base CDI'!$H$4:$H$28,'Base CDI'!$I$4:$I$29,S4011,"Cubic","Extrapolate=Linear","MultiX=Average","Skip=True","Sort=True")</f>
        <v>13.708364251878328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49856</v>
      </c>
      <c r="T4012" s="43">
        <f ca="1">_xll.BInterpol('Base CDI'!$H$4:$H$28,'Base CDI'!$J$4:$J$29,S4012,"Cubic","Extrapolate=Linear","MultiX=Average","Skip=True","Sort=True")</f>
        <v>13.702575856203767</v>
      </c>
      <c r="U4012" s="43">
        <f ca="1">_xll.BInterpol('Base CDI'!$H$4:$H$28,'Base CDI'!$I$4:$I$29,S4012,"Cubic","Extrapolate=Linear","MultiX=Average","Skip=True","Sort=True")</f>
        <v>13.708268287516839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49857</v>
      </c>
      <c r="T4013" s="43">
        <f ca="1">_xll.BInterpol('Base CDI'!$H$4:$H$28,'Base CDI'!$J$4:$J$29,S4013,"Cubic","Extrapolate=Linear","MultiX=Average","Skip=True","Sort=True")</f>
        <v>13.702508887435668</v>
      </c>
      <c r="U4013" s="43">
        <f ca="1">_xll.BInterpol('Base CDI'!$H$4:$H$28,'Base CDI'!$I$4:$I$29,S4013,"Cubic","Extrapolate=Linear","MultiX=Average","Skip=True","Sort=True")</f>
        <v>13.708172287120059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49858</v>
      </c>
      <c r="T4014" s="43">
        <f ca="1">_xll.BInterpol('Base CDI'!$H$4:$H$28,'Base CDI'!$J$4:$J$29,S4014,"Cubic","Extrapolate=Linear","MultiX=Average","Skip=True","Sort=True")</f>
        <v>13.70244190826279</v>
      </c>
      <c r="U4014" s="43">
        <f ca="1">_xll.BInterpol('Base CDI'!$H$4:$H$28,'Base CDI'!$I$4:$I$29,S4014,"Cubic","Extrapolate=Linear","MultiX=Average","Skip=True","Sort=True")</f>
        <v>13.708076250881723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49859</v>
      </c>
      <c r="T4015" s="43">
        <f ca="1">_xll.BInterpol('Base CDI'!$H$4:$H$28,'Base CDI'!$J$4:$J$29,S4015,"Cubic","Extrapolate=Linear","MultiX=Average","Skip=True","Sort=True")</f>
        <v>13.702374918741379</v>
      </c>
      <c r="U4015" s="43">
        <f ca="1">_xll.BInterpol('Base CDI'!$H$4:$H$28,'Base CDI'!$I$4:$I$29,S4015,"Cubic","Extrapolate=Linear","MultiX=Average","Skip=True","Sort=True")</f>
        <v>13.707980178995571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49860</v>
      </c>
      <c r="T4016" s="43">
        <f ca="1">_xll.BInterpol('Base CDI'!$H$4:$H$28,'Base CDI'!$J$4:$J$29,S4016,"Cubic","Extrapolate=Linear","MultiX=Average","Skip=True","Sort=True")</f>
        <v>13.702307918927673</v>
      </c>
      <c r="U4016" s="43">
        <f ca="1">_xll.BInterpol('Base CDI'!$H$4:$H$28,'Base CDI'!$I$4:$I$29,S4016,"Cubic","Extrapolate=Linear","MultiX=Average","Skip=True","Sort=True")</f>
        <v>13.707884071655343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49861</v>
      </c>
      <c r="T4017" s="43">
        <f ca="1">_xll.BInterpol('Base CDI'!$H$4:$H$28,'Base CDI'!$J$4:$J$29,S4017,"Cubic","Extrapolate=Linear","MultiX=Average","Skip=True","Sort=True")</f>
        <v>13.702240908877918</v>
      </c>
      <c r="U4017" s="43">
        <f ca="1">_xll.BInterpol('Base CDI'!$H$4:$H$28,'Base CDI'!$I$4:$I$29,S4017,"Cubic","Extrapolate=Linear","MultiX=Average","Skip=True","Sort=True")</f>
        <v>13.707787929054774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49862</v>
      </c>
      <c r="T4018" s="43">
        <f ca="1">_xll.BInterpol('Base CDI'!$H$4:$H$28,'Base CDI'!$J$4:$J$29,S4018,"Cubic","Extrapolate=Linear","MultiX=Average","Skip=True","Sort=True")</f>
        <v>13.702173888648355</v>
      </c>
      <c r="U4018" s="43">
        <f ca="1">_xll.BInterpol('Base CDI'!$H$4:$H$28,'Base CDI'!$I$4:$I$29,S4018,"Cubic","Extrapolate=Linear","MultiX=Average","Skip=True","Sort=True")</f>
        <v>13.707691751387603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49863</v>
      </c>
      <c r="T4019" s="43">
        <f ca="1">_xll.BInterpol('Base CDI'!$H$4:$H$28,'Base CDI'!$J$4:$J$29,S4019,"Cubic","Extrapolate=Linear","MultiX=Average","Skip=True","Sort=True")</f>
        <v>13.702106858295224</v>
      </c>
      <c r="U4019" s="43">
        <f ca="1">_xll.BInterpol('Base CDI'!$H$4:$H$28,'Base CDI'!$I$4:$I$29,S4019,"Cubic","Extrapolate=Linear","MultiX=Average","Skip=True","Sort=True")</f>
        <v>13.707595538847569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49864</v>
      </c>
      <c r="T4020" s="43">
        <f ca="1">_xll.BInterpol('Base CDI'!$H$4:$H$28,'Base CDI'!$J$4:$J$29,S4020,"Cubic","Extrapolate=Linear","MultiX=Average","Skip=True","Sort=True")</f>
        <v>13.70203981787477</v>
      </c>
      <c r="U4020" s="43">
        <f ca="1">_xll.BInterpol('Base CDI'!$H$4:$H$28,'Base CDI'!$I$4:$I$29,S4020,"Cubic","Extrapolate=Linear","MultiX=Average","Skip=True","Sort=True")</f>
        <v>13.707499291628409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49865</v>
      </c>
      <c r="T4021" s="43">
        <f ca="1">_xll.BInterpol('Base CDI'!$H$4:$H$28,'Base CDI'!$J$4:$J$29,S4021,"Cubic","Extrapolate=Linear","MultiX=Average","Skip=True","Sort=True")</f>
        <v>13.701972767443232</v>
      </c>
      <c r="U4021" s="43">
        <f ca="1">_xll.BInterpol('Base CDI'!$H$4:$H$28,'Base CDI'!$I$4:$I$29,S4021,"Cubic","Extrapolate=Linear","MultiX=Average","Skip=True","Sort=True")</f>
        <v>13.707403009923862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49866</v>
      </c>
      <c r="T4022" s="43">
        <f ca="1">_xll.BInterpol('Base CDI'!$H$4:$H$28,'Base CDI'!$J$4:$J$29,S4022,"Cubic","Extrapolate=Linear","MultiX=Average","Skip=True","Sort=True")</f>
        <v>13.701905707056854</v>
      </c>
      <c r="U4022" s="43">
        <f ca="1">_xll.BInterpol('Base CDI'!$H$4:$H$28,'Base CDI'!$I$4:$I$29,S4022,"Cubic","Extrapolate=Linear","MultiX=Average","Skip=True","Sort=True")</f>
        <v>13.707306693927665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49867</v>
      </c>
      <c r="T4023" s="43">
        <f ca="1">_xll.BInterpol('Base CDI'!$H$4:$H$28,'Base CDI'!$J$4:$J$29,S4023,"Cubic","Extrapolate=Linear","MultiX=Average","Skip=True","Sort=True")</f>
        <v>13.701838636771878</v>
      </c>
      <c r="U4023" s="43">
        <f ca="1">_xll.BInterpol('Base CDI'!$H$4:$H$28,'Base CDI'!$I$4:$I$29,S4023,"Cubic","Extrapolate=Linear","MultiX=Average","Skip=True","Sort=True")</f>
        <v>13.707210343833557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49868</v>
      </c>
      <c r="T4024" s="43">
        <f ca="1">_xll.BInterpol('Base CDI'!$H$4:$H$28,'Base CDI'!$J$4:$J$29,S4024,"Cubic","Extrapolate=Linear","MultiX=Average","Skip=True","Sort=True")</f>
        <v>13.701771556644546</v>
      </c>
      <c r="U4024" s="43">
        <f ca="1">_xll.BInterpol('Base CDI'!$H$4:$H$28,'Base CDI'!$I$4:$I$29,S4024,"Cubic","Extrapolate=Linear","MultiX=Average","Skip=True","Sort=True")</f>
        <v>13.707113959835278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49869</v>
      </c>
      <c r="T4025" s="43">
        <f ca="1">_xll.BInterpol('Base CDI'!$H$4:$H$28,'Base CDI'!$J$4:$J$29,S4025,"Cubic","Extrapolate=Linear","MultiX=Average","Skip=True","Sort=True")</f>
        <v>13.701704466731099</v>
      </c>
      <c r="U4025" s="43">
        <f ca="1">_xll.BInterpol('Base CDI'!$H$4:$H$28,'Base CDI'!$I$4:$I$29,S4025,"Cubic","Extrapolate=Linear","MultiX=Average","Skip=True","Sort=True")</f>
        <v>13.707017542126563</v>
      </c>
    </row>
    <row r="4026" spans="16:21" x14ac:dyDescent="0.25">
      <c r="P4026" s="10">
        <v>40368</v>
      </c>
      <c r="Q4026">
        <v>23.37707</v>
      </c>
      <c r="S4026" s="42">
        <f t="shared" ca="1" si="67"/>
        <v>49870</v>
      </c>
      <c r="T4026" s="43">
        <f ca="1">_xll.BInterpol('Base CDI'!$H$4:$H$28,'Base CDI'!$J$4:$J$29,S4026,"Cubic","Extrapolate=Linear","MultiX=Average","Skip=True","Sort=True")</f>
        <v>13.70163736708778</v>
      </c>
      <c r="U4026" s="43">
        <f ca="1">_xll.BInterpol('Base CDI'!$H$4:$H$28,'Base CDI'!$I$4:$I$29,S4026,"Cubic","Extrapolate=Linear","MultiX=Average","Skip=True","Sort=True")</f>
        <v>13.706921090901151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49871</v>
      </c>
      <c r="T4027" s="43">
        <f ca="1">_xll.BInterpol('Base CDI'!$H$4:$H$28,'Base CDI'!$J$4:$J$29,S4027,"Cubic","Extrapolate=Linear","MultiX=Average","Skip=True","Sort=True")</f>
        <v>13.701570257770831</v>
      </c>
      <c r="U4027" s="43">
        <f ca="1">_xll.BInterpol('Base CDI'!$H$4:$H$28,'Base CDI'!$I$4:$I$29,S4027,"Cubic","Extrapolate=Linear","MultiX=Average","Skip=True","Sort=True")</f>
        <v>13.706824606352779</v>
      </c>
    </row>
    <row r="4028" spans="16:21" x14ac:dyDescent="0.25">
      <c r="P4028" s="10">
        <v>40372</v>
      </c>
      <c r="Q4028">
        <v>23.395</v>
      </c>
      <c r="S4028" s="42">
        <f t="shared" ca="1" si="67"/>
        <v>49872</v>
      </c>
      <c r="T4028" s="43">
        <f ca="1">_xll.BInterpol('Base CDI'!$H$4:$H$28,'Base CDI'!$J$4:$J$29,S4028,"Cubic","Extrapolate=Linear","MultiX=Average","Skip=True","Sort=True")</f>
        <v>13.701503138836493</v>
      </c>
      <c r="U4028" s="43">
        <f ca="1">_xll.BInterpol('Base CDI'!$H$4:$H$28,'Base CDI'!$I$4:$I$29,S4028,"Cubic","Extrapolate=Linear","MultiX=Average","Skip=True","Sort=True")</f>
        <v>13.706728088675188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49873</v>
      </c>
      <c r="T4029" s="43">
        <f ca="1">_xll.BInterpol('Base CDI'!$H$4:$H$28,'Base CDI'!$J$4:$J$29,S4029,"Cubic","Extrapolate=Linear","MultiX=Average","Skip=True","Sort=True")</f>
        <v>13.701436010341009</v>
      </c>
      <c r="U4029" s="43">
        <f ca="1">_xll.BInterpol('Base CDI'!$H$4:$H$28,'Base CDI'!$I$4:$I$29,S4029,"Cubic","Extrapolate=Linear","MultiX=Average","Skip=True","Sort=True")</f>
        <v>13.706631538062116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49874</v>
      </c>
      <c r="T4030" s="43">
        <f ca="1">_xll.BInterpol('Base CDI'!$H$4:$H$28,'Base CDI'!$J$4:$J$29,S4030,"Cubic","Extrapolate=Linear","MultiX=Average","Skip=True","Sort=True")</f>
        <v>13.701368872340622</v>
      </c>
      <c r="U4030" s="43">
        <f ca="1">_xll.BInterpol('Base CDI'!$H$4:$H$28,'Base CDI'!$I$4:$I$29,S4030,"Cubic","Extrapolate=Linear","MultiX=Average","Skip=True","Sort=True")</f>
        <v>13.706534954707298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49875</v>
      </c>
      <c r="T4031" s="43">
        <f ca="1">_xll.BInterpol('Base CDI'!$H$4:$H$28,'Base CDI'!$J$4:$J$29,S4031,"Cubic","Extrapolate=Linear","MultiX=Average","Skip=True","Sort=True")</f>
        <v>13.701301724891572</v>
      </c>
      <c r="U4031" s="43">
        <f ca="1">_xll.BInterpol('Base CDI'!$H$4:$H$28,'Base CDI'!$I$4:$I$29,S4031,"Cubic","Extrapolate=Linear","MultiX=Average","Skip=True","Sort=True")</f>
        <v>13.706438338804475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49876</v>
      </c>
      <c r="T4032" s="43">
        <f ca="1">_xll.BInterpol('Base CDI'!$H$4:$H$28,'Base CDI'!$J$4:$J$29,S4032,"Cubic","Extrapolate=Linear","MultiX=Average","Skip=True","Sort=True")</f>
        <v>13.701234568050101</v>
      </c>
      <c r="U4032" s="43">
        <f ca="1">_xll.BInterpol('Base CDI'!$H$4:$H$28,'Base CDI'!$I$4:$I$29,S4032,"Cubic","Extrapolate=Linear","MultiX=Average","Skip=True","Sort=True")</f>
        <v>13.706341690547383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49877</v>
      </c>
      <c r="T4033" s="43">
        <f ca="1">_xll.BInterpol('Base CDI'!$H$4:$H$28,'Base CDI'!$J$4:$J$29,S4033,"Cubic","Extrapolate=Linear","MultiX=Average","Skip=True","Sort=True")</f>
        <v>13.701167401872453</v>
      </c>
      <c r="U4033" s="43">
        <f ca="1">_xll.BInterpol('Base CDI'!$H$4:$H$28,'Base CDI'!$I$4:$I$29,S4033,"Cubic","Extrapolate=Linear","MultiX=Average","Skip=True","Sort=True")</f>
        <v>13.706245010129763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49878</v>
      </c>
      <c r="T4034" s="43">
        <f ca="1">_xll.BInterpol('Base CDI'!$H$4:$H$28,'Base CDI'!$J$4:$J$29,S4034,"Cubic","Extrapolate=Linear","MultiX=Average","Skip=True","Sort=True")</f>
        <v>13.701100226414869</v>
      </c>
      <c r="U4034" s="43">
        <f ca="1">_xll.BInterpol('Base CDI'!$H$4:$H$28,'Base CDI'!$I$4:$I$29,S4034,"Cubic","Extrapolate=Linear","MultiX=Average","Skip=True","Sort=True")</f>
        <v>13.706148297745349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49879</v>
      </c>
      <c r="T4035" s="43">
        <f ca="1">_xll.BInterpol('Base CDI'!$H$4:$H$28,'Base CDI'!$J$4:$J$29,S4035,"Cubic","Extrapolate=Linear","MultiX=Average","Skip=True","Sort=True")</f>
        <v>13.701033041733591</v>
      </c>
      <c r="U4035" s="43">
        <f ca="1">_xll.BInterpol('Base CDI'!$H$4:$H$28,'Base CDI'!$I$4:$I$29,S4035,"Cubic","Extrapolate=Linear","MultiX=Average","Skip=True","Sort=True")</f>
        <v>13.706051553587884</v>
      </c>
    </row>
    <row r="4036" spans="16:21" x14ac:dyDescent="0.25">
      <c r="P4036" s="10">
        <v>40382</v>
      </c>
      <c r="Q4036">
        <v>23.46724</v>
      </c>
      <c r="S4036" s="42">
        <f t="shared" ca="1" si="67"/>
        <v>49880</v>
      </c>
      <c r="T4036" s="43">
        <f ca="1">_xll.BInterpol('Base CDI'!$H$4:$H$28,'Base CDI'!$J$4:$J$29,S4036,"Cubic","Extrapolate=Linear","MultiX=Average","Skip=True","Sort=True")</f>
        <v>13.700965847884861</v>
      </c>
      <c r="U4036" s="43">
        <f ca="1">_xll.BInterpol('Base CDI'!$H$4:$H$28,'Base CDI'!$I$4:$I$29,S4036,"Cubic","Extrapolate=Linear","MultiX=Average","Skip=True","Sort=True")</f>
        <v>13.705954777851101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49881</v>
      </c>
      <c r="T4037" s="43">
        <f ca="1">_xll.BInterpol('Base CDI'!$H$4:$H$28,'Base CDI'!$J$4:$J$29,S4037,"Cubic","Extrapolate=Linear","MultiX=Average","Skip=True","Sort=True")</f>
        <v>13.700898644924921</v>
      </c>
      <c r="U4037" s="43">
        <f ca="1">_xll.BInterpol('Base CDI'!$H$4:$H$28,'Base CDI'!$I$4:$I$29,S4037,"Cubic","Extrapolate=Linear","MultiX=Average","Skip=True","Sort=True")</f>
        <v>13.705857970728742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49882</v>
      </c>
      <c r="T4038" s="43">
        <f ca="1">_xll.BInterpol('Base CDI'!$H$4:$H$28,'Base CDI'!$J$4:$J$29,S4038,"Cubic","Extrapolate=Linear","MultiX=Average","Skip=True","Sort=True")</f>
        <v>13.700831432910014</v>
      </c>
      <c r="U4038" s="43">
        <f ca="1">_xll.BInterpol('Base CDI'!$H$4:$H$28,'Base CDI'!$I$4:$I$29,S4038,"Cubic","Extrapolate=Linear","MultiX=Average","Skip=True","Sort=True")</f>
        <v>13.705761132414544</v>
      </c>
    </row>
    <row r="4039" spans="16:21" x14ac:dyDescent="0.25">
      <c r="P4039" s="10">
        <v>40387</v>
      </c>
      <c r="Q4039">
        <v>23.4955</v>
      </c>
      <c r="S4039" s="42">
        <f t="shared" ca="1" si="67"/>
        <v>49883</v>
      </c>
      <c r="T4039" s="43">
        <f ca="1">_xll.BInterpol('Base CDI'!$H$4:$H$28,'Base CDI'!$J$4:$J$29,S4039,"Cubic","Extrapolate=Linear","MultiX=Average","Skip=True","Sort=True")</f>
        <v>13.700764211896381</v>
      </c>
      <c r="U4039" s="43">
        <f ca="1">_xll.BInterpol('Base CDI'!$H$4:$H$28,'Base CDI'!$I$4:$I$29,S4039,"Cubic","Extrapolate=Linear","MultiX=Average","Skip=True","Sort=True")</f>
        <v>13.705664263102245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49884</v>
      </c>
      <c r="T4040" s="43">
        <f ca="1">_xll.BInterpol('Base CDI'!$H$4:$H$28,'Base CDI'!$J$4:$J$29,S4040,"Cubic","Extrapolate=Linear","MultiX=Average","Skip=True","Sort=True")</f>
        <v>13.700696981940263</v>
      </c>
      <c r="U4040" s="43">
        <f ca="1">_xll.BInterpol('Base CDI'!$H$4:$H$28,'Base CDI'!$I$4:$I$29,S4040,"Cubic","Extrapolate=Linear","MultiX=Average","Skip=True","Sort=True")</f>
        <v>13.705567362985583</v>
      </c>
    </row>
    <row r="4041" spans="16:21" x14ac:dyDescent="0.25">
      <c r="P4041" s="10">
        <v>40389</v>
      </c>
      <c r="Q4041">
        <v>23.51435</v>
      </c>
      <c r="S4041" s="42">
        <f t="shared" ca="1" si="67"/>
        <v>49885</v>
      </c>
      <c r="T4041" s="43">
        <f ca="1">_xll.BInterpol('Base CDI'!$H$4:$H$28,'Base CDI'!$J$4:$J$29,S4041,"Cubic","Extrapolate=Linear","MultiX=Average","Skip=True","Sort=True")</f>
        <v>13.700629743097904</v>
      </c>
      <c r="U4041" s="43">
        <f ca="1">_xll.BInterpol('Base CDI'!$H$4:$H$28,'Base CDI'!$I$4:$I$29,S4041,"Cubic","Extrapolate=Linear","MultiX=Average","Skip=True","Sort=True")</f>
        <v>13.705470432258297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49886</v>
      </c>
      <c r="T4042" s="43">
        <f ca="1">_xll.BInterpol('Base CDI'!$H$4:$H$28,'Base CDI'!$J$4:$J$29,S4042,"Cubic","Extrapolate=Linear","MultiX=Average","Skip=True","Sort=True")</f>
        <v>13.700562495425546</v>
      </c>
      <c r="U4042" s="43">
        <f ca="1">_xll.BInterpol('Base CDI'!$H$4:$H$28,'Base CDI'!$I$4:$I$29,S4042,"Cubic","Extrapolate=Linear","MultiX=Average","Skip=True","Sort=True")</f>
        <v>13.705373471114124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49887</v>
      </c>
      <c r="T4043" s="43">
        <f ca="1">_xll.BInterpol('Base CDI'!$H$4:$H$28,'Base CDI'!$J$4:$J$29,S4043,"Cubic","Extrapolate=Linear","MultiX=Average","Skip=True","Sort=True")</f>
        <v>13.70049523897943</v>
      </c>
      <c r="U4043" s="43">
        <f ca="1">_xll.BInterpol('Base CDI'!$H$4:$H$28,'Base CDI'!$I$4:$I$29,S4043,"Cubic","Extrapolate=Linear","MultiX=Average","Skip=True","Sort=True")</f>
        <v>13.705276479746802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49888</v>
      </c>
      <c r="T4044" s="43">
        <f ca="1">_xll.BInterpol('Base CDI'!$H$4:$H$28,'Base CDI'!$J$4:$J$29,S4044,"Cubic","Extrapolate=Linear","MultiX=Average","Skip=True","Sort=True")</f>
        <v>13.700427973815797</v>
      </c>
      <c r="U4044" s="43">
        <f ca="1">_xll.BInterpol('Base CDI'!$H$4:$H$28,'Base CDI'!$I$4:$I$29,S4044,"Cubic","Extrapolate=Linear","MultiX=Average","Skip=True","Sort=True")</f>
        <v>13.70517945835007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49889</v>
      </c>
      <c r="T4045" s="43">
        <f ca="1">_xll.BInterpol('Base CDI'!$H$4:$H$28,'Base CDI'!$J$4:$J$29,S4045,"Cubic","Extrapolate=Linear","MultiX=Average","Skip=True","Sort=True")</f>
        <v>13.700360699990892</v>
      </c>
      <c r="U4045" s="43">
        <f ca="1">_xll.BInterpol('Base CDI'!$H$4:$H$28,'Base CDI'!$I$4:$I$29,S4045,"Cubic","Extrapolate=Linear","MultiX=Average","Skip=True","Sort=True")</f>
        <v>13.705082407117665</v>
      </c>
    </row>
    <row r="4046" spans="16:21" x14ac:dyDescent="0.25">
      <c r="P4046" s="10">
        <v>40396</v>
      </c>
      <c r="Q4046">
        <v>23.56157</v>
      </c>
      <c r="S4046" s="42">
        <f t="shared" ca="1" si="68"/>
        <v>49890</v>
      </c>
      <c r="T4046" s="43">
        <f ca="1">_xll.BInterpol('Base CDI'!$H$4:$H$28,'Base CDI'!$J$4:$J$29,S4046,"Cubic","Extrapolate=Linear","MultiX=Average","Skip=True","Sort=True")</f>
        <v>13.700293417560955</v>
      </c>
      <c r="U4046" s="43">
        <f ca="1">_xll.BInterpol('Base CDI'!$H$4:$H$28,'Base CDI'!$I$4:$I$29,S4046,"Cubic","Extrapolate=Linear","MultiX=Average","Skip=True","Sort=True")</f>
        <v>13.704985326243328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49891</v>
      </c>
      <c r="T4047" s="43">
        <f ca="1">_xll.BInterpol('Base CDI'!$H$4:$H$28,'Base CDI'!$J$4:$J$29,S4047,"Cubic","Extrapolate=Linear","MultiX=Average","Skip=True","Sort=True")</f>
        <v>13.700226126582228</v>
      </c>
      <c r="U4047" s="43">
        <f ca="1">_xll.BInterpol('Base CDI'!$H$4:$H$28,'Base CDI'!$I$4:$I$29,S4047,"Cubic","Extrapolate=Linear","MultiX=Average","Skip=True","Sort=True")</f>
        <v>13.704888215920793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49892</v>
      </c>
      <c r="T4048" s="43">
        <f ca="1">_xll.BInterpol('Base CDI'!$H$4:$H$28,'Base CDI'!$J$4:$J$29,S4048,"Cubic","Extrapolate=Linear","MultiX=Average","Skip=True","Sort=True")</f>
        <v>13.700158827110954</v>
      </c>
      <c r="U4048" s="43">
        <f ca="1">_xll.BInterpol('Base CDI'!$H$4:$H$28,'Base CDI'!$I$4:$I$29,S4048,"Cubic","Extrapolate=Linear","MultiX=Average","Skip=True","Sort=True")</f>
        <v>13.704791076343801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49893</v>
      </c>
      <c r="T4049" s="43">
        <f ca="1">_xll.BInterpol('Base CDI'!$H$4:$H$28,'Base CDI'!$J$4:$J$29,S4049,"Cubic","Extrapolate=Linear","MultiX=Average","Skip=True","Sort=True")</f>
        <v>13.700091519203374</v>
      </c>
      <c r="U4049" s="43">
        <f ca="1">_xll.BInterpol('Base CDI'!$H$4:$H$28,'Base CDI'!$I$4:$I$29,S4049,"Cubic","Extrapolate=Linear","MultiX=Average","Skip=True","Sort=True")</f>
        <v>13.704693907706089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49894</v>
      </c>
      <c r="T4050" s="43">
        <f ca="1">_xll.BInterpol('Base CDI'!$H$4:$H$28,'Base CDI'!$J$4:$J$29,S4050,"Cubic","Extrapolate=Linear","MultiX=Average","Skip=True","Sort=True")</f>
        <v>13.700024202915731</v>
      </c>
      <c r="U4050" s="43">
        <f ca="1">_xll.BInterpol('Base CDI'!$H$4:$H$28,'Base CDI'!$I$4:$I$29,S4050,"Cubic","Extrapolate=Linear","MultiX=Average","Skip=True","Sort=True")</f>
        <v>13.704596710201397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49895</v>
      </c>
      <c r="T4051" s="43">
        <f ca="1">_xll.BInterpol('Base CDI'!$H$4:$H$28,'Base CDI'!$J$4:$J$29,S4051,"Cubic","Extrapolate=Linear","MultiX=Average","Skip=True","Sort=True")</f>
        <v>13.699956878304267</v>
      </c>
      <c r="U4051" s="43">
        <f ca="1">_xll.BInterpol('Base CDI'!$H$4:$H$28,'Base CDI'!$I$4:$I$29,S4051,"Cubic","Extrapolate=Linear","MultiX=Average","Skip=True","Sort=True")</f>
        <v>13.70449948402346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49896</v>
      </c>
      <c r="T4052" s="43">
        <f ca="1">_xll.BInterpol('Base CDI'!$H$4:$H$28,'Base CDI'!$J$4:$J$29,S4052,"Cubic","Extrapolate=Linear","MultiX=Average","Skip=True","Sort=True")</f>
        <v>13.699889545425222</v>
      </c>
      <c r="U4052" s="43">
        <f ca="1">_xll.BInterpol('Base CDI'!$H$4:$H$28,'Base CDI'!$I$4:$I$29,S4052,"Cubic","Extrapolate=Linear","MultiX=Average","Skip=True","Sort=True")</f>
        <v>13.704402229366018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49897</v>
      </c>
      <c r="T4053" s="43">
        <f ca="1">_xll.BInterpol('Base CDI'!$H$4:$H$28,'Base CDI'!$J$4:$J$29,S4053,"Cubic","Extrapolate=Linear","MultiX=Average","Skip=True","Sort=True")</f>
        <v>13.699822204334842</v>
      </c>
      <c r="U4053" s="43">
        <f ca="1">_xll.BInterpol('Base CDI'!$H$4:$H$28,'Base CDI'!$I$4:$I$29,S4053,"Cubic","Extrapolate=Linear","MultiX=Average","Skip=True","Sort=True")</f>
        <v>13.704304946422809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49898</v>
      </c>
      <c r="T4054" s="43">
        <f ca="1">_xll.BInterpol('Base CDI'!$H$4:$H$28,'Base CDI'!$J$4:$J$29,S4054,"Cubic","Extrapolate=Linear","MultiX=Average","Skip=True","Sort=True")</f>
        <v>13.699754855089365</v>
      </c>
      <c r="U4054" s="43">
        <f ca="1">_xll.BInterpol('Base CDI'!$H$4:$H$28,'Base CDI'!$I$4:$I$29,S4054,"Cubic","Extrapolate=Linear","MultiX=Average","Skip=True","Sort=True")</f>
        <v>13.70420763538757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49899</v>
      </c>
      <c r="T4055" s="43">
        <f ca="1">_xll.BInterpol('Base CDI'!$H$4:$H$28,'Base CDI'!$J$4:$J$29,S4055,"Cubic","Extrapolate=Linear","MultiX=Average","Skip=True","Sort=True")</f>
        <v>13.699687497745035</v>
      </c>
      <c r="U4055" s="43">
        <f ca="1">_xll.BInterpol('Base CDI'!$H$4:$H$28,'Base CDI'!$I$4:$I$29,S4055,"Cubic","Extrapolate=Linear","MultiX=Average","Skip=True","Sort=True")</f>
        <v>13.704110296454042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49900</v>
      </c>
      <c r="T4056" s="43">
        <f ca="1">_xll.BInterpol('Base CDI'!$H$4:$H$28,'Base CDI'!$J$4:$J$29,S4056,"Cubic","Extrapolate=Linear","MultiX=Average","Skip=True","Sort=True")</f>
        <v>13.699620132358096</v>
      </c>
      <c r="U4056" s="43">
        <f ca="1">_xll.BInterpol('Base CDI'!$H$4:$H$28,'Base CDI'!$I$4:$I$29,S4056,"Cubic","Extrapolate=Linear","MultiX=Average","Skip=True","Sort=True")</f>
        <v>13.70401292981596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49901</v>
      </c>
      <c r="T4057" s="43">
        <f ca="1">_xll.BInterpol('Base CDI'!$H$4:$H$28,'Base CDI'!$J$4:$J$29,S4057,"Cubic","Extrapolate=Linear","MultiX=Average","Skip=True","Sort=True")</f>
        <v>13.699552758984785</v>
      </c>
      <c r="U4057" s="43">
        <f ca="1">_xll.BInterpol('Base CDI'!$H$4:$H$28,'Base CDI'!$I$4:$I$29,S4057,"Cubic","Extrapolate=Linear","MultiX=Average","Skip=True","Sort=True")</f>
        <v>13.703915535667063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49902</v>
      </c>
      <c r="T4058" s="43">
        <f ca="1">_xll.BInterpol('Base CDI'!$H$4:$H$28,'Base CDI'!$J$4:$J$29,S4058,"Cubic","Extrapolate=Linear","MultiX=Average","Skip=True","Sort=True")</f>
        <v>13.699485377681349</v>
      </c>
      <c r="U4058" s="43">
        <f ca="1">_xll.BInterpol('Base CDI'!$H$4:$H$28,'Base CDI'!$I$4:$I$29,S4058,"Cubic","Extrapolate=Linear","MultiX=Average","Skip=True","Sort=True")</f>
        <v>13.703818114201091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49903</v>
      </c>
      <c r="T4059" s="43">
        <f ca="1">_xll.BInterpol('Base CDI'!$H$4:$H$28,'Base CDI'!$J$4:$J$29,S4059,"Cubic","Extrapolate=Linear","MultiX=Average","Skip=True","Sort=True")</f>
        <v>13.699417988504026</v>
      </c>
      <c r="U4059" s="43">
        <f ca="1">_xll.BInterpol('Base CDI'!$H$4:$H$28,'Base CDI'!$I$4:$I$29,S4059,"Cubic","Extrapolate=Linear","MultiX=Average","Skip=True","Sort=True")</f>
        <v>13.70372066561178</v>
      </c>
    </row>
    <row r="4060" spans="16:21" x14ac:dyDescent="0.25">
      <c r="P4060" s="10">
        <v>40416</v>
      </c>
      <c r="Q4060">
        <v>23.69425</v>
      </c>
      <c r="S4060" s="42">
        <f t="shared" ca="1" si="68"/>
        <v>49904</v>
      </c>
      <c r="T4060" s="43">
        <f ca="1">_xll.BInterpol('Base CDI'!$H$4:$H$28,'Base CDI'!$J$4:$J$29,S4060,"Cubic","Extrapolate=Linear","MultiX=Average","Skip=True","Sort=True")</f>
        <v>13.699350591509061</v>
      </c>
      <c r="U4060" s="43">
        <f ca="1">_xll.BInterpol('Base CDI'!$H$4:$H$28,'Base CDI'!$I$4:$I$29,S4060,"Cubic","Extrapolate=Linear","MultiX=Average","Skip=True","Sort=True")</f>
        <v>13.703623190092868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49905</v>
      </c>
      <c r="T4061" s="43">
        <f ca="1">_xll.BInterpol('Base CDI'!$H$4:$H$28,'Base CDI'!$J$4:$J$29,S4061,"Cubic","Extrapolate=Linear","MultiX=Average","Skip=True","Sort=True")</f>
        <v>13.699283186752695</v>
      </c>
      <c r="U4061" s="43">
        <f ca="1">_xll.BInterpol('Base CDI'!$H$4:$H$28,'Base CDI'!$I$4:$I$29,S4061,"Cubic","Extrapolate=Linear","MultiX=Average","Skip=True","Sort=True")</f>
        <v>13.703525687838095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49906</v>
      </c>
      <c r="T4062" s="43">
        <f ca="1">_xll.BInterpol('Base CDI'!$H$4:$H$28,'Base CDI'!$J$4:$J$29,S4062,"Cubic","Extrapolate=Linear","MultiX=Average","Skip=True","Sort=True")</f>
        <v>13.69921577429117</v>
      </c>
      <c r="U4062" s="43">
        <f ca="1">_xll.BInterpol('Base CDI'!$H$4:$H$28,'Base CDI'!$I$4:$I$29,S4062,"Cubic","Extrapolate=Linear","MultiX=Average","Skip=True","Sort=True")</f>
        <v>13.703428159041197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49907</v>
      </c>
      <c r="T4063" s="43">
        <f ca="1">_xll.BInterpol('Base CDI'!$H$4:$H$28,'Base CDI'!$J$4:$J$29,S4063,"Cubic","Extrapolate=Linear","MultiX=Average","Skip=True","Sort=True")</f>
        <v>13.699148354180728</v>
      </c>
      <c r="U4063" s="43">
        <f ca="1">_xll.BInterpol('Base CDI'!$H$4:$H$28,'Base CDI'!$I$4:$I$29,S4063,"Cubic","Extrapolate=Linear","MultiX=Average","Skip=True","Sort=True")</f>
        <v>13.703330603895914</v>
      </c>
    </row>
    <row r="4064" spans="16:21" x14ac:dyDescent="0.25">
      <c r="P4064" s="10">
        <v>40422</v>
      </c>
      <c r="Q4064">
        <v>23.73227</v>
      </c>
      <c r="S4064" s="42">
        <f t="shared" ca="1" si="68"/>
        <v>49908</v>
      </c>
      <c r="T4064" s="43">
        <f ca="1">_xll.BInterpol('Base CDI'!$H$4:$H$28,'Base CDI'!$J$4:$J$29,S4064,"Cubic","Extrapolate=Linear","MultiX=Average","Skip=True","Sort=True")</f>
        <v>13.699080926477611</v>
      </c>
      <c r="U4064" s="43">
        <f ca="1">_xll.BInterpol('Base CDI'!$H$4:$H$28,'Base CDI'!$I$4:$I$29,S4064,"Cubic","Extrapolate=Linear","MultiX=Average","Skip=True","Sort=True")</f>
        <v>13.703233022595983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49909</v>
      </c>
      <c r="T4065" s="43">
        <f ca="1">_xll.BInterpol('Base CDI'!$H$4:$H$28,'Base CDI'!$J$4:$J$29,S4065,"Cubic","Extrapolate=Linear","MultiX=Average","Skip=True","Sort=True")</f>
        <v>13.699013491238061</v>
      </c>
      <c r="U4065" s="43">
        <f ca="1">_xll.BInterpol('Base CDI'!$H$4:$H$28,'Base CDI'!$I$4:$I$29,S4065,"Cubic","Extrapolate=Linear","MultiX=Average","Skip=True","Sort=True")</f>
        <v>13.703135415335142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49910</v>
      </c>
      <c r="T4066" s="43">
        <f ca="1">_xll.BInterpol('Base CDI'!$H$4:$H$28,'Base CDI'!$J$4:$J$29,S4066,"Cubic","Extrapolate=Linear","MultiX=Average","Skip=True","Sort=True")</f>
        <v>13.698946048518319</v>
      </c>
      <c r="U4066" s="43">
        <f ca="1">_xll.BInterpol('Base CDI'!$H$4:$H$28,'Base CDI'!$I$4:$I$29,S4066,"Cubic","Extrapolate=Linear","MultiX=Average","Skip=True","Sort=True")</f>
        <v>13.703037782307129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49911</v>
      </c>
      <c r="T4067" s="43">
        <f ca="1">_xll.BInterpol('Base CDI'!$H$4:$H$28,'Base CDI'!$J$4:$J$29,S4067,"Cubic","Extrapolate=Linear","MultiX=Average","Skip=True","Sort=True")</f>
        <v>13.69887859837463</v>
      </c>
      <c r="U4067" s="43">
        <f ca="1">_xll.BInterpol('Base CDI'!$H$4:$H$28,'Base CDI'!$I$4:$I$29,S4067,"Cubic","Extrapolate=Linear","MultiX=Average","Skip=True","Sort=True")</f>
        <v>13.702940123705684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49912</v>
      </c>
      <c r="T4068" s="43">
        <f ca="1">_xll.BInterpol('Base CDI'!$H$4:$H$28,'Base CDI'!$J$4:$J$29,S4068,"Cubic","Extrapolate=Linear","MultiX=Average","Skip=True","Sort=True")</f>
        <v>13.698811140863235</v>
      </c>
      <c r="U4068" s="43">
        <f ca="1">_xll.BInterpol('Base CDI'!$H$4:$H$28,'Base CDI'!$I$4:$I$29,S4068,"Cubic","Extrapolate=Linear","MultiX=Average","Skip=True","Sort=True")</f>
        <v>13.702842439724543</v>
      </c>
    </row>
    <row r="4069" spans="16:21" x14ac:dyDescent="0.25">
      <c r="P4069" s="10">
        <v>40430</v>
      </c>
      <c r="Q4069">
        <v>23.77985</v>
      </c>
      <c r="S4069" s="42">
        <f t="shared" ca="1" si="68"/>
        <v>49913</v>
      </c>
      <c r="T4069" s="43">
        <f ca="1">_xll.BInterpol('Base CDI'!$H$4:$H$28,'Base CDI'!$J$4:$J$29,S4069,"Cubic","Extrapolate=Linear","MultiX=Average","Skip=True","Sort=True")</f>
        <v>13.698743676040374</v>
      </c>
      <c r="U4069" s="43">
        <f ca="1">_xll.BInterpol('Base CDI'!$H$4:$H$28,'Base CDI'!$I$4:$I$29,S4069,"Cubic","Extrapolate=Linear","MultiX=Average","Skip=True","Sort=True")</f>
        <v>13.702744730557445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49914</v>
      </c>
      <c r="T4070" s="43">
        <f ca="1">_xll.BInterpol('Base CDI'!$H$4:$H$28,'Base CDI'!$J$4:$J$29,S4070,"Cubic","Extrapolate=Linear","MultiX=Average","Skip=True","Sort=True")</f>
        <v>13.69867620396229</v>
      </c>
      <c r="U4070" s="43">
        <f ca="1">_xll.BInterpol('Base CDI'!$H$4:$H$28,'Base CDI'!$I$4:$I$29,S4070,"Cubic","Extrapolate=Linear","MultiX=Average","Skip=True","Sort=True")</f>
        <v>13.70264699639813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49915</v>
      </c>
      <c r="T4071" s="43">
        <f ca="1">_xll.BInterpol('Base CDI'!$H$4:$H$28,'Base CDI'!$J$4:$J$29,S4071,"Cubic","Extrapolate=Linear","MultiX=Average","Skip=True","Sort=True")</f>
        <v>13.698608724685226</v>
      </c>
      <c r="U4071" s="43">
        <f ca="1">_xll.BInterpol('Base CDI'!$H$4:$H$28,'Base CDI'!$I$4:$I$29,S4071,"Cubic","Extrapolate=Linear","MultiX=Average","Skip=True","Sort=True")</f>
        <v>13.702549237440332</v>
      </c>
    </row>
    <row r="4072" spans="16:21" x14ac:dyDescent="0.25">
      <c r="P4072" s="10">
        <v>40435</v>
      </c>
      <c r="Q4072">
        <v>23.80846</v>
      </c>
      <c r="S4072" s="42">
        <f t="shared" ca="1" si="68"/>
        <v>49916</v>
      </c>
      <c r="T4072" s="43">
        <f ca="1">_xll.BInterpol('Base CDI'!$H$4:$H$28,'Base CDI'!$J$4:$J$29,S4072,"Cubic","Extrapolate=Linear","MultiX=Average","Skip=True","Sort=True")</f>
        <v>13.698541238265422</v>
      </c>
      <c r="U4072" s="43">
        <f ca="1">_xll.BInterpol('Base CDI'!$H$4:$H$28,'Base CDI'!$I$4:$I$29,S4072,"Cubic","Extrapolate=Linear","MultiX=Average","Skip=True","Sort=True")</f>
        <v>13.702451453877792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49917</v>
      </c>
      <c r="T4073" s="43">
        <f ca="1">_xll.BInterpol('Base CDI'!$H$4:$H$28,'Base CDI'!$J$4:$J$29,S4073,"Cubic","Extrapolate=Linear","MultiX=Average","Skip=True","Sort=True")</f>
        <v>13.698473744759124</v>
      </c>
      <c r="U4073" s="43">
        <f ca="1">_xll.BInterpol('Base CDI'!$H$4:$H$28,'Base CDI'!$I$4:$I$29,S4073,"Cubic","Extrapolate=Linear","MultiX=Average","Skip=True","Sort=True")</f>
        <v>13.702353645904248</v>
      </c>
    </row>
    <row r="4074" spans="16:21" x14ac:dyDescent="0.25">
      <c r="P4074" s="10">
        <v>40437</v>
      </c>
      <c r="Q4074">
        <v>23.82751</v>
      </c>
      <c r="S4074" s="42">
        <f t="shared" ca="1" si="68"/>
        <v>49918</v>
      </c>
      <c r="T4074" s="43">
        <f ca="1">_xll.BInterpol('Base CDI'!$H$4:$H$28,'Base CDI'!$J$4:$J$29,S4074,"Cubic","Extrapolate=Linear","MultiX=Average","Skip=True","Sort=True")</f>
        <v>13.69840624422257</v>
      </c>
      <c r="U4074" s="43">
        <f ca="1">_xll.BInterpol('Base CDI'!$H$4:$H$28,'Base CDI'!$I$4:$I$29,S4074,"Cubic","Extrapolate=Linear","MultiX=Average","Skip=True","Sort=True")</f>
        <v>13.702255813713435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49919</v>
      </c>
      <c r="T4075" s="43">
        <f ca="1">_xll.BInterpol('Base CDI'!$H$4:$H$28,'Base CDI'!$J$4:$J$29,S4075,"Cubic","Extrapolate=Linear","MultiX=Average","Skip=True","Sort=True")</f>
        <v>13.698338736712003</v>
      </c>
      <c r="U4075" s="43">
        <f ca="1">_xll.BInterpol('Base CDI'!$H$4:$H$28,'Base CDI'!$I$4:$I$29,S4075,"Cubic","Extrapolate=Linear","MultiX=Average","Skip=True","Sort=True")</f>
        <v>13.702157957499097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49920</v>
      </c>
      <c r="T4076" s="43">
        <f ca="1">_xll.BInterpol('Base CDI'!$H$4:$H$28,'Base CDI'!$J$4:$J$29,S4076,"Cubic","Extrapolate=Linear","MultiX=Average","Skip=True","Sort=True")</f>
        <v>13.698271222283665</v>
      </c>
      <c r="U4076" s="43">
        <f ca="1">_xll.BInterpol('Base CDI'!$H$4:$H$28,'Base CDI'!$I$4:$I$29,S4076,"Cubic","Extrapolate=Linear","MultiX=Average","Skip=True","Sort=True")</f>
        <v>13.702060077454968</v>
      </c>
    </row>
    <row r="4077" spans="16:21" x14ac:dyDescent="0.25">
      <c r="P4077" s="10">
        <v>40442</v>
      </c>
      <c r="Q4077">
        <v>23.85614</v>
      </c>
      <c r="S4077" s="42">
        <f t="shared" ca="1" si="68"/>
        <v>49921</v>
      </c>
      <c r="T4077" s="43">
        <f ca="1">_xll.BInterpol('Base CDI'!$H$4:$H$28,'Base CDI'!$J$4:$J$29,S4077,"Cubic","Extrapolate=Linear","MultiX=Average","Skip=True","Sort=True")</f>
        <v>13.698203700993799</v>
      </c>
      <c r="U4077" s="43">
        <f ca="1">_xll.BInterpol('Base CDI'!$H$4:$H$28,'Base CDI'!$I$4:$I$29,S4077,"Cubic","Extrapolate=Linear","MultiX=Average","Skip=True","Sort=True")</f>
        <v>13.701962173774787</v>
      </c>
    </row>
    <row r="4078" spans="16:21" x14ac:dyDescent="0.25">
      <c r="P4078" s="10">
        <v>40443</v>
      </c>
      <c r="Q4078">
        <v>23.8657</v>
      </c>
      <c r="S4078" s="42">
        <f t="shared" ca="1" si="68"/>
        <v>49922</v>
      </c>
      <c r="T4078" s="43">
        <f ca="1">_xll.BInterpol('Base CDI'!$H$4:$H$28,'Base CDI'!$J$4:$J$29,S4078,"Cubic","Extrapolate=Linear","MultiX=Average","Skip=True","Sort=True")</f>
        <v>13.698136172898648</v>
      </c>
      <c r="U4078" s="43">
        <f ca="1">_xll.BInterpol('Base CDI'!$H$4:$H$28,'Base CDI'!$I$4:$I$29,S4078,"Cubic","Extrapolate=Linear","MultiX=Average","Skip=True","Sort=True")</f>
        <v>13.70186424665229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49923</v>
      </c>
      <c r="T4079" s="43">
        <f ca="1">_xll.BInterpol('Base CDI'!$H$4:$H$28,'Base CDI'!$J$4:$J$29,S4079,"Cubic","Extrapolate=Linear","MultiX=Average","Skip=True","Sort=True")</f>
        <v>13.698068638054453</v>
      </c>
      <c r="U4079" s="43">
        <f ca="1">_xll.BInterpol('Base CDI'!$H$4:$H$28,'Base CDI'!$I$4:$I$29,S4079,"Cubic","Extrapolate=Linear","MultiX=Average","Skip=True","Sort=True")</f>
        <v>13.701766296281219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49924</v>
      </c>
      <c r="T4080" s="43">
        <f ca="1">_xll.BInterpol('Base CDI'!$H$4:$H$28,'Base CDI'!$J$4:$J$29,S4080,"Cubic","Extrapolate=Linear","MultiX=Average","Skip=True","Sort=True")</f>
        <v>13.698001096517453</v>
      </c>
      <c r="U4080" s="43">
        <f ca="1">_xll.BInterpol('Base CDI'!$H$4:$H$28,'Base CDI'!$I$4:$I$29,S4080,"Cubic","Extrapolate=Linear","MultiX=Average","Skip=True","Sort=True")</f>
        <v>13.701668322855312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49925</v>
      </c>
      <c r="T4081" s="43">
        <f ca="1">_xll.BInterpol('Base CDI'!$H$4:$H$28,'Base CDI'!$J$4:$J$29,S4081,"Cubic","Extrapolate=Linear","MultiX=Average","Skip=True","Sort=True")</f>
        <v>13.697933548343896</v>
      </c>
      <c r="U4081" s="43">
        <f ca="1">_xll.BInterpol('Base CDI'!$H$4:$H$28,'Base CDI'!$I$4:$I$29,S4081,"Cubic","Extrapolate=Linear","MultiX=Average","Skip=True","Sort=True")</f>
        <v>13.701570326568303</v>
      </c>
    </row>
    <row r="4082" spans="16:21" x14ac:dyDescent="0.25">
      <c r="P4082" s="10">
        <v>40449</v>
      </c>
      <c r="Q4082">
        <v>23.90399</v>
      </c>
      <c r="S4082" s="42">
        <f t="shared" ca="1" si="68"/>
        <v>49926</v>
      </c>
      <c r="T4082" s="43">
        <f ca="1">_xll.BInterpol('Base CDI'!$H$4:$H$28,'Base CDI'!$J$4:$J$29,S4082,"Cubic","Extrapolate=Linear","MultiX=Average","Skip=True","Sort=True")</f>
        <v>13.697865993590018</v>
      </c>
      <c r="U4082" s="43">
        <f ca="1">_xll.BInterpol('Base CDI'!$H$4:$H$28,'Base CDI'!$I$4:$I$29,S4082,"Cubic","Extrapolate=Linear","MultiX=Average","Skip=True","Sort=True")</f>
        <v>13.701472307613933</v>
      </c>
    </row>
    <row r="4083" spans="16:21" x14ac:dyDescent="0.25">
      <c r="P4083" s="10">
        <v>40450</v>
      </c>
      <c r="Q4083">
        <v>23.91356</v>
      </c>
      <c r="S4083" s="42">
        <f t="shared" ca="1" si="68"/>
        <v>49927</v>
      </c>
      <c r="T4083" s="43">
        <f ca="1">_xll.BInterpol('Base CDI'!$H$4:$H$28,'Base CDI'!$J$4:$J$29,S4083,"Cubic","Extrapolate=Linear","MultiX=Average","Skip=True","Sort=True")</f>
        <v>13.697798432312064</v>
      </c>
      <c r="U4083" s="43">
        <f ca="1">_xll.BInterpol('Base CDI'!$H$4:$H$28,'Base CDI'!$I$4:$I$29,S4083,"Cubic","Extrapolate=Linear","MultiX=Average","Skip=True","Sort=True")</f>
        <v>13.701374266185942</v>
      </c>
    </row>
    <row r="4084" spans="16:21" x14ac:dyDescent="0.25">
      <c r="P4084" s="10">
        <v>40451</v>
      </c>
      <c r="Q4084">
        <v>23.92313</v>
      </c>
      <c r="S4084" s="42">
        <f t="shared" ca="1" si="68"/>
        <v>49928</v>
      </c>
      <c r="T4084" s="43">
        <f ca="1">_xll.BInterpol('Base CDI'!$H$4:$H$28,'Base CDI'!$J$4:$J$29,S4084,"Cubic","Extrapolate=Linear","MultiX=Average","Skip=True","Sort=True")</f>
        <v>13.697730864566276</v>
      </c>
      <c r="U4084" s="43">
        <f ca="1">_xll.BInterpol('Base CDI'!$H$4:$H$28,'Base CDI'!$I$4:$I$29,S4084,"Cubic","Extrapolate=Linear","MultiX=Average","Skip=True","Sort=True")</f>
        <v>13.701276202478063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49929</v>
      </c>
      <c r="T4085" s="43">
        <f ca="1">_xll.BInterpol('Base CDI'!$H$4:$H$28,'Base CDI'!$J$4:$J$29,S4085,"Cubic","Extrapolate=Linear","MultiX=Average","Skip=True","Sort=True")</f>
        <v>13.697663290408897</v>
      </c>
      <c r="U4085" s="43">
        <f ca="1">_xll.BInterpol('Base CDI'!$H$4:$H$28,'Base CDI'!$I$4:$I$29,S4085,"Cubic","Extrapolate=Linear","MultiX=Average","Skip=True","Sort=True")</f>
        <v>13.701178116684039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49930</v>
      </c>
      <c r="T4086" s="43">
        <f ca="1">_xll.BInterpol('Base CDI'!$H$4:$H$28,'Base CDI'!$J$4:$J$29,S4086,"Cubic","Extrapolate=Linear","MultiX=Average","Skip=True","Sort=True")</f>
        <v>13.697595709896168</v>
      </c>
      <c r="U4086" s="43">
        <f ca="1">_xll.BInterpol('Base CDI'!$H$4:$H$28,'Base CDI'!$I$4:$I$29,S4086,"Cubic","Extrapolate=Linear","MultiX=Average","Skip=True","Sort=True")</f>
        <v>13.701080008997605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49931</v>
      </c>
      <c r="T4087" s="43">
        <f ca="1">_xll.BInterpol('Base CDI'!$H$4:$H$28,'Base CDI'!$J$4:$J$29,S4087,"Cubic","Extrapolate=Linear","MultiX=Average","Skip=True","Sort=True")</f>
        <v>13.69752812308433</v>
      </c>
      <c r="U4087" s="43">
        <f ca="1">_xll.BInterpol('Base CDI'!$H$4:$H$28,'Base CDI'!$I$4:$I$29,S4087,"Cubic","Extrapolate=Linear","MultiX=Average","Skip=True","Sort=True")</f>
        <v>13.700981879612501</v>
      </c>
    </row>
    <row r="4088" spans="16:21" x14ac:dyDescent="0.25">
      <c r="P4088" s="10">
        <v>40457</v>
      </c>
      <c r="Q4088">
        <v>23.96153</v>
      </c>
      <c r="S4088" s="42">
        <f t="shared" ca="1" si="68"/>
        <v>49932</v>
      </c>
      <c r="T4088" s="43">
        <f ca="1">_xll.BInterpol('Base CDI'!$H$4:$H$28,'Base CDI'!$J$4:$J$29,S4088,"Cubic","Extrapolate=Linear","MultiX=Average","Skip=True","Sort=True")</f>
        <v>13.697460530029627</v>
      </c>
      <c r="U4088" s="43">
        <f ca="1">_xll.BInterpol('Base CDI'!$H$4:$H$28,'Base CDI'!$I$4:$I$29,S4088,"Cubic","Extrapolate=Linear","MultiX=Average","Skip=True","Sort=True")</f>
        <v>13.700883728722465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49933</v>
      </c>
      <c r="T4089" s="43">
        <f ca="1">_xll.BInterpol('Base CDI'!$H$4:$H$28,'Base CDI'!$J$4:$J$29,S4089,"Cubic","Extrapolate=Linear","MultiX=Average","Skip=True","Sort=True")</f>
        <v>13.697392930788299</v>
      </c>
      <c r="U4089" s="43">
        <f ca="1">_xll.BInterpol('Base CDI'!$H$4:$H$28,'Base CDI'!$I$4:$I$29,S4089,"Cubic","Extrapolate=Linear","MultiX=Average","Skip=True","Sort=True")</f>
        <v>13.700785556521232</v>
      </c>
    </row>
    <row r="4090" spans="16:21" x14ac:dyDescent="0.25">
      <c r="P4090" s="10">
        <v>40459</v>
      </c>
      <c r="Q4090">
        <v>23.98076</v>
      </c>
      <c r="S4090" s="42">
        <f t="shared" ca="1" si="68"/>
        <v>49934</v>
      </c>
      <c r="T4090" s="43">
        <f ca="1">_xll.BInterpol('Base CDI'!$H$4:$H$28,'Base CDI'!$J$4:$J$29,S4090,"Cubic","Extrapolate=Linear","MultiX=Average","Skip=True","Sort=True")</f>
        <v>13.697325325416589</v>
      </c>
      <c r="U4090" s="43">
        <f ca="1">_xll.BInterpol('Base CDI'!$H$4:$H$28,'Base CDI'!$I$4:$I$29,S4090,"Cubic","Extrapolate=Linear","MultiX=Average","Skip=True","Sort=True")</f>
        <v>13.700687363202546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49935</v>
      </c>
      <c r="T4091" s="43">
        <f ca="1">_xll.BInterpol('Base CDI'!$H$4:$H$28,'Base CDI'!$J$4:$J$29,S4091,"Cubic","Extrapolate=Linear","MultiX=Average","Skip=True","Sort=True")</f>
        <v>13.697257713970739</v>
      </c>
      <c r="U4091" s="43">
        <f ca="1">_xll.BInterpol('Base CDI'!$H$4:$H$28,'Base CDI'!$I$4:$I$29,S4091,"Cubic","Extrapolate=Linear","MultiX=Average","Skip=True","Sort=True")</f>
        <v>13.700589148960141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49936</v>
      </c>
      <c r="T4092" s="43">
        <f ca="1">_xll.BInterpol('Base CDI'!$H$4:$H$28,'Base CDI'!$J$4:$J$29,S4092,"Cubic","Extrapolate=Linear","MultiX=Average","Skip=True","Sort=True")</f>
        <v>13.697190096506992</v>
      </c>
      <c r="U4092" s="43">
        <f ca="1">_xll.BInterpol('Base CDI'!$H$4:$H$28,'Base CDI'!$I$4:$I$29,S4092,"Cubic","Extrapolate=Linear","MultiX=Average","Skip=True","Sort=True")</f>
        <v>13.700490913987755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49937</v>
      </c>
      <c r="T4093" s="43">
        <f ca="1">_xll.BInterpol('Base CDI'!$H$4:$H$28,'Base CDI'!$J$4:$J$29,S4093,"Cubic","Extrapolate=Linear","MultiX=Average","Skip=True","Sort=True")</f>
        <v>13.697122473081588</v>
      </c>
      <c r="U4093" s="43">
        <f ca="1">_xll.BInterpol('Base CDI'!$H$4:$H$28,'Base CDI'!$I$4:$I$29,S4093,"Cubic","Extrapolate=Linear","MultiX=Average","Skip=True","Sort=True")</f>
        <v>13.700392658479126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49938</v>
      </c>
      <c r="T4094" s="43">
        <f ca="1">_xll.BInterpol('Base CDI'!$H$4:$H$28,'Base CDI'!$J$4:$J$29,S4094,"Cubic","Extrapolate=Linear","MultiX=Average","Skip=True","Sort=True")</f>
        <v>13.69705484375077</v>
      </c>
      <c r="U4094" s="43">
        <f ca="1">_xll.BInterpol('Base CDI'!$H$4:$H$28,'Base CDI'!$I$4:$I$29,S4094,"Cubic","Extrapolate=Linear","MultiX=Average","Skip=True","Sort=True")</f>
        <v>13.700294382627996</v>
      </c>
    </row>
    <row r="4095" spans="16:21" x14ac:dyDescent="0.25">
      <c r="P4095" s="10">
        <v>40469</v>
      </c>
      <c r="Q4095">
        <v>24.02891</v>
      </c>
      <c r="S4095" s="42">
        <f t="shared" ca="1" si="68"/>
        <v>49939</v>
      </c>
      <c r="T4095" s="43">
        <f ca="1">_xll.BInterpol('Base CDI'!$H$4:$H$28,'Base CDI'!$J$4:$J$29,S4095,"Cubic","Extrapolate=Linear","MultiX=Average","Skip=True","Sort=True")</f>
        <v>13.696987208570782</v>
      </c>
      <c r="U4095" s="43">
        <f ca="1">_xll.BInterpol('Base CDI'!$H$4:$H$28,'Base CDI'!$I$4:$I$29,S4095,"Cubic","Extrapolate=Linear","MultiX=Average","Skip=True","Sort=True")</f>
        <v>13.700196086628099</v>
      </c>
    </row>
    <row r="4096" spans="16:21" x14ac:dyDescent="0.25">
      <c r="P4096" s="10">
        <v>40470</v>
      </c>
      <c r="Q4096">
        <v>24.03856</v>
      </c>
      <c r="S4096" s="42">
        <f t="shared" ca="1" si="68"/>
        <v>49940</v>
      </c>
      <c r="T4096" s="43">
        <f ca="1">_xll.BInterpol('Base CDI'!$H$4:$H$28,'Base CDI'!$J$4:$J$29,S4096,"Cubic","Extrapolate=Linear","MultiX=Average","Skip=True","Sort=True")</f>
        <v>13.696919567597863</v>
      </c>
      <c r="U4096" s="43">
        <f ca="1">_xll.BInterpol('Base CDI'!$H$4:$H$28,'Base CDI'!$I$4:$I$29,S4096,"Cubic","Extrapolate=Linear","MultiX=Average","Skip=True","Sort=True")</f>
        <v>13.700097770673175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49941</v>
      </c>
      <c r="T4097" s="43">
        <f ca="1">_xll.BInterpol('Base CDI'!$H$4:$H$28,'Base CDI'!$J$4:$J$29,S4097,"Cubic","Extrapolate=Linear","MultiX=Average","Skip=True","Sort=True")</f>
        <v>13.696851920888257</v>
      </c>
      <c r="U4097" s="43">
        <f ca="1">_xll.BInterpol('Base CDI'!$H$4:$H$28,'Base CDI'!$I$4:$I$29,S4097,"Cubic","Extrapolate=Linear","MultiX=Average","Skip=True","Sort=True")</f>
        <v>13.699999434956959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49942</v>
      </c>
      <c r="T4098" s="43">
        <f ca="1">_xll.BInterpol('Base CDI'!$H$4:$H$28,'Base CDI'!$J$4:$J$29,S4098,"Cubic","Extrapolate=Linear","MultiX=Average","Skip=True","Sort=True")</f>
        <v>13.696784268498204</v>
      </c>
      <c r="U4098" s="43">
        <f ca="1">_xll.BInterpol('Base CDI'!$H$4:$H$28,'Base CDI'!$I$4:$I$29,S4098,"Cubic","Extrapolate=Linear","MultiX=Average","Skip=True","Sort=True")</f>
        <v>13.699901079673195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49943</v>
      </c>
      <c r="T4099" s="43">
        <f ca="1">_xll.BInterpol('Base CDI'!$H$4:$H$28,'Base CDI'!$J$4:$J$29,S4099,"Cubic","Extrapolate=Linear","MultiX=Average","Skip=True","Sort=True")</f>
        <v>13.696716610483948</v>
      </c>
      <c r="U4099" s="43">
        <f ca="1">_xll.BInterpol('Base CDI'!$H$4:$H$28,'Base CDI'!$I$4:$I$29,S4099,"Cubic","Extrapolate=Linear","MultiX=Average","Skip=True","Sort=True")</f>
        <v>13.699802705015617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49944</v>
      </c>
      <c r="T4100" s="43">
        <f ca="1">_xll.BInterpol('Base CDI'!$H$4:$H$28,'Base CDI'!$J$4:$J$29,S4100,"Cubic","Extrapolate=Linear","MultiX=Average","Skip=True","Sort=True")</f>
        <v>13.696648946901732</v>
      </c>
      <c r="U4100" s="43">
        <f ca="1">_xll.BInterpol('Base CDI'!$H$4:$H$28,'Base CDI'!$I$4:$I$29,S4100,"Cubic","Extrapolate=Linear","MultiX=Average","Skip=True","Sort=True")</f>
        <v>13.699704311177964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49945</v>
      </c>
      <c r="T4101" s="43">
        <f ca="1">_xll.BInterpol('Base CDI'!$H$4:$H$28,'Base CDI'!$J$4:$J$29,S4101,"Cubic","Extrapolate=Linear","MultiX=Average","Skip=True","Sort=True")</f>
        <v>13.696581277807795</v>
      </c>
      <c r="U4101" s="43">
        <f ca="1">_xll.BInterpol('Base CDI'!$H$4:$H$28,'Base CDI'!$I$4:$I$29,S4101,"Cubic","Extrapolate=Linear","MultiX=Average","Skip=True","Sort=True")</f>
        <v>13.699605898353974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49946</v>
      </c>
      <c r="T4102" s="43">
        <f ca="1">_xll.BInterpol('Base CDI'!$H$4:$H$28,'Base CDI'!$J$4:$J$29,S4102,"Cubic","Extrapolate=Linear","MultiX=Average","Skip=True","Sort=True")</f>
        <v>13.69651360325838</v>
      </c>
      <c r="U4102" s="43">
        <f ca="1">_xll.BInterpol('Base CDI'!$H$4:$H$28,'Base CDI'!$I$4:$I$29,S4102,"Cubic","Extrapolate=Linear","MultiX=Average","Skip=True","Sort=True")</f>
        <v>13.699507466737385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49947</v>
      </c>
      <c r="T4103" s="43">
        <f ca="1">_xll.BInterpol('Base CDI'!$H$4:$H$28,'Base CDI'!$J$4:$J$29,S4103,"Cubic","Extrapolate=Linear","MultiX=Average","Skip=True","Sort=True")</f>
        <v>13.69644592330973</v>
      </c>
      <c r="U4103" s="43">
        <f ca="1">_xll.BInterpol('Base CDI'!$H$4:$H$28,'Base CDI'!$I$4:$I$29,S4103,"Cubic","Extrapolate=Linear","MultiX=Average","Skip=True","Sort=True")</f>
        <v>13.699409016521935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49948</v>
      </c>
      <c r="T4104" s="43">
        <f ca="1">_xll.BInterpol('Base CDI'!$H$4:$H$28,'Base CDI'!$J$4:$J$29,S4104,"Cubic","Extrapolate=Linear","MultiX=Average","Skip=True","Sort=True")</f>
        <v>13.696378238018086</v>
      </c>
      <c r="U4104" s="43">
        <f ca="1">_xll.BInterpol('Base CDI'!$H$4:$H$28,'Base CDI'!$I$4:$I$29,S4104,"Cubic","Extrapolate=Linear","MultiX=Average","Skip=True","Sort=True")</f>
        <v>13.699310547901364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49949</v>
      </c>
      <c r="T4105" s="43">
        <f ca="1">_xll.BInterpol('Base CDI'!$H$4:$H$28,'Base CDI'!$J$4:$J$29,S4105,"Cubic","Extrapolate=Linear","MultiX=Average","Skip=True","Sort=True")</f>
        <v>13.696310547439692</v>
      </c>
      <c r="U4105" s="43">
        <f ca="1">_xll.BInterpol('Base CDI'!$H$4:$H$28,'Base CDI'!$I$4:$I$29,S4105,"Cubic","Extrapolate=Linear","MultiX=Average","Skip=True","Sort=True")</f>
        <v>13.699212061069407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49950</v>
      </c>
      <c r="T4106" s="43">
        <f ca="1">_xll.BInterpol('Base CDI'!$H$4:$H$28,'Base CDI'!$J$4:$J$29,S4106,"Cubic","Extrapolate=Linear","MultiX=Average","Skip=True","Sort=True")</f>
        <v>13.696242851630787</v>
      </c>
      <c r="U4106" s="43">
        <f ca="1">_xll.BInterpol('Base CDI'!$H$4:$H$28,'Base CDI'!$I$4:$I$29,S4106,"Cubic","Extrapolate=Linear","MultiX=Average","Skip=True","Sort=True")</f>
        <v>13.699113556219805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49951</v>
      </c>
      <c r="T4107" s="43">
        <f ca="1">_xll.BInterpol('Base CDI'!$H$4:$H$28,'Base CDI'!$J$4:$J$29,S4107,"Cubic","Extrapolate=Linear","MultiX=Average","Skip=True","Sort=True")</f>
        <v>13.696175150647615</v>
      </c>
      <c r="U4107" s="43">
        <f ca="1">_xll.BInterpol('Base CDI'!$H$4:$H$28,'Base CDI'!$I$4:$I$29,S4107,"Cubic","Extrapolate=Linear","MultiX=Average","Skip=True","Sort=True")</f>
        <v>13.699015033546294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49952</v>
      </c>
      <c r="T4108" s="43">
        <f ca="1">_xll.BInterpol('Base CDI'!$H$4:$H$28,'Base CDI'!$J$4:$J$29,S4108,"Cubic","Extrapolate=Linear","MultiX=Average","Skip=True","Sort=True")</f>
        <v>13.696107444546419</v>
      </c>
      <c r="U4108" s="43">
        <f ca="1">_xll.BInterpol('Base CDI'!$H$4:$H$28,'Base CDI'!$I$4:$I$29,S4108,"Cubic","Extrapolate=Linear","MultiX=Average","Skip=True","Sort=True")</f>
        <v>13.698916493242614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49953</v>
      </c>
      <c r="T4109" s="43">
        <f ca="1">_xll.BInterpol('Base CDI'!$H$4:$H$28,'Base CDI'!$J$4:$J$29,S4109,"Cubic","Extrapolate=Linear","MultiX=Average","Skip=True","Sort=True")</f>
        <v>13.69603973338344</v>
      </c>
      <c r="U4109" s="43">
        <f ca="1">_xll.BInterpol('Base CDI'!$H$4:$H$28,'Base CDI'!$I$4:$I$29,S4109,"Cubic","Extrapolate=Linear","MultiX=Average","Skip=True","Sort=True")</f>
        <v>13.698817935502502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49954</v>
      </c>
      <c r="T4110" s="43">
        <f ca="1">_xll.BInterpol('Base CDI'!$H$4:$H$28,'Base CDI'!$J$4:$J$29,S4110,"Cubic","Extrapolate=Linear","MultiX=Average","Skip=True","Sort=True")</f>
        <v>13.695972017214919</v>
      </c>
      <c r="U4110" s="43">
        <f ca="1">_xll.BInterpol('Base CDI'!$H$4:$H$28,'Base CDI'!$I$4:$I$29,S4110,"Cubic","Extrapolate=Linear","MultiX=Average","Skip=True","Sort=True")</f>
        <v>13.698719360519696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49955</v>
      </c>
      <c r="T4111" s="43">
        <f ca="1">_xll.BInterpol('Base CDI'!$H$4:$H$28,'Base CDI'!$J$4:$J$29,S4111,"Cubic","Extrapolate=Linear","MultiX=Average","Skip=True","Sort=True")</f>
        <v>13.695904296097098</v>
      </c>
      <c r="U4111" s="43">
        <f ca="1">_xll.BInterpol('Base CDI'!$H$4:$H$28,'Base CDI'!$I$4:$I$29,S4111,"Cubic","Extrapolate=Linear","MultiX=Average","Skip=True","Sort=True")</f>
        <v>13.698620768487935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49956</v>
      </c>
      <c r="T4112" s="43">
        <f ca="1">_xll.BInterpol('Base CDI'!$H$4:$H$28,'Base CDI'!$J$4:$J$29,S4112,"Cubic","Extrapolate=Linear","MultiX=Average","Skip=True","Sort=True")</f>
        <v>13.69583657008622</v>
      </c>
      <c r="U4112" s="43">
        <f ca="1">_xll.BInterpol('Base CDI'!$H$4:$H$28,'Base CDI'!$I$4:$I$29,S4112,"Cubic","Extrapolate=Linear","MultiX=Average","Skip=True","Sort=True")</f>
        <v>13.698522159600955</v>
      </c>
    </row>
    <row r="4113" spans="16:21" x14ac:dyDescent="0.25">
      <c r="P4113" s="10">
        <v>40494</v>
      </c>
      <c r="Q4113">
        <v>24.20307</v>
      </c>
      <c r="S4113" s="42">
        <f t="shared" ca="1" si="69"/>
        <v>49957</v>
      </c>
      <c r="T4113" s="43">
        <f ca="1">_xll.BInterpol('Base CDI'!$H$4:$H$28,'Base CDI'!$J$4:$J$29,S4113,"Cubic","Extrapolate=Linear","MultiX=Average","Skip=True","Sort=True")</f>
        <v>13.695768839238527</v>
      </c>
      <c r="U4113" s="43">
        <f ca="1">_xll.BInterpol('Base CDI'!$H$4:$H$28,'Base CDI'!$I$4:$I$29,S4113,"Cubic","Extrapolate=Linear","MultiX=Average","Skip=True","Sort=True")</f>
        <v>13.698423534052498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49958</v>
      </c>
      <c r="T4114" s="43">
        <f ca="1">_xll.BInterpol('Base CDI'!$H$4:$H$28,'Base CDI'!$J$4:$J$29,S4114,"Cubic","Extrapolate=Linear","MultiX=Average","Skip=True","Sort=True")</f>
        <v>13.695701103610261</v>
      </c>
      <c r="U4114" s="43">
        <f ca="1">_xll.BInterpol('Base CDI'!$H$4:$H$28,'Base CDI'!$I$4:$I$29,S4114,"Cubic","Extrapolate=Linear","MultiX=Average","Skip=True","Sort=True")</f>
        <v>13.698324892036299</v>
      </c>
    </row>
    <row r="4115" spans="16:21" x14ac:dyDescent="0.25">
      <c r="P4115" s="10">
        <v>40499</v>
      </c>
      <c r="Q4115">
        <v>24.2225</v>
      </c>
      <c r="S4115" s="42">
        <f t="shared" ca="1" si="69"/>
        <v>49959</v>
      </c>
      <c r="T4115" s="43">
        <f ca="1">_xll.BInterpol('Base CDI'!$H$4:$H$28,'Base CDI'!$J$4:$J$29,S4115,"Cubic","Extrapolate=Linear","MultiX=Average","Skip=True","Sort=True")</f>
        <v>13.695633363257665</v>
      </c>
      <c r="U4115" s="43">
        <f ca="1">_xll.BInterpol('Base CDI'!$H$4:$H$28,'Base CDI'!$I$4:$I$29,S4115,"Cubic","Extrapolate=Linear","MultiX=Average","Skip=True","Sort=True")</f>
        <v>13.698226233746096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49960</v>
      </c>
      <c r="T4116" s="43">
        <f ca="1">_xll.BInterpol('Base CDI'!$H$4:$H$28,'Base CDI'!$J$4:$J$29,S4116,"Cubic","Extrapolate=Linear","MultiX=Average","Skip=True","Sort=True")</f>
        <v>13.695565618236978</v>
      </c>
      <c r="U4116" s="43">
        <f ca="1">_xll.BInterpol('Base CDI'!$H$4:$H$28,'Base CDI'!$I$4:$I$29,S4116,"Cubic","Extrapolate=Linear","MultiX=Average","Skip=True","Sort=True")</f>
        <v>13.698127559375628</v>
      </c>
    </row>
    <row r="4117" spans="16:21" x14ac:dyDescent="0.25">
      <c r="P4117" s="10">
        <v>40501</v>
      </c>
      <c r="Q4117">
        <v>24.24194</v>
      </c>
      <c r="S4117" s="42">
        <f t="shared" ca="1" si="69"/>
        <v>49961</v>
      </c>
      <c r="T4117" s="43">
        <f ca="1">_xll.BInterpol('Base CDI'!$H$4:$H$28,'Base CDI'!$J$4:$J$29,S4117,"Cubic","Extrapolate=Linear","MultiX=Average","Skip=True","Sort=True")</f>
        <v>13.695497868604445</v>
      </c>
      <c r="U4117" s="43">
        <f ca="1">_xll.BInterpol('Base CDI'!$H$4:$H$28,'Base CDI'!$I$4:$I$29,S4117,"Cubic","Extrapolate=Linear","MultiX=Average","Skip=True","Sort=True")</f>
        <v>13.698028869118636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49962</v>
      </c>
      <c r="T4118" s="43">
        <f ca="1">_xll.BInterpol('Base CDI'!$H$4:$H$28,'Base CDI'!$J$4:$J$29,S4118,"Cubic","Extrapolate=Linear","MultiX=Average","Skip=True","Sort=True")</f>
        <v>13.695430114416308</v>
      </c>
      <c r="U4118" s="43">
        <f ca="1">_xll.BInterpol('Base CDI'!$H$4:$H$28,'Base CDI'!$I$4:$I$29,S4118,"Cubic","Extrapolate=Linear","MultiX=Average","Skip=True","Sort=True")</f>
        <v>13.697930163168852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49963</v>
      </c>
      <c r="T4119" s="43">
        <f ca="1">_xll.BInterpol('Base CDI'!$H$4:$H$28,'Base CDI'!$J$4:$J$29,S4119,"Cubic","Extrapolate=Linear","MultiX=Average","Skip=True","Sort=True")</f>
        <v>13.695362355728806</v>
      </c>
      <c r="U4119" s="43">
        <f ca="1">_xll.BInterpol('Base CDI'!$H$4:$H$28,'Base CDI'!$I$4:$I$29,S4119,"Cubic","Extrapolate=Linear","MultiX=Average","Skip=True","Sort=True")</f>
        <v>13.69783144172002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49964</v>
      </c>
      <c r="T4120" s="43">
        <f ca="1">_xll.BInterpol('Base CDI'!$H$4:$H$28,'Base CDI'!$J$4:$J$29,S4120,"Cubic","Extrapolate=Linear","MultiX=Average","Skip=True","Sort=True")</f>
        <v>13.695294592598184</v>
      </c>
      <c r="U4120" s="43">
        <f ca="1">_xll.BInterpol('Base CDI'!$H$4:$H$28,'Base CDI'!$I$4:$I$29,S4120,"Cubic","Extrapolate=Linear","MultiX=Average","Skip=True","Sort=True")</f>
        <v>13.697732704965874</v>
      </c>
    </row>
    <row r="4121" spans="16:21" x14ac:dyDescent="0.25">
      <c r="P4121" s="10">
        <v>40507</v>
      </c>
      <c r="Q4121">
        <v>24.28088</v>
      </c>
      <c r="S4121" s="42">
        <f t="shared" ca="1" si="69"/>
        <v>49965</v>
      </c>
      <c r="T4121" s="43">
        <f ca="1">_xll.BInterpol('Base CDI'!$H$4:$H$28,'Base CDI'!$J$4:$J$29,S4121,"Cubic","Extrapolate=Linear","MultiX=Average","Skip=True","Sort=True")</f>
        <v>13.695226825080685</v>
      </c>
      <c r="U4121" s="43">
        <f ca="1">_xll.BInterpol('Base CDI'!$H$4:$H$28,'Base CDI'!$I$4:$I$29,S4121,"Cubic","Extrapolate=Linear","MultiX=Average","Skip=True","Sort=True")</f>
        <v>13.697633953100155</v>
      </c>
    </row>
    <row r="4122" spans="16:21" x14ac:dyDescent="0.25">
      <c r="P4122" s="10">
        <v>40508</v>
      </c>
      <c r="Q4122">
        <v>24.29063</v>
      </c>
      <c r="S4122" s="42">
        <f t="shared" ca="1" si="69"/>
        <v>49966</v>
      </c>
      <c r="T4122" s="43">
        <f ca="1">_xll.BInterpol('Base CDI'!$H$4:$H$28,'Base CDI'!$J$4:$J$29,S4122,"Cubic","Extrapolate=Linear","MultiX=Average","Skip=True","Sort=True")</f>
        <v>13.695159053232548</v>
      </c>
      <c r="U4122" s="43">
        <f ca="1">_xll.BInterpol('Base CDI'!$H$4:$H$28,'Base CDI'!$I$4:$I$29,S4122,"Cubic","Extrapolate=Linear","MultiX=Average","Skip=True","Sort=True")</f>
        <v>13.697535186316598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49967</v>
      </c>
      <c r="T4123" s="43">
        <f ca="1">_xll.BInterpol('Base CDI'!$H$4:$H$28,'Base CDI'!$J$4:$J$29,S4123,"Cubic","Extrapolate=Linear","MultiX=Average","Skip=True","Sort=True")</f>
        <v>13.695091277110015</v>
      </c>
      <c r="U4123" s="43">
        <f ca="1">_xll.BInterpol('Base CDI'!$H$4:$H$28,'Base CDI'!$I$4:$I$29,S4123,"Cubic","Extrapolate=Linear","MultiX=Average","Skip=True","Sort=True")</f>
        <v>13.697436404808945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49968</v>
      </c>
      <c r="T4124" s="43">
        <f ca="1">_xll.BInterpol('Base CDI'!$H$4:$H$28,'Base CDI'!$J$4:$J$29,S4124,"Cubic","Extrapolate=Linear","MultiX=Average","Skip=True","Sort=True")</f>
        <v>13.695023496769331</v>
      </c>
      <c r="U4124" s="43">
        <f ca="1">_xll.BInterpol('Base CDI'!$H$4:$H$28,'Base CDI'!$I$4:$I$29,S4124,"Cubic","Extrapolate=Linear","MultiX=Average","Skip=True","Sort=True")</f>
        <v>13.697337608770932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49969</v>
      </c>
      <c r="T4125" s="43">
        <f ca="1">_xll.BInterpol('Base CDI'!$H$4:$H$28,'Base CDI'!$J$4:$J$29,S4125,"Cubic","Extrapolate=Linear","MultiX=Average","Skip=True","Sort=True")</f>
        <v>13.694955712266735</v>
      </c>
      <c r="U4125" s="43">
        <f ca="1">_xll.BInterpol('Base CDI'!$H$4:$H$28,'Base CDI'!$I$4:$I$29,S4125,"Cubic","Extrapolate=Linear","MultiX=Average","Skip=True","Sort=True")</f>
        <v>13.697238798396295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49970</v>
      </c>
      <c r="T4126" s="43">
        <f ca="1">_xll.BInterpol('Base CDI'!$H$4:$H$28,'Base CDI'!$J$4:$J$29,S4126,"Cubic","Extrapolate=Linear","MultiX=Average","Skip=True","Sort=True")</f>
        <v>13.69488792365847</v>
      </c>
      <c r="U4126" s="43">
        <f ca="1">_xll.BInterpol('Base CDI'!$H$4:$H$28,'Base CDI'!$I$4:$I$29,S4126,"Cubic","Extrapolate=Linear","MultiX=Average","Skip=True","Sort=True")</f>
        <v>13.697139973878777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49971</v>
      </c>
      <c r="T4127" s="43">
        <f ca="1">_xll.BInterpol('Base CDI'!$H$4:$H$28,'Base CDI'!$J$4:$J$29,S4127,"Cubic","Extrapolate=Linear","MultiX=Average","Skip=True","Sort=True")</f>
        <v>13.69482013100078</v>
      </c>
      <c r="U4127" s="43">
        <f ca="1">_xll.BInterpol('Base CDI'!$H$4:$H$28,'Base CDI'!$I$4:$I$29,S4127,"Cubic","Extrapolate=Linear","MultiX=Average","Skip=True","Sort=True")</f>
        <v>13.697041135412112</v>
      </c>
    </row>
    <row r="4128" spans="16:21" x14ac:dyDescent="0.25">
      <c r="P4128" s="10">
        <v>40518</v>
      </c>
      <c r="Q4128">
        <v>24.34918</v>
      </c>
      <c r="S4128" s="42">
        <f t="shared" ca="1" si="69"/>
        <v>49972</v>
      </c>
      <c r="T4128" s="43">
        <f ca="1">_xll.BInterpol('Base CDI'!$H$4:$H$28,'Base CDI'!$J$4:$J$29,S4128,"Cubic","Extrapolate=Linear","MultiX=Average","Skip=True","Sort=True")</f>
        <v>13.694752334349905</v>
      </c>
      <c r="U4128" s="43">
        <f ca="1">_xll.BInterpol('Base CDI'!$H$4:$H$28,'Base CDI'!$I$4:$I$29,S4128,"Cubic","Extrapolate=Linear","MultiX=Average","Skip=True","Sort=True")</f>
        <v>13.696942283190042</v>
      </c>
    </row>
    <row r="4129" spans="16:21" x14ac:dyDescent="0.25">
      <c r="P4129" s="10">
        <v>40519</v>
      </c>
      <c r="Q4129">
        <v>24.35895</v>
      </c>
      <c r="S4129" s="42">
        <f t="shared" ca="1" si="69"/>
        <v>49973</v>
      </c>
      <c r="T4129" s="43">
        <f ca="1">_xll.BInterpol('Base CDI'!$H$4:$H$28,'Base CDI'!$J$4:$J$29,S4129,"Cubic","Extrapolate=Linear","MultiX=Average","Skip=True","Sort=True")</f>
        <v>13.694684533762087</v>
      </c>
      <c r="U4129" s="43">
        <f ca="1">_xll.BInterpol('Base CDI'!$H$4:$H$28,'Base CDI'!$I$4:$I$29,S4129,"Cubic","Extrapolate=Linear","MultiX=Average","Skip=True","Sort=True")</f>
        <v>13.696843417406301</v>
      </c>
    </row>
    <row r="4130" spans="16:21" x14ac:dyDescent="0.25">
      <c r="P4130" s="10">
        <v>40520</v>
      </c>
      <c r="Q4130">
        <v>24.36872</v>
      </c>
      <c r="S4130" s="42">
        <f t="shared" ca="1" si="69"/>
        <v>49974</v>
      </c>
      <c r="T4130" s="43">
        <f ca="1">_xll.BInterpol('Base CDI'!$H$4:$H$28,'Base CDI'!$J$4:$J$29,S4130,"Cubic","Extrapolate=Linear","MultiX=Average","Skip=True","Sort=True")</f>
        <v>13.694616729293568</v>
      </c>
      <c r="U4130" s="43">
        <f ca="1">_xll.BInterpol('Base CDI'!$H$4:$H$28,'Base CDI'!$I$4:$I$29,S4130,"Cubic","Extrapolate=Linear","MultiX=Average","Skip=True","Sort=True")</f>
        <v>13.696744538254629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49975</v>
      </c>
      <c r="T4131" s="43">
        <f ca="1">_xll.BInterpol('Base CDI'!$H$4:$H$28,'Base CDI'!$J$4:$J$29,S4131,"Cubic","Extrapolate=Linear","MultiX=Average","Skip=True","Sort=True")</f>
        <v>13.694548921000592</v>
      </c>
      <c r="U4131" s="43">
        <f ca="1">_xll.BInterpol('Base CDI'!$H$4:$H$28,'Base CDI'!$I$4:$I$29,S4131,"Cubic","Extrapolate=Linear","MultiX=Average","Skip=True","Sort=True")</f>
        <v>13.696645645928763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49976</v>
      </c>
      <c r="T4132" s="43">
        <f ca="1">_xll.BInterpol('Base CDI'!$H$4:$H$28,'Base CDI'!$J$4:$J$29,S4132,"Cubic","Extrapolate=Linear","MultiX=Average","Skip=True","Sort=True")</f>
        <v>13.694481108939398</v>
      </c>
      <c r="U4132" s="43">
        <f ca="1">_xll.BInterpol('Base CDI'!$H$4:$H$28,'Base CDI'!$I$4:$I$29,S4132,"Cubic","Extrapolate=Linear","MultiX=Average","Skip=True","Sort=True")</f>
        <v>13.696546740622445</v>
      </c>
    </row>
    <row r="4133" spans="16:21" x14ac:dyDescent="0.25">
      <c r="P4133" s="10">
        <v>40525</v>
      </c>
      <c r="Q4133">
        <v>24.39808</v>
      </c>
      <c r="S4133" s="42">
        <f t="shared" ca="1" si="69"/>
        <v>49977</v>
      </c>
      <c r="T4133" s="43">
        <f ca="1">_xll.BInterpol('Base CDI'!$H$4:$H$28,'Base CDI'!$J$4:$J$29,S4133,"Cubic","Extrapolate=Linear","MultiX=Average","Skip=True","Sort=True")</f>
        <v>13.69441329316623</v>
      </c>
      <c r="U4133" s="43">
        <f ca="1">_xll.BInterpol('Base CDI'!$H$4:$H$28,'Base CDI'!$I$4:$I$29,S4133,"Cubic","Extrapolate=Linear","MultiX=Average","Skip=True","Sort=True")</f>
        <v>13.696447822529407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49978</v>
      </c>
      <c r="T4134" s="43">
        <f ca="1">_xll.BInterpol('Base CDI'!$H$4:$H$28,'Base CDI'!$J$4:$J$29,S4134,"Cubic","Extrapolate=Linear","MultiX=Average","Skip=True","Sort=True")</f>
        <v>13.69434547373733</v>
      </c>
      <c r="U4134" s="43">
        <f ca="1">_xll.BInterpol('Base CDI'!$H$4:$H$28,'Base CDI'!$I$4:$I$29,S4134,"Cubic","Extrapolate=Linear","MultiX=Average","Skip=True","Sort=True")</f>
        <v>13.696348891843394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49979</v>
      </c>
      <c r="T4135" s="43">
        <f ca="1">_xll.BInterpol('Base CDI'!$H$4:$H$28,'Base CDI'!$J$4:$J$29,S4135,"Cubic","Extrapolate=Linear","MultiX=Average","Skip=True","Sort=True")</f>
        <v>13.694277650708941</v>
      </c>
      <c r="U4135" s="43">
        <f ca="1">_xll.BInterpol('Base CDI'!$H$4:$H$28,'Base CDI'!$I$4:$I$29,S4135,"Cubic","Extrapolate=Linear","MultiX=Average","Skip=True","Sort=True")</f>
        <v>13.696249948758139</v>
      </c>
    </row>
    <row r="4136" spans="16:21" x14ac:dyDescent="0.25">
      <c r="P4136" s="10">
        <v>40528</v>
      </c>
      <c r="Q4136">
        <v>24.42747</v>
      </c>
      <c r="S4136" s="42">
        <f t="shared" ca="1" si="69"/>
        <v>49980</v>
      </c>
      <c r="T4136" s="43">
        <f ca="1">_xll.BInterpol('Base CDI'!$H$4:$H$28,'Base CDI'!$J$4:$J$29,S4136,"Cubic","Extrapolate=Linear","MultiX=Average","Skip=True","Sort=True")</f>
        <v>13.694209824137301</v>
      </c>
      <c r="U4136" s="43">
        <f ca="1">_xll.BInterpol('Base CDI'!$H$4:$H$28,'Base CDI'!$I$4:$I$29,S4136,"Cubic","Extrapolate=Linear","MultiX=Average","Skip=True","Sort=True")</f>
        <v>13.696150993467381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49981</v>
      </c>
      <c r="T4137" s="43">
        <f ca="1">_xll.BInterpol('Base CDI'!$H$4:$H$28,'Base CDI'!$J$4:$J$29,S4137,"Cubic","Extrapolate=Linear","MultiX=Average","Skip=True","Sort=True")</f>
        <v>13.694141994078656</v>
      </c>
      <c r="U4137" s="43">
        <f ca="1">_xll.BInterpol('Base CDI'!$H$4:$H$28,'Base CDI'!$I$4:$I$29,S4137,"Cubic","Extrapolate=Linear","MultiX=Average","Skip=True","Sort=True")</f>
        <v>13.696052026164859</v>
      </c>
    </row>
    <row r="4138" spans="16:21" x14ac:dyDescent="0.25">
      <c r="P4138" s="10">
        <v>40532</v>
      </c>
      <c r="Q4138">
        <v>24.44708</v>
      </c>
      <c r="S4138" s="42">
        <f t="shared" ca="1" si="69"/>
        <v>49982</v>
      </c>
      <c r="T4138" s="43">
        <f ca="1">_xll.BInterpol('Base CDI'!$H$4:$H$28,'Base CDI'!$J$4:$J$29,S4138,"Cubic","Extrapolate=Linear","MultiX=Average","Skip=True","Sort=True")</f>
        <v>13.694074160589247</v>
      </c>
      <c r="U4138" s="43">
        <f ca="1">_xll.BInterpol('Base CDI'!$H$4:$H$28,'Base CDI'!$I$4:$I$29,S4138,"Cubic","Extrapolate=Linear","MultiX=Average","Skip=True","Sort=True")</f>
        <v>13.695953047044313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49983</v>
      </c>
      <c r="T4139" s="43">
        <f ca="1">_xll.BInterpol('Base CDI'!$H$4:$H$28,'Base CDI'!$J$4:$J$29,S4139,"Cubic","Extrapolate=Linear","MultiX=Average","Skip=True","Sort=True")</f>
        <v>13.694006323725317</v>
      </c>
      <c r="U4139" s="43">
        <f ca="1">_xll.BInterpol('Base CDI'!$H$4:$H$28,'Base CDI'!$I$4:$I$29,S4139,"Cubic","Extrapolate=Linear","MultiX=Average","Skip=True","Sort=True")</f>
        <v>13.695854056299476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49984</v>
      </c>
      <c r="T4140" s="43">
        <f ca="1">_xll.BInterpol('Base CDI'!$H$4:$H$28,'Base CDI'!$J$4:$J$29,S4140,"Cubic","Extrapolate=Linear","MultiX=Average","Skip=True","Sort=True")</f>
        <v>13.693938483543105</v>
      </c>
      <c r="U4140" s="43">
        <f ca="1">_xll.BInterpol('Base CDI'!$H$4:$H$28,'Base CDI'!$I$4:$I$29,S4140,"Cubic","Extrapolate=Linear","MultiX=Average","Skip=True","Sort=True")</f>
        <v>13.695755054124092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49985</v>
      </c>
      <c r="T4141" s="43">
        <f ca="1">_xll.BInterpol('Base CDI'!$H$4:$H$28,'Base CDI'!$J$4:$J$29,S4141,"Cubic","Extrapolate=Linear","MultiX=Average","Skip=True","Sort=True")</f>
        <v>13.693870640098856</v>
      </c>
      <c r="U4141" s="43">
        <f ca="1">_xll.BInterpol('Base CDI'!$H$4:$H$28,'Base CDI'!$I$4:$I$29,S4141,"Cubic","Extrapolate=Linear","MultiX=Average","Skip=True","Sort=True")</f>
        <v>13.695656040711894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49986</v>
      </c>
      <c r="T4142" s="43">
        <f ca="1">_xll.BInterpol('Base CDI'!$H$4:$H$28,'Base CDI'!$J$4:$J$29,S4142,"Cubic","Extrapolate=Linear","MultiX=Average","Skip=True","Sort=True")</f>
        <v>13.69380279344881</v>
      </c>
      <c r="U4142" s="43">
        <f ca="1">_xll.BInterpol('Base CDI'!$H$4:$H$28,'Base CDI'!$I$4:$I$29,S4142,"Cubic","Extrapolate=Linear","MultiX=Average","Skip=True","Sort=True")</f>
        <v>13.695557016256625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49987</v>
      </c>
      <c r="T4143" s="43">
        <f ca="1">_xll.BInterpol('Base CDI'!$H$4:$H$28,'Base CDI'!$J$4:$J$29,S4143,"Cubic","Extrapolate=Linear","MultiX=Average","Skip=True","Sort=True")</f>
        <v>13.69373494364921</v>
      </c>
      <c r="U4143" s="43">
        <f ca="1">_xll.BInterpol('Base CDI'!$H$4:$H$28,'Base CDI'!$I$4:$I$29,S4143,"Cubic","Extrapolate=Linear","MultiX=Average","Skip=True","Sort=True")</f>
        <v>13.695457980952019</v>
      </c>
    </row>
    <row r="4144" spans="16:21" x14ac:dyDescent="0.25">
      <c r="P4144" s="10">
        <v>40540</v>
      </c>
      <c r="Q4144">
        <v>24.506</v>
      </c>
      <c r="S4144" s="42">
        <f t="shared" ca="1" si="69"/>
        <v>49988</v>
      </c>
      <c r="T4144" s="43">
        <f ca="1">_xll.BInterpol('Base CDI'!$H$4:$H$28,'Base CDI'!$J$4:$J$29,S4144,"Cubic","Extrapolate=Linear","MultiX=Average","Skip=True","Sort=True")</f>
        <v>13.693667090756298</v>
      </c>
      <c r="U4144" s="43">
        <f ca="1">_xll.BInterpol('Base CDI'!$H$4:$H$28,'Base CDI'!$I$4:$I$29,S4144,"Cubic","Extrapolate=Linear","MultiX=Average","Skip=True","Sort=True")</f>
        <v>13.695358934991816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49989</v>
      </c>
      <c r="T4145" s="43">
        <f ca="1">_xll.BInterpol('Base CDI'!$H$4:$H$28,'Base CDI'!$J$4:$J$29,S4145,"Cubic","Extrapolate=Linear","MultiX=Average","Skip=True","Sort=True")</f>
        <v>13.693599234826317</v>
      </c>
      <c r="U4145" s="43">
        <f ca="1">_xll.BInterpol('Base CDI'!$H$4:$H$28,'Base CDI'!$I$4:$I$29,S4145,"Cubic","Extrapolate=Linear","MultiX=Average","Skip=True","Sort=True")</f>
        <v>13.695259878569754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49990</v>
      </c>
      <c r="T4146" s="43">
        <f ca="1">_xll.BInterpol('Base CDI'!$H$4:$H$28,'Base CDI'!$J$4:$J$29,S4146,"Cubic","Extrapolate=Linear","MultiX=Average","Skip=True","Sort=True")</f>
        <v>13.693531375915507</v>
      </c>
      <c r="U4146" s="43">
        <f ca="1">_xll.BInterpol('Base CDI'!$H$4:$H$28,'Base CDI'!$I$4:$I$29,S4146,"Cubic","Extrapolate=Linear","MultiX=Average","Skip=True","Sort=True")</f>
        <v>13.695160811879571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49991</v>
      </c>
      <c r="T4147" s="43">
        <f ca="1">_xll.BInterpol('Base CDI'!$H$4:$H$28,'Base CDI'!$J$4:$J$29,S4147,"Cubic","Extrapolate=Linear","MultiX=Average","Skip=True","Sort=True")</f>
        <v>13.693463514080111</v>
      </c>
      <c r="U4147" s="43">
        <f ca="1">_xll.BInterpol('Base CDI'!$H$4:$H$28,'Base CDI'!$I$4:$I$29,S4147,"Cubic","Extrapolate=Linear","MultiX=Average","Skip=True","Sort=True")</f>
        <v>13.695061735115006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49992</v>
      </c>
      <c r="T4148" s="43">
        <f ca="1">_xll.BInterpol('Base CDI'!$H$4:$H$28,'Base CDI'!$J$4:$J$29,S4148,"Cubic","Extrapolate=Linear","MultiX=Average","Skip=True","Sort=True")</f>
        <v>13.693395649376372</v>
      </c>
      <c r="U4148" s="43">
        <f ca="1">_xll.BInterpol('Base CDI'!$H$4:$H$28,'Base CDI'!$I$4:$I$29,S4148,"Cubic","Extrapolate=Linear","MultiX=Average","Skip=True","Sort=True")</f>
        <v>13.694962648469795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49993</v>
      </c>
      <c r="T4149" s="43">
        <f ca="1">_xll.BInterpol('Base CDI'!$H$4:$H$28,'Base CDI'!$J$4:$J$29,S4149,"Cubic","Extrapolate=Linear","MultiX=Average","Skip=True","Sort=True")</f>
        <v>13.693327781860532</v>
      </c>
      <c r="U4149" s="43">
        <f ca="1">_xll.BInterpol('Base CDI'!$H$4:$H$28,'Base CDI'!$I$4:$I$29,S4149,"Cubic","Extrapolate=Linear","MultiX=Average","Skip=True","Sort=True")</f>
        <v>13.694863552137679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49994</v>
      </c>
      <c r="T4150" s="43">
        <f ca="1">_xll.BInterpol('Base CDI'!$H$4:$H$28,'Base CDI'!$J$4:$J$29,S4150,"Cubic","Extrapolate=Linear","MultiX=Average","Skip=True","Sort=True")</f>
        <v>13.69325991158883</v>
      </c>
      <c r="U4150" s="43">
        <f ca="1">_xll.BInterpol('Base CDI'!$H$4:$H$28,'Base CDI'!$I$4:$I$29,S4150,"Cubic","Extrapolate=Linear","MultiX=Average","Skip=True","Sort=True")</f>
        <v>13.694764446312394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49995</v>
      </c>
      <c r="T4151" s="43">
        <f ca="1">_xll.BInterpol('Base CDI'!$H$4:$H$28,'Base CDI'!$J$4:$J$29,S4151,"Cubic","Extrapolate=Linear","MultiX=Average","Skip=True","Sort=True")</f>
        <v>13.693192038617513</v>
      </c>
      <c r="U4151" s="43">
        <f ca="1">_xll.BInterpol('Base CDI'!$H$4:$H$28,'Base CDI'!$I$4:$I$29,S4151,"Cubic","Extrapolate=Linear","MultiX=Average","Skip=True","Sort=True")</f>
        <v>13.694665331187679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49996</v>
      </c>
      <c r="T4152" s="43">
        <f ca="1">_xll.BInterpol('Base CDI'!$H$4:$H$28,'Base CDI'!$J$4:$J$29,S4152,"Cubic","Extrapolate=Linear","MultiX=Average","Skip=True","Sort=True")</f>
        <v>13.693124163002818</v>
      </c>
      <c r="U4152" s="43">
        <f ca="1">_xll.BInterpol('Base CDI'!$H$4:$H$28,'Base CDI'!$I$4:$I$29,S4152,"Cubic","Extrapolate=Linear","MultiX=Average","Skip=True","Sort=True")</f>
        <v>13.694566206957271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49997</v>
      </c>
      <c r="T4153" s="43">
        <f ca="1">_xll.BInterpol('Base CDI'!$H$4:$H$28,'Base CDI'!$J$4:$J$29,S4153,"Cubic","Extrapolate=Linear","MultiX=Average","Skip=True","Sort=True")</f>
        <v>13.69305628480099</v>
      </c>
      <c r="U4153" s="43">
        <f ca="1">_xll.BInterpol('Base CDI'!$H$4:$H$28,'Base CDI'!$I$4:$I$29,S4153,"Cubic","Extrapolate=Linear","MultiX=Average","Skip=True","Sort=True")</f>
        <v>13.694467073814907</v>
      </c>
    </row>
    <row r="4154" spans="16:21" x14ac:dyDescent="0.25">
      <c r="P4154" s="10">
        <v>40554</v>
      </c>
      <c r="Q4154">
        <v>24.60453</v>
      </c>
      <c r="S4154" s="42">
        <f t="shared" ca="1" si="69"/>
        <v>49998</v>
      </c>
      <c r="T4154" s="43">
        <f ca="1">_xll.BInterpol('Base CDI'!$H$4:$H$28,'Base CDI'!$J$4:$J$29,S4154,"Cubic","Extrapolate=Linear","MultiX=Average","Skip=True","Sort=True")</f>
        <v>13.69298840406827</v>
      </c>
      <c r="U4154" s="43">
        <f ca="1">_xll.BInterpol('Base CDI'!$H$4:$H$28,'Base CDI'!$I$4:$I$29,S4154,"Cubic","Extrapolate=Linear","MultiX=Average","Skip=True","Sort=True")</f>
        <v>13.69436793195433</v>
      </c>
    </row>
    <row r="4155" spans="16:21" x14ac:dyDescent="0.25">
      <c r="P4155" s="10">
        <v>40555</v>
      </c>
      <c r="Q4155">
        <v>24.6144</v>
      </c>
      <c r="S4155" s="42">
        <f t="shared" ca="1" si="69"/>
        <v>49999</v>
      </c>
      <c r="T4155" s="43">
        <f ca="1">_xll.BInterpol('Base CDI'!$H$4:$H$28,'Base CDI'!$J$4:$J$29,S4155,"Cubic","Extrapolate=Linear","MultiX=Average","Skip=True","Sort=True")</f>
        <v>13.6929205208609</v>
      </c>
      <c r="U4155" s="43">
        <f ca="1">_xll.BInterpol('Base CDI'!$H$4:$H$28,'Base CDI'!$I$4:$I$29,S4155,"Cubic","Extrapolate=Linear","MultiX=Average","Skip=True","Sort=True")</f>
        <v>13.694268781569274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50000</v>
      </c>
      <c r="T4156" s="43">
        <f ca="1">_xll.BInterpol('Base CDI'!$H$4:$H$28,'Base CDI'!$J$4:$J$29,S4156,"Cubic","Extrapolate=Linear","MultiX=Average","Skip=True","Sort=True")</f>
        <v>13.692852635235123</v>
      </c>
      <c r="U4156" s="43">
        <f ca="1">_xll.BInterpol('Base CDI'!$H$4:$H$28,'Base CDI'!$I$4:$I$29,S4156,"Cubic","Extrapolate=Linear","MultiX=Average","Skip=True","Sort=True")</f>
        <v>13.694169622853479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50001</v>
      </c>
      <c r="T4157" s="43">
        <f ca="1">_xll.BInterpol('Base CDI'!$H$4:$H$28,'Base CDI'!$J$4:$J$29,S4157,"Cubic","Extrapolate=Linear","MultiX=Average","Skip=True","Sort=True")</f>
        <v>13.692784747247181</v>
      </c>
      <c r="U4157" s="43">
        <f ca="1">_xll.BInterpol('Base CDI'!$H$4:$H$28,'Base CDI'!$I$4:$I$29,S4157,"Cubic","Extrapolate=Linear","MultiX=Average","Skip=True","Sort=True")</f>
        <v>13.694070456000684</v>
      </c>
    </row>
    <row r="4158" spans="16:21" x14ac:dyDescent="0.25">
      <c r="P4158" s="10">
        <v>40560</v>
      </c>
      <c r="Q4158">
        <v>24.64405</v>
      </c>
      <c r="S4158" s="42">
        <f t="shared" ca="1" si="69"/>
        <v>50002</v>
      </c>
      <c r="T4158" s="43">
        <f ca="1">_xll.BInterpol('Base CDI'!$H$4:$H$28,'Base CDI'!$J$4:$J$29,S4158,"Cubic","Extrapolate=Linear","MultiX=Average","Skip=True","Sort=True")</f>
        <v>13.692716856953316</v>
      </c>
      <c r="U4158" s="43">
        <f ca="1">_xll.BInterpol('Base CDI'!$H$4:$H$28,'Base CDI'!$I$4:$I$29,S4158,"Cubic","Extrapolate=Linear","MultiX=Average","Skip=True","Sort=True")</f>
        <v>13.693971281204623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50003</v>
      </c>
      <c r="T4159" s="43">
        <f ca="1">_xll.BInterpol('Base CDI'!$H$4:$H$28,'Base CDI'!$J$4:$J$29,S4159,"Cubic","Extrapolate=Linear","MultiX=Average","Skip=True","Sort=True")</f>
        <v>13.692648964409768</v>
      </c>
      <c r="U4159" s="43">
        <f ca="1">_xll.BInterpol('Base CDI'!$H$4:$H$28,'Base CDI'!$I$4:$I$29,S4159,"Cubic","Extrapolate=Linear","MultiX=Average","Skip=True","Sort=True")</f>
        <v>13.693872098659039</v>
      </c>
    </row>
    <row r="4160" spans="16:21" x14ac:dyDescent="0.25">
      <c r="P4160" s="10">
        <v>40562</v>
      </c>
      <c r="Q4160">
        <v>24.66384</v>
      </c>
      <c r="S4160" s="42">
        <f t="shared" ca="1" si="69"/>
        <v>50004</v>
      </c>
      <c r="T4160" s="43">
        <f ca="1">_xll.BInterpol('Base CDI'!$H$4:$H$28,'Base CDI'!$J$4:$J$29,S4160,"Cubic","Extrapolate=Linear","MultiX=Average","Skip=True","Sort=True")</f>
        <v>13.692581069672782</v>
      </c>
      <c r="U4160" s="43">
        <f ca="1">_xll.BInterpol('Base CDI'!$H$4:$H$28,'Base CDI'!$I$4:$I$29,S4160,"Cubic","Extrapolate=Linear","MultiX=Average","Skip=True","Sort=True")</f>
        <v>13.693772908557666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50005</v>
      </c>
      <c r="T4161" s="43">
        <f ca="1">_xll.BInterpol('Base CDI'!$H$4:$H$28,'Base CDI'!$J$4:$J$29,S4161,"Cubic","Extrapolate=Linear","MultiX=Average","Skip=True","Sort=True")</f>
        <v>13.692513172798598</v>
      </c>
      <c r="U4161" s="43">
        <f ca="1">_xll.BInterpol('Base CDI'!$H$4:$H$28,'Base CDI'!$I$4:$I$29,S4161,"Cubic","Extrapolate=Linear","MultiX=Average","Skip=True","Sort=True")</f>
        <v>13.693673711094245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50006</v>
      </c>
      <c r="T4162" s="43">
        <f ca="1">_xll.BInterpol('Base CDI'!$H$4:$H$28,'Base CDI'!$J$4:$J$29,S4162,"Cubic","Extrapolate=Linear","MultiX=Average","Skip=True","Sort=True")</f>
        <v>13.692445273843459</v>
      </c>
      <c r="U4162" s="43">
        <f ca="1">_xll.BInterpol('Base CDI'!$H$4:$H$28,'Base CDI'!$I$4:$I$29,S4162,"Cubic","Extrapolate=Linear","MultiX=Average","Skip=True","Sort=True")</f>
        <v>13.693574506462513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50007</v>
      </c>
      <c r="T4163" s="43">
        <f ca="1">_xll.BInterpol('Base CDI'!$H$4:$H$28,'Base CDI'!$J$4:$J$29,S4163,"Cubic","Extrapolate=Linear","MultiX=Average","Skip=True","Sort=True")</f>
        <v>13.692377372863605</v>
      </c>
      <c r="U4163" s="43">
        <f ca="1">_xll.BInterpol('Base CDI'!$H$4:$H$28,'Base CDI'!$I$4:$I$29,S4163,"Cubic","Extrapolate=Linear","MultiX=Average","Skip=True","Sort=True")</f>
        <v>13.693475294856208</v>
      </c>
    </row>
    <row r="4164" spans="16:21" x14ac:dyDescent="0.25">
      <c r="P4164" s="10">
        <v>40568</v>
      </c>
      <c r="Q4164">
        <v>24.70478</v>
      </c>
      <c r="S4164" s="42">
        <f t="shared" ca="1" si="69"/>
        <v>50008</v>
      </c>
      <c r="T4164" s="43">
        <f ca="1">_xll.BInterpol('Base CDI'!$H$4:$H$28,'Base CDI'!$J$4:$J$29,S4164,"Cubic","Extrapolate=Linear","MultiX=Average","Skip=True","Sort=True")</f>
        <v>13.692309469915282</v>
      </c>
      <c r="U4164" s="43">
        <f ca="1">_xll.BInterpol('Base CDI'!$H$4:$H$28,'Base CDI'!$I$4:$I$29,S4164,"Cubic","Extrapolate=Linear","MultiX=Average","Skip=True","Sort=True")</f>
        <v>13.693376076469068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50009</v>
      </c>
      <c r="T4165" s="43">
        <f ca="1">_xll.BInterpol('Base CDI'!$H$4:$H$28,'Base CDI'!$J$4:$J$29,S4165,"Cubic","Extrapolate=Linear","MultiX=Average","Skip=True","Sort=True")</f>
        <v>13.692241565054729</v>
      </c>
      <c r="U4165" s="43">
        <f ca="1">_xll.BInterpol('Base CDI'!$H$4:$H$28,'Base CDI'!$I$4:$I$29,S4165,"Cubic","Extrapolate=Linear","MultiX=Average","Skip=True","Sort=True")</f>
        <v>13.693276851494831</v>
      </c>
    </row>
    <row r="4166" spans="16:21" x14ac:dyDescent="0.25">
      <c r="P4166" s="10">
        <v>40570</v>
      </c>
      <c r="Q4166">
        <v>24.7255</v>
      </c>
      <c r="S4166" s="42">
        <f t="shared" ca="1" si="69"/>
        <v>50010</v>
      </c>
      <c r="T4166" s="43">
        <f ca="1">_xll.BInterpol('Base CDI'!$H$4:$H$28,'Base CDI'!$J$4:$J$29,S4166,"Cubic","Extrapolate=Linear","MultiX=Average","Skip=True","Sort=True")</f>
        <v>13.692173658338188</v>
      </c>
      <c r="U4166" s="43">
        <f ca="1">_xll.BInterpol('Base CDI'!$H$4:$H$28,'Base CDI'!$I$4:$I$29,S4166,"Cubic","Extrapolate=Linear","MultiX=Average","Skip=True","Sort=True")</f>
        <v>13.693177620127237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50011</v>
      </c>
      <c r="T4167" s="43">
        <f ca="1">_xll.BInterpol('Base CDI'!$H$4:$H$28,'Base CDI'!$J$4:$J$29,S4167,"Cubic","Extrapolate=Linear","MultiX=Average","Skip=True","Sort=True")</f>
        <v>13.692105749821902</v>
      </c>
      <c r="U4167" s="43">
        <f ca="1">_xll.BInterpol('Base CDI'!$H$4:$H$28,'Base CDI'!$I$4:$I$29,S4167,"Cubic","Extrapolate=Linear","MultiX=Average","Skip=True","Sort=True")</f>
        <v>13.693078382560023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50012</v>
      </c>
      <c r="T4168" s="43">
        <f ca="1">_xll.BInterpol('Base CDI'!$H$4:$H$28,'Base CDI'!$J$4:$J$29,S4168,"Cubic","Extrapolate=Linear","MultiX=Average","Skip=True","Sort=True")</f>
        <v>13.692037839562113</v>
      </c>
      <c r="U4168" s="43">
        <f ca="1">_xll.BInterpol('Base CDI'!$H$4:$H$28,'Base CDI'!$I$4:$I$29,S4168,"Cubic","Extrapolate=Linear","MultiX=Average","Skip=True","Sort=True")</f>
        <v>13.692979138986926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50013</v>
      </c>
      <c r="T4169" s="43">
        <f ca="1">_xll.BInterpol('Base CDI'!$H$4:$H$28,'Base CDI'!$J$4:$J$29,S4169,"Cubic","Extrapolate=Linear","MultiX=Average","Skip=True","Sort=True")</f>
        <v>13.691969927615064</v>
      </c>
      <c r="U4169" s="43">
        <f ca="1">_xll.BInterpol('Base CDI'!$H$4:$H$28,'Base CDI'!$I$4:$I$29,S4169,"Cubic","Extrapolate=Linear","MultiX=Average","Skip=True","Sort=True")</f>
        <v>13.692879889601686</v>
      </c>
    </row>
    <row r="4170" spans="16:21" x14ac:dyDescent="0.25">
      <c r="P4170" s="10">
        <v>40576</v>
      </c>
      <c r="Q4170">
        <v>24.76698</v>
      </c>
      <c r="S4170" s="42">
        <f t="shared" ca="1" si="69"/>
        <v>50014</v>
      </c>
      <c r="T4170" s="43">
        <f ca="1">_xll.BInterpol('Base CDI'!$H$4:$H$28,'Base CDI'!$J$4:$J$29,S4170,"Cubic","Extrapolate=Linear","MultiX=Average","Skip=True","Sort=True")</f>
        <v>13.691902014036996</v>
      </c>
      <c r="U4170" s="43">
        <f ca="1">_xll.BInterpol('Base CDI'!$H$4:$H$28,'Base CDI'!$I$4:$I$29,S4170,"Cubic","Extrapolate=Linear","MultiX=Average","Skip=True","Sort=True")</f>
        <v>13.692780634598039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50015</v>
      </c>
      <c r="T4171" s="43">
        <f ca="1">_xll.BInterpol('Base CDI'!$H$4:$H$28,'Base CDI'!$J$4:$J$29,S4171,"Cubic","Extrapolate=Linear","MultiX=Average","Skip=True","Sort=True")</f>
        <v>13.691834098884149</v>
      </c>
      <c r="U4171" s="43">
        <f ca="1">_xll.BInterpol('Base CDI'!$H$4:$H$28,'Base CDI'!$I$4:$I$29,S4171,"Cubic","Extrapolate=Linear","MultiX=Average","Skip=True","Sort=True")</f>
        <v>13.692681374169727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50016</v>
      </c>
      <c r="T4172" s="43">
        <f ca="1">_xll.BInterpol('Base CDI'!$H$4:$H$28,'Base CDI'!$J$4:$J$29,S4172,"Cubic","Extrapolate=Linear","MultiX=Average","Skip=True","Sort=True")</f>
        <v>13.691766182212769</v>
      </c>
      <c r="U4172" s="43">
        <f ca="1">_xll.BInterpol('Base CDI'!$H$4:$H$28,'Base CDI'!$I$4:$I$29,S4172,"Cubic","Extrapolate=Linear","MultiX=Average","Skip=True","Sort=True")</f>
        <v>13.692582108510482</v>
      </c>
    </row>
    <row r="4173" spans="16:21" x14ac:dyDescent="0.25">
      <c r="P4173" s="10">
        <v>40581</v>
      </c>
      <c r="Q4173">
        <v>24.79815</v>
      </c>
      <c r="S4173" s="42">
        <f t="shared" ca="1" si="70"/>
        <v>50017</v>
      </c>
      <c r="T4173" s="43">
        <f ca="1">_xll.BInterpol('Base CDI'!$H$4:$H$28,'Base CDI'!$J$4:$J$29,S4173,"Cubic","Extrapolate=Linear","MultiX=Average","Skip=True","Sort=True")</f>
        <v>13.691698264079095</v>
      </c>
      <c r="U4173" s="43">
        <f ca="1">_xll.BInterpol('Base CDI'!$H$4:$H$28,'Base CDI'!$I$4:$I$29,S4173,"Cubic","Extrapolate=Linear","MultiX=Average","Skip=True","Sort=True")</f>
        <v>13.692482837814048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50018</v>
      </c>
      <c r="T4174" s="43">
        <f ca="1">_xll.BInterpol('Base CDI'!$H$4:$H$28,'Base CDI'!$J$4:$J$29,S4174,"Cubic","Extrapolate=Linear","MultiX=Average","Skip=True","Sort=True")</f>
        <v>13.691630344539369</v>
      </c>
      <c r="U4174" s="43">
        <f ca="1">_xll.BInterpol('Base CDI'!$H$4:$H$28,'Base CDI'!$I$4:$I$29,S4174,"Cubic","Extrapolate=Linear","MultiX=Average","Skip=True","Sort=True")</f>
        <v>13.692383562274159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50019</v>
      </c>
      <c r="T4175" s="43">
        <f ca="1">_xll.BInterpol('Base CDI'!$H$4:$H$28,'Base CDI'!$J$4:$J$29,S4175,"Cubic","Extrapolate=Linear","MultiX=Average","Skip=True","Sort=True")</f>
        <v>13.691562423649836</v>
      </c>
      <c r="U4175" s="43">
        <f ca="1">_xll.BInterpol('Base CDI'!$H$4:$H$28,'Base CDI'!$I$4:$I$29,S4175,"Cubic","Extrapolate=Linear","MultiX=Average","Skip=True","Sort=True")</f>
        <v>13.692284282084556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50020</v>
      </c>
      <c r="T4176" s="43">
        <f ca="1">_xll.BInterpol('Base CDI'!$H$4:$H$28,'Base CDI'!$J$4:$J$29,S4176,"Cubic","Extrapolate=Linear","MultiX=Average","Skip=True","Sort=True")</f>
        <v>13.691494501466737</v>
      </c>
      <c r="U4176" s="43">
        <f ca="1">_xll.BInterpol('Base CDI'!$H$4:$H$28,'Base CDI'!$I$4:$I$29,S4176,"Cubic","Extrapolate=Linear","MultiX=Average","Skip=True","Sort=True")</f>
        <v>13.692184997438975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50021</v>
      </c>
      <c r="T4177" s="43">
        <f ca="1">_xll.BInterpol('Base CDI'!$H$4:$H$28,'Base CDI'!$J$4:$J$29,S4177,"Cubic","Extrapolate=Linear","MultiX=Average","Skip=True","Sort=True")</f>
        <v>13.691426578046311</v>
      </c>
      <c r="U4177" s="43">
        <f ca="1">_xll.BInterpol('Base CDI'!$H$4:$H$28,'Base CDI'!$I$4:$I$29,S4177,"Cubic","Extrapolate=Linear","MultiX=Average","Skip=True","Sort=True")</f>
        <v>13.692085708531156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50022</v>
      </c>
      <c r="T4178" s="43">
        <f ca="1">_xll.BInterpol('Base CDI'!$H$4:$H$28,'Base CDI'!$J$4:$J$29,S4178,"Cubic","Extrapolate=Linear","MultiX=Average","Skip=True","Sort=True")</f>
        <v>13.691358653444803</v>
      </c>
      <c r="U4178" s="43">
        <f ca="1">_xll.BInterpol('Base CDI'!$H$4:$H$28,'Base CDI'!$I$4:$I$29,S4178,"Cubic","Extrapolate=Linear","MultiX=Average","Skip=True","Sort=True")</f>
        <v>13.691986415554837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50023</v>
      </c>
      <c r="T4179" s="43">
        <f ca="1">_xll.BInterpol('Base CDI'!$H$4:$H$28,'Base CDI'!$J$4:$J$29,S4179,"Cubic","Extrapolate=Linear","MultiX=Average","Skip=True","Sort=True")</f>
        <v>13.691290727718455</v>
      </c>
      <c r="U4179" s="43">
        <f ca="1">_xll.BInterpol('Base CDI'!$H$4:$H$28,'Base CDI'!$I$4:$I$29,S4179,"Cubic","Extrapolate=Linear","MultiX=Average","Skip=True","Sort=True")</f>
        <v>13.691887118703754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50024</v>
      </c>
      <c r="T4180" s="43">
        <f ca="1">_xll.BInterpol('Base CDI'!$H$4:$H$28,'Base CDI'!$J$4:$J$29,S4180,"Cubic","Extrapolate=Linear","MultiX=Average","Skip=True","Sort=True")</f>
        <v>13.691222800923507</v>
      </c>
      <c r="U4180" s="43">
        <f ca="1">_xll.BInterpol('Base CDI'!$H$4:$H$28,'Base CDI'!$I$4:$I$29,S4180,"Cubic","Extrapolate=Linear","MultiX=Average","Skip=True","Sort=True")</f>
        <v>13.691787818171646</v>
      </c>
    </row>
    <row r="4181" spans="16:21" x14ac:dyDescent="0.25">
      <c r="P4181" s="10">
        <v>40591</v>
      </c>
      <c r="Q4181">
        <v>24.88147</v>
      </c>
      <c r="S4181" s="42">
        <f t="shared" ca="1" si="70"/>
        <v>50025</v>
      </c>
      <c r="T4181" s="43">
        <f ca="1">_xll.BInterpol('Base CDI'!$H$4:$H$28,'Base CDI'!$J$4:$J$29,S4181,"Cubic","Extrapolate=Linear","MultiX=Average","Skip=True","Sort=True")</f>
        <v>13.691154873116202</v>
      </c>
      <c r="U4181" s="43">
        <f ca="1">_xll.BInterpol('Base CDI'!$H$4:$H$28,'Base CDI'!$I$4:$I$29,S4181,"Cubic","Extrapolate=Linear","MultiX=Average","Skip=True","Sort=True")</f>
        <v>13.691688514152252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50026</v>
      </c>
      <c r="T4182" s="43">
        <f ca="1">_xll.BInterpol('Base CDI'!$H$4:$H$28,'Base CDI'!$J$4:$J$29,S4182,"Cubic","Extrapolate=Linear","MultiX=Average","Skip=True","Sort=True")</f>
        <v>13.691086944352785</v>
      </c>
      <c r="U4182" s="43">
        <f ca="1">_xll.BInterpol('Base CDI'!$H$4:$H$28,'Base CDI'!$I$4:$I$29,S4182,"Cubic","Extrapolate=Linear","MultiX=Average","Skip=True","Sort=True")</f>
        <v>13.691589206839311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50027</v>
      </c>
      <c r="T4183" s="43">
        <f ca="1">_xll.BInterpol('Base CDI'!$H$4:$H$28,'Base CDI'!$J$4:$J$29,S4183,"Cubic","Extrapolate=Linear","MultiX=Average","Skip=True","Sort=True")</f>
        <v>13.691019014689493</v>
      </c>
      <c r="U4183" s="43">
        <f ca="1">_xll.BInterpol('Base CDI'!$H$4:$H$28,'Base CDI'!$I$4:$I$29,S4183,"Cubic","Extrapolate=Linear","MultiX=Average","Skip=True","Sort=True")</f>
        <v>13.691489896426559</v>
      </c>
    </row>
    <row r="4184" spans="16:21" x14ac:dyDescent="0.25">
      <c r="P4184" s="10">
        <v>40596</v>
      </c>
      <c r="Q4184">
        <v>24.91282</v>
      </c>
      <c r="S4184" s="42">
        <f t="shared" ca="1" si="70"/>
        <v>50028</v>
      </c>
      <c r="T4184" s="43">
        <f ca="1">_xll.BInterpol('Base CDI'!$H$4:$H$28,'Base CDI'!$J$4:$J$29,S4184,"Cubic","Extrapolate=Linear","MultiX=Average","Skip=True","Sort=True")</f>
        <v>13.690951084182572</v>
      </c>
      <c r="U4184" s="43">
        <f ca="1">_xll.BInterpol('Base CDI'!$H$4:$H$28,'Base CDI'!$I$4:$I$29,S4184,"Cubic","Extrapolate=Linear","MultiX=Average","Skip=True","Sort=True")</f>
        <v>13.691390583107736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50029</v>
      </c>
      <c r="T4185" s="43">
        <f ca="1">_xll.BInterpol('Base CDI'!$H$4:$H$28,'Base CDI'!$J$4:$J$29,S4185,"Cubic","Extrapolate=Linear","MultiX=Average","Skip=True","Sort=True")</f>
        <v>13.690883152888262</v>
      </c>
      <c r="U4185" s="43">
        <f ca="1">_xll.BInterpol('Base CDI'!$H$4:$H$28,'Base CDI'!$I$4:$I$29,S4185,"Cubic","Extrapolate=Linear","MultiX=Average","Skip=True","Sort=True")</f>
        <v>13.691291267076577</v>
      </c>
    </row>
    <row r="4186" spans="16:21" x14ac:dyDescent="0.25">
      <c r="P4186" s="10">
        <v>40598</v>
      </c>
      <c r="Q4186">
        <v>24.93375</v>
      </c>
      <c r="S4186" s="42">
        <f t="shared" ca="1" si="70"/>
        <v>50030</v>
      </c>
      <c r="T4186" s="43">
        <f ca="1">_xll.BInterpol('Base CDI'!$H$4:$H$28,'Base CDI'!$J$4:$J$29,S4186,"Cubic","Extrapolate=Linear","MultiX=Average","Skip=True","Sort=True")</f>
        <v>13.690815220862804</v>
      </c>
      <c r="U4186" s="43">
        <f ca="1">_xll.BInterpol('Base CDI'!$H$4:$H$28,'Base CDI'!$I$4:$I$29,S4186,"Cubic","Extrapolate=Linear","MultiX=Average","Skip=True","Sort=True")</f>
        <v>13.691191948526825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50031</v>
      </c>
      <c r="T4187" s="43">
        <f ca="1">_xll.BInterpol('Base CDI'!$H$4:$H$28,'Base CDI'!$J$4:$J$29,S4187,"Cubic","Extrapolate=Linear","MultiX=Average","Skip=True","Sort=True")</f>
        <v>13.690747288162443</v>
      </c>
      <c r="U4187" s="43">
        <f ca="1">_xll.BInterpol('Base CDI'!$H$4:$H$28,'Base CDI'!$I$4:$I$29,S4187,"Cubic","Extrapolate=Linear","MultiX=Average","Skip=True","Sort=True")</f>
        <v>13.691092627652214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50032</v>
      </c>
      <c r="T4188" s="43">
        <f ca="1">_xll.BInterpol('Base CDI'!$H$4:$H$28,'Base CDI'!$J$4:$J$29,S4188,"Cubic","Extrapolate=Linear","MultiX=Average","Skip=True","Sort=True")</f>
        <v>13.69067935484342</v>
      </c>
      <c r="U4188" s="43">
        <f ca="1">_xll.BInterpol('Base CDI'!$H$4:$H$28,'Base CDI'!$I$4:$I$29,S4188,"Cubic","Extrapolate=Linear","MultiX=Average","Skip=True","Sort=True")</f>
        <v>13.690993304646483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50033</v>
      </c>
      <c r="T4189" s="43">
        <f ca="1">_xll.BInterpol('Base CDI'!$H$4:$H$28,'Base CDI'!$J$4:$J$29,S4189,"Cubic","Extrapolate=Linear","MultiX=Average","Skip=True","Sort=True")</f>
        <v>13.690611420961975</v>
      </c>
      <c r="U4189" s="43">
        <f ca="1">_xll.BInterpol('Base CDI'!$H$4:$H$28,'Base CDI'!$I$4:$I$29,S4189,"Cubic","Extrapolate=Linear","MultiX=Average","Skip=True","Sort=True")</f>
        <v>13.690893979703372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50034</v>
      </c>
      <c r="T4190" s="43">
        <f ca="1">_xll.BInterpol('Base CDI'!$H$4:$H$28,'Base CDI'!$J$4:$J$29,S4190,"Cubic","Extrapolate=Linear","MultiX=Average","Skip=True","Sort=True")</f>
        <v>13.690543486574354</v>
      </c>
      <c r="U4190" s="43">
        <f ca="1">_xll.BInterpol('Base CDI'!$H$4:$H$28,'Base CDI'!$I$4:$I$29,S4190,"Cubic","Extrapolate=Linear","MultiX=Average","Skip=True","Sort=True")</f>
        <v>13.690794653016617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50035</v>
      </c>
      <c r="T4191" s="43">
        <f ca="1">_xll.BInterpol('Base CDI'!$H$4:$H$28,'Base CDI'!$J$4:$J$29,S4191,"Cubic","Extrapolate=Linear","MultiX=Average","Skip=True","Sort=True")</f>
        <v>13.690475551736794</v>
      </c>
      <c r="U4191" s="43">
        <f ca="1">_xll.BInterpol('Base CDI'!$H$4:$H$28,'Base CDI'!$I$4:$I$29,S4191,"Cubic","Extrapolate=Linear","MultiX=Average","Skip=True","Sort=True")</f>
        <v>13.690695324779957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50036</v>
      </c>
      <c r="T4192" s="43">
        <f ca="1">_xll.BInterpol('Base CDI'!$H$4:$H$28,'Base CDI'!$J$4:$J$29,S4192,"Cubic","Extrapolate=Linear","MultiX=Average","Skip=True","Sort=True")</f>
        <v>13.690407616505542</v>
      </c>
      <c r="U4192" s="43">
        <f ca="1">_xll.BInterpol('Base CDI'!$H$4:$H$28,'Base CDI'!$I$4:$I$29,S4192,"Cubic","Extrapolate=Linear","MultiX=Average","Skip=True","Sort=True")</f>
        <v>13.690595995187131</v>
      </c>
    </row>
    <row r="4193" spans="16:21" x14ac:dyDescent="0.25">
      <c r="P4193" s="10">
        <v>40611</v>
      </c>
      <c r="Q4193">
        <v>25.00798</v>
      </c>
      <c r="S4193" s="42">
        <f t="shared" ca="1" si="70"/>
        <v>50037</v>
      </c>
      <c r="T4193" s="43">
        <f ca="1">_xll.BInterpol('Base CDI'!$H$4:$H$28,'Base CDI'!$J$4:$J$29,S4193,"Cubic","Extrapolate=Linear","MultiX=Average","Skip=True","Sort=True")</f>
        <v>13.690339680936837</v>
      </c>
      <c r="U4193" s="43">
        <f ca="1">_xll.BInterpol('Base CDI'!$H$4:$H$28,'Base CDI'!$I$4:$I$29,S4193,"Cubic","Extrapolate=Linear","MultiX=Average","Skip=True","Sort=True")</f>
        <v>13.690496664431874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50038</v>
      </c>
      <c r="T4194" s="43">
        <f ca="1">_xll.BInterpol('Base CDI'!$H$4:$H$28,'Base CDI'!$J$4:$J$29,S4194,"Cubic","Extrapolate=Linear","MultiX=Average","Skip=True","Sort=True")</f>
        <v>13.690271745086921</v>
      </c>
      <c r="U4194" s="43">
        <f ca="1">_xll.BInterpol('Base CDI'!$H$4:$H$28,'Base CDI'!$I$4:$I$29,S4194,"Cubic","Extrapolate=Linear","MultiX=Average","Skip=True","Sort=True")</f>
        <v>13.690397332707928</v>
      </c>
    </row>
    <row r="4195" spans="16:21" x14ac:dyDescent="0.25">
      <c r="P4195" s="10">
        <v>40613</v>
      </c>
      <c r="Q4195">
        <v>25.02984</v>
      </c>
      <c r="S4195" s="42">
        <f t="shared" ca="1" si="70"/>
        <v>50039</v>
      </c>
      <c r="T4195" s="43">
        <f ca="1">_xll.BInterpol('Base CDI'!$H$4:$H$28,'Base CDI'!$J$4:$J$29,S4195,"Cubic","Extrapolate=Linear","MultiX=Average","Skip=True","Sort=True")</f>
        <v>13.690203809012038</v>
      </c>
      <c r="U4195" s="43">
        <f ca="1">_xll.BInterpol('Base CDI'!$H$4:$H$28,'Base CDI'!$I$4:$I$29,S4195,"Cubic","Extrapolate=Linear","MultiX=Average","Skip=True","Sort=True")</f>
        <v>13.69029800020903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50040</v>
      </c>
      <c r="T4196" s="43">
        <f ca="1">_xll.BInterpol('Base CDI'!$H$4:$H$28,'Base CDI'!$J$4:$J$29,S4196,"Cubic","Extrapolate=Linear","MultiX=Average","Skip=True","Sort=True")</f>
        <v>13.690135872768428</v>
      </c>
      <c r="U4196" s="43">
        <f ca="1">_xll.BInterpol('Base CDI'!$H$4:$H$28,'Base CDI'!$I$4:$I$29,S4196,"Cubic","Extrapolate=Linear","MultiX=Average","Skip=True","Sort=True")</f>
        <v>13.690198667128916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50041</v>
      </c>
      <c r="T4197" s="43">
        <f ca="1">_xll.BInterpol('Base CDI'!$H$4:$H$28,'Base CDI'!$J$4:$J$29,S4197,"Cubic","Extrapolate=Linear","MultiX=Average","Skip=True","Sort=True")</f>
        <v>13.690067936412335</v>
      </c>
      <c r="U4197" s="43">
        <f ca="1">_xll.BInterpol('Base CDI'!$H$4:$H$28,'Base CDI'!$I$4:$I$29,S4197,"Cubic","Extrapolate=Linear","MultiX=Average","Skip=True","Sort=True")</f>
        <v>13.690099333661328</v>
      </c>
    </row>
    <row r="4198" spans="16:21" x14ac:dyDescent="0.25">
      <c r="P4198" s="10">
        <v>40618</v>
      </c>
      <c r="Q4198">
        <v>25.06268</v>
      </c>
      <c r="S4198" s="42">
        <f t="shared" ca="1" si="70"/>
        <v>50042</v>
      </c>
      <c r="T4198" s="43">
        <f ca="1">_xll.BInterpol('Base CDI'!$H$4:$H$28,'Base CDI'!$J$4:$J$29,S4198,"Cubic","Extrapolate=Linear","MultiX=Average","Skip=True","Sort=True")</f>
        <v>13.69</v>
      </c>
      <c r="U4198" s="43">
        <f ca="1">_xll.BInterpol('Base CDI'!$H$4:$H$28,'Base CDI'!$I$4:$I$29,S4198,"Cubic","Extrapolate=Linear","MultiX=Average","Skip=True","Sort=True")</f>
        <v>13.69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50043</v>
      </c>
      <c r="T4199" s="43">
        <f ca="1">_xll.BInterpol('Base CDI'!$H$4:$H$28,'Base CDI'!$J$4:$J$29,S4199,"Cubic","Extrapolate=Linear","MultiX=Average","Skip=True","Sort=True")</f>
        <v>13.689937072503419</v>
      </c>
      <c r="U4199" s="43">
        <f ca="1">_xll.BInterpol('Base CDI'!$H$4:$H$28,'Base CDI'!$I$4:$I$29,S4199,"Cubic","Extrapolate=Linear","MultiX=Average","Skip=True","Sort=True")</f>
        <v>13.689917920656635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50044</v>
      </c>
      <c r="T4200" s="43">
        <f ca="1">_xll.BInterpol('Base CDI'!$H$4:$H$28,'Base CDI'!$J$4:$J$29,S4200,"Cubic","Extrapolate=Linear","MultiX=Average","Skip=True","Sort=True")</f>
        <v>13.68987414500684</v>
      </c>
      <c r="U4200" s="43">
        <f ca="1">_xll.BInterpol('Base CDI'!$H$4:$H$28,'Base CDI'!$I$4:$I$29,S4200,"Cubic","Extrapolate=Linear","MultiX=Average","Skip=True","Sort=True")</f>
        <v>13.689835841313268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50045</v>
      </c>
      <c r="T4201" s="43">
        <f ca="1">_xll.BInterpol('Base CDI'!$H$4:$H$28,'Base CDI'!$J$4:$J$29,S4201,"Cubic","Extrapolate=Linear","MultiX=Average","Skip=True","Sort=True")</f>
        <v>13.689811217510259</v>
      </c>
      <c r="U4201" s="43">
        <f ca="1">_xll.BInterpol('Base CDI'!$H$4:$H$28,'Base CDI'!$I$4:$I$29,S4201,"Cubic","Extrapolate=Linear","MultiX=Average","Skip=True","Sort=True")</f>
        <v>13.689753761969904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50046</v>
      </c>
      <c r="T4202" s="43">
        <f ca="1">_xll.BInterpol('Base CDI'!$H$4:$H$28,'Base CDI'!$J$4:$J$29,S4202,"Cubic","Extrapolate=Linear","MultiX=Average","Skip=True","Sort=True")</f>
        <v>13.689748290013679</v>
      </c>
      <c r="U4202" s="43">
        <f ca="1">_xll.BInterpol('Base CDI'!$H$4:$H$28,'Base CDI'!$I$4:$I$29,S4202,"Cubic","Extrapolate=Linear","MultiX=Average","Skip=True","Sort=True")</f>
        <v>13.689671682626539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50047</v>
      </c>
      <c r="T4203" s="43">
        <f ca="1">_xll.BInterpol('Base CDI'!$H$4:$H$28,'Base CDI'!$J$4:$J$29,S4203,"Cubic","Extrapolate=Linear","MultiX=Average","Skip=True","Sort=True")</f>
        <v>13.6896853625171</v>
      </c>
      <c r="U4203" s="43">
        <f ca="1">_xll.BInterpol('Base CDI'!$H$4:$H$28,'Base CDI'!$I$4:$I$29,S4203,"Cubic","Extrapolate=Linear","MultiX=Average","Skip=True","Sort=True")</f>
        <v>13.689589603283173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50048</v>
      </c>
      <c r="T4204" s="43">
        <f ca="1">_xll.BInterpol('Base CDI'!$H$4:$H$28,'Base CDI'!$J$4:$J$29,S4204,"Cubic","Extrapolate=Linear","MultiX=Average","Skip=True","Sort=True")</f>
        <v>13.689622435020519</v>
      </c>
      <c r="U4204" s="43">
        <f ca="1">_xll.BInterpol('Base CDI'!$H$4:$H$28,'Base CDI'!$I$4:$I$29,S4204,"Cubic","Extrapolate=Linear","MultiX=Average","Skip=True","Sort=True")</f>
        <v>13.689507523939808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50049</v>
      </c>
      <c r="T4205" s="43">
        <f ca="1">_xll.BInterpol('Base CDI'!$H$4:$H$28,'Base CDI'!$J$4:$J$29,S4205,"Cubic","Extrapolate=Linear","MultiX=Average","Skip=True","Sort=True")</f>
        <v>13.689559507523938</v>
      </c>
      <c r="U4205" s="43">
        <f ca="1">_xll.BInterpol('Base CDI'!$H$4:$H$28,'Base CDI'!$I$4:$I$29,S4205,"Cubic","Extrapolate=Linear","MultiX=Average","Skip=True","Sort=True")</f>
        <v>13.689425444596443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50050</v>
      </c>
      <c r="T4206" s="43">
        <f ca="1">_xll.BInterpol('Base CDI'!$H$4:$H$28,'Base CDI'!$J$4:$J$29,S4206,"Cubic","Extrapolate=Linear","MultiX=Average","Skip=True","Sort=True")</f>
        <v>13.68949658002736</v>
      </c>
      <c r="U4206" s="43">
        <f ca="1">_xll.BInterpol('Base CDI'!$H$4:$H$28,'Base CDI'!$I$4:$I$29,S4206,"Cubic","Extrapolate=Linear","MultiX=Average","Skip=True","Sort=True")</f>
        <v>13.689343365253077</v>
      </c>
    </row>
    <row r="4207" spans="16:21" x14ac:dyDescent="0.25">
      <c r="P4207" s="10">
        <v>40631</v>
      </c>
      <c r="Q4207">
        <v>25.1615</v>
      </c>
      <c r="S4207" s="42">
        <f t="shared" ca="1" si="70"/>
        <v>50051</v>
      </c>
      <c r="T4207" s="43">
        <f ca="1">_xll.BInterpol('Base CDI'!$H$4:$H$28,'Base CDI'!$J$4:$J$29,S4207,"Cubic","Extrapolate=Linear","MultiX=Average","Skip=True","Sort=True")</f>
        <v>13.689433652530779</v>
      </c>
      <c r="U4207" s="43">
        <f ca="1">_xll.BInterpol('Base CDI'!$H$4:$H$28,'Base CDI'!$I$4:$I$29,S4207,"Cubic","Extrapolate=Linear","MultiX=Average","Skip=True","Sort=True")</f>
        <v>13.689261285909712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50052</v>
      </c>
      <c r="T4208" s="43">
        <f ca="1">_xll.BInterpol('Base CDI'!$H$4:$H$28,'Base CDI'!$J$4:$J$29,S4208,"Cubic","Extrapolate=Linear","MultiX=Average","Skip=True","Sort=True")</f>
        <v>13.6893707250342</v>
      </c>
      <c r="U4208" s="43">
        <f ca="1">_xll.BInterpol('Base CDI'!$H$4:$H$28,'Base CDI'!$I$4:$I$29,S4208,"Cubic","Extrapolate=Linear","MultiX=Average","Skip=True","Sort=True")</f>
        <v>13.689179206566347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50053</v>
      </c>
      <c r="T4209" s="43">
        <f ca="1">_xll.BInterpol('Base CDI'!$H$4:$H$28,'Base CDI'!$J$4:$J$29,S4209,"Cubic","Extrapolate=Linear","MultiX=Average","Skip=True","Sort=True")</f>
        <v>13.689307797537619</v>
      </c>
      <c r="U4209" s="43">
        <f ca="1">_xll.BInterpol('Base CDI'!$H$4:$H$28,'Base CDI'!$I$4:$I$29,S4209,"Cubic","Extrapolate=Linear","MultiX=Average","Skip=True","Sort=True")</f>
        <v>13.689097127222981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50054</v>
      </c>
      <c r="T4210" s="43">
        <f ca="1">_xll.BInterpol('Base CDI'!$H$4:$H$28,'Base CDI'!$J$4:$J$29,S4210,"Cubic","Extrapolate=Linear","MultiX=Average","Skip=True","Sort=True")</f>
        <v>13.689244870041039</v>
      </c>
      <c r="U4210" s="43">
        <f ca="1">_xll.BInterpol('Base CDI'!$H$4:$H$28,'Base CDI'!$I$4:$I$29,S4210,"Cubic","Extrapolate=Linear","MultiX=Average","Skip=True","Sort=True")</f>
        <v>13.689015047879616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50055</v>
      </c>
      <c r="T4211" s="43">
        <f ca="1">_xll.BInterpol('Base CDI'!$H$4:$H$28,'Base CDI'!$J$4:$J$29,S4211,"Cubic","Extrapolate=Linear","MultiX=Average","Skip=True","Sort=True")</f>
        <v>13.68918194254446</v>
      </c>
      <c r="U4211" s="43">
        <f ca="1">_xll.BInterpol('Base CDI'!$H$4:$H$28,'Base CDI'!$I$4:$I$29,S4211,"Cubic","Extrapolate=Linear","MultiX=Average","Skip=True","Sort=True")</f>
        <v>13.688932968536252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50056</v>
      </c>
      <c r="T4212" s="43">
        <f ca="1">_xll.BInterpol('Base CDI'!$H$4:$H$28,'Base CDI'!$J$4:$J$29,S4212,"Cubic","Extrapolate=Linear","MultiX=Average","Skip=True","Sort=True")</f>
        <v>13.689119015047879</v>
      </c>
      <c r="U4212" s="43">
        <f ca="1">_xll.BInterpol('Base CDI'!$H$4:$H$28,'Base CDI'!$I$4:$I$29,S4212,"Cubic","Extrapolate=Linear","MultiX=Average","Skip=True","Sort=True")</f>
        <v>13.688850889192887</v>
      </c>
    </row>
    <row r="4213" spans="16:21" x14ac:dyDescent="0.25">
      <c r="P4213" s="10">
        <v>40639</v>
      </c>
      <c r="Q4213">
        <v>25.22766</v>
      </c>
      <c r="S4213" s="42">
        <f t="shared" ca="1" si="70"/>
        <v>50057</v>
      </c>
      <c r="T4213" s="43">
        <f ca="1">_xll.BInterpol('Base CDI'!$H$4:$H$28,'Base CDI'!$J$4:$J$29,S4213,"Cubic","Extrapolate=Linear","MultiX=Average","Skip=True","Sort=True")</f>
        <v>13.689056087551299</v>
      </c>
      <c r="U4213" s="43">
        <f ca="1">_xll.BInterpol('Base CDI'!$H$4:$H$28,'Base CDI'!$I$4:$I$29,S4213,"Cubic","Extrapolate=Linear","MultiX=Average","Skip=True","Sort=True")</f>
        <v>13.68876880984952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50058</v>
      </c>
      <c r="T4214" s="43">
        <f ca="1">_xll.BInterpol('Base CDI'!$H$4:$H$28,'Base CDI'!$J$4:$J$29,S4214,"Cubic","Extrapolate=Linear","MultiX=Average","Skip=True","Sort=True")</f>
        <v>13.68899316005472</v>
      </c>
      <c r="U4214" s="43">
        <f ca="1">_xll.BInterpol('Base CDI'!$H$4:$H$28,'Base CDI'!$I$4:$I$29,S4214,"Cubic","Extrapolate=Linear","MultiX=Average","Skip=True","Sort=True")</f>
        <v>13.688686730506156</v>
      </c>
    </row>
    <row r="4215" spans="16:21" x14ac:dyDescent="0.25">
      <c r="P4215" s="10">
        <v>40641</v>
      </c>
      <c r="Q4215">
        <v>25.24972</v>
      </c>
      <c r="S4215" s="42">
        <f t="shared" ca="1" si="70"/>
        <v>50059</v>
      </c>
      <c r="T4215" s="43">
        <f ca="1">_xll.BInterpol('Base CDI'!$H$4:$H$28,'Base CDI'!$J$4:$J$29,S4215,"Cubic","Extrapolate=Linear","MultiX=Average","Skip=True","Sort=True")</f>
        <v>13.688930232558139</v>
      </c>
      <c r="U4215" s="43">
        <f ca="1">_xll.BInterpol('Base CDI'!$H$4:$H$28,'Base CDI'!$I$4:$I$29,S4215,"Cubic","Extrapolate=Linear","MultiX=Average","Skip=True","Sort=True")</f>
        <v>13.688604651162791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50060</v>
      </c>
      <c r="T4216" s="43">
        <f ca="1">_xll.BInterpol('Base CDI'!$H$4:$H$28,'Base CDI'!$J$4:$J$29,S4216,"Cubic","Extrapolate=Linear","MultiX=Average","Skip=True","Sort=True")</f>
        <v>13.688867305061558</v>
      </c>
      <c r="U4216" s="43">
        <f ca="1">_xll.BInterpol('Base CDI'!$H$4:$H$28,'Base CDI'!$I$4:$I$29,S4216,"Cubic","Extrapolate=Linear","MultiX=Average","Skip=True","Sort=True")</f>
        <v>13.688522571819425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50061</v>
      </c>
      <c r="T4217" s="43">
        <f ca="1">_xll.BInterpol('Base CDI'!$H$4:$H$28,'Base CDI'!$J$4:$J$29,S4217,"Cubic","Extrapolate=Linear","MultiX=Average","Skip=True","Sort=True")</f>
        <v>13.688804377564979</v>
      </c>
      <c r="U4217" s="43">
        <f ca="1">_xll.BInterpol('Base CDI'!$H$4:$H$28,'Base CDI'!$I$4:$I$29,S4217,"Cubic","Extrapolate=Linear","MultiX=Average","Skip=True","Sort=True")</f>
        <v>13.68844049247606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50062</v>
      </c>
      <c r="T4218" s="43">
        <f ca="1">_xll.BInterpol('Base CDI'!$H$4:$H$28,'Base CDI'!$J$4:$J$29,S4218,"Cubic","Extrapolate=Linear","MultiX=Average","Skip=True","Sort=True")</f>
        <v>13.688741450068399</v>
      </c>
      <c r="U4218" s="43">
        <f ca="1">_xll.BInterpol('Base CDI'!$H$4:$H$28,'Base CDI'!$I$4:$I$29,S4218,"Cubic","Extrapolate=Linear","MultiX=Average","Skip=True","Sort=True")</f>
        <v>13.688358413132695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50063</v>
      </c>
      <c r="T4219" s="43">
        <f ca="1">_xll.BInterpol('Base CDI'!$H$4:$H$28,'Base CDI'!$J$4:$J$29,S4219,"Cubic","Extrapolate=Linear","MultiX=Average","Skip=True","Sort=True")</f>
        <v>13.688678522571818</v>
      </c>
      <c r="U4219" s="43">
        <f ca="1">_xll.BInterpol('Base CDI'!$H$4:$H$28,'Base CDI'!$I$4:$I$29,S4219,"Cubic","Extrapolate=Linear","MultiX=Average","Skip=True","Sort=True")</f>
        <v>13.688276333789329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50064</v>
      </c>
      <c r="T4220" s="43">
        <f ca="1">_xll.BInterpol('Base CDI'!$H$4:$H$28,'Base CDI'!$J$4:$J$29,S4220,"Cubic","Extrapolate=Linear","MultiX=Average","Skip=True","Sort=True")</f>
        <v>13.688615595075239</v>
      </c>
      <c r="U4220" s="43">
        <f ca="1">_xll.BInterpol('Base CDI'!$H$4:$H$28,'Base CDI'!$I$4:$I$29,S4220,"Cubic","Extrapolate=Linear","MultiX=Average","Skip=True","Sort=True")</f>
        <v>13.688194254445964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50065</v>
      </c>
      <c r="T4221" s="43">
        <f ca="1">_xll.BInterpol('Base CDI'!$H$4:$H$28,'Base CDI'!$J$4:$J$29,S4221,"Cubic","Extrapolate=Linear","MultiX=Average","Skip=True","Sort=True")</f>
        <v>13.688552667578659</v>
      </c>
      <c r="U4221" s="43">
        <f ca="1">_xll.BInterpol('Base CDI'!$H$4:$H$28,'Base CDI'!$I$4:$I$29,S4221,"Cubic","Extrapolate=Linear","MultiX=Average","Skip=True","Sort=True")</f>
        <v>13.688112175102599</v>
      </c>
    </row>
    <row r="4222" spans="16:21" x14ac:dyDescent="0.25">
      <c r="P4222" s="10">
        <v>40652</v>
      </c>
      <c r="Q4222">
        <v>25.32715</v>
      </c>
      <c r="S4222" s="42">
        <f t="shared" ca="1" si="70"/>
        <v>50066</v>
      </c>
      <c r="T4222" s="43">
        <f ca="1">_xll.BInterpol('Base CDI'!$H$4:$H$28,'Base CDI'!$J$4:$J$29,S4222,"Cubic","Extrapolate=Linear","MultiX=Average","Skip=True","Sort=True")</f>
        <v>13.688489740082078</v>
      </c>
      <c r="U4222" s="43">
        <f ca="1">_xll.BInterpol('Base CDI'!$H$4:$H$28,'Base CDI'!$I$4:$I$29,S4222,"Cubic","Extrapolate=Linear","MultiX=Average","Skip=True","Sort=True")</f>
        <v>13.688030095759233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50067</v>
      </c>
      <c r="T4223" s="43">
        <f ca="1">_xll.BInterpol('Base CDI'!$H$4:$H$28,'Base CDI'!$J$4:$J$29,S4223,"Cubic","Extrapolate=Linear","MultiX=Average","Skip=True","Sort=True")</f>
        <v>13.688426812585499</v>
      </c>
      <c r="U4223" s="43">
        <f ca="1">_xll.BInterpol('Base CDI'!$H$4:$H$28,'Base CDI'!$I$4:$I$29,S4223,"Cubic","Extrapolate=Linear","MultiX=Average","Skip=True","Sort=True")</f>
        <v>13.687948016415868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50068</v>
      </c>
      <c r="T4224" s="43">
        <f ca="1">_xll.BInterpol('Base CDI'!$H$4:$H$28,'Base CDI'!$J$4:$J$29,S4224,"Cubic","Extrapolate=Linear","MultiX=Average","Skip=True","Sort=True")</f>
        <v>13.688363885088918</v>
      </c>
      <c r="U4224" s="43">
        <f ca="1">_xll.BInterpol('Base CDI'!$H$4:$H$28,'Base CDI'!$I$4:$I$29,S4224,"Cubic","Extrapolate=Linear","MultiX=Average","Skip=True","Sort=True")</f>
        <v>13.687865937072504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50069</v>
      </c>
      <c r="T4225" s="43">
        <f ca="1">_xll.BInterpol('Base CDI'!$H$4:$H$28,'Base CDI'!$J$4:$J$29,S4225,"Cubic","Extrapolate=Linear","MultiX=Average","Skip=True","Sort=True")</f>
        <v>13.68830095759234</v>
      </c>
      <c r="U4225" s="43">
        <f ca="1">_xll.BInterpol('Base CDI'!$H$4:$H$28,'Base CDI'!$I$4:$I$29,S4225,"Cubic","Extrapolate=Linear","MultiX=Average","Skip=True","Sort=True")</f>
        <v>13.687783857729137</v>
      </c>
    </row>
    <row r="4226" spans="16:21" x14ac:dyDescent="0.25">
      <c r="P4226" s="10">
        <v>40660</v>
      </c>
      <c r="Q4226">
        <v>25.37191</v>
      </c>
      <c r="S4226" s="42">
        <f t="shared" ca="1" si="70"/>
        <v>50070</v>
      </c>
      <c r="T4226" s="43">
        <f ca="1">_xll.BInterpol('Base CDI'!$H$4:$H$28,'Base CDI'!$J$4:$J$29,S4226,"Cubic","Extrapolate=Linear","MultiX=Average","Skip=True","Sort=True")</f>
        <v>13.688238030095759</v>
      </c>
      <c r="U4226" s="43">
        <f ca="1">_xll.BInterpol('Base CDI'!$H$4:$H$28,'Base CDI'!$I$4:$I$29,S4226,"Cubic","Extrapolate=Linear","MultiX=Average","Skip=True","Sort=True")</f>
        <v>13.687701778385772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50071</v>
      </c>
      <c r="T4227" s="43">
        <f ca="1">_xll.BInterpol('Base CDI'!$H$4:$H$28,'Base CDI'!$J$4:$J$29,S4227,"Cubic","Extrapolate=Linear","MultiX=Average","Skip=True","Sort=True")</f>
        <v>13.688175102599178</v>
      </c>
      <c r="U4227" s="43">
        <f ca="1">_xll.BInterpol('Base CDI'!$H$4:$H$28,'Base CDI'!$I$4:$I$29,S4227,"Cubic","Extrapolate=Linear","MultiX=Average","Skip=True","Sort=True")</f>
        <v>13.687619699042408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50072</v>
      </c>
      <c r="T4228" s="43">
        <f ca="1">_xll.BInterpol('Base CDI'!$H$4:$H$28,'Base CDI'!$J$4:$J$29,S4228,"Cubic","Extrapolate=Linear","MultiX=Average","Skip=True","Sort=True")</f>
        <v>13.688112175102599</v>
      </c>
      <c r="U4228" s="43">
        <f ca="1">_xll.BInterpol('Base CDI'!$H$4:$H$28,'Base CDI'!$I$4:$I$29,S4228,"Cubic","Extrapolate=Linear","MultiX=Average","Skip=True","Sort=True")</f>
        <v>13.687537619699041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50073</v>
      </c>
      <c r="T4229" s="43">
        <f ca="1">_xll.BInterpol('Base CDI'!$H$4:$H$28,'Base CDI'!$J$4:$J$29,S4229,"Cubic","Extrapolate=Linear","MultiX=Average","Skip=True","Sort=True")</f>
        <v>13.688049247606019</v>
      </c>
      <c r="U4229" s="43">
        <f ca="1">_xll.BInterpol('Base CDI'!$H$4:$H$28,'Base CDI'!$I$4:$I$29,S4229,"Cubic","Extrapolate=Linear","MultiX=Average","Skip=True","Sort=True")</f>
        <v>13.687455540355677</v>
      </c>
    </row>
    <row r="4230" spans="16:21" x14ac:dyDescent="0.25">
      <c r="P4230" s="10">
        <v>40666</v>
      </c>
      <c r="Q4230">
        <v>25.41722</v>
      </c>
      <c r="S4230" s="42">
        <f t="shared" ca="1" si="70"/>
        <v>50074</v>
      </c>
      <c r="T4230" s="43">
        <f ca="1">_xll.BInterpol('Base CDI'!$H$4:$H$28,'Base CDI'!$J$4:$J$29,S4230,"Cubic","Extrapolate=Linear","MultiX=Average","Skip=True","Sort=True")</f>
        <v>13.687986320109438</v>
      </c>
      <c r="U4230" s="43">
        <f ca="1">_xll.BInterpol('Base CDI'!$H$4:$H$28,'Base CDI'!$I$4:$I$29,S4230,"Cubic","Extrapolate=Linear","MultiX=Average","Skip=True","Sort=True")</f>
        <v>13.687373461012312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50075</v>
      </c>
      <c r="T4231" s="43">
        <f ca="1">_xll.BInterpol('Base CDI'!$H$4:$H$28,'Base CDI'!$J$4:$J$29,S4231,"Cubic","Extrapolate=Linear","MultiX=Average","Skip=True","Sort=True")</f>
        <v>13.687923392612859</v>
      </c>
      <c r="U4231" s="43">
        <f ca="1">_xll.BInterpol('Base CDI'!$H$4:$H$28,'Base CDI'!$I$4:$I$29,S4231,"Cubic","Extrapolate=Linear","MultiX=Average","Skip=True","Sort=True")</f>
        <v>13.687291381668945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50076</v>
      </c>
      <c r="T4232" s="43">
        <f ca="1">_xll.BInterpol('Base CDI'!$H$4:$H$28,'Base CDI'!$J$4:$J$29,S4232,"Cubic","Extrapolate=Linear","MultiX=Average","Skip=True","Sort=True")</f>
        <v>13.687860465116279</v>
      </c>
      <c r="U4232" s="43">
        <f ca="1">_xll.BInterpol('Base CDI'!$H$4:$H$28,'Base CDI'!$I$4:$I$29,S4232,"Cubic","Extrapolate=Linear","MultiX=Average","Skip=True","Sort=True")</f>
        <v>13.687209302325581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50077</v>
      </c>
      <c r="T4233" s="43">
        <f ca="1">_xll.BInterpol('Base CDI'!$H$4:$H$28,'Base CDI'!$J$4:$J$29,S4233,"Cubic","Extrapolate=Linear","MultiX=Average","Skip=True","Sort=True")</f>
        <v>13.687797537619698</v>
      </c>
      <c r="U4233" s="43">
        <f ca="1">_xll.BInterpol('Base CDI'!$H$4:$H$28,'Base CDI'!$I$4:$I$29,S4233,"Cubic","Extrapolate=Linear","MultiX=Average","Skip=True","Sort=True")</f>
        <v>13.687127222982216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50078</v>
      </c>
      <c r="T4234" s="43">
        <f ca="1">_xll.BInterpol('Base CDI'!$H$4:$H$28,'Base CDI'!$J$4:$J$29,S4234,"Cubic","Extrapolate=Linear","MultiX=Average","Skip=True","Sort=True")</f>
        <v>13.687734610123119</v>
      </c>
      <c r="U4234" s="43">
        <f ca="1">_xll.BInterpol('Base CDI'!$H$4:$H$28,'Base CDI'!$I$4:$I$29,S4234,"Cubic","Extrapolate=Linear","MultiX=Average","Skip=True","Sort=True")</f>
        <v>13.68704514363885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50079</v>
      </c>
      <c r="T4235" s="43">
        <f ca="1">_xll.BInterpol('Base CDI'!$H$4:$H$28,'Base CDI'!$J$4:$J$29,S4235,"Cubic","Extrapolate=Linear","MultiX=Average","Skip=True","Sort=True")</f>
        <v>13.687671682626538</v>
      </c>
      <c r="U4235" s="43">
        <f ca="1">_xll.BInterpol('Base CDI'!$H$4:$H$28,'Base CDI'!$I$4:$I$29,S4235,"Cubic","Extrapolate=Linear","MultiX=Average","Skip=True","Sort=True")</f>
        <v>13.686963064295485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50080</v>
      </c>
      <c r="T4236" s="43">
        <f ca="1">_xll.BInterpol('Base CDI'!$H$4:$H$28,'Base CDI'!$J$4:$J$29,S4236,"Cubic","Extrapolate=Linear","MultiX=Average","Skip=True","Sort=True")</f>
        <v>13.687608755129958</v>
      </c>
      <c r="U4236" s="43">
        <f ca="1">_xll.BInterpol('Base CDI'!$H$4:$H$28,'Base CDI'!$I$4:$I$29,S4236,"Cubic","Extrapolate=Linear","MultiX=Average","Skip=True","Sort=True")</f>
        <v>13.68688098495212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50081</v>
      </c>
      <c r="T4237" s="43">
        <f ca="1">_xll.BInterpol('Base CDI'!$H$4:$H$28,'Base CDI'!$J$4:$J$29,S4237,"Cubic","Extrapolate=Linear","MultiX=Average","Skip=True","Sort=True")</f>
        <v>13.687545827633379</v>
      </c>
      <c r="U4237" s="43">
        <f ca="1">_xll.BInterpol('Base CDI'!$H$4:$H$28,'Base CDI'!$I$4:$I$29,S4237,"Cubic","Extrapolate=Linear","MultiX=Average","Skip=True","Sort=True")</f>
        <v>13.686798905608754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50082</v>
      </c>
      <c r="T4238" s="43">
        <f ca="1">_xll.BInterpol('Base CDI'!$H$4:$H$28,'Base CDI'!$J$4:$J$29,S4238,"Cubic","Extrapolate=Linear","MultiX=Average","Skip=True","Sort=True")</f>
        <v>13.687482900136798</v>
      </c>
      <c r="U4238" s="43">
        <f ca="1">_xll.BInterpol('Base CDI'!$H$4:$H$28,'Base CDI'!$I$4:$I$29,S4238,"Cubic","Extrapolate=Linear","MultiX=Average","Skip=True","Sort=True")</f>
        <v>13.686716826265389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50083</v>
      </c>
      <c r="T4239" s="43">
        <f ca="1">_xll.BInterpol('Base CDI'!$H$4:$H$28,'Base CDI'!$J$4:$J$29,S4239,"Cubic","Extrapolate=Linear","MultiX=Average","Skip=True","Sort=True")</f>
        <v>13.687419972640217</v>
      </c>
      <c r="U4239" s="43">
        <f ca="1">_xll.BInterpol('Base CDI'!$H$4:$H$28,'Base CDI'!$I$4:$I$29,S4239,"Cubic","Extrapolate=Linear","MultiX=Average","Skip=True","Sort=True")</f>
        <v>13.686634746922024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50084</v>
      </c>
      <c r="T4240" s="43">
        <f ca="1">_xll.BInterpol('Base CDI'!$H$4:$H$28,'Base CDI'!$J$4:$J$29,S4240,"Cubic","Extrapolate=Linear","MultiX=Average","Skip=True","Sort=True")</f>
        <v>13.687357045143639</v>
      </c>
      <c r="U4240" s="43">
        <f ca="1">_xll.BInterpol('Base CDI'!$H$4:$H$28,'Base CDI'!$I$4:$I$29,S4240,"Cubic","Extrapolate=Linear","MultiX=Average","Skip=True","Sort=True")</f>
        <v>13.68655266757866</v>
      </c>
    </row>
    <row r="4241" spans="16:21" x14ac:dyDescent="0.25">
      <c r="P4241" s="10">
        <v>40681</v>
      </c>
      <c r="Q4241">
        <v>25.54213</v>
      </c>
      <c r="S4241" s="42">
        <f t="shared" ca="1" si="71"/>
        <v>50085</v>
      </c>
      <c r="T4241" s="43">
        <f ca="1">_xll.BInterpol('Base CDI'!$H$4:$H$28,'Base CDI'!$J$4:$J$29,S4241,"Cubic","Extrapolate=Linear","MultiX=Average","Skip=True","Sort=True")</f>
        <v>13.687294117647058</v>
      </c>
      <c r="U4241" s="43">
        <f ca="1">_xll.BInterpol('Base CDI'!$H$4:$H$28,'Base CDI'!$I$4:$I$29,S4241,"Cubic","Extrapolate=Linear","MultiX=Average","Skip=True","Sort=True")</f>
        <v>13.686470588235293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50086</v>
      </c>
      <c r="T4242" s="43">
        <f ca="1">_xll.BInterpol('Base CDI'!$H$4:$H$28,'Base CDI'!$J$4:$J$29,S4242,"Cubic","Extrapolate=Linear","MultiX=Average","Skip=True","Sort=True")</f>
        <v>13.687231190150479</v>
      </c>
      <c r="U4242" s="43">
        <f ca="1">_xll.BInterpol('Base CDI'!$H$4:$H$28,'Base CDI'!$I$4:$I$29,S4242,"Cubic","Extrapolate=Linear","MultiX=Average","Skip=True","Sort=True")</f>
        <v>13.686388508891929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50087</v>
      </c>
      <c r="T4243" s="43">
        <f ca="1">_xll.BInterpol('Base CDI'!$H$4:$H$28,'Base CDI'!$J$4:$J$29,S4243,"Cubic","Extrapolate=Linear","MultiX=Average","Skip=True","Sort=True")</f>
        <v>13.687168262653898</v>
      </c>
      <c r="U4243" s="43">
        <f ca="1">_xll.BInterpol('Base CDI'!$H$4:$H$28,'Base CDI'!$I$4:$I$29,S4243,"Cubic","Extrapolate=Linear","MultiX=Average","Skip=True","Sort=True")</f>
        <v>13.686306429548564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50088</v>
      </c>
      <c r="T4244" s="43">
        <f ca="1">_xll.BInterpol('Base CDI'!$H$4:$H$28,'Base CDI'!$J$4:$J$29,S4244,"Cubic","Extrapolate=Linear","MultiX=Average","Skip=True","Sort=True")</f>
        <v>13.687105335157318</v>
      </c>
      <c r="U4244" s="43">
        <f ca="1">_xll.BInterpol('Base CDI'!$H$4:$H$28,'Base CDI'!$I$4:$I$29,S4244,"Cubic","Extrapolate=Linear","MultiX=Average","Skip=True","Sort=True")</f>
        <v>13.686224350205197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50089</v>
      </c>
      <c r="T4245" s="43">
        <f ca="1">_xll.BInterpol('Base CDI'!$H$4:$H$28,'Base CDI'!$J$4:$J$29,S4245,"Cubic","Extrapolate=Linear","MultiX=Average","Skip=True","Sort=True")</f>
        <v>13.687042407660739</v>
      </c>
      <c r="U4245" s="43">
        <f ca="1">_xll.BInterpol('Base CDI'!$H$4:$H$28,'Base CDI'!$I$4:$I$29,S4245,"Cubic","Extrapolate=Linear","MultiX=Average","Skip=True","Sort=True")</f>
        <v>13.686142270861833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50090</v>
      </c>
      <c r="T4246" s="43">
        <f ca="1">_xll.BInterpol('Base CDI'!$H$4:$H$28,'Base CDI'!$J$4:$J$29,S4246,"Cubic","Extrapolate=Linear","MultiX=Average","Skip=True","Sort=True")</f>
        <v>13.686979480164158</v>
      </c>
      <c r="U4246" s="43">
        <f ca="1">_xll.BInterpol('Base CDI'!$H$4:$H$28,'Base CDI'!$I$4:$I$29,S4246,"Cubic","Extrapolate=Linear","MultiX=Average","Skip=True","Sort=True")</f>
        <v>13.686060191518468</v>
      </c>
    </row>
    <row r="4247" spans="16:21" x14ac:dyDescent="0.25">
      <c r="P4247" s="10">
        <v>40689</v>
      </c>
      <c r="Q4247">
        <v>25.61055</v>
      </c>
      <c r="S4247" s="42">
        <f t="shared" ca="1" si="71"/>
        <v>50091</v>
      </c>
      <c r="T4247" s="43">
        <f ca="1">_xll.BInterpol('Base CDI'!$H$4:$H$28,'Base CDI'!$J$4:$J$29,S4247,"Cubic","Extrapolate=Linear","MultiX=Average","Skip=True","Sort=True")</f>
        <v>13.686916552667578</v>
      </c>
      <c r="U4247" s="43">
        <f ca="1">_xll.BInterpol('Base CDI'!$H$4:$H$28,'Base CDI'!$I$4:$I$29,S4247,"Cubic","Extrapolate=Linear","MultiX=Average","Skip=True","Sort=True")</f>
        <v>13.685978112175102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50092</v>
      </c>
      <c r="T4248" s="43">
        <f ca="1">_xll.BInterpol('Base CDI'!$H$4:$H$28,'Base CDI'!$J$4:$J$29,S4248,"Cubic","Extrapolate=Linear","MultiX=Average","Skip=True","Sort=True")</f>
        <v>13.686853625170999</v>
      </c>
      <c r="U4248" s="43">
        <f ca="1">_xll.BInterpol('Base CDI'!$H$4:$H$28,'Base CDI'!$I$4:$I$29,S4248,"Cubic","Extrapolate=Linear","MultiX=Average","Skip=True","Sort=True")</f>
        <v>13.685896032831737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50093</v>
      </c>
      <c r="T4249" s="43">
        <f ca="1">_xll.BInterpol('Base CDI'!$H$4:$H$28,'Base CDI'!$J$4:$J$29,S4249,"Cubic","Extrapolate=Linear","MultiX=Average","Skip=True","Sort=True")</f>
        <v>13.686790697674418</v>
      </c>
      <c r="U4249" s="43">
        <f ca="1">_xll.BInterpol('Base CDI'!$H$4:$H$28,'Base CDI'!$I$4:$I$29,S4249,"Cubic","Extrapolate=Linear","MultiX=Average","Skip=True","Sort=True")</f>
        <v>13.685813953488372</v>
      </c>
    </row>
    <row r="4250" spans="16:21" x14ac:dyDescent="0.25">
      <c r="P4250" s="10">
        <v>40694</v>
      </c>
      <c r="Q4250">
        <v>25.6448</v>
      </c>
      <c r="S4250" s="42">
        <f t="shared" ca="1" si="71"/>
        <v>50094</v>
      </c>
      <c r="T4250" s="43">
        <f ca="1">_xll.BInterpol('Base CDI'!$H$4:$H$28,'Base CDI'!$J$4:$J$29,S4250,"Cubic","Extrapolate=Linear","MultiX=Average","Skip=True","Sort=True")</f>
        <v>13.686727770177837</v>
      </c>
      <c r="U4250" s="43">
        <f ca="1">_xll.BInterpol('Base CDI'!$H$4:$H$28,'Base CDI'!$I$4:$I$29,S4250,"Cubic","Extrapolate=Linear","MultiX=Average","Skip=True","Sort=True")</f>
        <v>13.685731874145006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50095</v>
      </c>
      <c r="T4251" s="43">
        <f ca="1">_xll.BInterpol('Base CDI'!$H$4:$H$28,'Base CDI'!$J$4:$J$29,S4251,"Cubic","Extrapolate=Linear","MultiX=Average","Skip=True","Sort=True")</f>
        <v>13.686664842681258</v>
      </c>
      <c r="U4251" s="43">
        <f ca="1">_xll.BInterpol('Base CDI'!$H$4:$H$28,'Base CDI'!$I$4:$I$29,S4251,"Cubic","Extrapolate=Linear","MultiX=Average","Skip=True","Sort=True")</f>
        <v>13.685649794801641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50096</v>
      </c>
      <c r="T4252" s="43">
        <f ca="1">_xll.BInterpol('Base CDI'!$H$4:$H$28,'Base CDI'!$J$4:$J$29,S4252,"Cubic","Extrapolate=Linear","MultiX=Average","Skip=True","Sort=True")</f>
        <v>13.686601915184678</v>
      </c>
      <c r="U4252" s="43">
        <f ca="1">_xll.BInterpol('Base CDI'!$H$4:$H$28,'Base CDI'!$I$4:$I$29,S4252,"Cubic","Extrapolate=Linear","MultiX=Average","Skip=True","Sort=True")</f>
        <v>13.685567715458276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50097</v>
      </c>
      <c r="T4253" s="43">
        <f ca="1">_xll.BInterpol('Base CDI'!$H$4:$H$28,'Base CDI'!$J$4:$J$29,S4253,"Cubic","Extrapolate=Linear","MultiX=Average","Skip=True","Sort=True")</f>
        <v>13.686538987688097</v>
      </c>
      <c r="U4253" s="43">
        <f ca="1">_xll.BInterpol('Base CDI'!$H$4:$H$28,'Base CDI'!$I$4:$I$29,S4253,"Cubic","Extrapolate=Linear","MultiX=Average","Skip=True","Sort=True")</f>
        <v>13.68548563611491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50098</v>
      </c>
      <c r="T4254" s="43">
        <f ca="1">_xll.BInterpol('Base CDI'!$H$4:$H$28,'Base CDI'!$J$4:$J$29,S4254,"Cubic","Extrapolate=Linear","MultiX=Average","Skip=True","Sort=True")</f>
        <v>13.686476060191518</v>
      </c>
      <c r="U4254" s="43">
        <f ca="1">_xll.BInterpol('Base CDI'!$H$4:$H$28,'Base CDI'!$I$4:$I$29,S4254,"Cubic","Extrapolate=Linear","MultiX=Average","Skip=True","Sort=True")</f>
        <v>13.685403556771545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50099</v>
      </c>
      <c r="T4255" s="43">
        <f ca="1">_xll.BInterpol('Base CDI'!$H$4:$H$28,'Base CDI'!$J$4:$J$29,S4255,"Cubic","Extrapolate=Linear","MultiX=Average","Skip=True","Sort=True")</f>
        <v>13.686413132694938</v>
      </c>
      <c r="U4255" s="43">
        <f ca="1">_xll.BInterpol('Base CDI'!$H$4:$H$28,'Base CDI'!$I$4:$I$29,S4255,"Cubic","Extrapolate=Linear","MultiX=Average","Skip=True","Sort=True")</f>
        <v>13.685321477428181</v>
      </c>
    </row>
    <row r="4256" spans="16:21" x14ac:dyDescent="0.25">
      <c r="P4256" s="10">
        <v>40702</v>
      </c>
      <c r="Q4256">
        <v>25.71349</v>
      </c>
      <c r="S4256" s="42">
        <f t="shared" ca="1" si="71"/>
        <v>50100</v>
      </c>
      <c r="T4256" s="43">
        <f ca="1">_xll.BInterpol('Base CDI'!$H$4:$H$28,'Base CDI'!$J$4:$J$29,S4256,"Cubic","Extrapolate=Linear","MultiX=Average","Skip=True","Sort=True")</f>
        <v>13.686350205198357</v>
      </c>
      <c r="U4256" s="43">
        <f ca="1">_xll.BInterpol('Base CDI'!$H$4:$H$28,'Base CDI'!$I$4:$I$29,S4256,"Cubic","Extrapolate=Linear","MultiX=Average","Skip=True","Sort=True")</f>
        <v>13.685239398084814</v>
      </c>
    </row>
    <row r="4257" spans="16:21" x14ac:dyDescent="0.25">
      <c r="P4257" s="10">
        <v>40703</v>
      </c>
      <c r="Q4257">
        <v>25.72495</v>
      </c>
      <c r="S4257" s="42">
        <f t="shared" ca="1" si="71"/>
        <v>50101</v>
      </c>
      <c r="T4257" s="43">
        <f ca="1">_xll.BInterpol('Base CDI'!$H$4:$H$28,'Base CDI'!$J$4:$J$29,S4257,"Cubic","Extrapolate=Linear","MultiX=Average","Skip=True","Sort=True")</f>
        <v>13.686287277701778</v>
      </c>
      <c r="U4257" s="43">
        <f ca="1">_xll.BInterpol('Base CDI'!$H$4:$H$28,'Base CDI'!$I$4:$I$29,S4257,"Cubic","Extrapolate=Linear","MultiX=Average","Skip=True","Sort=True")</f>
        <v>13.685157318741449</v>
      </c>
    </row>
    <row r="4258" spans="16:21" x14ac:dyDescent="0.25">
      <c r="P4258" s="10">
        <v>40704</v>
      </c>
      <c r="Q4258">
        <v>25.73659</v>
      </c>
      <c r="S4258" s="42">
        <f t="shared" ca="1" si="71"/>
        <v>50102</v>
      </c>
      <c r="T4258" s="43">
        <f ca="1">_xll.BInterpol('Base CDI'!$H$4:$H$28,'Base CDI'!$J$4:$J$29,S4258,"Cubic","Extrapolate=Linear","MultiX=Average","Skip=True","Sort=True")</f>
        <v>13.686224350205197</v>
      </c>
      <c r="U4258" s="43">
        <f ca="1">_xll.BInterpol('Base CDI'!$H$4:$H$28,'Base CDI'!$I$4:$I$29,S4258,"Cubic","Extrapolate=Linear","MultiX=Average","Skip=True","Sort=True")</f>
        <v>13.685075239398085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50103</v>
      </c>
      <c r="T4259" s="43">
        <f ca="1">_xll.BInterpol('Base CDI'!$H$4:$H$28,'Base CDI'!$J$4:$J$29,S4259,"Cubic","Extrapolate=Linear","MultiX=Average","Skip=True","Sort=True")</f>
        <v>13.686161422708619</v>
      </c>
      <c r="U4259" s="43">
        <f ca="1">_xll.BInterpol('Base CDI'!$H$4:$H$28,'Base CDI'!$I$4:$I$29,S4259,"Cubic","Extrapolate=Linear","MultiX=Average","Skip=True","Sort=True")</f>
        <v>13.684993160054718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50104</v>
      </c>
      <c r="T4260" s="43">
        <f ca="1">_xll.BInterpol('Base CDI'!$H$4:$H$28,'Base CDI'!$J$4:$J$29,S4260,"Cubic","Extrapolate=Linear","MultiX=Average","Skip=True","Sort=True")</f>
        <v>13.686098495212038</v>
      </c>
      <c r="U4260" s="43">
        <f ca="1">_xll.BInterpol('Base CDI'!$H$4:$H$28,'Base CDI'!$I$4:$I$29,S4260,"Cubic","Extrapolate=Linear","MultiX=Average","Skip=True","Sort=True")</f>
        <v>13.684911080711354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50105</v>
      </c>
      <c r="T4261" s="43">
        <f ca="1">_xll.BInterpol('Base CDI'!$H$4:$H$28,'Base CDI'!$J$4:$J$29,S4261,"Cubic","Extrapolate=Linear","MultiX=Average","Skip=True","Sort=True")</f>
        <v>13.686035567715457</v>
      </c>
      <c r="U4261" s="43">
        <f ca="1">_xll.BInterpol('Base CDI'!$H$4:$H$28,'Base CDI'!$I$4:$I$29,S4261,"Cubic","Extrapolate=Linear","MultiX=Average","Skip=True","Sort=True")</f>
        <v>13.684829001367989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50106</v>
      </c>
      <c r="T4262" s="43">
        <f ca="1">_xll.BInterpol('Base CDI'!$H$4:$H$28,'Base CDI'!$J$4:$J$29,S4262,"Cubic","Extrapolate=Linear","MultiX=Average","Skip=True","Sort=True")</f>
        <v>13.685972640218878</v>
      </c>
      <c r="U4262" s="43">
        <f ca="1">_xll.BInterpol('Base CDI'!$H$4:$H$28,'Base CDI'!$I$4:$I$29,S4262,"Cubic","Extrapolate=Linear","MultiX=Average","Skip=True","Sort=True")</f>
        <v>13.684746922024623</v>
      </c>
    </row>
    <row r="4263" spans="16:21" x14ac:dyDescent="0.25">
      <c r="P4263" s="10">
        <v>40711</v>
      </c>
      <c r="Q4263">
        <v>25.79496</v>
      </c>
      <c r="S4263" s="42">
        <f t="shared" ca="1" si="71"/>
        <v>50107</v>
      </c>
      <c r="T4263" s="43">
        <f ca="1">_xll.BInterpol('Base CDI'!$H$4:$H$28,'Base CDI'!$J$4:$J$29,S4263,"Cubic","Extrapolate=Linear","MultiX=Average","Skip=True","Sort=True")</f>
        <v>13.685909712722298</v>
      </c>
      <c r="U4263" s="43">
        <f ca="1">_xll.BInterpol('Base CDI'!$H$4:$H$28,'Base CDI'!$I$4:$I$29,S4263,"Cubic","Extrapolate=Linear","MultiX=Average","Skip=True","Sort=True")</f>
        <v>13.684664842681258</v>
      </c>
    </row>
    <row r="4264" spans="16:21" x14ac:dyDescent="0.25">
      <c r="P4264" s="10">
        <v>40714</v>
      </c>
      <c r="Q4264">
        <v>25.80668</v>
      </c>
      <c r="S4264" s="42">
        <f t="shared" ca="1" si="71"/>
        <v>50108</v>
      </c>
      <c r="T4264" s="43">
        <f ca="1">_xll.BInterpol('Base CDI'!$H$4:$H$28,'Base CDI'!$J$4:$J$29,S4264,"Cubic","Extrapolate=Linear","MultiX=Average","Skip=True","Sort=True")</f>
        <v>13.685846785225717</v>
      </c>
      <c r="U4264" s="43">
        <f ca="1">_xll.BInterpol('Base CDI'!$H$4:$H$28,'Base CDI'!$I$4:$I$29,S4264,"Cubic","Extrapolate=Linear","MultiX=Average","Skip=True","Sort=True")</f>
        <v>13.684582763337893</v>
      </c>
    </row>
    <row r="4265" spans="16:21" x14ac:dyDescent="0.25">
      <c r="P4265" s="10">
        <v>40715</v>
      </c>
      <c r="Q4265">
        <v>25.8184</v>
      </c>
      <c r="S4265" s="42">
        <f t="shared" ca="1" si="71"/>
        <v>50109</v>
      </c>
      <c r="T4265" s="43">
        <f ca="1">_xll.BInterpol('Base CDI'!$H$4:$H$28,'Base CDI'!$J$4:$J$29,S4265,"Cubic","Extrapolate=Linear","MultiX=Average","Skip=True","Sort=True")</f>
        <v>13.685783857729138</v>
      </c>
      <c r="U4265" s="43">
        <f ca="1">_xll.BInterpol('Base CDI'!$H$4:$H$28,'Base CDI'!$I$4:$I$29,S4265,"Cubic","Extrapolate=Linear","MultiX=Average","Skip=True","Sort=True")</f>
        <v>13.684500683994527</v>
      </c>
    </row>
    <row r="4266" spans="16:21" x14ac:dyDescent="0.25">
      <c r="P4266" s="10">
        <v>40716</v>
      </c>
      <c r="Q4266">
        <v>25.83014</v>
      </c>
      <c r="S4266" s="42">
        <f t="shared" ca="1" si="71"/>
        <v>50110</v>
      </c>
      <c r="T4266" s="43">
        <f ca="1">_xll.BInterpol('Base CDI'!$H$4:$H$28,'Base CDI'!$J$4:$J$29,S4266,"Cubic","Extrapolate=Linear","MultiX=Average","Skip=True","Sort=True")</f>
        <v>13.685720930232558</v>
      </c>
      <c r="U4266" s="43">
        <f ca="1">_xll.BInterpol('Base CDI'!$H$4:$H$28,'Base CDI'!$I$4:$I$29,S4266,"Cubic","Extrapolate=Linear","MultiX=Average","Skip=True","Sort=True")</f>
        <v>13.684418604651162</v>
      </c>
    </row>
    <row r="4267" spans="16:21" x14ac:dyDescent="0.25">
      <c r="P4267" s="10">
        <v>40718</v>
      </c>
      <c r="Q4267">
        <v>25.84188</v>
      </c>
      <c r="S4267" s="42">
        <f t="shared" ca="1" si="71"/>
        <v>50111</v>
      </c>
      <c r="T4267" s="43">
        <f ca="1">_xll.BInterpol('Base CDI'!$H$4:$H$28,'Base CDI'!$J$4:$J$29,S4267,"Cubic","Extrapolate=Linear","MultiX=Average","Skip=True","Sort=True")</f>
        <v>13.685658002735977</v>
      </c>
      <c r="U4267" s="43">
        <f ca="1">_xll.BInterpol('Base CDI'!$H$4:$H$28,'Base CDI'!$I$4:$I$29,S4267,"Cubic","Extrapolate=Linear","MultiX=Average","Skip=True","Sort=True")</f>
        <v>13.684336525307797</v>
      </c>
    </row>
    <row r="4268" spans="16:21" x14ac:dyDescent="0.25">
      <c r="P4268" s="10">
        <v>40721</v>
      </c>
      <c r="Q4268">
        <v>25.85361</v>
      </c>
      <c r="S4268" s="42">
        <f t="shared" ca="1" si="71"/>
        <v>50112</v>
      </c>
      <c r="T4268" s="43">
        <f ca="1">_xll.BInterpol('Base CDI'!$H$4:$H$28,'Base CDI'!$J$4:$J$29,S4268,"Cubic","Extrapolate=Linear","MultiX=Average","Skip=True","Sort=True")</f>
        <v>13.685595075239398</v>
      </c>
      <c r="U4268" s="43">
        <f ca="1">_xll.BInterpol('Base CDI'!$H$4:$H$28,'Base CDI'!$I$4:$I$29,S4268,"Cubic","Extrapolate=Linear","MultiX=Average","Skip=True","Sort=True")</f>
        <v>13.684254445964431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50113</v>
      </c>
      <c r="T4269" s="43">
        <f ca="1">_xll.BInterpol('Base CDI'!$H$4:$H$28,'Base CDI'!$J$4:$J$29,S4269,"Cubic","Extrapolate=Linear","MultiX=Average","Skip=True","Sort=True")</f>
        <v>13.685532147742817</v>
      </c>
      <c r="U4269" s="43">
        <f ca="1">_xll.BInterpol('Base CDI'!$H$4:$H$28,'Base CDI'!$I$4:$I$29,S4269,"Cubic","Extrapolate=Linear","MultiX=Average","Skip=True","Sort=True")</f>
        <v>13.684172366621066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50114</v>
      </c>
      <c r="T4270" s="43">
        <f ca="1">_xll.BInterpol('Base CDI'!$H$4:$H$28,'Base CDI'!$J$4:$J$29,S4270,"Cubic","Extrapolate=Linear","MultiX=Average","Skip=True","Sort=True")</f>
        <v>13.685469220246237</v>
      </c>
      <c r="U4270" s="43">
        <f ca="1">_xll.BInterpol('Base CDI'!$H$4:$H$28,'Base CDI'!$I$4:$I$29,S4270,"Cubic","Extrapolate=Linear","MultiX=Average","Skip=True","Sort=True")</f>
        <v>13.684090287277701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50115</v>
      </c>
      <c r="T4271" s="43">
        <f ca="1">_xll.BInterpol('Base CDI'!$H$4:$H$28,'Base CDI'!$J$4:$J$29,S4271,"Cubic","Extrapolate=Linear","MultiX=Average","Skip=True","Sort=True")</f>
        <v>13.685406292749658</v>
      </c>
      <c r="U4271" s="43">
        <f ca="1">_xll.BInterpol('Base CDI'!$H$4:$H$28,'Base CDI'!$I$4:$I$29,S4271,"Cubic","Extrapolate=Linear","MultiX=Average","Skip=True","Sort=True")</f>
        <v>13.684008207934337</v>
      </c>
    </row>
    <row r="4272" spans="16:21" x14ac:dyDescent="0.25">
      <c r="P4272" s="10">
        <v>40725</v>
      </c>
      <c r="Q4272">
        <v>25.90062</v>
      </c>
      <c r="S4272" s="42">
        <f t="shared" ca="1" si="71"/>
        <v>50116</v>
      </c>
      <c r="T4272" s="43">
        <f ca="1">_xll.BInterpol('Base CDI'!$H$4:$H$28,'Base CDI'!$J$4:$J$29,S4272,"Cubic","Extrapolate=Linear","MultiX=Average","Skip=True","Sort=True")</f>
        <v>13.685343365253077</v>
      </c>
      <c r="U4272" s="43">
        <f ca="1">_xll.BInterpol('Base CDI'!$H$4:$H$28,'Base CDI'!$I$4:$I$29,S4272,"Cubic","Extrapolate=Linear","MultiX=Average","Skip=True","Sort=True")</f>
        <v>13.68392612859097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50117</v>
      </c>
      <c r="T4273" s="43">
        <f ca="1">_xll.BInterpol('Base CDI'!$H$4:$H$28,'Base CDI'!$J$4:$J$29,S4273,"Cubic","Extrapolate=Linear","MultiX=Average","Skip=True","Sort=True")</f>
        <v>13.685280437756496</v>
      </c>
      <c r="U4273" s="43">
        <f ca="1">_xll.BInterpol('Base CDI'!$H$4:$H$28,'Base CDI'!$I$4:$I$29,S4273,"Cubic","Extrapolate=Linear","MultiX=Average","Skip=True","Sort=True")</f>
        <v>13.683844049247606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50118</v>
      </c>
      <c r="T4274" s="43">
        <f ca="1">_xll.BInterpol('Base CDI'!$H$4:$H$28,'Base CDI'!$J$4:$J$29,S4274,"Cubic","Extrapolate=Linear","MultiX=Average","Skip=True","Sort=True")</f>
        <v>13.685217510259918</v>
      </c>
      <c r="U4274" s="43">
        <f ca="1">_xll.BInterpol('Base CDI'!$H$4:$H$28,'Base CDI'!$I$4:$I$29,S4274,"Cubic","Extrapolate=Linear","MultiX=Average","Skip=True","Sort=True")</f>
        <v>13.683761969904241</v>
      </c>
    </row>
    <row r="4275" spans="16:21" x14ac:dyDescent="0.25">
      <c r="P4275" s="10">
        <v>40730</v>
      </c>
      <c r="Q4275">
        <v>25.93601</v>
      </c>
      <c r="S4275" s="42">
        <f t="shared" ca="1" si="71"/>
        <v>50119</v>
      </c>
      <c r="T4275" s="43">
        <f ca="1">_xll.BInterpol('Base CDI'!$H$4:$H$28,'Base CDI'!$J$4:$J$29,S4275,"Cubic","Extrapolate=Linear","MultiX=Average","Skip=True","Sort=True")</f>
        <v>13.685154582763337</v>
      </c>
      <c r="U4275" s="43">
        <f ca="1">_xll.BInterpol('Base CDI'!$H$4:$H$28,'Base CDI'!$I$4:$I$29,S4275,"Cubic","Extrapolate=Linear","MultiX=Average","Skip=True","Sort=True")</f>
        <v>13.683679890560875</v>
      </c>
    </row>
    <row r="4276" spans="16:21" x14ac:dyDescent="0.25">
      <c r="P4276" s="10">
        <v>40731</v>
      </c>
      <c r="Q4276">
        <v>25.94781</v>
      </c>
      <c r="S4276" s="42">
        <f t="shared" ca="1" si="71"/>
        <v>50120</v>
      </c>
      <c r="T4276" s="43">
        <f ca="1">_xll.BInterpol('Base CDI'!$H$4:$H$28,'Base CDI'!$J$4:$J$29,S4276,"Cubic","Extrapolate=Linear","MultiX=Average","Skip=True","Sort=True")</f>
        <v>13.685091655266758</v>
      </c>
      <c r="U4276" s="43">
        <f ca="1">_xll.BInterpol('Base CDI'!$H$4:$H$28,'Base CDI'!$I$4:$I$29,S4276,"Cubic","Extrapolate=Linear","MultiX=Average","Skip=True","Sort=True")</f>
        <v>13.68359781121751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50121</v>
      </c>
      <c r="T4277" s="43">
        <f ca="1">_xll.BInterpol('Base CDI'!$H$4:$H$28,'Base CDI'!$J$4:$J$29,S4277,"Cubic","Extrapolate=Linear","MultiX=Average","Skip=True","Sort=True")</f>
        <v>13.685028727770177</v>
      </c>
      <c r="U4277" s="43">
        <f ca="1">_xll.BInterpol('Base CDI'!$H$4:$H$28,'Base CDI'!$I$4:$I$29,S4277,"Cubic","Extrapolate=Linear","MultiX=Average","Skip=True","Sort=True")</f>
        <v>13.683515731874145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50122</v>
      </c>
      <c r="T4278" s="43">
        <f ca="1">_xll.BInterpol('Base CDI'!$H$4:$H$28,'Base CDI'!$J$4:$J$29,S4278,"Cubic","Extrapolate=Linear","MultiX=Average","Skip=True","Sort=True")</f>
        <v>13.684965800273597</v>
      </c>
      <c r="U4278" s="43">
        <f ca="1">_xll.BInterpol('Base CDI'!$H$4:$H$28,'Base CDI'!$I$4:$I$29,S4278,"Cubic","Extrapolate=Linear","MultiX=Average","Skip=True","Sort=True")</f>
        <v>13.683433652530779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50123</v>
      </c>
      <c r="T4279" s="43">
        <f ca="1">_xll.BInterpol('Base CDI'!$H$4:$H$28,'Base CDI'!$J$4:$J$29,S4279,"Cubic","Extrapolate=Linear","MultiX=Average","Skip=True","Sort=True")</f>
        <v>13.684902872777018</v>
      </c>
      <c r="U4279" s="43">
        <f ca="1">_xll.BInterpol('Base CDI'!$H$4:$H$28,'Base CDI'!$I$4:$I$29,S4279,"Cubic","Extrapolate=Linear","MultiX=Average","Skip=True","Sort=True")</f>
        <v>13.683351573187414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50124</v>
      </c>
      <c r="T4280" s="43">
        <f ca="1">_xll.BInterpol('Base CDI'!$H$4:$H$28,'Base CDI'!$J$4:$J$29,S4280,"Cubic","Extrapolate=Linear","MultiX=Average","Skip=True","Sort=True")</f>
        <v>13.684839945280437</v>
      </c>
      <c r="U4280" s="43">
        <f ca="1">_xll.BInterpol('Base CDI'!$H$4:$H$28,'Base CDI'!$I$4:$I$29,S4280,"Cubic","Extrapolate=Linear","MultiX=Average","Skip=True","Sort=True")</f>
        <v>13.683269493844049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50125</v>
      </c>
      <c r="T4281" s="43">
        <f ca="1">_xll.BInterpol('Base CDI'!$H$4:$H$28,'Base CDI'!$J$4:$J$29,S4281,"Cubic","Extrapolate=Linear","MultiX=Average","Skip=True","Sort=True")</f>
        <v>13.684777017783857</v>
      </c>
      <c r="U4281" s="43">
        <f ca="1">_xll.BInterpol('Base CDI'!$H$4:$H$28,'Base CDI'!$I$4:$I$29,S4281,"Cubic","Extrapolate=Linear","MultiX=Average","Skip=True","Sort=True")</f>
        <v>13.683187414500683</v>
      </c>
    </row>
    <row r="4282" spans="16:21" x14ac:dyDescent="0.25">
      <c r="P4282" s="10">
        <v>40739</v>
      </c>
      <c r="Q4282">
        <v>26.01877</v>
      </c>
      <c r="S4282" s="42">
        <f t="shared" ca="1" si="71"/>
        <v>50126</v>
      </c>
      <c r="T4282" s="43">
        <f ca="1">_xll.BInterpol('Base CDI'!$H$4:$H$28,'Base CDI'!$J$4:$J$29,S4282,"Cubic","Extrapolate=Linear","MultiX=Average","Skip=True","Sort=True")</f>
        <v>13.684714090287278</v>
      </c>
      <c r="U4282" s="43">
        <f ca="1">_xll.BInterpol('Base CDI'!$H$4:$H$28,'Base CDI'!$I$4:$I$29,S4282,"Cubic","Extrapolate=Linear","MultiX=Average","Skip=True","Sort=True")</f>
        <v>13.683105335157318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50127</v>
      </c>
      <c r="T4283" s="43">
        <f ca="1">_xll.BInterpol('Base CDI'!$H$4:$H$28,'Base CDI'!$J$4:$J$29,S4283,"Cubic","Extrapolate=Linear","MultiX=Average","Skip=True","Sort=True")</f>
        <v>13.684651162790697</v>
      </c>
      <c r="U4283" s="43">
        <f ca="1">_xll.BInterpol('Base CDI'!$H$4:$H$28,'Base CDI'!$I$4:$I$29,S4283,"Cubic","Extrapolate=Linear","MultiX=Average","Skip=True","Sort=True")</f>
        <v>13.683023255813954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50128</v>
      </c>
      <c r="T4284" s="43">
        <f ca="1">_xll.BInterpol('Base CDI'!$H$4:$H$28,'Base CDI'!$J$4:$J$29,S4284,"Cubic","Extrapolate=Linear","MultiX=Average","Skip=True","Sort=True")</f>
        <v>13.684588235294116</v>
      </c>
      <c r="U4284" s="43">
        <f ca="1">_xll.BInterpol('Base CDI'!$H$4:$H$28,'Base CDI'!$I$4:$I$29,S4284,"Cubic","Extrapolate=Linear","MultiX=Average","Skip=True","Sort=True")</f>
        <v>13.682941176470587</v>
      </c>
    </row>
    <row r="4285" spans="16:21" x14ac:dyDescent="0.25">
      <c r="P4285" s="10">
        <v>40744</v>
      </c>
      <c r="Q4285">
        <v>26.05433</v>
      </c>
      <c r="S4285" s="42">
        <f t="shared" ca="1" si="71"/>
        <v>50129</v>
      </c>
      <c r="T4285" s="43">
        <f ca="1">_xll.BInterpol('Base CDI'!$H$4:$H$28,'Base CDI'!$J$4:$J$29,S4285,"Cubic","Extrapolate=Linear","MultiX=Average","Skip=True","Sort=True")</f>
        <v>13.684525307797538</v>
      </c>
      <c r="U4285" s="43">
        <f ca="1">_xll.BInterpol('Base CDI'!$H$4:$H$28,'Base CDI'!$I$4:$I$29,S4285,"Cubic","Extrapolate=Linear","MultiX=Average","Skip=True","Sort=True")</f>
        <v>13.682859097127222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50130</v>
      </c>
      <c r="T4286" s="43">
        <f ca="1">_xll.BInterpol('Base CDI'!$H$4:$H$28,'Base CDI'!$J$4:$J$29,S4286,"Cubic","Extrapolate=Linear","MultiX=Average","Skip=True","Sort=True")</f>
        <v>13.684462380300957</v>
      </c>
      <c r="U4286" s="43">
        <f ca="1">_xll.BInterpol('Base CDI'!$H$4:$H$28,'Base CDI'!$I$4:$I$29,S4286,"Cubic","Extrapolate=Linear","MultiX=Average","Skip=True","Sort=True")</f>
        <v>13.682777017783858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50131</v>
      </c>
      <c r="T4287" s="43">
        <f ca="1">_xll.BInterpol('Base CDI'!$H$4:$H$28,'Base CDI'!$J$4:$J$29,S4287,"Cubic","Extrapolate=Linear","MultiX=Average","Skip=True","Sort=True")</f>
        <v>13.684399452804376</v>
      </c>
      <c r="U4287" s="43">
        <f ca="1">_xll.BInterpol('Base CDI'!$H$4:$H$28,'Base CDI'!$I$4:$I$29,S4287,"Cubic","Extrapolate=Linear","MultiX=Average","Skip=True","Sort=True")</f>
        <v>13.682694938440491</v>
      </c>
    </row>
    <row r="4288" spans="16:21" x14ac:dyDescent="0.25">
      <c r="P4288" s="10">
        <v>40749</v>
      </c>
      <c r="Q4288">
        <v>26.09038</v>
      </c>
      <c r="S4288" s="42">
        <f t="shared" ca="1" si="71"/>
        <v>50132</v>
      </c>
      <c r="T4288" s="43">
        <f ca="1">_xll.BInterpol('Base CDI'!$H$4:$H$28,'Base CDI'!$J$4:$J$29,S4288,"Cubic","Extrapolate=Linear","MultiX=Average","Skip=True","Sort=True")</f>
        <v>13.684336525307797</v>
      </c>
      <c r="U4288" s="43">
        <f ca="1">_xll.BInterpol('Base CDI'!$H$4:$H$28,'Base CDI'!$I$4:$I$29,S4288,"Cubic","Extrapolate=Linear","MultiX=Average","Skip=True","Sort=True")</f>
        <v>13.682612859097127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50133</v>
      </c>
      <c r="T4289" s="43">
        <f ca="1">_xll.BInterpol('Base CDI'!$H$4:$H$28,'Base CDI'!$J$4:$J$29,S4289,"Cubic","Extrapolate=Linear","MultiX=Average","Skip=True","Sort=True")</f>
        <v>13.684273597811217</v>
      </c>
      <c r="U4289" s="43">
        <f ca="1">_xll.BInterpol('Base CDI'!$H$4:$H$28,'Base CDI'!$I$4:$I$29,S4289,"Cubic","Extrapolate=Linear","MultiX=Average","Skip=True","Sort=True")</f>
        <v>13.682530779753762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50134</v>
      </c>
      <c r="T4290" s="43">
        <f ca="1">_xll.BInterpol('Base CDI'!$H$4:$H$28,'Base CDI'!$J$4:$J$29,S4290,"Cubic","Extrapolate=Linear","MultiX=Average","Skip=True","Sort=True")</f>
        <v>13.684210670314636</v>
      </c>
      <c r="U4290" s="43">
        <f ca="1">_xll.BInterpol('Base CDI'!$H$4:$H$28,'Base CDI'!$I$4:$I$29,S4290,"Cubic","Extrapolate=Linear","MultiX=Average","Skip=True","Sort=True")</f>
        <v>13.682448700410395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50135</v>
      </c>
      <c r="T4291" s="43">
        <f ca="1">_xll.BInterpol('Base CDI'!$H$4:$H$28,'Base CDI'!$J$4:$J$29,S4291,"Cubic","Extrapolate=Linear","MultiX=Average","Skip=True","Sort=True")</f>
        <v>13.684147742818057</v>
      </c>
      <c r="U4291" s="43">
        <f ca="1">_xll.BInterpol('Base CDI'!$H$4:$H$28,'Base CDI'!$I$4:$I$29,S4291,"Cubic","Extrapolate=Linear","MultiX=Average","Skip=True","Sort=True")</f>
        <v>13.682366621067031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50136</v>
      </c>
      <c r="T4292" s="43">
        <f ca="1">_xll.BInterpol('Base CDI'!$H$4:$H$28,'Base CDI'!$J$4:$J$29,S4292,"Cubic","Extrapolate=Linear","MultiX=Average","Skip=True","Sort=True")</f>
        <v>13.684084815321476</v>
      </c>
      <c r="U4292" s="43">
        <f ca="1">_xll.BInterpol('Base CDI'!$H$4:$H$28,'Base CDI'!$I$4:$I$29,S4292,"Cubic","Extrapolate=Linear","MultiX=Average","Skip=True","Sort=True")</f>
        <v>13.682284541723666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50137</v>
      </c>
      <c r="T4293" s="43">
        <f ca="1">_xll.BInterpol('Base CDI'!$H$4:$H$28,'Base CDI'!$J$4:$J$29,S4293,"Cubic","Extrapolate=Linear","MultiX=Average","Skip=True","Sort=True")</f>
        <v>13.684021887824898</v>
      </c>
      <c r="U4293" s="43">
        <f ca="1">_xll.BInterpol('Base CDI'!$H$4:$H$28,'Base CDI'!$I$4:$I$29,S4293,"Cubic","Extrapolate=Linear","MultiX=Average","Skip=True","Sort=True")</f>
        <v>13.6822024623803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50138</v>
      </c>
      <c r="T4294" s="43">
        <f ca="1">_xll.BInterpol('Base CDI'!$H$4:$H$28,'Base CDI'!$J$4:$J$29,S4294,"Cubic","Extrapolate=Linear","MultiX=Average","Skip=True","Sort=True")</f>
        <v>13.683958960328317</v>
      </c>
      <c r="U4294" s="43">
        <f ca="1">_xll.BInterpol('Base CDI'!$H$4:$H$28,'Base CDI'!$I$4:$I$29,S4294,"Cubic","Extrapolate=Linear","MultiX=Average","Skip=True","Sort=True")</f>
        <v>13.682120383036935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50139</v>
      </c>
      <c r="T4295" s="43">
        <f ca="1">_xll.BInterpol('Base CDI'!$H$4:$H$28,'Base CDI'!$J$4:$J$29,S4295,"Cubic","Extrapolate=Linear","MultiX=Average","Skip=True","Sort=True")</f>
        <v>13.683896032831736</v>
      </c>
      <c r="U4295" s="43">
        <f ca="1">_xll.BInterpol('Base CDI'!$H$4:$H$28,'Base CDI'!$I$4:$I$29,S4295,"Cubic","Extrapolate=Linear","MultiX=Average","Skip=True","Sort=True")</f>
        <v>13.68203830369357</v>
      </c>
    </row>
    <row r="4296" spans="16:21" x14ac:dyDescent="0.25">
      <c r="P4296" s="10">
        <v>40759</v>
      </c>
      <c r="Q4296">
        <v>26.1874</v>
      </c>
      <c r="S4296" s="42">
        <f t="shared" ca="1" si="71"/>
        <v>50140</v>
      </c>
      <c r="T4296" s="43">
        <f ca="1">_xll.BInterpol('Base CDI'!$H$4:$H$28,'Base CDI'!$J$4:$J$29,S4296,"Cubic","Extrapolate=Linear","MultiX=Average","Skip=True","Sort=True")</f>
        <v>13.683833105335157</v>
      </c>
      <c r="U4296" s="43">
        <f ca="1">_xll.BInterpol('Base CDI'!$H$4:$H$28,'Base CDI'!$I$4:$I$29,S4296,"Cubic","Extrapolate=Linear","MultiX=Average","Skip=True","Sort=True")</f>
        <v>13.681956224350204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50141</v>
      </c>
      <c r="T4297" s="43">
        <f ca="1">_xll.BInterpol('Base CDI'!$H$4:$H$28,'Base CDI'!$J$4:$J$29,S4297,"Cubic","Extrapolate=Linear","MultiX=Average","Skip=True","Sort=True")</f>
        <v>13.683770177838577</v>
      </c>
      <c r="U4297" s="43">
        <f ca="1">_xll.BInterpol('Base CDI'!$H$4:$H$28,'Base CDI'!$I$4:$I$29,S4297,"Cubic","Extrapolate=Linear","MultiX=Average","Skip=True","Sort=True")</f>
        <v>13.681874145006839</v>
      </c>
    </row>
    <row r="4298" spans="16:21" x14ac:dyDescent="0.25">
      <c r="P4298" s="10">
        <v>40763</v>
      </c>
      <c r="Q4298">
        <v>26.21171</v>
      </c>
      <c r="S4298" s="42">
        <f t="shared" ca="1" si="71"/>
        <v>50142</v>
      </c>
      <c r="T4298" s="43">
        <f ca="1">_xll.BInterpol('Base CDI'!$H$4:$H$28,'Base CDI'!$J$4:$J$29,S4298,"Cubic","Extrapolate=Linear","MultiX=Average","Skip=True","Sort=True")</f>
        <v>13.683707250341996</v>
      </c>
      <c r="U4298" s="43">
        <f ca="1">_xll.BInterpol('Base CDI'!$H$4:$H$28,'Base CDI'!$I$4:$I$29,S4298,"Cubic","Extrapolate=Linear","MultiX=Average","Skip=True","Sort=True")</f>
        <v>13.681792065663474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50143</v>
      </c>
      <c r="T4299" s="43">
        <f ca="1">_xll.BInterpol('Base CDI'!$H$4:$H$28,'Base CDI'!$J$4:$J$29,S4299,"Cubic","Extrapolate=Linear","MultiX=Average","Skip=True","Sort=True")</f>
        <v>13.683644322845417</v>
      </c>
      <c r="U4299" s="43">
        <f ca="1">_xll.BInterpol('Base CDI'!$H$4:$H$28,'Base CDI'!$I$4:$I$29,S4299,"Cubic","Extrapolate=Linear","MultiX=Average","Skip=True","Sort=True")</f>
        <v>13.68170998632011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50144</v>
      </c>
      <c r="T4300" s="43">
        <f ca="1">_xll.BInterpol('Base CDI'!$H$4:$H$28,'Base CDI'!$J$4:$J$29,S4300,"Cubic","Extrapolate=Linear","MultiX=Average","Skip=True","Sort=True")</f>
        <v>13.683581395348837</v>
      </c>
      <c r="U4300" s="43">
        <f ca="1">_xll.BInterpol('Base CDI'!$H$4:$H$28,'Base CDI'!$I$4:$I$29,S4300,"Cubic","Extrapolate=Linear","MultiX=Average","Skip=True","Sort=True")</f>
        <v>13.681627906976743</v>
      </c>
    </row>
    <row r="4301" spans="16:21" x14ac:dyDescent="0.25">
      <c r="P4301" s="10">
        <v>40766</v>
      </c>
      <c r="Q4301">
        <v>26.24821</v>
      </c>
      <c r="S4301" s="42">
        <f t="shared" ca="1" si="72"/>
        <v>50145</v>
      </c>
      <c r="T4301" s="43">
        <f ca="1">_xll.BInterpol('Base CDI'!$H$4:$H$28,'Base CDI'!$J$4:$J$29,S4301,"Cubic","Extrapolate=Linear","MultiX=Average","Skip=True","Sort=True")</f>
        <v>13.683518467852256</v>
      </c>
      <c r="U4301" s="43">
        <f ca="1">_xll.BInterpol('Base CDI'!$H$4:$H$28,'Base CDI'!$I$4:$I$29,S4301,"Cubic","Extrapolate=Linear","MultiX=Average","Skip=True","Sort=True")</f>
        <v>13.681545827633379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50146</v>
      </c>
      <c r="T4302" s="43">
        <f ca="1">_xll.BInterpol('Base CDI'!$H$4:$H$28,'Base CDI'!$J$4:$J$29,S4302,"Cubic","Extrapolate=Linear","MultiX=Average","Skip=True","Sort=True")</f>
        <v>13.683455540355677</v>
      </c>
      <c r="U4302" s="43">
        <f ca="1">_xll.BInterpol('Base CDI'!$H$4:$H$28,'Base CDI'!$I$4:$I$29,S4302,"Cubic","Extrapolate=Linear","MultiX=Average","Skip=True","Sort=True")</f>
        <v>13.681463748290014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50147</v>
      </c>
      <c r="T4303" s="43">
        <f ca="1">_xll.BInterpol('Base CDI'!$H$4:$H$28,'Base CDI'!$J$4:$J$29,S4303,"Cubic","Extrapolate=Linear","MultiX=Average","Skip=True","Sort=True")</f>
        <v>13.683392612859096</v>
      </c>
      <c r="U4303" s="43">
        <f ca="1">_xll.BInterpol('Base CDI'!$H$4:$H$28,'Base CDI'!$I$4:$I$29,S4303,"Cubic","Extrapolate=Linear","MultiX=Average","Skip=True","Sort=True")</f>
        <v>13.681381668946647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50148</v>
      </c>
      <c r="T4304" s="43">
        <f ca="1">_xll.BInterpol('Base CDI'!$H$4:$H$28,'Base CDI'!$J$4:$J$29,S4304,"Cubic","Extrapolate=Linear","MultiX=Average","Skip=True","Sort=True")</f>
        <v>13.683329685362516</v>
      </c>
      <c r="U4304" s="43">
        <f ca="1">_xll.BInterpol('Base CDI'!$H$4:$H$28,'Base CDI'!$I$4:$I$29,S4304,"Cubic","Extrapolate=Linear","MultiX=Average","Skip=True","Sort=True")</f>
        <v>13.681299589603283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50149</v>
      </c>
      <c r="T4305" s="43">
        <f ca="1">_xll.BInterpol('Base CDI'!$H$4:$H$28,'Base CDI'!$J$4:$J$29,S4305,"Cubic","Extrapolate=Linear","MultiX=Average","Skip=True","Sort=True")</f>
        <v>13.683266757865937</v>
      </c>
      <c r="U4305" s="43">
        <f ca="1">_xll.BInterpol('Base CDI'!$H$4:$H$28,'Base CDI'!$I$4:$I$29,S4305,"Cubic","Extrapolate=Linear","MultiX=Average","Skip=True","Sort=True")</f>
        <v>13.681217510259918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50150</v>
      </c>
      <c r="T4306" s="43">
        <f ca="1">_xll.BInterpol('Base CDI'!$H$4:$H$28,'Base CDI'!$J$4:$J$29,S4306,"Cubic","Extrapolate=Linear","MultiX=Average","Skip=True","Sort=True")</f>
        <v>13.683203830369356</v>
      </c>
      <c r="U4306" s="43">
        <f ca="1">_xll.BInterpol('Base CDI'!$H$4:$H$28,'Base CDI'!$I$4:$I$29,S4306,"Cubic","Extrapolate=Linear","MultiX=Average","Skip=True","Sort=True")</f>
        <v>13.681135430916552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50151</v>
      </c>
      <c r="T4307" s="43">
        <f ca="1">_xll.BInterpol('Base CDI'!$H$4:$H$28,'Base CDI'!$J$4:$J$29,S4307,"Cubic","Extrapolate=Linear","MultiX=Average","Skip=True","Sort=True")</f>
        <v>13.683140902872776</v>
      </c>
      <c r="U4307" s="43">
        <f ca="1">_xll.BInterpol('Base CDI'!$H$4:$H$28,'Base CDI'!$I$4:$I$29,S4307,"Cubic","Extrapolate=Linear","MultiX=Average","Skip=True","Sort=True")</f>
        <v>13.681053351573187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50152</v>
      </c>
      <c r="T4308" s="43">
        <f ca="1">_xll.BInterpol('Base CDI'!$H$4:$H$28,'Base CDI'!$J$4:$J$29,S4308,"Cubic","Extrapolate=Linear","MultiX=Average","Skip=True","Sort=True")</f>
        <v>13.683077975376197</v>
      </c>
      <c r="U4308" s="43">
        <f ca="1">_xll.BInterpol('Base CDI'!$H$4:$H$28,'Base CDI'!$I$4:$I$29,S4308,"Cubic","Extrapolate=Linear","MultiX=Average","Skip=True","Sort=True")</f>
        <v>13.680971272229822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50153</v>
      </c>
      <c r="T4309" s="43">
        <f ca="1">_xll.BInterpol('Base CDI'!$H$4:$H$28,'Base CDI'!$J$4:$J$29,S4309,"Cubic","Extrapolate=Linear","MultiX=Average","Skip=True","Sort=True")</f>
        <v>13.683015047879616</v>
      </c>
      <c r="U4309" s="43">
        <f ca="1">_xll.BInterpol('Base CDI'!$H$4:$H$28,'Base CDI'!$I$4:$I$29,S4309,"Cubic","Extrapolate=Linear","MultiX=Average","Skip=True","Sort=True")</f>
        <v>13.680889192886456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50154</v>
      </c>
      <c r="T4310" s="43">
        <f ca="1">_xll.BInterpol('Base CDI'!$H$4:$H$28,'Base CDI'!$J$4:$J$29,S4310,"Cubic","Extrapolate=Linear","MultiX=Average","Skip=True","Sort=True")</f>
        <v>13.682952120383037</v>
      </c>
      <c r="U4310" s="43">
        <f ca="1">_xll.BInterpol('Base CDI'!$H$4:$H$28,'Base CDI'!$I$4:$I$29,S4310,"Cubic","Extrapolate=Linear","MultiX=Average","Skip=True","Sort=True")</f>
        <v>13.680807113543091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50155</v>
      </c>
      <c r="T4311" s="43">
        <f ca="1">_xll.BInterpol('Base CDI'!$H$4:$H$28,'Base CDI'!$J$4:$J$29,S4311,"Cubic","Extrapolate=Linear","MultiX=Average","Skip=True","Sort=True")</f>
        <v>13.682889192886456</v>
      </c>
      <c r="U4311" s="43">
        <f ca="1">_xll.BInterpol('Base CDI'!$H$4:$H$28,'Base CDI'!$I$4:$I$29,S4311,"Cubic","Extrapolate=Linear","MultiX=Average","Skip=True","Sort=True")</f>
        <v>13.680725034199726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50156</v>
      </c>
      <c r="T4312" s="43">
        <f ca="1">_xll.BInterpol('Base CDI'!$H$4:$H$28,'Base CDI'!$J$4:$J$29,S4312,"Cubic","Extrapolate=Linear","MultiX=Average","Skip=True","Sort=True")</f>
        <v>13.682826265389876</v>
      </c>
      <c r="U4312" s="43">
        <f ca="1">_xll.BInterpol('Base CDI'!$H$4:$H$28,'Base CDI'!$I$4:$I$29,S4312,"Cubic","Extrapolate=Linear","MultiX=Average","Skip=True","Sort=True")</f>
        <v>13.68064295485636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50157</v>
      </c>
      <c r="T4313" s="43">
        <f ca="1">_xll.BInterpol('Base CDI'!$H$4:$H$28,'Base CDI'!$J$4:$J$29,S4313,"Cubic","Extrapolate=Linear","MultiX=Average","Skip=True","Sort=True")</f>
        <v>13.682763337893297</v>
      </c>
      <c r="U4313" s="43">
        <f ca="1">_xll.BInterpol('Base CDI'!$H$4:$H$28,'Base CDI'!$I$4:$I$29,S4313,"Cubic","Extrapolate=Linear","MultiX=Average","Skip=True","Sort=True")</f>
        <v>13.680560875512995</v>
      </c>
    </row>
    <row r="4314" spans="16:21" x14ac:dyDescent="0.25">
      <c r="P4314" s="10">
        <v>40785</v>
      </c>
      <c r="Q4314">
        <v>26.40692</v>
      </c>
      <c r="S4314" s="42">
        <f t="shared" ca="1" si="72"/>
        <v>50158</v>
      </c>
      <c r="T4314" s="43">
        <f ca="1">_xll.BInterpol('Base CDI'!$H$4:$H$28,'Base CDI'!$J$4:$J$29,S4314,"Cubic","Extrapolate=Linear","MultiX=Average","Skip=True","Sort=True")</f>
        <v>13.682700410396716</v>
      </c>
      <c r="U4314" s="43">
        <f ca="1">_xll.BInterpol('Base CDI'!$H$4:$H$28,'Base CDI'!$I$4:$I$29,S4314,"Cubic","Extrapolate=Linear","MultiX=Average","Skip=True","Sort=True")</f>
        <v>13.680478796169631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50159</v>
      </c>
      <c r="T4315" s="43">
        <f ca="1">_xll.BInterpol('Base CDI'!$H$4:$H$28,'Base CDI'!$J$4:$J$29,S4315,"Cubic","Extrapolate=Linear","MultiX=Average","Skip=True","Sort=True")</f>
        <v>13.682637482900136</v>
      </c>
      <c r="U4315" s="43">
        <f ca="1">_xll.BInterpol('Base CDI'!$H$4:$H$28,'Base CDI'!$I$4:$I$29,S4315,"Cubic","Extrapolate=Linear","MultiX=Average","Skip=True","Sort=True")</f>
        <v>13.680396716826264</v>
      </c>
    </row>
    <row r="4316" spans="16:21" x14ac:dyDescent="0.25">
      <c r="P4316" s="10">
        <v>40787</v>
      </c>
      <c r="Q4316">
        <v>26.43141</v>
      </c>
      <c r="S4316" s="42">
        <f t="shared" ca="1" si="72"/>
        <v>50160</v>
      </c>
      <c r="T4316" s="43">
        <f ca="1">_xll.BInterpol('Base CDI'!$H$4:$H$28,'Base CDI'!$J$4:$J$29,S4316,"Cubic","Extrapolate=Linear","MultiX=Average","Skip=True","Sort=True")</f>
        <v>13.682574555403557</v>
      </c>
      <c r="U4316" s="43">
        <f ca="1">_xll.BInterpol('Base CDI'!$H$4:$H$28,'Base CDI'!$I$4:$I$29,S4316,"Cubic","Extrapolate=Linear","MultiX=Average","Skip=True","Sort=True")</f>
        <v>13.680314637482899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50161</v>
      </c>
      <c r="T4317" s="43">
        <f ca="1">_xll.BInterpol('Base CDI'!$H$4:$H$28,'Base CDI'!$J$4:$J$29,S4317,"Cubic","Extrapolate=Linear","MultiX=Average","Skip=True","Sort=True")</f>
        <v>13.682511627906976</v>
      </c>
      <c r="U4317" s="43">
        <f ca="1">_xll.BInterpol('Base CDI'!$H$4:$H$28,'Base CDI'!$I$4:$I$29,S4317,"Cubic","Extrapolate=Linear","MultiX=Average","Skip=True","Sort=True")</f>
        <v>13.680232558139535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50162</v>
      </c>
      <c r="T4318" s="43">
        <f ca="1">_xll.BInterpol('Base CDI'!$H$4:$H$28,'Base CDI'!$J$4:$J$29,S4318,"Cubic","Extrapolate=Linear","MultiX=Average","Skip=True","Sort=True")</f>
        <v>13.682448700410395</v>
      </c>
      <c r="U4318" s="43">
        <f ca="1">_xll.BInterpol('Base CDI'!$H$4:$H$28,'Base CDI'!$I$4:$I$29,S4318,"Cubic","Extrapolate=Linear","MultiX=Average","Skip=True","Sort=True")</f>
        <v>13.680150478796168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50163</v>
      </c>
      <c r="T4319" s="43">
        <f ca="1">_xll.BInterpol('Base CDI'!$H$4:$H$28,'Base CDI'!$J$4:$J$29,S4319,"Cubic","Extrapolate=Linear","MultiX=Average","Skip=True","Sort=True")</f>
        <v>13.682385772913817</v>
      </c>
      <c r="U4319" s="43">
        <f ca="1">_xll.BInterpol('Base CDI'!$H$4:$H$28,'Base CDI'!$I$4:$I$29,S4319,"Cubic","Extrapolate=Linear","MultiX=Average","Skip=True","Sort=True")</f>
        <v>13.680068399452804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50164</v>
      </c>
      <c r="T4320" s="43">
        <f ca="1">_xll.BInterpol('Base CDI'!$H$4:$H$28,'Base CDI'!$J$4:$J$29,S4320,"Cubic","Extrapolate=Linear","MultiX=Average","Skip=True","Sort=True")</f>
        <v>13.682322845417236</v>
      </c>
      <c r="U4320" s="43">
        <f ca="1">_xll.BInterpol('Base CDI'!$H$4:$H$28,'Base CDI'!$I$4:$I$29,S4320,"Cubic","Extrapolate=Linear","MultiX=Average","Skip=True","Sort=True")</f>
        <v>13.679986320109439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50165</v>
      </c>
      <c r="T4321" s="43">
        <f ca="1">_xll.BInterpol('Base CDI'!$H$4:$H$28,'Base CDI'!$J$4:$J$29,S4321,"Cubic","Extrapolate=Linear","MultiX=Average","Skip=True","Sort=True")</f>
        <v>13.682259917920655</v>
      </c>
      <c r="U4321" s="43">
        <f ca="1">_xll.BInterpol('Base CDI'!$H$4:$H$28,'Base CDI'!$I$4:$I$29,S4321,"Cubic","Extrapolate=Linear","MultiX=Average","Skip=True","Sort=True")</f>
        <v>13.679904240766072</v>
      </c>
    </row>
    <row r="4322" spans="16:21" x14ac:dyDescent="0.25">
      <c r="P4322" s="10">
        <v>40798</v>
      </c>
      <c r="Q4322">
        <v>26.50215</v>
      </c>
      <c r="S4322" s="42">
        <f t="shared" ca="1" si="72"/>
        <v>50166</v>
      </c>
      <c r="T4322" s="43">
        <f ca="1">_xll.BInterpol('Base CDI'!$H$4:$H$28,'Base CDI'!$J$4:$J$29,S4322,"Cubic","Extrapolate=Linear","MultiX=Average","Skip=True","Sort=True")</f>
        <v>13.682196990424076</v>
      </c>
      <c r="U4322" s="43">
        <f ca="1">_xll.BInterpol('Base CDI'!$H$4:$H$28,'Base CDI'!$I$4:$I$29,S4322,"Cubic","Extrapolate=Linear","MultiX=Average","Skip=True","Sort=True")</f>
        <v>13.679822161422708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50167</v>
      </c>
      <c r="T4323" s="43">
        <f ca="1">_xll.BInterpol('Base CDI'!$H$4:$H$28,'Base CDI'!$J$4:$J$29,S4323,"Cubic","Extrapolate=Linear","MultiX=Average","Skip=True","Sort=True")</f>
        <v>13.682134062927496</v>
      </c>
      <c r="U4323" s="43">
        <f ca="1">_xll.BInterpol('Base CDI'!$H$4:$H$28,'Base CDI'!$I$4:$I$29,S4323,"Cubic","Extrapolate=Linear","MultiX=Average","Skip=True","Sort=True")</f>
        <v>13.679740082079343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50168</v>
      </c>
      <c r="T4324" s="43">
        <f ca="1">_xll.BInterpol('Base CDI'!$H$4:$H$28,'Base CDI'!$J$4:$J$29,S4324,"Cubic","Extrapolate=Linear","MultiX=Average","Skip=True","Sort=True")</f>
        <v>13.682071135430915</v>
      </c>
      <c r="U4324" s="43">
        <f ca="1">_xll.BInterpol('Base CDI'!$H$4:$H$28,'Base CDI'!$I$4:$I$29,S4324,"Cubic","Extrapolate=Linear","MultiX=Average","Skip=True","Sort=True")</f>
        <v>13.679658002735977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50169</v>
      </c>
      <c r="T4325" s="43">
        <f ca="1">_xll.BInterpol('Base CDI'!$H$4:$H$28,'Base CDI'!$J$4:$J$29,S4325,"Cubic","Extrapolate=Linear","MultiX=Average","Skip=True","Sort=True")</f>
        <v>13.682008207934336</v>
      </c>
      <c r="U4325" s="43">
        <f ca="1">_xll.BInterpol('Base CDI'!$H$4:$H$28,'Base CDI'!$I$4:$I$29,S4325,"Cubic","Extrapolate=Linear","MultiX=Average","Skip=True","Sort=True")</f>
        <v>13.679575923392612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50170</v>
      </c>
      <c r="T4326" s="43">
        <f ca="1">_xll.BInterpol('Base CDI'!$H$4:$H$28,'Base CDI'!$J$4:$J$29,S4326,"Cubic","Extrapolate=Linear","MultiX=Average","Skip=True","Sort=True")</f>
        <v>13.681945280437755</v>
      </c>
      <c r="U4326" s="43">
        <f ca="1">_xll.BInterpol('Base CDI'!$H$4:$H$28,'Base CDI'!$I$4:$I$29,S4326,"Cubic","Extrapolate=Linear","MultiX=Average","Skip=True","Sort=True")</f>
        <v>13.679493844049247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50171</v>
      </c>
      <c r="T4327" s="43">
        <f ca="1">_xll.BInterpol('Base CDI'!$H$4:$H$28,'Base CDI'!$J$4:$J$29,S4327,"Cubic","Extrapolate=Linear","MultiX=Average","Skip=True","Sort=True")</f>
        <v>13.681882352941177</v>
      </c>
      <c r="U4327" s="43">
        <f ca="1">_xll.BInterpol('Base CDI'!$H$4:$H$28,'Base CDI'!$I$4:$I$29,S4327,"Cubic","Extrapolate=Linear","MultiX=Average","Skip=True","Sort=True")</f>
        <v>13.679411764705883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50172</v>
      </c>
      <c r="T4328" s="43">
        <f ca="1">_xll.BInterpol('Base CDI'!$H$4:$H$28,'Base CDI'!$J$4:$J$29,S4328,"Cubic","Extrapolate=Linear","MultiX=Average","Skip=True","Sort=True")</f>
        <v>13.681819425444596</v>
      </c>
      <c r="U4328" s="43">
        <f ca="1">_xll.BInterpol('Base CDI'!$H$4:$H$28,'Base CDI'!$I$4:$I$29,S4328,"Cubic","Extrapolate=Linear","MultiX=Average","Skip=True","Sort=True")</f>
        <v>13.679329685362516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50173</v>
      </c>
      <c r="T4329" s="43">
        <f ca="1">_xll.BInterpol('Base CDI'!$H$4:$H$28,'Base CDI'!$J$4:$J$29,S4329,"Cubic","Extrapolate=Linear","MultiX=Average","Skip=True","Sort=True")</f>
        <v>13.681756497948015</v>
      </c>
      <c r="U4329" s="43">
        <f ca="1">_xll.BInterpol('Base CDI'!$H$4:$H$28,'Base CDI'!$I$4:$I$29,S4329,"Cubic","Extrapolate=Linear","MultiX=Average","Skip=True","Sort=True")</f>
        <v>13.679247606019151</v>
      </c>
    </row>
    <row r="4330" spans="16:21" x14ac:dyDescent="0.25">
      <c r="P4330" s="10">
        <v>40808</v>
      </c>
      <c r="Q4330">
        <v>26.59675</v>
      </c>
      <c r="S4330" s="42">
        <f t="shared" ca="1" si="72"/>
        <v>50174</v>
      </c>
      <c r="T4330" s="43">
        <f ca="1">_xll.BInterpol('Base CDI'!$H$4:$H$28,'Base CDI'!$J$4:$J$29,S4330,"Cubic","Extrapolate=Linear","MultiX=Average","Skip=True","Sort=True")</f>
        <v>13.681693570451436</v>
      </c>
      <c r="U4330" s="43">
        <f ca="1">_xll.BInterpol('Base CDI'!$H$4:$H$28,'Base CDI'!$I$4:$I$29,S4330,"Cubic","Extrapolate=Linear","MultiX=Average","Skip=True","Sort=True")</f>
        <v>13.679165526675787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50175</v>
      </c>
      <c r="T4331" s="43">
        <f ca="1">_xll.BInterpol('Base CDI'!$H$4:$H$28,'Base CDI'!$J$4:$J$29,S4331,"Cubic","Extrapolate=Linear","MultiX=Average","Skip=True","Sort=True")</f>
        <v>13.681630642954856</v>
      </c>
      <c r="U4331" s="43">
        <f ca="1">_xll.BInterpol('Base CDI'!$H$4:$H$28,'Base CDI'!$I$4:$I$29,S4331,"Cubic","Extrapolate=Linear","MultiX=Average","Skip=True","Sort=True")</f>
        <v>13.67908344733242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50176</v>
      </c>
      <c r="T4332" s="43">
        <f ca="1">_xll.BInterpol('Base CDI'!$H$4:$H$28,'Base CDI'!$J$4:$J$29,S4332,"Cubic","Extrapolate=Linear","MultiX=Average","Skip=True","Sort=True")</f>
        <v>13.681567715458275</v>
      </c>
      <c r="U4332" s="43">
        <f ca="1">_xll.BInterpol('Base CDI'!$H$4:$H$28,'Base CDI'!$I$4:$I$29,S4332,"Cubic","Extrapolate=Linear","MultiX=Average","Skip=True","Sort=True")</f>
        <v>13.679001367989056</v>
      </c>
    </row>
    <row r="4333" spans="16:21" x14ac:dyDescent="0.25">
      <c r="P4333" s="10">
        <v>40813</v>
      </c>
      <c r="Q4333">
        <v>26.63232</v>
      </c>
      <c r="S4333" s="42">
        <f t="shared" ca="1" si="72"/>
        <v>50177</v>
      </c>
      <c r="T4333" s="43">
        <f ca="1">_xll.BInterpol('Base CDI'!$H$4:$H$28,'Base CDI'!$J$4:$J$29,S4333,"Cubic","Extrapolate=Linear","MultiX=Average","Skip=True","Sort=True")</f>
        <v>13.681504787961696</v>
      </c>
      <c r="U4333" s="43">
        <f ca="1">_xll.BInterpol('Base CDI'!$H$4:$H$28,'Base CDI'!$I$4:$I$29,S4333,"Cubic","Extrapolate=Linear","MultiX=Average","Skip=True","Sort=True")</f>
        <v>13.678919288645691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50178</v>
      </c>
      <c r="T4334" s="43">
        <f ca="1">_xll.BInterpol('Base CDI'!$H$4:$H$28,'Base CDI'!$J$4:$J$29,S4334,"Cubic","Extrapolate=Linear","MultiX=Average","Skip=True","Sort=True")</f>
        <v>13.681441860465116</v>
      </c>
      <c r="U4334" s="43">
        <f ca="1">_xll.BInterpol('Base CDI'!$H$4:$H$28,'Base CDI'!$I$4:$I$29,S4334,"Cubic","Extrapolate=Linear","MultiX=Average","Skip=True","Sort=True")</f>
        <v>13.678837209302324</v>
      </c>
    </row>
    <row r="4335" spans="16:21" x14ac:dyDescent="0.25">
      <c r="P4335" s="10">
        <v>40815</v>
      </c>
      <c r="Q4335">
        <v>26.65605</v>
      </c>
      <c r="S4335" s="42">
        <f t="shared" ca="1" si="72"/>
        <v>50179</v>
      </c>
      <c r="T4335" s="43">
        <f ca="1">_xll.BInterpol('Base CDI'!$H$4:$H$28,'Base CDI'!$J$4:$J$29,S4335,"Cubic","Extrapolate=Linear","MultiX=Average","Skip=True","Sort=True")</f>
        <v>13.681378932968535</v>
      </c>
      <c r="U4335" s="43">
        <f ca="1">_xll.BInterpol('Base CDI'!$H$4:$H$28,'Base CDI'!$I$4:$I$29,S4335,"Cubic","Extrapolate=Linear","MultiX=Average","Skip=True","Sort=True")</f>
        <v>13.67875512995896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50180</v>
      </c>
      <c r="T4336" s="43">
        <f ca="1">_xll.BInterpol('Base CDI'!$H$4:$H$28,'Base CDI'!$J$4:$J$29,S4336,"Cubic","Extrapolate=Linear","MultiX=Average","Skip=True","Sort=True")</f>
        <v>13.681316005471956</v>
      </c>
      <c r="U4336" s="43">
        <f ca="1">_xll.BInterpol('Base CDI'!$H$4:$H$28,'Base CDI'!$I$4:$I$29,S4336,"Cubic","Extrapolate=Linear","MultiX=Average","Skip=True","Sort=True")</f>
        <v>13.678673050615595</v>
      </c>
    </row>
    <row r="4337" spans="16:21" x14ac:dyDescent="0.25">
      <c r="P4337" s="10">
        <v>40819</v>
      </c>
      <c r="Q4337">
        <v>26.67981</v>
      </c>
      <c r="S4337" s="42">
        <f t="shared" ca="1" si="72"/>
        <v>50181</v>
      </c>
      <c r="T4337" s="43">
        <f ca="1">_xll.BInterpol('Base CDI'!$H$4:$H$28,'Base CDI'!$J$4:$J$29,S4337,"Cubic","Extrapolate=Linear","MultiX=Average","Skip=True","Sort=True")</f>
        <v>13.681253077975375</v>
      </c>
      <c r="U4337" s="43">
        <f ca="1">_xll.BInterpol('Base CDI'!$H$4:$H$28,'Base CDI'!$I$4:$I$29,S4337,"Cubic","Extrapolate=Linear","MultiX=Average","Skip=True","Sort=True")</f>
        <v>13.678590971272229</v>
      </c>
    </row>
    <row r="4338" spans="16:21" x14ac:dyDescent="0.25">
      <c r="P4338" s="10">
        <v>40820</v>
      </c>
      <c r="Q4338">
        <v>26.69171</v>
      </c>
      <c r="S4338" s="42">
        <f t="shared" ca="1" si="72"/>
        <v>50182</v>
      </c>
      <c r="T4338" s="43">
        <f ca="1">_xll.BInterpol('Base CDI'!$H$4:$H$28,'Base CDI'!$J$4:$J$29,S4338,"Cubic","Extrapolate=Linear","MultiX=Average","Skip=True","Sort=True")</f>
        <v>13.681190150478795</v>
      </c>
      <c r="U4338" s="43">
        <f ca="1">_xll.BInterpol('Base CDI'!$H$4:$H$28,'Base CDI'!$I$4:$I$29,S4338,"Cubic","Extrapolate=Linear","MultiX=Average","Skip=True","Sort=True")</f>
        <v>13.678508891928864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50183</v>
      </c>
      <c r="T4339" s="43">
        <f ca="1">_xll.BInterpol('Base CDI'!$H$4:$H$28,'Base CDI'!$J$4:$J$29,S4339,"Cubic","Extrapolate=Linear","MultiX=Average","Skip=True","Sort=True")</f>
        <v>13.681127222982216</v>
      </c>
      <c r="U4339" s="43">
        <f ca="1">_xll.BInterpol('Base CDI'!$H$4:$H$28,'Base CDI'!$I$4:$I$29,S4339,"Cubic","Extrapolate=Linear","MultiX=Average","Skip=True","Sort=True")</f>
        <v>13.678426812585499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50184</v>
      </c>
      <c r="T4340" s="43">
        <f ca="1">_xll.BInterpol('Base CDI'!$H$4:$H$28,'Base CDI'!$J$4:$J$29,S4340,"Cubic","Extrapolate=Linear","MultiX=Average","Skip=True","Sort=True")</f>
        <v>13.681064295485635</v>
      </c>
      <c r="U4340" s="43">
        <f ca="1">_xll.BInterpol('Base CDI'!$H$4:$H$28,'Base CDI'!$I$4:$I$29,S4340,"Cubic","Extrapolate=Linear","MultiX=Average","Skip=True","Sort=True")</f>
        <v>13.678344733242133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50185</v>
      </c>
      <c r="T4341" s="43">
        <f ca="1">_xll.BInterpol('Base CDI'!$H$4:$H$28,'Base CDI'!$J$4:$J$29,S4341,"Cubic","Extrapolate=Linear","MultiX=Average","Skip=True","Sort=True")</f>
        <v>13.681001367989055</v>
      </c>
      <c r="U4341" s="43">
        <f ca="1">_xll.BInterpol('Base CDI'!$H$4:$H$28,'Base CDI'!$I$4:$I$29,S4341,"Cubic","Extrapolate=Linear","MultiX=Average","Skip=True","Sort=True")</f>
        <v>13.678262653898768</v>
      </c>
    </row>
    <row r="4342" spans="16:21" x14ac:dyDescent="0.25">
      <c r="P4342" s="10">
        <v>40826</v>
      </c>
      <c r="Q4342">
        <v>26.73931</v>
      </c>
      <c r="S4342" s="42">
        <f t="shared" ca="1" si="72"/>
        <v>50186</v>
      </c>
      <c r="T4342" s="43">
        <f ca="1">_xll.BInterpol('Base CDI'!$H$4:$H$28,'Base CDI'!$J$4:$J$29,S4342,"Cubic","Extrapolate=Linear","MultiX=Average","Skip=True","Sort=True")</f>
        <v>13.680938440492476</v>
      </c>
      <c r="U4342" s="43">
        <f ca="1">_xll.BInterpol('Base CDI'!$H$4:$H$28,'Base CDI'!$I$4:$I$29,S4342,"Cubic","Extrapolate=Linear","MultiX=Average","Skip=True","Sort=True")</f>
        <v>13.678180574555403</v>
      </c>
    </row>
    <row r="4343" spans="16:21" x14ac:dyDescent="0.25">
      <c r="P4343" s="10">
        <v>40827</v>
      </c>
      <c r="Q4343">
        <v>26.75123</v>
      </c>
      <c r="S4343" s="42">
        <f t="shared" ca="1" si="72"/>
        <v>50187</v>
      </c>
      <c r="T4343" s="43">
        <f ca="1">_xll.BInterpol('Base CDI'!$H$4:$H$28,'Base CDI'!$J$4:$J$29,S4343,"Cubic","Extrapolate=Linear","MultiX=Average","Skip=True","Sort=True")</f>
        <v>13.680875512995895</v>
      </c>
      <c r="U4343" s="43">
        <f ca="1">_xll.BInterpol('Base CDI'!$H$4:$H$28,'Base CDI'!$I$4:$I$29,S4343,"Cubic","Extrapolate=Linear","MultiX=Average","Skip=True","Sort=True")</f>
        <v>13.678098495212037</v>
      </c>
    </row>
    <row r="4344" spans="16:21" x14ac:dyDescent="0.25">
      <c r="P4344" s="10">
        <v>40829</v>
      </c>
      <c r="Q4344">
        <v>26.76315</v>
      </c>
      <c r="S4344" s="42">
        <f t="shared" ca="1" si="72"/>
        <v>50188</v>
      </c>
      <c r="T4344" s="43">
        <f ca="1">_xll.BInterpol('Base CDI'!$H$4:$H$28,'Base CDI'!$J$4:$J$29,S4344,"Cubic","Extrapolate=Linear","MultiX=Average","Skip=True","Sort=True")</f>
        <v>13.680812585499316</v>
      </c>
      <c r="U4344" s="43">
        <f ca="1">_xll.BInterpol('Base CDI'!$H$4:$H$28,'Base CDI'!$I$4:$I$29,S4344,"Cubic","Extrapolate=Linear","MultiX=Average","Skip=True","Sort=True")</f>
        <v>13.678016415868672</v>
      </c>
    </row>
    <row r="4345" spans="16:21" x14ac:dyDescent="0.25">
      <c r="P4345" s="10">
        <v>40830</v>
      </c>
      <c r="Q4345">
        <v>26.77506</v>
      </c>
      <c r="S4345" s="42">
        <f t="shared" ca="1" si="72"/>
        <v>50189</v>
      </c>
      <c r="T4345" s="43">
        <f ca="1">_xll.BInterpol('Base CDI'!$H$4:$H$28,'Base CDI'!$J$4:$J$29,S4345,"Cubic","Extrapolate=Linear","MultiX=Average","Skip=True","Sort=True")</f>
        <v>13.680749658002735</v>
      </c>
      <c r="U4345" s="43">
        <f ca="1">_xll.BInterpol('Base CDI'!$H$4:$H$28,'Base CDI'!$I$4:$I$29,S4345,"Cubic","Extrapolate=Linear","MultiX=Average","Skip=True","Sort=True")</f>
        <v>13.677934336525308</v>
      </c>
    </row>
    <row r="4346" spans="16:21" x14ac:dyDescent="0.25">
      <c r="P4346" s="10">
        <v>40833</v>
      </c>
      <c r="Q4346">
        <v>26.78698</v>
      </c>
      <c r="S4346" s="42">
        <f t="shared" ca="1" si="72"/>
        <v>50190</v>
      </c>
      <c r="T4346" s="43">
        <f ca="1">_xll.BInterpol('Base CDI'!$H$4:$H$28,'Base CDI'!$J$4:$J$29,S4346,"Cubic","Extrapolate=Linear","MultiX=Average","Skip=True","Sort=True")</f>
        <v>13.680686730506155</v>
      </c>
      <c r="U4346" s="43">
        <f ca="1">_xll.BInterpol('Base CDI'!$H$4:$H$28,'Base CDI'!$I$4:$I$29,S4346,"Cubic","Extrapolate=Linear","MultiX=Average","Skip=True","Sort=True")</f>
        <v>13.677852257181941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50191</v>
      </c>
      <c r="T4347" s="43">
        <f ca="1">_xll.BInterpol('Base CDI'!$H$4:$H$28,'Base CDI'!$J$4:$J$29,S4347,"Cubic","Extrapolate=Linear","MultiX=Average","Skip=True","Sort=True")</f>
        <v>13.680623803009576</v>
      </c>
      <c r="U4347" s="43">
        <f ca="1">_xll.BInterpol('Base CDI'!$H$4:$H$28,'Base CDI'!$I$4:$I$29,S4347,"Cubic","Extrapolate=Linear","MultiX=Average","Skip=True","Sort=True")</f>
        <v>13.677770177838577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50192</v>
      </c>
      <c r="T4348" s="43">
        <f ca="1">_xll.BInterpol('Base CDI'!$H$4:$H$28,'Base CDI'!$J$4:$J$29,S4348,"Cubic","Extrapolate=Linear","MultiX=Average","Skip=True","Sort=True")</f>
        <v>13.680560875512995</v>
      </c>
      <c r="U4348" s="43">
        <f ca="1">_xll.BInterpol('Base CDI'!$H$4:$H$28,'Base CDI'!$I$4:$I$29,S4348,"Cubic","Extrapolate=Linear","MultiX=Average","Skip=True","Sort=True")</f>
        <v>13.677688098495212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50193</v>
      </c>
      <c r="T4349" s="43">
        <f ca="1">_xll.BInterpol('Base CDI'!$H$4:$H$28,'Base CDI'!$J$4:$J$29,S4349,"Cubic","Extrapolate=Linear","MultiX=Average","Skip=True","Sort=True")</f>
        <v>13.680497948016415</v>
      </c>
      <c r="U4349" s="43">
        <f ca="1">_xll.BInterpol('Base CDI'!$H$4:$H$28,'Base CDI'!$I$4:$I$29,S4349,"Cubic","Extrapolate=Linear","MultiX=Average","Skip=True","Sort=True")</f>
        <v>13.677606019151845</v>
      </c>
    </row>
    <row r="4350" spans="16:21" x14ac:dyDescent="0.25">
      <c r="P4350" s="10">
        <v>40837</v>
      </c>
      <c r="Q4350">
        <v>26.83427</v>
      </c>
      <c r="S4350" s="42">
        <f t="shared" ca="1" si="72"/>
        <v>50194</v>
      </c>
      <c r="T4350" s="43">
        <f ca="1">_xll.BInterpol('Base CDI'!$H$4:$H$28,'Base CDI'!$J$4:$J$29,S4350,"Cubic","Extrapolate=Linear","MultiX=Average","Skip=True","Sort=True")</f>
        <v>13.680435020519836</v>
      </c>
      <c r="U4350" s="43">
        <f ca="1">_xll.BInterpol('Base CDI'!$H$4:$H$28,'Base CDI'!$I$4:$I$29,S4350,"Cubic","Extrapolate=Linear","MultiX=Average","Skip=True","Sort=True")</f>
        <v>13.677523939808481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50195</v>
      </c>
      <c r="T4351" s="43">
        <f ca="1">_xll.BInterpol('Base CDI'!$H$4:$H$28,'Base CDI'!$J$4:$J$29,S4351,"Cubic","Extrapolate=Linear","MultiX=Average","Skip=True","Sort=True")</f>
        <v>13.680372093023255</v>
      </c>
      <c r="U4351" s="43">
        <f ca="1">_xll.BInterpol('Base CDI'!$H$4:$H$28,'Base CDI'!$I$4:$I$29,S4351,"Cubic","Extrapolate=Linear","MultiX=Average","Skip=True","Sort=True")</f>
        <v>13.677441860465116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50196</v>
      </c>
      <c r="T4352" s="43">
        <f ca="1">_xll.BInterpol('Base CDI'!$H$4:$H$28,'Base CDI'!$J$4:$J$29,S4352,"Cubic","Extrapolate=Linear","MultiX=Average","Skip=True","Sort=True")</f>
        <v>13.680309165526674</v>
      </c>
      <c r="U4352" s="43">
        <f ca="1">_xll.BInterpol('Base CDI'!$H$4:$H$28,'Base CDI'!$I$4:$I$29,S4352,"Cubic","Extrapolate=Linear","MultiX=Average","Skip=True","Sort=True")</f>
        <v>13.67735978112175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50197</v>
      </c>
      <c r="T4353" s="43">
        <f ca="1">_xll.BInterpol('Base CDI'!$H$4:$H$28,'Base CDI'!$J$4:$J$29,S4353,"Cubic","Extrapolate=Linear","MultiX=Average","Skip=True","Sort=True")</f>
        <v>13.680246238030096</v>
      </c>
      <c r="U4353" s="43">
        <f ca="1">_xll.BInterpol('Base CDI'!$H$4:$H$28,'Base CDI'!$I$4:$I$29,S4353,"Cubic","Extrapolate=Linear","MultiX=Average","Skip=True","Sort=True")</f>
        <v>13.677277701778385</v>
      </c>
    </row>
    <row r="4354" spans="16:21" x14ac:dyDescent="0.25">
      <c r="P4354" s="10">
        <v>40843</v>
      </c>
      <c r="Q4354">
        <v>26.88025</v>
      </c>
      <c r="S4354" s="42">
        <f t="shared" ca="1" si="72"/>
        <v>50198</v>
      </c>
      <c r="T4354" s="43">
        <f ca="1">_xll.BInterpol('Base CDI'!$H$4:$H$28,'Base CDI'!$J$4:$J$29,S4354,"Cubic","Extrapolate=Linear","MultiX=Average","Skip=True","Sort=True")</f>
        <v>13.680183310533515</v>
      </c>
      <c r="U4354" s="43">
        <f ca="1">_xll.BInterpol('Base CDI'!$H$4:$H$28,'Base CDI'!$I$4:$I$29,S4354,"Cubic","Extrapolate=Linear","MultiX=Average","Skip=True","Sort=True")</f>
        <v>13.67719562243502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50199</v>
      </c>
      <c r="T4355" s="43">
        <f ca="1">_xll.BInterpol('Base CDI'!$H$4:$H$28,'Base CDI'!$J$4:$J$29,S4355,"Cubic","Extrapolate=Linear","MultiX=Average","Skip=True","Sort=True")</f>
        <v>13.680120383036934</v>
      </c>
      <c r="U4355" s="43">
        <f ca="1">_xll.BInterpol('Base CDI'!$H$4:$H$28,'Base CDI'!$I$4:$I$29,S4355,"Cubic","Extrapolate=Linear","MultiX=Average","Skip=True","Sort=True")</f>
        <v>13.677113543091656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50200</v>
      </c>
      <c r="T4356" s="43">
        <f ca="1">_xll.BInterpol('Base CDI'!$H$4:$H$28,'Base CDI'!$J$4:$J$29,S4356,"Cubic","Extrapolate=Linear","MultiX=Average","Skip=True","Sort=True")</f>
        <v>13.680057455540355</v>
      </c>
      <c r="U4356" s="43">
        <f ca="1">_xll.BInterpol('Base CDI'!$H$4:$H$28,'Base CDI'!$I$4:$I$29,S4356,"Cubic","Extrapolate=Linear","MultiX=Average","Skip=True","Sort=True")</f>
        <v>13.677031463748289</v>
      </c>
    </row>
    <row r="4357" spans="16:21" x14ac:dyDescent="0.25">
      <c r="P4357" s="10">
        <v>40848</v>
      </c>
      <c r="Q4357">
        <v>26.91479</v>
      </c>
      <c r="S4357" s="42">
        <f t="shared" ca="1" si="72"/>
        <v>50201</v>
      </c>
      <c r="T4357" s="43">
        <f ca="1">_xll.BInterpol('Base CDI'!$H$4:$H$28,'Base CDI'!$J$4:$J$29,S4357,"Cubic","Extrapolate=Linear","MultiX=Average","Skip=True","Sort=True")</f>
        <v>13.679994528043775</v>
      </c>
      <c r="U4357" s="43">
        <f ca="1">_xll.BInterpol('Base CDI'!$H$4:$H$28,'Base CDI'!$I$4:$I$29,S4357,"Cubic","Extrapolate=Linear","MultiX=Average","Skip=True","Sort=True")</f>
        <v>13.676949384404924</v>
      </c>
    </row>
    <row r="4358" spans="16:21" x14ac:dyDescent="0.25">
      <c r="P4358" s="10">
        <v>40850</v>
      </c>
      <c r="Q4358">
        <v>26.92632</v>
      </c>
      <c r="S4358" s="42">
        <f t="shared" ca="1" si="72"/>
        <v>50202</v>
      </c>
      <c r="T4358" s="43">
        <f ca="1">_xll.BInterpol('Base CDI'!$H$4:$H$28,'Base CDI'!$J$4:$J$29,S4358,"Cubic","Extrapolate=Linear","MultiX=Average","Skip=True","Sort=True")</f>
        <v>13.679931600547194</v>
      </c>
      <c r="U4358" s="43">
        <f ca="1">_xll.BInterpol('Base CDI'!$H$4:$H$28,'Base CDI'!$I$4:$I$29,S4358,"Cubic","Extrapolate=Linear","MultiX=Average","Skip=True","Sort=True")</f>
        <v>13.67686730506156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50203</v>
      </c>
      <c r="T4359" s="43">
        <f ca="1">_xll.BInterpol('Base CDI'!$H$4:$H$28,'Base CDI'!$J$4:$J$29,S4359,"Cubic","Extrapolate=Linear","MultiX=Average","Skip=True","Sort=True")</f>
        <v>13.679868673050615</v>
      </c>
      <c r="U4359" s="43">
        <f ca="1">_xll.BInterpol('Base CDI'!$H$4:$H$28,'Base CDI'!$I$4:$I$29,S4359,"Cubic","Extrapolate=Linear","MultiX=Average","Skip=True","Sort=True")</f>
        <v>13.676785225718193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50204</v>
      </c>
      <c r="T4360" s="43">
        <f ca="1">_xll.BInterpol('Base CDI'!$H$4:$H$28,'Base CDI'!$J$4:$J$29,S4360,"Cubic","Extrapolate=Linear","MultiX=Average","Skip=True","Sort=True")</f>
        <v>13.679805745554035</v>
      </c>
      <c r="U4360" s="43">
        <f ca="1">_xll.BInterpol('Base CDI'!$H$4:$H$28,'Base CDI'!$I$4:$I$29,S4360,"Cubic","Extrapolate=Linear","MultiX=Average","Skip=True","Sort=True")</f>
        <v>13.676703146374829</v>
      </c>
    </row>
    <row r="4361" spans="16:21" x14ac:dyDescent="0.25">
      <c r="P4361" s="10">
        <v>40855</v>
      </c>
      <c r="Q4361">
        <v>26.96095</v>
      </c>
      <c r="S4361" s="42">
        <f t="shared" ca="1" si="72"/>
        <v>50205</v>
      </c>
      <c r="T4361" s="43">
        <f ca="1">_xll.BInterpol('Base CDI'!$H$4:$H$28,'Base CDI'!$J$4:$J$29,S4361,"Cubic","Extrapolate=Linear","MultiX=Average","Skip=True","Sort=True")</f>
        <v>13.679742818057456</v>
      </c>
      <c r="U4361" s="43">
        <f ca="1">_xll.BInterpol('Base CDI'!$H$4:$H$28,'Base CDI'!$I$4:$I$29,S4361,"Cubic","Extrapolate=Linear","MultiX=Average","Skip=True","Sort=True")</f>
        <v>13.676621067031464</v>
      </c>
    </row>
    <row r="4362" spans="16:21" x14ac:dyDescent="0.25">
      <c r="P4362" s="10">
        <v>40856</v>
      </c>
      <c r="Q4362">
        <v>26.9725</v>
      </c>
      <c r="S4362" s="42">
        <f t="shared" ca="1" si="72"/>
        <v>50206</v>
      </c>
      <c r="T4362" s="43">
        <f ca="1">_xll.BInterpol('Base CDI'!$H$4:$H$28,'Base CDI'!$J$4:$J$29,S4362,"Cubic","Extrapolate=Linear","MultiX=Average","Skip=True","Sort=True")</f>
        <v>13.679679890560875</v>
      </c>
      <c r="U4362" s="43">
        <f ca="1">_xll.BInterpol('Base CDI'!$H$4:$H$28,'Base CDI'!$I$4:$I$29,S4362,"Cubic","Extrapolate=Linear","MultiX=Average","Skip=True","Sort=True")</f>
        <v>13.676538987688097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50207</v>
      </c>
      <c r="T4363" s="43">
        <f ca="1">_xll.BInterpol('Base CDI'!$H$4:$H$28,'Base CDI'!$J$4:$J$29,S4363,"Cubic","Extrapolate=Linear","MultiX=Average","Skip=True","Sort=True")</f>
        <v>13.679616963064294</v>
      </c>
      <c r="U4363" s="43">
        <f ca="1">_xll.BInterpol('Base CDI'!$H$4:$H$28,'Base CDI'!$I$4:$I$29,S4363,"Cubic","Extrapolate=Linear","MultiX=Average","Skip=True","Sort=True")</f>
        <v>13.676456908344733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50208</v>
      </c>
      <c r="T4364" s="43">
        <f ca="1">_xll.BInterpol('Base CDI'!$H$4:$H$28,'Base CDI'!$J$4:$J$29,S4364,"Cubic","Extrapolate=Linear","MultiX=Average","Skip=True","Sort=True")</f>
        <v>13.679554035567715</v>
      </c>
      <c r="U4364" s="43">
        <f ca="1">_xll.BInterpol('Base CDI'!$H$4:$H$28,'Base CDI'!$I$4:$I$29,S4364,"Cubic","Extrapolate=Linear","MultiX=Average","Skip=True","Sort=True")</f>
        <v>13.676374829001368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50209</v>
      </c>
      <c r="T4365" s="43">
        <f ca="1">_xll.BInterpol('Base CDI'!$H$4:$H$28,'Base CDI'!$J$4:$J$29,S4365,"Cubic","Extrapolate=Linear","MultiX=Average","Skip=True","Sort=True")</f>
        <v>13.679491108071135</v>
      </c>
      <c r="U4365" s="43">
        <f ca="1">_xll.BInterpol('Base CDI'!$H$4:$H$28,'Base CDI'!$I$4:$I$29,S4365,"Cubic","Extrapolate=Linear","MultiX=Average","Skip=True","Sort=True")</f>
        <v>13.676292749658002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50210</v>
      </c>
      <c r="T4366" s="43">
        <f ca="1">_xll.BInterpol('Base CDI'!$H$4:$H$28,'Base CDI'!$J$4:$J$29,S4366,"Cubic","Extrapolate=Linear","MultiX=Average","Skip=True","Sort=True")</f>
        <v>13.679428180574554</v>
      </c>
      <c r="U4366" s="43">
        <f ca="1">_xll.BInterpol('Base CDI'!$H$4:$H$28,'Base CDI'!$I$4:$I$29,S4366,"Cubic","Extrapolate=Linear","MultiX=Average","Skip=True","Sort=True")</f>
        <v>13.676210670314637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50211</v>
      </c>
      <c r="T4367" s="43">
        <f ca="1">_xll.BInterpol('Base CDI'!$H$4:$H$28,'Base CDI'!$J$4:$J$29,S4367,"Cubic","Extrapolate=Linear","MultiX=Average","Skip=True","Sort=True")</f>
        <v>13.679365253077975</v>
      </c>
      <c r="U4367" s="43">
        <f ca="1">_xll.BInterpol('Base CDI'!$H$4:$H$28,'Base CDI'!$I$4:$I$29,S4367,"Cubic","Extrapolate=Linear","MultiX=Average","Skip=True","Sort=True")</f>
        <v>13.676128590971272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50212</v>
      </c>
      <c r="T4368" s="43">
        <f ca="1">_xll.BInterpol('Base CDI'!$H$4:$H$28,'Base CDI'!$J$4:$J$29,S4368,"Cubic","Extrapolate=Linear","MultiX=Average","Skip=True","Sort=True")</f>
        <v>13.679302325581395</v>
      </c>
      <c r="U4368" s="43">
        <f ca="1">_xll.BInterpol('Base CDI'!$H$4:$H$28,'Base CDI'!$I$4:$I$29,S4368,"Cubic","Extrapolate=Linear","MultiX=Average","Skip=True","Sort=True")</f>
        <v>13.676046511627906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50213</v>
      </c>
      <c r="T4369" s="43">
        <f ca="1">_xll.BInterpol('Base CDI'!$H$4:$H$28,'Base CDI'!$J$4:$J$29,S4369,"Cubic","Extrapolate=Linear","MultiX=Average","Skip=True","Sort=True")</f>
        <v>13.679239398084814</v>
      </c>
      <c r="U4369" s="43">
        <f ca="1">_xll.BInterpol('Base CDI'!$H$4:$H$28,'Base CDI'!$I$4:$I$29,S4369,"Cubic","Extrapolate=Linear","MultiX=Average","Skip=True","Sort=True")</f>
        <v>13.675964432284541</v>
      </c>
    </row>
    <row r="4370" spans="16:21" x14ac:dyDescent="0.25">
      <c r="P4370" s="10">
        <v>40869</v>
      </c>
      <c r="Q4370">
        <v>27.06485</v>
      </c>
      <c r="S4370" s="42">
        <f t="shared" ca="1" si="73"/>
        <v>50214</v>
      </c>
      <c r="T4370" s="43">
        <f ca="1">_xll.BInterpol('Base CDI'!$H$4:$H$28,'Base CDI'!$J$4:$J$29,S4370,"Cubic","Extrapolate=Linear","MultiX=Average","Skip=True","Sort=True")</f>
        <v>13.679176470588235</v>
      </c>
      <c r="U4370" s="43">
        <f ca="1">_xll.BInterpol('Base CDI'!$H$4:$H$28,'Base CDI'!$I$4:$I$29,S4370,"Cubic","Extrapolate=Linear","MultiX=Average","Skip=True","Sort=True")</f>
        <v>13.675882352941176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50215</v>
      </c>
      <c r="T4371" s="43">
        <f ca="1">_xll.BInterpol('Base CDI'!$H$4:$H$28,'Base CDI'!$J$4:$J$29,S4371,"Cubic","Extrapolate=Linear","MultiX=Average","Skip=True","Sort=True")</f>
        <v>13.679113543091654</v>
      </c>
      <c r="U4371" s="43">
        <f ca="1">_xll.BInterpol('Base CDI'!$H$4:$H$28,'Base CDI'!$I$4:$I$29,S4371,"Cubic","Extrapolate=Linear","MultiX=Average","Skip=True","Sort=True")</f>
        <v>13.67580027359781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50216</v>
      </c>
      <c r="T4372" s="43">
        <f ca="1">_xll.BInterpol('Base CDI'!$H$4:$H$28,'Base CDI'!$J$4:$J$29,S4372,"Cubic","Extrapolate=Linear","MultiX=Average","Skip=True","Sort=True")</f>
        <v>13.679050615595074</v>
      </c>
      <c r="U4372" s="43">
        <f ca="1">_xll.BInterpol('Base CDI'!$H$4:$H$28,'Base CDI'!$I$4:$I$29,S4372,"Cubic","Extrapolate=Linear","MultiX=Average","Skip=True","Sort=True")</f>
        <v>13.675718194254445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50217</v>
      </c>
      <c r="T4373" s="43">
        <f ca="1">_xll.BInterpol('Base CDI'!$H$4:$H$28,'Base CDI'!$J$4:$J$29,S4373,"Cubic","Extrapolate=Linear","MultiX=Average","Skip=True","Sort=True")</f>
        <v>13.678987688098495</v>
      </c>
      <c r="U4373" s="43">
        <f ca="1">_xll.BInterpol('Base CDI'!$H$4:$H$28,'Base CDI'!$I$4:$I$29,S4373,"Cubic","Extrapolate=Linear","MultiX=Average","Skip=True","Sort=True")</f>
        <v>13.675636114911081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50218</v>
      </c>
      <c r="T4374" s="43">
        <f ca="1">_xll.BInterpol('Base CDI'!$H$4:$H$28,'Base CDI'!$J$4:$J$29,S4374,"Cubic","Extrapolate=Linear","MultiX=Average","Skip=True","Sort=True")</f>
        <v>13.678924760601914</v>
      </c>
      <c r="U4374" s="43">
        <f ca="1">_xll.BInterpol('Base CDI'!$H$4:$H$28,'Base CDI'!$I$4:$I$29,S4374,"Cubic","Extrapolate=Linear","MultiX=Average","Skip=True","Sort=True")</f>
        <v>13.675554035567714</v>
      </c>
    </row>
    <row r="4375" spans="16:21" x14ac:dyDescent="0.25">
      <c r="P4375" s="10">
        <v>40876</v>
      </c>
      <c r="Q4375">
        <v>27.12274</v>
      </c>
      <c r="S4375" s="42">
        <f t="shared" ca="1" si="73"/>
        <v>50219</v>
      </c>
      <c r="T4375" s="43">
        <f ca="1">_xll.BInterpol('Base CDI'!$H$4:$H$28,'Base CDI'!$J$4:$J$29,S4375,"Cubic","Extrapolate=Linear","MultiX=Average","Skip=True","Sort=True")</f>
        <v>13.678861833105334</v>
      </c>
      <c r="U4375" s="43">
        <f ca="1">_xll.BInterpol('Base CDI'!$H$4:$H$28,'Base CDI'!$I$4:$I$29,S4375,"Cubic","Extrapolate=Linear","MultiX=Average","Skip=True","Sort=True")</f>
        <v>13.675471956224349</v>
      </c>
    </row>
    <row r="4376" spans="16:21" x14ac:dyDescent="0.25">
      <c r="P4376" s="10">
        <v>40877</v>
      </c>
      <c r="Q4376">
        <v>27.1343</v>
      </c>
      <c r="S4376" s="42">
        <f t="shared" ca="1" si="73"/>
        <v>50220</v>
      </c>
      <c r="T4376" s="43">
        <f ca="1">_xll.BInterpol('Base CDI'!$H$4:$H$28,'Base CDI'!$J$4:$J$29,S4376,"Cubic","Extrapolate=Linear","MultiX=Average","Skip=True","Sort=True")</f>
        <v>13.678798905608755</v>
      </c>
      <c r="U4376" s="43">
        <f ca="1">_xll.BInterpol('Base CDI'!$H$4:$H$28,'Base CDI'!$I$4:$I$29,S4376,"Cubic","Extrapolate=Linear","MultiX=Average","Skip=True","Sort=True")</f>
        <v>13.675389876880985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50221</v>
      </c>
      <c r="T4377" s="43">
        <f ca="1">_xll.BInterpol('Base CDI'!$H$4:$H$28,'Base CDI'!$J$4:$J$29,S4377,"Cubic","Extrapolate=Linear","MultiX=Average","Skip=True","Sort=True")</f>
        <v>13.678735978112174</v>
      </c>
      <c r="U4377" s="43">
        <f ca="1">_xll.BInterpol('Base CDI'!$H$4:$H$28,'Base CDI'!$I$4:$I$29,S4377,"Cubic","Extrapolate=Linear","MultiX=Average","Skip=True","Sort=True")</f>
        <v>13.675307797537618</v>
      </c>
    </row>
    <row r="4378" spans="16:21" x14ac:dyDescent="0.25">
      <c r="P4378" s="10">
        <v>40879</v>
      </c>
      <c r="Q4378">
        <v>27.15701</v>
      </c>
      <c r="S4378" s="42">
        <f t="shared" ca="1" si="73"/>
        <v>50222</v>
      </c>
      <c r="T4378" s="43">
        <f ca="1">_xll.BInterpol('Base CDI'!$H$4:$H$28,'Base CDI'!$J$4:$J$29,S4378,"Cubic","Extrapolate=Linear","MultiX=Average","Skip=True","Sort=True")</f>
        <v>13.678673050615595</v>
      </c>
      <c r="U4378" s="43">
        <f ca="1">_xll.BInterpol('Base CDI'!$H$4:$H$28,'Base CDI'!$I$4:$I$29,S4378,"Cubic","Extrapolate=Linear","MultiX=Average","Skip=True","Sort=True")</f>
        <v>13.675225718194254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50223</v>
      </c>
      <c r="T4379" s="43">
        <f ca="1">_xll.BInterpol('Base CDI'!$H$4:$H$28,'Base CDI'!$J$4:$J$29,S4379,"Cubic","Extrapolate=Linear","MultiX=Average","Skip=True","Sort=True")</f>
        <v>13.678610123119014</v>
      </c>
      <c r="U4379" s="43">
        <f ca="1">_xll.BInterpol('Base CDI'!$H$4:$H$28,'Base CDI'!$I$4:$I$29,S4379,"Cubic","Extrapolate=Linear","MultiX=Average","Skip=True","Sort=True")</f>
        <v>13.675143638850889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50224</v>
      </c>
      <c r="T4380" s="43">
        <f ca="1">_xll.BInterpol('Base CDI'!$H$4:$H$28,'Base CDI'!$J$4:$J$29,S4380,"Cubic","Extrapolate=Linear","MultiX=Average","Skip=True","Sort=True")</f>
        <v>13.678547195622434</v>
      </c>
      <c r="U4380" s="43">
        <f ca="1">_xll.BInterpol('Base CDI'!$H$4:$H$28,'Base CDI'!$I$4:$I$29,S4380,"Cubic","Extrapolate=Linear","MultiX=Average","Skip=True","Sort=True")</f>
        <v>13.675061559507522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50225</v>
      </c>
      <c r="T4381" s="43">
        <f ca="1">_xll.BInterpol('Base CDI'!$H$4:$H$28,'Base CDI'!$J$4:$J$29,S4381,"Cubic","Extrapolate=Linear","MultiX=Average","Skip=True","Sort=True")</f>
        <v>13.678484268125855</v>
      </c>
      <c r="U4381" s="43">
        <f ca="1">_xll.BInterpol('Base CDI'!$H$4:$H$28,'Base CDI'!$I$4:$I$29,S4381,"Cubic","Extrapolate=Linear","MultiX=Average","Skip=True","Sort=True")</f>
        <v>13.674979480164158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50226</v>
      </c>
      <c r="T4382" s="43">
        <f ca="1">_xll.BInterpol('Base CDI'!$H$4:$H$28,'Base CDI'!$J$4:$J$29,S4382,"Cubic","Extrapolate=Linear","MultiX=Average","Skip=True","Sort=True")</f>
        <v>13.678421340629274</v>
      </c>
      <c r="U4382" s="43">
        <f ca="1">_xll.BInterpol('Base CDI'!$H$4:$H$28,'Base CDI'!$I$4:$I$29,S4382,"Cubic","Extrapolate=Linear","MultiX=Average","Skip=True","Sort=True")</f>
        <v>13.674897400820793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50227</v>
      </c>
      <c r="T4383" s="43">
        <f ca="1">_xll.BInterpol('Base CDI'!$H$4:$H$28,'Base CDI'!$J$4:$J$29,S4383,"Cubic","Extrapolate=Linear","MultiX=Average","Skip=True","Sort=True")</f>
        <v>13.678358413132694</v>
      </c>
      <c r="U4383" s="43">
        <f ca="1">_xll.BInterpol('Base CDI'!$H$4:$H$28,'Base CDI'!$I$4:$I$29,S4383,"Cubic","Extrapolate=Linear","MultiX=Average","Skip=True","Sort=True")</f>
        <v>13.674815321477428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50228</v>
      </c>
      <c r="T4384" s="43">
        <f ca="1">_xll.BInterpol('Base CDI'!$H$4:$H$28,'Base CDI'!$J$4:$J$29,S4384,"Cubic","Extrapolate=Linear","MultiX=Average","Skip=True","Sort=True")</f>
        <v>13.678295485636115</v>
      </c>
      <c r="U4384" s="43">
        <f ca="1">_xll.BInterpol('Base CDI'!$H$4:$H$28,'Base CDI'!$I$4:$I$29,S4384,"Cubic","Extrapolate=Linear","MultiX=Average","Skip=True","Sort=True")</f>
        <v>13.674733242134062</v>
      </c>
    </row>
    <row r="4385" spans="16:21" x14ac:dyDescent="0.25">
      <c r="P4385" s="10">
        <v>40890</v>
      </c>
      <c r="Q4385">
        <v>27.23489</v>
      </c>
      <c r="S4385" s="42">
        <f t="shared" ca="1" si="73"/>
        <v>50229</v>
      </c>
      <c r="T4385" s="43">
        <f ca="1">_xll.BInterpol('Base CDI'!$H$4:$H$28,'Base CDI'!$J$4:$J$29,S4385,"Cubic","Extrapolate=Linear","MultiX=Average","Skip=True","Sort=True")</f>
        <v>13.678232558139534</v>
      </c>
      <c r="U4385" s="43">
        <f ca="1">_xll.BInterpol('Base CDI'!$H$4:$H$28,'Base CDI'!$I$4:$I$29,S4385,"Cubic","Extrapolate=Linear","MultiX=Average","Skip=True","Sort=True")</f>
        <v>13.674651162790697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50230</v>
      </c>
      <c r="T4386" s="43">
        <f ca="1">_xll.BInterpol('Base CDI'!$H$4:$H$28,'Base CDI'!$J$4:$J$29,S4386,"Cubic","Extrapolate=Linear","MultiX=Average","Skip=True","Sort=True")</f>
        <v>13.678169630642953</v>
      </c>
      <c r="U4386" s="43">
        <f ca="1">_xll.BInterpol('Base CDI'!$H$4:$H$28,'Base CDI'!$I$4:$I$29,S4386,"Cubic","Extrapolate=Linear","MultiX=Average","Skip=True","Sort=True")</f>
        <v>13.674569083447333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50231</v>
      </c>
      <c r="T4387" s="43">
        <f ca="1">_xll.BInterpol('Base CDI'!$H$4:$H$28,'Base CDI'!$J$4:$J$29,S4387,"Cubic","Extrapolate=Linear","MultiX=Average","Skip=True","Sort=True")</f>
        <v>13.678106703146375</v>
      </c>
      <c r="U4387" s="43">
        <f ca="1">_xll.BInterpol('Base CDI'!$H$4:$H$28,'Base CDI'!$I$4:$I$29,S4387,"Cubic","Extrapolate=Linear","MultiX=Average","Skip=True","Sort=True")</f>
        <v>13.674487004103966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50232</v>
      </c>
      <c r="T4388" s="43">
        <f ca="1">_xll.BInterpol('Base CDI'!$H$4:$H$28,'Base CDI'!$J$4:$J$29,S4388,"Cubic","Extrapolate=Linear","MultiX=Average","Skip=True","Sort=True")</f>
        <v>13.678043775649794</v>
      </c>
      <c r="U4388" s="43">
        <f ca="1">_xll.BInterpol('Base CDI'!$H$4:$H$28,'Base CDI'!$I$4:$I$29,S4388,"Cubic","Extrapolate=Linear","MultiX=Average","Skip=True","Sort=True")</f>
        <v>13.674404924760601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50233</v>
      </c>
      <c r="T4389" s="43">
        <f ca="1">_xll.BInterpol('Base CDI'!$H$4:$H$28,'Base CDI'!$J$4:$J$29,S4389,"Cubic","Extrapolate=Linear","MultiX=Average","Skip=True","Sort=True")</f>
        <v>13.677980848153213</v>
      </c>
      <c r="U4389" s="43">
        <f ca="1">_xll.BInterpol('Base CDI'!$H$4:$H$28,'Base CDI'!$I$4:$I$29,S4389,"Cubic","Extrapolate=Linear","MultiX=Average","Skip=True","Sort=True")</f>
        <v>13.674322845417237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50234</v>
      </c>
      <c r="T4390" s="43">
        <f ca="1">_xll.BInterpol('Base CDI'!$H$4:$H$28,'Base CDI'!$J$4:$J$29,S4390,"Cubic","Extrapolate=Linear","MultiX=Average","Skip=True","Sort=True")</f>
        <v>13.677917920656634</v>
      </c>
      <c r="U4390" s="43">
        <f ca="1">_xll.BInterpol('Base CDI'!$H$4:$H$28,'Base CDI'!$I$4:$I$29,S4390,"Cubic","Extrapolate=Linear","MultiX=Average","Skip=True","Sort=True")</f>
        <v>13.67424076607387</v>
      </c>
    </row>
    <row r="4391" spans="16:21" x14ac:dyDescent="0.25">
      <c r="P4391" s="10">
        <v>40898</v>
      </c>
      <c r="Q4391">
        <v>27.3019</v>
      </c>
      <c r="S4391" s="42">
        <f t="shared" ca="1" si="73"/>
        <v>50235</v>
      </c>
      <c r="T4391" s="43">
        <f ca="1">_xll.BInterpol('Base CDI'!$H$4:$H$28,'Base CDI'!$J$4:$J$29,S4391,"Cubic","Extrapolate=Linear","MultiX=Average","Skip=True","Sort=True")</f>
        <v>13.677854993160054</v>
      </c>
      <c r="U4391" s="43">
        <f ca="1">_xll.BInterpol('Base CDI'!$H$4:$H$28,'Base CDI'!$I$4:$I$29,S4391,"Cubic","Extrapolate=Linear","MultiX=Average","Skip=True","Sort=True")</f>
        <v>13.674158686730506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50236</v>
      </c>
      <c r="T4392" s="43">
        <f ca="1">_xll.BInterpol('Base CDI'!$H$4:$H$28,'Base CDI'!$J$4:$J$29,S4392,"Cubic","Extrapolate=Linear","MultiX=Average","Skip=True","Sort=True")</f>
        <v>13.677792065663473</v>
      </c>
      <c r="U4392" s="43">
        <f ca="1">_xll.BInterpol('Base CDI'!$H$4:$H$28,'Base CDI'!$I$4:$I$29,S4392,"Cubic","Extrapolate=Linear","MultiX=Average","Skip=True","Sort=True")</f>
        <v>13.674076607387141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50237</v>
      </c>
      <c r="T4393" s="43">
        <f ca="1">_xll.BInterpol('Base CDI'!$H$4:$H$28,'Base CDI'!$J$4:$J$29,S4393,"Cubic","Extrapolate=Linear","MultiX=Average","Skip=True","Sort=True")</f>
        <v>13.677729138166894</v>
      </c>
      <c r="U4393" s="43">
        <f ca="1">_xll.BInterpol('Base CDI'!$H$4:$H$28,'Base CDI'!$I$4:$I$29,S4393,"Cubic","Extrapolate=Linear","MultiX=Average","Skip=True","Sort=True")</f>
        <v>13.673994528043774</v>
      </c>
    </row>
    <row r="4394" spans="16:21" x14ac:dyDescent="0.25">
      <c r="P4394" s="10">
        <v>40903</v>
      </c>
      <c r="Q4394">
        <v>27.33549</v>
      </c>
      <c r="S4394" s="42">
        <f t="shared" ca="1" si="73"/>
        <v>50238</v>
      </c>
      <c r="T4394" s="43">
        <f ca="1">_xll.BInterpol('Base CDI'!$H$4:$H$28,'Base CDI'!$J$4:$J$29,S4394,"Cubic","Extrapolate=Linear","MultiX=Average","Skip=True","Sort=True")</f>
        <v>13.677666210670314</v>
      </c>
      <c r="U4394" s="43">
        <f ca="1">_xll.BInterpol('Base CDI'!$H$4:$H$28,'Base CDI'!$I$4:$I$29,S4394,"Cubic","Extrapolate=Linear","MultiX=Average","Skip=True","Sort=True")</f>
        <v>13.67391244870041</v>
      </c>
    </row>
    <row r="4395" spans="16:21" x14ac:dyDescent="0.25">
      <c r="P4395" s="10">
        <v>40904</v>
      </c>
      <c r="Q4395">
        <v>27.34667</v>
      </c>
      <c r="S4395" s="42">
        <f t="shared" ca="1" si="73"/>
        <v>50239</v>
      </c>
      <c r="T4395" s="43">
        <f ca="1">_xll.BInterpol('Base CDI'!$H$4:$H$28,'Base CDI'!$J$4:$J$29,S4395,"Cubic","Extrapolate=Linear","MultiX=Average","Skip=True","Sort=True")</f>
        <v>13.677603283173735</v>
      </c>
      <c r="U4395" s="43">
        <f ca="1">_xll.BInterpol('Base CDI'!$H$4:$H$28,'Base CDI'!$I$4:$I$29,S4395,"Cubic","Extrapolate=Linear","MultiX=Average","Skip=True","Sort=True")</f>
        <v>13.673830369357045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50240</v>
      </c>
      <c r="T4396" s="43">
        <f ca="1">_xll.BInterpol('Base CDI'!$H$4:$H$28,'Base CDI'!$J$4:$J$29,S4396,"Cubic","Extrapolate=Linear","MultiX=Average","Skip=True","Sort=True")</f>
        <v>13.677540355677154</v>
      </c>
      <c r="U4396" s="43">
        <f ca="1">_xll.BInterpol('Base CDI'!$H$4:$H$28,'Base CDI'!$I$4:$I$29,S4396,"Cubic","Extrapolate=Linear","MultiX=Average","Skip=True","Sort=True")</f>
        <v>13.673748290013679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50241</v>
      </c>
      <c r="T4397" s="43">
        <f ca="1">_xll.BInterpol('Base CDI'!$H$4:$H$28,'Base CDI'!$J$4:$J$29,S4397,"Cubic","Extrapolate=Linear","MultiX=Average","Skip=True","Sort=True")</f>
        <v>13.677477428180573</v>
      </c>
      <c r="U4397" s="43">
        <f ca="1">_xll.BInterpol('Base CDI'!$H$4:$H$28,'Base CDI'!$I$4:$I$29,S4397,"Cubic","Extrapolate=Linear","MultiX=Average","Skip=True","Sort=True")</f>
        <v>13.673666210670314</v>
      </c>
    </row>
    <row r="4398" spans="16:21" x14ac:dyDescent="0.25">
      <c r="P4398" s="10">
        <v>40907</v>
      </c>
      <c r="Q4398">
        <v>27.38025</v>
      </c>
      <c r="S4398" s="42">
        <f t="shared" ca="1" si="73"/>
        <v>50242</v>
      </c>
      <c r="T4398" s="43">
        <f ca="1">_xll.BInterpol('Base CDI'!$H$4:$H$28,'Base CDI'!$J$4:$J$29,S4398,"Cubic","Extrapolate=Linear","MultiX=Average","Skip=True","Sort=True")</f>
        <v>13.677414500683994</v>
      </c>
      <c r="U4398" s="43">
        <f ca="1">_xll.BInterpol('Base CDI'!$H$4:$H$28,'Base CDI'!$I$4:$I$29,S4398,"Cubic","Extrapolate=Linear","MultiX=Average","Skip=True","Sort=True")</f>
        <v>13.673584131326949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50243</v>
      </c>
      <c r="T4399" s="43">
        <f ca="1">_xll.BInterpol('Base CDI'!$H$4:$H$28,'Base CDI'!$J$4:$J$29,S4399,"Cubic","Extrapolate=Linear","MultiX=Average","Skip=True","Sort=True")</f>
        <v>13.677351573187414</v>
      </c>
      <c r="U4399" s="43">
        <f ca="1">_xll.BInterpol('Base CDI'!$H$4:$H$28,'Base CDI'!$I$4:$I$29,S4399,"Cubic","Extrapolate=Linear","MultiX=Average","Skip=True","Sort=True")</f>
        <v>13.673502051983583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50244</v>
      </c>
      <c r="T4400" s="43">
        <f ca="1">_xll.BInterpol('Base CDI'!$H$4:$H$28,'Base CDI'!$J$4:$J$29,S4400,"Cubic","Extrapolate=Linear","MultiX=Average","Skip=True","Sort=True")</f>
        <v>13.677288645690833</v>
      </c>
      <c r="U4400" s="43">
        <f ca="1">_xll.BInterpol('Base CDI'!$H$4:$H$28,'Base CDI'!$I$4:$I$29,S4400,"Cubic","Extrapolate=Linear","MultiX=Average","Skip=True","Sort=True")</f>
        <v>13.673419972640218</v>
      </c>
    </row>
    <row r="4401" spans="16:21" x14ac:dyDescent="0.25">
      <c r="P4401" s="10">
        <v>40912</v>
      </c>
      <c r="Q4401">
        <v>27.41394</v>
      </c>
      <c r="S4401" s="42">
        <f t="shared" ca="1" si="73"/>
        <v>50245</v>
      </c>
      <c r="T4401" s="43">
        <f ca="1">_xll.BInterpol('Base CDI'!$H$4:$H$28,'Base CDI'!$J$4:$J$29,S4401,"Cubic","Extrapolate=Linear","MultiX=Average","Skip=True","Sort=True")</f>
        <v>13.677225718194254</v>
      </c>
      <c r="U4401" s="43">
        <f ca="1">_xll.BInterpol('Base CDI'!$H$4:$H$28,'Base CDI'!$I$4:$I$29,S4401,"Cubic","Extrapolate=Linear","MultiX=Average","Skip=True","Sort=True")</f>
        <v>13.673337893296853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50246</v>
      </c>
      <c r="T4402" s="43">
        <f ca="1">_xll.BInterpol('Base CDI'!$H$4:$H$28,'Base CDI'!$J$4:$J$29,S4402,"Cubic","Extrapolate=Linear","MultiX=Average","Skip=True","Sort=True")</f>
        <v>13.677162790697674</v>
      </c>
      <c r="U4402" s="43">
        <f ca="1">_xll.BInterpol('Base CDI'!$H$4:$H$28,'Base CDI'!$I$4:$I$29,S4402,"Cubic","Extrapolate=Linear","MultiX=Average","Skip=True","Sort=True")</f>
        <v>13.673255813953487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50247</v>
      </c>
      <c r="T4403" s="43">
        <f ca="1">_xll.BInterpol('Base CDI'!$H$4:$H$28,'Base CDI'!$J$4:$J$29,S4403,"Cubic","Extrapolate=Linear","MultiX=Average","Skip=True","Sort=True")</f>
        <v>13.677099863201093</v>
      </c>
      <c r="U4403" s="43">
        <f ca="1">_xll.BInterpol('Base CDI'!$H$4:$H$28,'Base CDI'!$I$4:$I$29,S4403,"Cubic","Extrapolate=Linear","MultiX=Average","Skip=True","Sort=True")</f>
        <v>13.673173734610122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50248</v>
      </c>
      <c r="T4404" s="43">
        <f ca="1">_xll.BInterpol('Base CDI'!$H$4:$H$28,'Base CDI'!$J$4:$J$29,S4404,"Cubic","Extrapolate=Linear","MultiX=Average","Skip=True","Sort=True")</f>
        <v>13.677036935704514</v>
      </c>
      <c r="U4404" s="43">
        <f ca="1">_xll.BInterpol('Base CDI'!$H$4:$H$28,'Base CDI'!$I$4:$I$29,S4404,"Cubic","Extrapolate=Linear","MultiX=Average","Skip=True","Sort=True")</f>
        <v>13.673091655266758</v>
      </c>
    </row>
    <row r="4405" spans="16:21" x14ac:dyDescent="0.25">
      <c r="P4405" s="10">
        <v>40918</v>
      </c>
      <c r="Q4405">
        <v>27.45881</v>
      </c>
      <c r="S4405" s="42">
        <f t="shared" ca="1" si="73"/>
        <v>50249</v>
      </c>
      <c r="T4405" s="43">
        <f ca="1">_xll.BInterpol('Base CDI'!$H$4:$H$28,'Base CDI'!$J$4:$J$29,S4405,"Cubic","Extrapolate=Linear","MultiX=Average","Skip=True","Sort=True")</f>
        <v>13.676974008207933</v>
      </c>
      <c r="U4405" s="43">
        <f ca="1">_xll.BInterpol('Base CDI'!$H$4:$H$28,'Base CDI'!$I$4:$I$29,S4405,"Cubic","Extrapolate=Linear","MultiX=Average","Skip=True","Sort=True")</f>
        <v>13.673009575923391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50250</v>
      </c>
      <c r="T4406" s="43">
        <f ca="1">_xll.BInterpol('Base CDI'!$H$4:$H$28,'Base CDI'!$J$4:$J$29,S4406,"Cubic","Extrapolate=Linear","MultiX=Average","Skip=True","Sort=True")</f>
        <v>13.676911080711353</v>
      </c>
      <c r="U4406" s="43">
        <f ca="1">_xll.BInterpol('Base CDI'!$H$4:$H$28,'Base CDI'!$I$4:$I$29,S4406,"Cubic","Extrapolate=Linear","MultiX=Average","Skip=True","Sort=True")</f>
        <v>13.672927496580026</v>
      </c>
    </row>
    <row r="4407" spans="16:21" x14ac:dyDescent="0.25">
      <c r="P4407" s="10">
        <v>40920</v>
      </c>
      <c r="Q4407">
        <v>27.48122</v>
      </c>
      <c r="S4407" s="42">
        <f t="shared" ca="1" si="73"/>
        <v>50251</v>
      </c>
      <c r="T4407" s="43">
        <f ca="1">_xll.BInterpol('Base CDI'!$H$4:$H$28,'Base CDI'!$J$4:$J$29,S4407,"Cubic","Extrapolate=Linear","MultiX=Average","Skip=True","Sort=True")</f>
        <v>13.676848153214774</v>
      </c>
      <c r="U4407" s="43">
        <f ca="1">_xll.BInterpol('Base CDI'!$H$4:$H$28,'Base CDI'!$I$4:$I$29,S4407,"Cubic","Extrapolate=Linear","MultiX=Average","Skip=True","Sort=True")</f>
        <v>13.672845417236662</v>
      </c>
    </row>
    <row r="4408" spans="16:21" x14ac:dyDescent="0.25">
      <c r="P4408" s="10">
        <v>40921</v>
      </c>
      <c r="Q4408">
        <v>27.49241</v>
      </c>
      <c r="S4408" s="42">
        <f t="shared" ca="1" si="73"/>
        <v>50252</v>
      </c>
      <c r="T4408" s="43">
        <f ca="1">_xll.BInterpol('Base CDI'!$H$4:$H$28,'Base CDI'!$J$4:$J$29,S4408,"Cubic","Extrapolate=Linear","MultiX=Average","Skip=True","Sort=True")</f>
        <v>13.676785225718193</v>
      </c>
      <c r="U4408" s="43">
        <f ca="1">_xll.BInterpol('Base CDI'!$H$4:$H$28,'Base CDI'!$I$4:$I$29,S4408,"Cubic","Extrapolate=Linear","MultiX=Average","Skip=True","Sort=True")</f>
        <v>13.672763337893295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50253</v>
      </c>
      <c r="T4409" s="43">
        <f ca="1">_xll.BInterpol('Base CDI'!$H$4:$H$28,'Base CDI'!$J$4:$J$29,S4409,"Cubic","Extrapolate=Linear","MultiX=Average","Skip=True","Sort=True")</f>
        <v>13.676722298221613</v>
      </c>
      <c r="U4409" s="43">
        <f ca="1">_xll.BInterpol('Base CDI'!$H$4:$H$28,'Base CDI'!$I$4:$I$29,S4409,"Cubic","Extrapolate=Linear","MultiX=Average","Skip=True","Sort=True")</f>
        <v>13.672681258549931</v>
      </c>
    </row>
    <row r="4410" spans="16:21" x14ac:dyDescent="0.25">
      <c r="P4410" s="10">
        <v>40925</v>
      </c>
      <c r="Q4410">
        <v>27.51484</v>
      </c>
      <c r="S4410" s="42">
        <f t="shared" ca="1" si="73"/>
        <v>50254</v>
      </c>
      <c r="T4410" s="43">
        <f ca="1">_xll.BInterpol('Base CDI'!$H$4:$H$28,'Base CDI'!$J$4:$J$29,S4410,"Cubic","Extrapolate=Linear","MultiX=Average","Skip=True","Sort=True")</f>
        <v>13.676659370725034</v>
      </c>
      <c r="U4410" s="43">
        <f ca="1">_xll.BInterpol('Base CDI'!$H$4:$H$28,'Base CDI'!$I$4:$I$29,S4410,"Cubic","Extrapolate=Linear","MultiX=Average","Skip=True","Sort=True")</f>
        <v>13.672599179206566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50255</v>
      </c>
      <c r="T4411" s="43">
        <f ca="1">_xll.BInterpol('Base CDI'!$H$4:$H$28,'Base CDI'!$J$4:$J$29,S4411,"Cubic","Extrapolate=Linear","MultiX=Average","Skip=True","Sort=True")</f>
        <v>13.676596443228453</v>
      </c>
      <c r="U4411" s="43">
        <f ca="1">_xll.BInterpol('Base CDI'!$H$4:$H$28,'Base CDI'!$I$4:$I$29,S4411,"Cubic","Extrapolate=Linear","MultiX=Average","Skip=True","Sort=True")</f>
        <v>13.672517099863201</v>
      </c>
    </row>
    <row r="4412" spans="16:21" x14ac:dyDescent="0.25">
      <c r="P4412" s="10">
        <v>40927</v>
      </c>
      <c r="Q4412">
        <v>27.53725</v>
      </c>
      <c r="S4412" s="42">
        <f t="shared" ca="1" si="73"/>
        <v>50256</v>
      </c>
      <c r="T4412" s="43">
        <f ca="1">_xll.BInterpol('Base CDI'!$H$4:$H$28,'Base CDI'!$J$4:$J$29,S4412,"Cubic","Extrapolate=Linear","MultiX=Average","Skip=True","Sort=True")</f>
        <v>13.676533515731874</v>
      </c>
      <c r="U4412" s="43">
        <f ca="1">_xll.BInterpol('Base CDI'!$H$4:$H$28,'Base CDI'!$I$4:$I$29,S4412,"Cubic","Extrapolate=Linear","MultiX=Average","Skip=True","Sort=True")</f>
        <v>13.672435020519835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50257</v>
      </c>
      <c r="T4413" s="43">
        <f ca="1">_xll.BInterpol('Base CDI'!$H$4:$H$28,'Base CDI'!$J$4:$J$29,S4413,"Cubic","Extrapolate=Linear","MultiX=Average","Skip=True","Sort=True")</f>
        <v>13.676470588235293</v>
      </c>
      <c r="U4413" s="43">
        <f ca="1">_xll.BInterpol('Base CDI'!$H$4:$H$28,'Base CDI'!$I$4:$I$29,S4413,"Cubic","Extrapolate=Linear","MultiX=Average","Skip=True","Sort=True")</f>
        <v>13.67235294117647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50258</v>
      </c>
      <c r="T4414" s="43">
        <f ca="1">_xll.BInterpol('Base CDI'!$H$4:$H$28,'Base CDI'!$J$4:$J$29,S4414,"Cubic","Extrapolate=Linear","MultiX=Average","Skip=True","Sort=True")</f>
        <v>13.676407660738713</v>
      </c>
      <c r="U4414" s="43">
        <f ca="1">_xll.BInterpol('Base CDI'!$H$4:$H$28,'Base CDI'!$I$4:$I$29,S4414,"Cubic","Extrapolate=Linear","MultiX=Average","Skip=True","Sort=True")</f>
        <v>13.672270861833105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50259</v>
      </c>
      <c r="T4415" s="43">
        <f ca="1">_xll.BInterpol('Base CDI'!$H$4:$H$28,'Base CDI'!$J$4:$J$29,S4415,"Cubic","Extrapolate=Linear","MultiX=Average","Skip=True","Sort=True")</f>
        <v>13.676344733242134</v>
      </c>
      <c r="U4415" s="43">
        <f ca="1">_xll.BInterpol('Base CDI'!$H$4:$H$28,'Base CDI'!$I$4:$I$29,S4415,"Cubic","Extrapolate=Linear","MultiX=Average","Skip=True","Sort=True")</f>
        <v>13.672188782489739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50260</v>
      </c>
      <c r="T4416" s="43">
        <f ca="1">_xll.BInterpol('Base CDI'!$H$4:$H$28,'Base CDI'!$J$4:$J$29,S4416,"Cubic","Extrapolate=Linear","MultiX=Average","Skip=True","Sort=True")</f>
        <v>13.676281805745553</v>
      </c>
      <c r="U4416" s="43">
        <f ca="1">_xll.BInterpol('Base CDI'!$H$4:$H$28,'Base CDI'!$I$4:$I$29,S4416,"Cubic","Extrapolate=Linear","MultiX=Average","Skip=True","Sort=True")</f>
        <v>13.672106703146374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50261</v>
      </c>
      <c r="T4417" s="43">
        <f ca="1">_xll.BInterpol('Base CDI'!$H$4:$H$28,'Base CDI'!$J$4:$J$29,S4417,"Cubic","Extrapolate=Linear","MultiX=Average","Skip=True","Sort=True")</f>
        <v>13.676218878248973</v>
      </c>
      <c r="U4417" s="43">
        <f ca="1">_xll.BInterpol('Base CDI'!$H$4:$H$28,'Base CDI'!$I$4:$I$29,S4417,"Cubic","Extrapolate=Linear","MultiX=Average","Skip=True","Sort=True")</f>
        <v>13.67202462380301</v>
      </c>
    </row>
    <row r="4418" spans="16:21" x14ac:dyDescent="0.25">
      <c r="P4418" s="10">
        <v>40935</v>
      </c>
      <c r="Q4418">
        <v>27.60172</v>
      </c>
      <c r="S4418" s="42">
        <f t="shared" ca="1" si="73"/>
        <v>50262</v>
      </c>
      <c r="T4418" s="43">
        <f ca="1">_xll.BInterpol('Base CDI'!$H$4:$H$28,'Base CDI'!$J$4:$J$29,S4418,"Cubic","Extrapolate=Linear","MultiX=Average","Skip=True","Sort=True")</f>
        <v>13.676155950752394</v>
      </c>
      <c r="U4418" s="43">
        <f ca="1">_xll.BInterpol('Base CDI'!$H$4:$H$28,'Base CDI'!$I$4:$I$29,S4418,"Cubic","Extrapolate=Linear","MultiX=Average","Skip=True","Sort=True")</f>
        <v>13.671942544459643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50263</v>
      </c>
      <c r="T4419" s="43">
        <f ca="1">_xll.BInterpol('Base CDI'!$H$4:$H$28,'Base CDI'!$J$4:$J$29,S4419,"Cubic","Extrapolate=Linear","MultiX=Average","Skip=True","Sort=True")</f>
        <v>13.676093023255813</v>
      </c>
      <c r="U4419" s="43">
        <f ca="1">_xll.BInterpol('Base CDI'!$H$4:$H$28,'Base CDI'!$I$4:$I$29,S4419,"Cubic","Extrapolate=Linear","MultiX=Average","Skip=True","Sort=True")</f>
        <v>13.671860465116279</v>
      </c>
    </row>
    <row r="4420" spans="16:21" x14ac:dyDescent="0.25">
      <c r="P4420" s="10">
        <v>40939</v>
      </c>
      <c r="Q4420">
        <v>27.62321</v>
      </c>
      <c r="S4420" s="42">
        <f t="shared" ca="1" si="73"/>
        <v>50264</v>
      </c>
      <c r="T4420" s="43">
        <f ca="1">_xll.BInterpol('Base CDI'!$H$4:$H$28,'Base CDI'!$J$4:$J$29,S4420,"Cubic","Extrapolate=Linear","MultiX=Average","Skip=True","Sort=True")</f>
        <v>13.676030095759232</v>
      </c>
      <c r="U4420" s="43">
        <f ca="1">_xll.BInterpol('Base CDI'!$H$4:$H$28,'Base CDI'!$I$4:$I$29,S4420,"Cubic","Extrapolate=Linear","MultiX=Average","Skip=True","Sort=True")</f>
        <v>13.671778385772914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50265</v>
      </c>
      <c r="T4421" s="43">
        <f ca="1">_xll.BInterpol('Base CDI'!$H$4:$H$28,'Base CDI'!$J$4:$J$29,S4421,"Cubic","Extrapolate=Linear","MultiX=Average","Skip=True","Sort=True")</f>
        <v>13.675967168262654</v>
      </c>
      <c r="U4421" s="43">
        <f ca="1">_xll.BInterpol('Base CDI'!$H$4:$H$28,'Base CDI'!$I$4:$I$29,S4421,"Cubic","Extrapolate=Linear","MultiX=Average","Skip=True","Sort=True")</f>
        <v>13.671696306429547</v>
      </c>
    </row>
    <row r="4422" spans="16:21" x14ac:dyDescent="0.25">
      <c r="P4422" s="10">
        <v>40941</v>
      </c>
      <c r="Q4422">
        <v>27.64472</v>
      </c>
      <c r="S4422" s="42">
        <f t="shared" ca="1" si="73"/>
        <v>50266</v>
      </c>
      <c r="T4422" s="43">
        <f ca="1">_xll.BInterpol('Base CDI'!$H$4:$H$28,'Base CDI'!$J$4:$J$29,S4422,"Cubic","Extrapolate=Linear","MultiX=Average","Skip=True","Sort=True")</f>
        <v>13.675904240766073</v>
      </c>
      <c r="U4422" s="43">
        <f ca="1">_xll.BInterpol('Base CDI'!$H$4:$H$28,'Base CDI'!$I$4:$I$29,S4422,"Cubic","Extrapolate=Linear","MultiX=Average","Skip=True","Sort=True")</f>
        <v>13.671614227086183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50267</v>
      </c>
      <c r="T4423" s="43">
        <f ca="1">_xll.BInterpol('Base CDI'!$H$4:$H$28,'Base CDI'!$J$4:$J$29,S4423,"Cubic","Extrapolate=Linear","MultiX=Average","Skip=True","Sort=True")</f>
        <v>13.675841313269492</v>
      </c>
      <c r="U4423" s="43">
        <f ca="1">_xll.BInterpol('Base CDI'!$H$4:$H$28,'Base CDI'!$I$4:$I$29,S4423,"Cubic","Extrapolate=Linear","MultiX=Average","Skip=True","Sort=True")</f>
        <v>13.671532147742818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50268</v>
      </c>
      <c r="T4424" s="43">
        <f ca="1">_xll.BInterpol('Base CDI'!$H$4:$H$28,'Base CDI'!$J$4:$J$29,S4424,"Cubic","Extrapolate=Linear","MultiX=Average","Skip=True","Sort=True")</f>
        <v>13.675778385772913</v>
      </c>
      <c r="U4424" s="43">
        <f ca="1">_xll.BInterpol('Base CDI'!$H$4:$H$28,'Base CDI'!$I$4:$I$29,S4424,"Cubic","Extrapolate=Linear","MultiX=Average","Skip=True","Sort=True")</f>
        <v>13.671450068399452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50269</v>
      </c>
      <c r="T4425" s="43">
        <f ca="1">_xll.BInterpol('Base CDI'!$H$4:$H$28,'Base CDI'!$J$4:$J$29,S4425,"Cubic","Extrapolate=Linear","MultiX=Average","Skip=True","Sort=True")</f>
        <v>13.675715458276333</v>
      </c>
      <c r="U4425" s="43">
        <f ca="1">_xll.BInterpol('Base CDI'!$H$4:$H$28,'Base CDI'!$I$4:$I$29,S4425,"Cubic","Extrapolate=Linear","MultiX=Average","Skip=True","Sort=True")</f>
        <v>13.671367989056087</v>
      </c>
    </row>
    <row r="4426" spans="16:21" x14ac:dyDescent="0.25">
      <c r="P4426" s="10">
        <v>40947</v>
      </c>
      <c r="Q4426">
        <v>27.68779</v>
      </c>
      <c r="S4426" s="42">
        <f t="shared" ca="1" si="73"/>
        <v>50270</v>
      </c>
      <c r="T4426" s="43">
        <f ca="1">_xll.BInterpol('Base CDI'!$H$4:$H$28,'Base CDI'!$J$4:$J$29,S4426,"Cubic","Extrapolate=Linear","MultiX=Average","Skip=True","Sort=True")</f>
        <v>13.675652530779752</v>
      </c>
      <c r="U4426" s="43">
        <f ca="1">_xll.BInterpol('Base CDI'!$H$4:$H$28,'Base CDI'!$I$4:$I$29,S4426,"Cubic","Extrapolate=Linear","MultiX=Average","Skip=True","Sort=True")</f>
        <v>13.671285909712722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50271</v>
      </c>
      <c r="T4427" s="43">
        <f ca="1">_xll.BInterpol('Base CDI'!$H$4:$H$28,'Base CDI'!$J$4:$J$29,S4427,"Cubic","Extrapolate=Linear","MultiX=Average","Skip=True","Sort=True")</f>
        <v>13.675589603283173</v>
      </c>
      <c r="U4427" s="43">
        <f ca="1">_xll.BInterpol('Base CDI'!$H$4:$H$28,'Base CDI'!$I$4:$I$29,S4427,"Cubic","Extrapolate=Linear","MultiX=Average","Skip=True","Sort=True")</f>
        <v>13.671203830369356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50272</v>
      </c>
      <c r="T4428" s="43">
        <f ca="1">_xll.BInterpol('Base CDI'!$H$4:$H$28,'Base CDI'!$J$4:$J$29,S4428,"Cubic","Extrapolate=Linear","MultiX=Average","Skip=True","Sort=True")</f>
        <v>13.675526675786593</v>
      </c>
      <c r="U4428" s="43">
        <f ca="1">_xll.BInterpol('Base CDI'!$H$4:$H$28,'Base CDI'!$I$4:$I$29,S4428,"Cubic","Extrapolate=Linear","MultiX=Average","Skip=True","Sort=True")</f>
        <v>13.671121751025991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50273</v>
      </c>
      <c r="T4429" s="43">
        <f ca="1">_xll.BInterpol('Base CDI'!$H$4:$H$28,'Base CDI'!$J$4:$J$29,S4429,"Cubic","Extrapolate=Linear","MultiX=Average","Skip=True","Sort=True")</f>
        <v>13.675463748290014</v>
      </c>
      <c r="U4429" s="43">
        <f ca="1">_xll.BInterpol('Base CDI'!$H$4:$H$28,'Base CDI'!$I$4:$I$29,S4429,"Cubic","Extrapolate=Linear","MultiX=Average","Skip=True","Sort=True")</f>
        <v>13.671039671682626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50274</v>
      </c>
      <c r="T4430" s="43">
        <f ca="1">_xll.BInterpol('Base CDI'!$H$4:$H$28,'Base CDI'!$J$4:$J$29,S4430,"Cubic","Extrapolate=Linear","MultiX=Average","Skip=True","Sort=True")</f>
        <v>13.675400820793433</v>
      </c>
      <c r="U4430" s="43">
        <f ca="1">_xll.BInterpol('Base CDI'!$H$4:$H$28,'Base CDI'!$I$4:$I$29,S4430,"Cubic","Extrapolate=Linear","MultiX=Average","Skip=True","Sort=True")</f>
        <v>13.67095759233926</v>
      </c>
    </row>
    <row r="4431" spans="16:21" x14ac:dyDescent="0.25">
      <c r="P4431" s="10">
        <v>40954</v>
      </c>
      <c r="Q4431">
        <v>27.74166</v>
      </c>
      <c r="S4431" s="42">
        <f t="shared" ca="1" si="74"/>
        <v>50275</v>
      </c>
      <c r="T4431" s="43">
        <f ca="1">_xll.BInterpol('Base CDI'!$H$4:$H$28,'Base CDI'!$J$4:$J$29,S4431,"Cubic","Extrapolate=Linear","MultiX=Average","Skip=True","Sort=True")</f>
        <v>13.675337893296852</v>
      </c>
      <c r="U4431" s="43">
        <f ca="1">_xll.BInterpol('Base CDI'!$H$4:$H$28,'Base CDI'!$I$4:$I$29,S4431,"Cubic","Extrapolate=Linear","MultiX=Average","Skip=True","Sort=True")</f>
        <v>13.670875512995895</v>
      </c>
    </row>
    <row r="4432" spans="16:21" x14ac:dyDescent="0.25">
      <c r="P4432" s="10">
        <v>40955</v>
      </c>
      <c r="Q4432">
        <v>27.75244</v>
      </c>
      <c r="S4432" s="42">
        <f t="shared" ca="1" si="74"/>
        <v>50276</v>
      </c>
      <c r="T4432" s="43">
        <f ca="1">_xll.BInterpol('Base CDI'!$H$4:$H$28,'Base CDI'!$J$4:$J$29,S4432,"Cubic","Extrapolate=Linear","MultiX=Average","Skip=True","Sort=True")</f>
        <v>13.675274965800273</v>
      </c>
      <c r="U4432" s="43">
        <f ca="1">_xll.BInterpol('Base CDI'!$H$4:$H$28,'Base CDI'!$I$4:$I$29,S4432,"Cubic","Extrapolate=Linear","MultiX=Average","Skip=True","Sort=True")</f>
        <v>13.670793433652531</v>
      </c>
    </row>
    <row r="4433" spans="16:21" x14ac:dyDescent="0.25">
      <c r="P4433" s="10">
        <v>40956</v>
      </c>
      <c r="Q4433">
        <v>27.76322</v>
      </c>
      <c r="S4433" s="42">
        <f t="shared" ca="1" si="74"/>
        <v>50277</v>
      </c>
      <c r="T4433" s="43">
        <f ca="1">_xll.BInterpol('Base CDI'!$H$4:$H$28,'Base CDI'!$J$4:$J$29,S4433,"Cubic","Extrapolate=Linear","MultiX=Average","Skip=True","Sort=True")</f>
        <v>13.675212038303693</v>
      </c>
      <c r="U4433" s="43">
        <f ca="1">_xll.BInterpol('Base CDI'!$H$4:$H$28,'Base CDI'!$I$4:$I$29,S4433,"Cubic","Extrapolate=Linear","MultiX=Average","Skip=True","Sort=True")</f>
        <v>13.670711354309164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50278</v>
      </c>
      <c r="T4434" s="43">
        <f ca="1">_xll.BInterpol('Base CDI'!$H$4:$H$28,'Base CDI'!$J$4:$J$29,S4434,"Cubic","Extrapolate=Linear","MultiX=Average","Skip=True","Sort=True")</f>
        <v>13.675149110807112</v>
      </c>
      <c r="U4434" s="43">
        <f ca="1">_xll.BInterpol('Base CDI'!$H$4:$H$28,'Base CDI'!$I$4:$I$29,S4434,"Cubic","Extrapolate=Linear","MultiX=Average","Skip=True","Sort=True")</f>
        <v>13.670629274965799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50279</v>
      </c>
      <c r="T4435" s="43">
        <f ca="1">_xll.BInterpol('Base CDI'!$H$4:$H$28,'Base CDI'!$J$4:$J$29,S4435,"Cubic","Extrapolate=Linear","MultiX=Average","Skip=True","Sort=True")</f>
        <v>13.675086183310533</v>
      </c>
      <c r="U4435" s="43">
        <f ca="1">_xll.BInterpol('Base CDI'!$H$4:$H$28,'Base CDI'!$I$4:$I$29,S4435,"Cubic","Extrapolate=Linear","MultiX=Average","Skip=True","Sort=True")</f>
        <v>13.670547195622435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50280</v>
      </c>
      <c r="T4436" s="43">
        <f ca="1">_xll.BInterpol('Base CDI'!$H$4:$H$28,'Base CDI'!$J$4:$J$29,S4436,"Cubic","Extrapolate=Linear","MultiX=Average","Skip=True","Sort=True")</f>
        <v>13.675023255813953</v>
      </c>
      <c r="U4436" s="43">
        <f ca="1">_xll.BInterpol('Base CDI'!$H$4:$H$28,'Base CDI'!$I$4:$I$29,S4436,"Cubic","Extrapolate=Linear","MultiX=Average","Skip=True","Sort=True")</f>
        <v>13.670465116279068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50281</v>
      </c>
      <c r="T4437" s="43">
        <f ca="1">_xll.BInterpol('Base CDI'!$H$4:$H$28,'Base CDI'!$J$4:$J$29,S4437,"Cubic","Extrapolate=Linear","MultiX=Average","Skip=True","Sort=True")</f>
        <v>13.674960328317372</v>
      </c>
      <c r="U4437" s="43">
        <f ca="1">_xll.BInterpol('Base CDI'!$H$4:$H$28,'Base CDI'!$I$4:$I$29,S4437,"Cubic","Extrapolate=Linear","MultiX=Average","Skip=True","Sort=True")</f>
        <v>13.670383036935704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50282</v>
      </c>
      <c r="T4438" s="43">
        <f ca="1">_xll.BInterpol('Base CDI'!$H$4:$H$28,'Base CDI'!$J$4:$J$29,S4438,"Cubic","Extrapolate=Linear","MultiX=Average","Skip=True","Sort=True")</f>
        <v>13.674897400820793</v>
      </c>
      <c r="U4438" s="43">
        <f ca="1">_xll.BInterpol('Base CDI'!$H$4:$H$28,'Base CDI'!$I$4:$I$29,S4438,"Cubic","Extrapolate=Linear","MultiX=Average","Skip=True","Sort=True")</f>
        <v>13.670300957592339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50283</v>
      </c>
      <c r="T4439" s="43">
        <f ca="1">_xll.BInterpol('Base CDI'!$H$4:$H$28,'Base CDI'!$J$4:$J$29,S4439,"Cubic","Extrapolate=Linear","MultiX=Average","Skip=True","Sort=True")</f>
        <v>13.674834473324212</v>
      </c>
      <c r="U4439" s="43">
        <f ca="1">_xll.BInterpol('Base CDI'!$H$4:$H$28,'Base CDI'!$I$4:$I$29,S4439,"Cubic","Extrapolate=Linear","MultiX=Average","Skip=True","Sort=True")</f>
        <v>13.670218878248974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50284</v>
      </c>
      <c r="T4440" s="43">
        <f ca="1">_xll.BInterpol('Base CDI'!$H$4:$H$28,'Base CDI'!$J$4:$J$29,S4440,"Cubic","Extrapolate=Linear","MultiX=Average","Skip=True","Sort=True")</f>
        <v>13.674771545827632</v>
      </c>
      <c r="U4440" s="43">
        <f ca="1">_xll.BInterpol('Base CDI'!$H$4:$H$28,'Base CDI'!$I$4:$I$29,S4440,"Cubic","Extrapolate=Linear","MultiX=Average","Skip=True","Sort=True")</f>
        <v>13.670136798905608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50285</v>
      </c>
      <c r="T4441" s="43">
        <f ca="1">_xll.BInterpol('Base CDI'!$H$4:$H$28,'Base CDI'!$J$4:$J$29,S4441,"Cubic","Extrapolate=Linear","MultiX=Average","Skip=True","Sort=True")</f>
        <v>13.674708618331053</v>
      </c>
      <c r="U4441" s="43">
        <f ca="1">_xll.BInterpol('Base CDI'!$H$4:$H$28,'Base CDI'!$I$4:$I$29,S4441,"Cubic","Extrapolate=Linear","MultiX=Average","Skip=True","Sort=True")</f>
        <v>13.670054719562243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50286</v>
      </c>
      <c r="T4442" s="43">
        <f ca="1">_xll.BInterpol('Base CDI'!$H$4:$H$28,'Base CDI'!$J$4:$J$29,S4442,"Cubic","Extrapolate=Linear","MultiX=Average","Skip=True","Sort=True")</f>
        <v>13.674645690834472</v>
      </c>
      <c r="U4442" s="43">
        <f ca="1">_xll.BInterpol('Base CDI'!$H$4:$H$28,'Base CDI'!$I$4:$I$29,S4442,"Cubic","Extrapolate=Linear","MultiX=Average","Skip=True","Sort=True")</f>
        <v>13.669972640218878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50287</v>
      </c>
      <c r="T4443" s="43">
        <f ca="1">_xll.BInterpol('Base CDI'!$H$4:$H$28,'Base CDI'!$J$4:$J$29,S4443,"Cubic","Extrapolate=Linear","MultiX=Average","Skip=True","Sort=True")</f>
        <v>13.674582763337892</v>
      </c>
      <c r="U4443" s="43">
        <f ca="1">_xll.BInterpol('Base CDI'!$H$4:$H$28,'Base CDI'!$I$4:$I$29,S4443,"Cubic","Extrapolate=Linear","MultiX=Average","Skip=True","Sort=True")</f>
        <v>13.669890560875512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50288</v>
      </c>
      <c r="T4444" s="43">
        <f ca="1">_xll.BInterpol('Base CDI'!$H$4:$H$28,'Base CDI'!$J$4:$J$29,S4444,"Cubic","Extrapolate=Linear","MultiX=Average","Skip=True","Sort=True")</f>
        <v>13.674519835841313</v>
      </c>
      <c r="U4444" s="43">
        <f ca="1">_xll.BInterpol('Base CDI'!$H$4:$H$28,'Base CDI'!$I$4:$I$29,S4444,"Cubic","Extrapolate=Linear","MultiX=Average","Skip=True","Sort=True")</f>
        <v>13.669808481532147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50289</v>
      </c>
      <c r="T4445" s="43">
        <f ca="1">_xll.BInterpol('Base CDI'!$H$4:$H$28,'Base CDI'!$J$4:$J$29,S4445,"Cubic","Extrapolate=Linear","MultiX=Average","Skip=True","Sort=True")</f>
        <v>13.674456908344732</v>
      </c>
      <c r="U4445" s="43">
        <f ca="1">_xll.BInterpol('Base CDI'!$H$4:$H$28,'Base CDI'!$I$4:$I$29,S4445,"Cubic","Extrapolate=Linear","MultiX=Average","Skip=True","Sort=True")</f>
        <v>13.669726402188783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50290</v>
      </c>
      <c r="T4446" s="43">
        <f ca="1">_xll.BInterpol('Base CDI'!$H$4:$H$28,'Base CDI'!$J$4:$J$29,S4446,"Cubic","Extrapolate=Linear","MultiX=Average","Skip=True","Sort=True")</f>
        <v>13.674393980848153</v>
      </c>
      <c r="U4446" s="43">
        <f ca="1">_xll.BInterpol('Base CDI'!$H$4:$H$28,'Base CDI'!$I$4:$I$29,S4446,"Cubic","Extrapolate=Linear","MultiX=Average","Skip=True","Sort=True")</f>
        <v>13.669644322845416</v>
      </c>
    </row>
    <row r="4447" spans="16:21" x14ac:dyDescent="0.25">
      <c r="P4447" s="10">
        <v>40980</v>
      </c>
      <c r="Q4447">
        <v>27.913</v>
      </c>
      <c r="S4447" s="42">
        <f t="shared" ca="1" si="74"/>
        <v>50291</v>
      </c>
      <c r="T4447" s="43">
        <f ca="1">_xll.BInterpol('Base CDI'!$H$4:$H$28,'Base CDI'!$J$4:$J$29,S4447,"Cubic","Extrapolate=Linear","MultiX=Average","Skip=True","Sort=True")</f>
        <v>13.674331053351573</v>
      </c>
      <c r="U4447" s="43">
        <f ca="1">_xll.BInterpol('Base CDI'!$H$4:$H$28,'Base CDI'!$I$4:$I$29,S4447,"Cubic","Extrapolate=Linear","MultiX=Average","Skip=True","Sort=True")</f>
        <v>13.669562243502051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50292</v>
      </c>
      <c r="T4448" s="43">
        <f ca="1">_xll.BInterpol('Base CDI'!$H$4:$H$28,'Base CDI'!$J$4:$J$29,S4448,"Cubic","Extrapolate=Linear","MultiX=Average","Skip=True","Sort=True")</f>
        <v>13.674268125854992</v>
      </c>
      <c r="U4448" s="43">
        <f ca="1">_xll.BInterpol('Base CDI'!$H$4:$H$28,'Base CDI'!$I$4:$I$29,S4448,"Cubic","Extrapolate=Linear","MultiX=Average","Skip=True","Sort=True")</f>
        <v>13.669480164158687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50293</v>
      </c>
      <c r="T4449" s="43">
        <f ca="1">_xll.BInterpol('Base CDI'!$H$4:$H$28,'Base CDI'!$J$4:$J$29,S4449,"Cubic","Extrapolate=Linear","MultiX=Average","Skip=True","Sort=True")</f>
        <v>13.674205198358413</v>
      </c>
      <c r="U4449" s="43">
        <f ca="1">_xll.BInterpol('Base CDI'!$H$4:$H$28,'Base CDI'!$I$4:$I$29,S4449,"Cubic","Extrapolate=Linear","MultiX=Average","Skip=True","Sort=True")</f>
        <v>13.66939808481532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50294</v>
      </c>
      <c r="T4450" s="43">
        <f ca="1">_xll.BInterpol('Base CDI'!$H$4:$H$28,'Base CDI'!$J$4:$J$29,S4450,"Cubic","Extrapolate=Linear","MultiX=Average","Skip=True","Sort=True")</f>
        <v>13.674142270861832</v>
      </c>
      <c r="U4450" s="43">
        <f ca="1">_xll.BInterpol('Base CDI'!$H$4:$H$28,'Base CDI'!$I$4:$I$29,S4450,"Cubic","Extrapolate=Linear","MultiX=Average","Skip=True","Sort=True")</f>
        <v>13.669316005471956</v>
      </c>
    </row>
    <row r="4451" spans="16:21" x14ac:dyDescent="0.25">
      <c r="P4451" s="10">
        <v>40984</v>
      </c>
      <c r="Q4451">
        <v>27.95307</v>
      </c>
      <c r="S4451" s="42">
        <f t="shared" ca="1" si="74"/>
        <v>50295</v>
      </c>
      <c r="T4451" s="43">
        <f ca="1">_xll.BInterpol('Base CDI'!$H$4:$H$28,'Base CDI'!$J$4:$J$29,S4451,"Cubic","Extrapolate=Linear","MultiX=Average","Skip=True","Sort=True")</f>
        <v>13.674079343365252</v>
      </c>
      <c r="U4451" s="43">
        <f ca="1">_xll.BInterpol('Base CDI'!$H$4:$H$28,'Base CDI'!$I$4:$I$29,S4451,"Cubic","Extrapolate=Linear","MultiX=Average","Skip=True","Sort=True")</f>
        <v>13.669233926128591</v>
      </c>
    </row>
    <row r="4452" spans="16:21" x14ac:dyDescent="0.25">
      <c r="P4452" s="10">
        <v>40987</v>
      </c>
      <c r="Q4452">
        <v>27.96313</v>
      </c>
      <c r="S4452" s="42">
        <f t="shared" ca="1" si="74"/>
        <v>50296</v>
      </c>
      <c r="T4452" s="43">
        <f ca="1">_xll.BInterpol('Base CDI'!$H$4:$H$28,'Base CDI'!$J$4:$J$29,S4452,"Cubic","Extrapolate=Linear","MultiX=Average","Skip=True","Sort=True")</f>
        <v>13.674016415868673</v>
      </c>
      <c r="U4452" s="43">
        <f ca="1">_xll.BInterpol('Base CDI'!$H$4:$H$28,'Base CDI'!$I$4:$I$29,S4452,"Cubic","Extrapolate=Linear","MultiX=Average","Skip=True","Sort=True")</f>
        <v>13.669151846785224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50297</v>
      </c>
      <c r="T4453" s="43">
        <f ca="1">_xll.BInterpol('Base CDI'!$H$4:$H$28,'Base CDI'!$J$4:$J$29,S4453,"Cubic","Extrapolate=Linear","MultiX=Average","Skip=True","Sort=True")</f>
        <v>13.673953488372092</v>
      </c>
      <c r="U4453" s="43">
        <f ca="1">_xll.BInterpol('Base CDI'!$H$4:$H$28,'Base CDI'!$I$4:$I$29,S4453,"Cubic","Extrapolate=Linear","MultiX=Average","Skip=True","Sort=True")</f>
        <v>13.66906976744186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50298</v>
      </c>
      <c r="T4454" s="43">
        <f ca="1">_xll.BInterpol('Base CDI'!$H$4:$H$28,'Base CDI'!$J$4:$J$29,S4454,"Cubic","Extrapolate=Linear","MultiX=Average","Skip=True","Sort=True")</f>
        <v>13.673890560875511</v>
      </c>
      <c r="U4454" s="43">
        <f ca="1">_xll.BInterpol('Base CDI'!$H$4:$H$28,'Base CDI'!$I$4:$I$29,S4454,"Cubic","Extrapolate=Linear","MultiX=Average","Skip=True","Sort=True")</f>
        <v>13.668987688098495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50299</v>
      </c>
      <c r="T4455" s="43">
        <f ca="1">_xll.BInterpol('Base CDI'!$H$4:$H$28,'Base CDI'!$J$4:$J$29,S4455,"Cubic","Extrapolate=Linear","MultiX=Average","Skip=True","Sort=True")</f>
        <v>13.673827633378933</v>
      </c>
      <c r="U4455" s="43">
        <f ca="1">_xll.BInterpol('Base CDI'!$H$4:$H$28,'Base CDI'!$I$4:$I$29,S4455,"Cubic","Extrapolate=Linear","MultiX=Average","Skip=True","Sort=True")</f>
        <v>13.668905608755129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50300</v>
      </c>
      <c r="T4456" s="43">
        <f ca="1">_xll.BInterpol('Base CDI'!$H$4:$H$28,'Base CDI'!$J$4:$J$29,S4456,"Cubic","Extrapolate=Linear","MultiX=Average","Skip=True","Sort=True")</f>
        <v>13.673764705882352</v>
      </c>
      <c r="U4456" s="43">
        <f ca="1">_xll.BInterpol('Base CDI'!$H$4:$H$28,'Base CDI'!$I$4:$I$29,S4456,"Cubic","Extrapolate=Linear","MultiX=Average","Skip=True","Sort=True")</f>
        <v>13.668823529411764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50301</v>
      </c>
      <c r="T4457" s="43">
        <f ca="1">_xll.BInterpol('Base CDI'!$H$4:$H$28,'Base CDI'!$J$4:$J$29,S4457,"Cubic","Extrapolate=Linear","MultiX=Average","Skip=True","Sort=True")</f>
        <v>13.673701778385771</v>
      </c>
      <c r="U4457" s="43">
        <f ca="1">_xll.BInterpol('Base CDI'!$H$4:$H$28,'Base CDI'!$I$4:$I$29,S4457,"Cubic","Extrapolate=Linear","MultiX=Average","Skip=True","Sort=True")</f>
        <v>13.668741450068399</v>
      </c>
    </row>
    <row r="4458" spans="16:21" x14ac:dyDescent="0.25">
      <c r="P4458" s="10">
        <v>40995</v>
      </c>
      <c r="Q4458">
        <v>28.02355</v>
      </c>
      <c r="S4458" s="42">
        <f t="shared" ca="1" si="74"/>
        <v>50302</v>
      </c>
      <c r="T4458" s="43">
        <f ca="1">_xll.BInterpol('Base CDI'!$H$4:$H$28,'Base CDI'!$J$4:$J$29,S4458,"Cubic","Extrapolate=Linear","MultiX=Average","Skip=True","Sort=True")</f>
        <v>13.673638850889192</v>
      </c>
      <c r="U4458" s="43">
        <f ca="1">_xll.BInterpol('Base CDI'!$H$4:$H$28,'Base CDI'!$I$4:$I$29,S4458,"Cubic","Extrapolate=Linear","MultiX=Average","Skip=True","Sort=True")</f>
        <v>13.668659370725033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50303</v>
      </c>
      <c r="T4459" s="43">
        <f ca="1">_xll.BInterpol('Base CDI'!$H$4:$H$28,'Base CDI'!$J$4:$J$29,S4459,"Cubic","Extrapolate=Linear","MultiX=Average","Skip=True","Sort=True")</f>
        <v>13.673575923392612</v>
      </c>
      <c r="U4459" s="43">
        <f ca="1">_xll.BInterpol('Base CDI'!$H$4:$H$28,'Base CDI'!$I$4:$I$29,S4459,"Cubic","Extrapolate=Linear","MultiX=Average","Skip=True","Sort=True")</f>
        <v>13.668577291381668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50304</v>
      </c>
      <c r="T4460" s="43">
        <f ca="1">_xll.BInterpol('Base CDI'!$H$4:$H$28,'Base CDI'!$J$4:$J$29,S4460,"Cubic","Extrapolate=Linear","MultiX=Average","Skip=True","Sort=True")</f>
        <v>13.673512995896031</v>
      </c>
      <c r="U4460" s="43">
        <f ca="1">_xll.BInterpol('Base CDI'!$H$4:$H$28,'Base CDI'!$I$4:$I$29,S4460,"Cubic","Extrapolate=Linear","MultiX=Average","Skip=True","Sort=True")</f>
        <v>13.668495212038303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50305</v>
      </c>
      <c r="T4461" s="43">
        <f ca="1">_xll.BInterpol('Base CDI'!$H$4:$H$28,'Base CDI'!$J$4:$J$29,S4461,"Cubic","Extrapolate=Linear","MultiX=Average","Skip=True","Sort=True")</f>
        <v>13.673450068399452</v>
      </c>
      <c r="U4461" s="43">
        <f ca="1">_xll.BInterpol('Base CDI'!$H$4:$H$28,'Base CDI'!$I$4:$I$29,S4461,"Cubic","Extrapolate=Linear","MultiX=Average","Skip=True","Sort=True")</f>
        <v>13.668413132694937</v>
      </c>
    </row>
    <row r="4462" spans="16:21" x14ac:dyDescent="0.25">
      <c r="P4462" s="10">
        <v>41001</v>
      </c>
      <c r="Q4462">
        <v>28.06392</v>
      </c>
      <c r="S4462" s="42">
        <f t="shared" ca="1" si="74"/>
        <v>50306</v>
      </c>
      <c r="T4462" s="43">
        <f ca="1">_xll.BInterpol('Base CDI'!$H$4:$H$28,'Base CDI'!$J$4:$J$29,S4462,"Cubic","Extrapolate=Linear","MultiX=Average","Skip=True","Sort=True")</f>
        <v>13.673387140902872</v>
      </c>
      <c r="U4462" s="43">
        <f ca="1">_xll.BInterpol('Base CDI'!$H$4:$H$28,'Base CDI'!$I$4:$I$29,S4462,"Cubic","Extrapolate=Linear","MultiX=Average","Skip=True","Sort=True")</f>
        <v>13.668331053351572</v>
      </c>
    </row>
    <row r="4463" spans="16:21" x14ac:dyDescent="0.25">
      <c r="P4463" s="10">
        <v>41002</v>
      </c>
      <c r="Q4463">
        <v>28.07403</v>
      </c>
      <c r="S4463" s="42">
        <f t="shared" ca="1" si="74"/>
        <v>50307</v>
      </c>
      <c r="T4463" s="43">
        <f ca="1">_xll.BInterpol('Base CDI'!$H$4:$H$28,'Base CDI'!$J$4:$J$29,S4463,"Cubic","Extrapolate=Linear","MultiX=Average","Skip=True","Sort=True")</f>
        <v>13.673324213406293</v>
      </c>
      <c r="U4463" s="43">
        <f ca="1">_xll.BInterpol('Base CDI'!$H$4:$H$28,'Base CDI'!$I$4:$I$29,S4463,"Cubic","Extrapolate=Linear","MultiX=Average","Skip=True","Sort=True")</f>
        <v>13.668248974008208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50308</v>
      </c>
      <c r="T4464" s="43">
        <f ca="1">_xll.BInterpol('Base CDI'!$H$4:$H$28,'Base CDI'!$J$4:$J$29,S4464,"Cubic","Extrapolate=Linear","MultiX=Average","Skip=True","Sort=True")</f>
        <v>13.673261285909712</v>
      </c>
      <c r="U4464" s="43">
        <f ca="1">_xll.BInterpol('Base CDI'!$H$4:$H$28,'Base CDI'!$I$4:$I$29,S4464,"Cubic","Extrapolate=Linear","MultiX=Average","Skip=True","Sort=True")</f>
        <v>13.668166894664841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50309</v>
      </c>
      <c r="T4465" s="43">
        <f ca="1">_xll.BInterpol('Base CDI'!$H$4:$H$28,'Base CDI'!$J$4:$J$29,S4465,"Cubic","Extrapolate=Linear","MultiX=Average","Skip=True","Sort=True")</f>
        <v>13.673198358413131</v>
      </c>
      <c r="U4465" s="43">
        <f ca="1">_xll.BInterpol('Base CDI'!$H$4:$H$28,'Base CDI'!$I$4:$I$29,S4465,"Cubic","Extrapolate=Linear","MultiX=Average","Skip=True","Sort=True")</f>
        <v>13.668084815321476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50310</v>
      </c>
      <c r="T4466" s="43">
        <f ca="1">_xll.BInterpol('Base CDI'!$H$4:$H$28,'Base CDI'!$J$4:$J$29,S4466,"Cubic","Extrapolate=Linear","MultiX=Average","Skip=True","Sort=True")</f>
        <v>13.673135430916552</v>
      </c>
      <c r="U4466" s="43">
        <f ca="1">_xll.BInterpol('Base CDI'!$H$4:$H$28,'Base CDI'!$I$4:$I$29,S4466,"Cubic","Extrapolate=Linear","MultiX=Average","Skip=True","Sort=True")</f>
        <v>13.668002735978112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50311</v>
      </c>
      <c r="T4467" s="43">
        <f ca="1">_xll.BInterpol('Base CDI'!$H$4:$H$28,'Base CDI'!$J$4:$J$29,S4467,"Cubic","Extrapolate=Linear","MultiX=Average","Skip=True","Sort=True")</f>
        <v>13.673072503419972</v>
      </c>
      <c r="U4467" s="43">
        <f ca="1">_xll.BInterpol('Base CDI'!$H$4:$H$28,'Base CDI'!$I$4:$I$29,S4467,"Cubic","Extrapolate=Linear","MultiX=Average","Skip=True","Sort=True")</f>
        <v>13.667920656634747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50312</v>
      </c>
      <c r="T4468" s="43">
        <f ca="1">_xll.BInterpol('Base CDI'!$H$4:$H$28,'Base CDI'!$J$4:$J$29,S4468,"Cubic","Extrapolate=Linear","MultiX=Average","Skip=True","Sort=True")</f>
        <v>13.673009575923391</v>
      </c>
      <c r="U4468" s="43">
        <f ca="1">_xll.BInterpol('Base CDI'!$H$4:$H$28,'Base CDI'!$I$4:$I$29,S4468,"Cubic","Extrapolate=Linear","MultiX=Average","Skip=True","Sort=True")</f>
        <v>13.667838577291381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50313</v>
      </c>
      <c r="T4469" s="43">
        <f ca="1">_xll.BInterpol('Base CDI'!$H$4:$H$28,'Base CDI'!$J$4:$J$29,S4469,"Cubic","Extrapolate=Linear","MultiX=Average","Skip=True","Sort=True")</f>
        <v>13.672946648426812</v>
      </c>
      <c r="U4469" s="43">
        <f ca="1">_xll.BInterpol('Base CDI'!$H$4:$H$28,'Base CDI'!$I$4:$I$29,S4469,"Cubic","Extrapolate=Linear","MultiX=Average","Skip=True","Sort=True")</f>
        <v>13.667756497948016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50314</v>
      </c>
      <c r="T4470" s="43">
        <f ca="1">_xll.BInterpol('Base CDI'!$H$4:$H$28,'Base CDI'!$J$4:$J$29,S4470,"Cubic","Extrapolate=Linear","MultiX=Average","Skip=True","Sort=True")</f>
        <v>13.672883720930232</v>
      </c>
      <c r="U4470" s="43">
        <f ca="1">_xll.BInterpol('Base CDI'!$H$4:$H$28,'Base CDI'!$I$4:$I$29,S4470,"Cubic","Extrapolate=Linear","MultiX=Average","Skip=True","Sort=True")</f>
        <v>13.667674418604651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50315</v>
      </c>
      <c r="T4471" s="43">
        <f ca="1">_xll.BInterpol('Base CDI'!$H$4:$H$28,'Base CDI'!$J$4:$J$29,S4471,"Cubic","Extrapolate=Linear","MultiX=Average","Skip=True","Sort=True")</f>
        <v>13.672820793433651</v>
      </c>
      <c r="U4471" s="43">
        <f ca="1">_xll.BInterpol('Base CDI'!$H$4:$H$28,'Base CDI'!$I$4:$I$29,S4471,"Cubic","Extrapolate=Linear","MultiX=Average","Skip=True","Sort=True")</f>
        <v>13.667592339261285</v>
      </c>
    </row>
    <row r="4472" spans="16:21" x14ac:dyDescent="0.25">
      <c r="P4472" s="10">
        <v>41016</v>
      </c>
      <c r="Q4472">
        <v>28.16516</v>
      </c>
      <c r="S4472" s="42">
        <f t="shared" ca="1" si="74"/>
        <v>50316</v>
      </c>
      <c r="T4472" s="43">
        <f ca="1">_xll.BInterpol('Base CDI'!$H$4:$H$28,'Base CDI'!$J$4:$J$29,S4472,"Cubic","Extrapolate=Linear","MultiX=Average","Skip=True","Sort=True")</f>
        <v>13.672757865937072</v>
      </c>
      <c r="U4472" s="43">
        <f ca="1">_xll.BInterpol('Base CDI'!$H$4:$H$28,'Base CDI'!$I$4:$I$29,S4472,"Cubic","Extrapolate=Linear","MultiX=Average","Skip=True","Sort=True")</f>
        <v>13.66751025991792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50317</v>
      </c>
      <c r="T4473" s="43">
        <f ca="1">_xll.BInterpol('Base CDI'!$H$4:$H$28,'Base CDI'!$J$4:$J$29,S4473,"Cubic","Extrapolate=Linear","MultiX=Average","Skip=True","Sort=True")</f>
        <v>13.672694938440491</v>
      </c>
      <c r="U4473" s="43">
        <f ca="1">_xll.BInterpol('Base CDI'!$H$4:$H$28,'Base CDI'!$I$4:$I$29,S4473,"Cubic","Extrapolate=Linear","MultiX=Average","Skip=True","Sort=True")</f>
        <v>13.667428180574555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50318</v>
      </c>
      <c r="T4474" s="43">
        <f ca="1">_xll.BInterpol('Base CDI'!$H$4:$H$28,'Base CDI'!$J$4:$J$29,S4474,"Cubic","Extrapolate=Linear","MultiX=Average","Skip=True","Sort=True")</f>
        <v>13.672632010943911</v>
      </c>
      <c r="U4474" s="43">
        <f ca="1">_xll.BInterpol('Base CDI'!$H$4:$H$28,'Base CDI'!$I$4:$I$29,S4474,"Cubic","Extrapolate=Linear","MultiX=Average","Skip=True","Sort=True")</f>
        <v>13.667346101231189</v>
      </c>
    </row>
    <row r="4475" spans="16:21" x14ac:dyDescent="0.25">
      <c r="P4475" s="10">
        <v>41019</v>
      </c>
      <c r="Q4475">
        <v>28.19473</v>
      </c>
      <c r="S4475" s="42">
        <f t="shared" ca="1" si="74"/>
        <v>50319</v>
      </c>
      <c r="T4475" s="43">
        <f ca="1">_xll.BInterpol('Base CDI'!$H$4:$H$28,'Base CDI'!$J$4:$J$29,S4475,"Cubic","Extrapolate=Linear","MultiX=Average","Skip=True","Sort=True")</f>
        <v>13.672569083447332</v>
      </c>
      <c r="U4475" s="43">
        <f ca="1">_xll.BInterpol('Base CDI'!$H$4:$H$28,'Base CDI'!$I$4:$I$29,S4475,"Cubic","Extrapolate=Linear","MultiX=Average","Skip=True","Sort=True")</f>
        <v>13.667264021887824</v>
      </c>
    </row>
    <row r="4476" spans="16:21" x14ac:dyDescent="0.25">
      <c r="P4476" s="10">
        <v>41022</v>
      </c>
      <c r="Q4476">
        <v>28.2041</v>
      </c>
      <c r="S4476" s="42">
        <f t="shared" ca="1" si="74"/>
        <v>50320</v>
      </c>
      <c r="T4476" s="43">
        <f ca="1">_xll.BInterpol('Base CDI'!$H$4:$H$28,'Base CDI'!$J$4:$J$29,S4476,"Cubic","Extrapolate=Linear","MultiX=Average","Skip=True","Sort=True")</f>
        <v>13.672506155950751</v>
      </c>
      <c r="U4476" s="43">
        <f ca="1">_xll.BInterpol('Base CDI'!$H$4:$H$28,'Base CDI'!$I$4:$I$29,S4476,"Cubic","Extrapolate=Linear","MultiX=Average","Skip=True","Sort=True")</f>
        <v>13.66718194254446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50321</v>
      </c>
      <c r="T4477" s="43">
        <f ca="1">_xll.BInterpol('Base CDI'!$H$4:$H$28,'Base CDI'!$J$4:$J$29,S4477,"Cubic","Extrapolate=Linear","MultiX=Average","Skip=True","Sort=True")</f>
        <v>13.672443228454171</v>
      </c>
      <c r="U4477" s="43">
        <f ca="1">_xll.BInterpol('Base CDI'!$H$4:$H$28,'Base CDI'!$I$4:$I$29,S4477,"Cubic","Extrapolate=Linear","MultiX=Average","Skip=True","Sort=True")</f>
        <v>13.667099863201093</v>
      </c>
    </row>
    <row r="4478" spans="16:21" x14ac:dyDescent="0.25">
      <c r="P4478" s="10">
        <v>41024</v>
      </c>
      <c r="Q4478">
        <v>28.22287</v>
      </c>
      <c r="S4478" s="42">
        <f t="shared" ca="1" si="74"/>
        <v>50322</v>
      </c>
      <c r="T4478" s="43">
        <f ca="1">_xll.BInterpol('Base CDI'!$H$4:$H$28,'Base CDI'!$J$4:$J$29,S4478,"Cubic","Extrapolate=Linear","MultiX=Average","Skip=True","Sort=True")</f>
        <v>13.672380300957592</v>
      </c>
      <c r="U4478" s="43">
        <f ca="1">_xll.BInterpol('Base CDI'!$H$4:$H$28,'Base CDI'!$I$4:$I$29,S4478,"Cubic","Extrapolate=Linear","MultiX=Average","Skip=True","Sort=True")</f>
        <v>13.667017783857728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50323</v>
      </c>
      <c r="T4479" s="43">
        <f ca="1">_xll.BInterpol('Base CDI'!$H$4:$H$28,'Base CDI'!$J$4:$J$29,S4479,"Cubic","Extrapolate=Linear","MultiX=Average","Skip=True","Sort=True")</f>
        <v>13.672317373461011</v>
      </c>
      <c r="U4479" s="43">
        <f ca="1">_xll.BInterpol('Base CDI'!$H$4:$H$28,'Base CDI'!$I$4:$I$29,S4479,"Cubic","Extrapolate=Linear","MultiX=Average","Skip=True","Sort=True")</f>
        <v>13.666935704514364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50324</v>
      </c>
      <c r="T4480" s="43">
        <f ca="1">_xll.BInterpol('Base CDI'!$H$4:$H$28,'Base CDI'!$J$4:$J$29,S4480,"Cubic","Extrapolate=Linear","MultiX=Average","Skip=True","Sort=True")</f>
        <v>13.672254445964432</v>
      </c>
      <c r="U4480" s="43">
        <f ca="1">_xll.BInterpol('Base CDI'!$H$4:$H$28,'Base CDI'!$I$4:$I$29,S4480,"Cubic","Extrapolate=Linear","MultiX=Average","Skip=True","Sort=True")</f>
        <v>13.666853625170997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50325</v>
      </c>
      <c r="T4481" s="43">
        <f ca="1">_xll.BInterpol('Base CDI'!$H$4:$H$28,'Base CDI'!$J$4:$J$29,S4481,"Cubic","Extrapolate=Linear","MultiX=Average","Skip=True","Sort=True")</f>
        <v>13.672191518467852</v>
      </c>
      <c r="U4481" s="43">
        <f ca="1">_xll.BInterpol('Base CDI'!$H$4:$H$28,'Base CDI'!$I$4:$I$29,S4481,"Cubic","Extrapolate=Linear","MultiX=Average","Skip=True","Sort=True")</f>
        <v>13.666771545827633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50326</v>
      </c>
      <c r="T4482" s="43">
        <f ca="1">_xll.BInterpol('Base CDI'!$H$4:$H$28,'Base CDI'!$J$4:$J$29,S4482,"Cubic","Extrapolate=Linear","MultiX=Average","Skip=True","Sort=True")</f>
        <v>13.672128590971271</v>
      </c>
      <c r="U4482" s="43">
        <f ca="1">_xll.BInterpol('Base CDI'!$H$4:$H$28,'Base CDI'!$I$4:$I$29,S4482,"Cubic","Extrapolate=Linear","MultiX=Average","Skip=True","Sort=True")</f>
        <v>13.666689466484268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50327</v>
      </c>
      <c r="T4483" s="43">
        <f ca="1">_xll.BInterpol('Base CDI'!$H$4:$H$28,'Base CDI'!$J$4:$J$29,S4483,"Cubic","Extrapolate=Linear","MultiX=Average","Skip=True","Sort=True")</f>
        <v>13.672065663474692</v>
      </c>
      <c r="U4483" s="43">
        <f ca="1">_xll.BInterpol('Base CDI'!$H$4:$H$28,'Base CDI'!$I$4:$I$29,S4483,"Cubic","Extrapolate=Linear","MultiX=Average","Skip=True","Sort=True")</f>
        <v>13.666607387140902</v>
      </c>
    </row>
    <row r="4484" spans="16:21" x14ac:dyDescent="0.25">
      <c r="P4484" s="10">
        <v>41033</v>
      </c>
      <c r="Q4484">
        <v>28.27918</v>
      </c>
      <c r="S4484" s="42">
        <f t="shared" ca="1" si="74"/>
        <v>50328</v>
      </c>
      <c r="T4484" s="43">
        <f ca="1">_xll.BInterpol('Base CDI'!$H$4:$H$28,'Base CDI'!$J$4:$J$29,S4484,"Cubic","Extrapolate=Linear","MultiX=Average","Skip=True","Sort=True")</f>
        <v>13.672002735978111</v>
      </c>
      <c r="U4484" s="43">
        <f ca="1">_xll.BInterpol('Base CDI'!$H$4:$H$28,'Base CDI'!$I$4:$I$29,S4484,"Cubic","Extrapolate=Linear","MultiX=Average","Skip=True","Sort=True")</f>
        <v>13.666525307797537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50329</v>
      </c>
      <c r="T4485" s="43">
        <f ca="1">_xll.BInterpol('Base CDI'!$H$4:$H$28,'Base CDI'!$J$4:$J$29,S4485,"Cubic","Extrapolate=Linear","MultiX=Average","Skip=True","Sort=True")</f>
        <v>13.671939808481531</v>
      </c>
      <c r="U4485" s="43">
        <f ca="1">_xll.BInterpol('Base CDI'!$H$4:$H$28,'Base CDI'!$I$4:$I$29,S4485,"Cubic","Extrapolate=Linear","MultiX=Average","Skip=True","Sort=True")</f>
        <v>13.666443228454172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50330</v>
      </c>
      <c r="T4486" s="43">
        <f ca="1">_xll.BInterpol('Base CDI'!$H$4:$H$28,'Base CDI'!$J$4:$J$29,S4486,"Cubic","Extrapolate=Linear","MultiX=Average","Skip=True","Sort=True")</f>
        <v>13.671876880984952</v>
      </c>
      <c r="U4486" s="43">
        <f ca="1">_xll.BInterpol('Base CDI'!$H$4:$H$28,'Base CDI'!$I$4:$I$29,S4486,"Cubic","Extrapolate=Linear","MultiX=Average","Skip=True","Sort=True")</f>
        <v>13.666361149110806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50331</v>
      </c>
      <c r="T4487" s="43">
        <f ca="1">_xll.BInterpol('Base CDI'!$H$4:$H$28,'Base CDI'!$J$4:$J$29,S4487,"Cubic","Extrapolate=Linear","MultiX=Average","Skip=True","Sort=True")</f>
        <v>13.671813953488371</v>
      </c>
      <c r="U4487" s="43">
        <f ca="1">_xll.BInterpol('Base CDI'!$H$4:$H$28,'Base CDI'!$I$4:$I$29,S4487,"Cubic","Extrapolate=Linear","MultiX=Average","Skip=True","Sort=True")</f>
        <v>13.666279069767441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50332</v>
      </c>
      <c r="T4488" s="43">
        <f ca="1">_xll.BInterpol('Base CDI'!$H$4:$H$28,'Base CDI'!$J$4:$J$29,S4488,"Cubic","Extrapolate=Linear","MultiX=Average","Skip=True","Sort=True")</f>
        <v>13.67175102599179</v>
      </c>
      <c r="U4488" s="43">
        <f ca="1">_xll.BInterpol('Base CDI'!$H$4:$H$28,'Base CDI'!$I$4:$I$29,S4488,"Cubic","Extrapolate=Linear","MultiX=Average","Skip=True","Sort=True")</f>
        <v>13.666196990424076</v>
      </c>
    </row>
    <row r="4489" spans="16:21" x14ac:dyDescent="0.25">
      <c r="P4489" s="10">
        <v>41040</v>
      </c>
      <c r="Q4489">
        <v>28.32601</v>
      </c>
      <c r="S4489" s="42">
        <f t="shared" ca="1" si="74"/>
        <v>50333</v>
      </c>
      <c r="T4489" s="43">
        <f ca="1">_xll.BInterpol('Base CDI'!$H$4:$H$28,'Base CDI'!$J$4:$J$29,S4489,"Cubic","Extrapolate=Linear","MultiX=Average","Skip=True","Sort=True")</f>
        <v>13.671688098495212</v>
      </c>
      <c r="U4489" s="43">
        <f ca="1">_xll.BInterpol('Base CDI'!$H$4:$H$28,'Base CDI'!$I$4:$I$29,S4489,"Cubic","Extrapolate=Linear","MultiX=Average","Skip=True","Sort=True")</f>
        <v>13.66611491108071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50334</v>
      </c>
      <c r="T4490" s="43">
        <f ca="1">_xll.BInterpol('Base CDI'!$H$4:$H$28,'Base CDI'!$J$4:$J$29,S4490,"Cubic","Extrapolate=Linear","MultiX=Average","Skip=True","Sort=True")</f>
        <v>13.671625170998631</v>
      </c>
      <c r="U4490" s="43">
        <f ca="1">_xll.BInterpol('Base CDI'!$H$4:$H$28,'Base CDI'!$I$4:$I$29,S4490,"Cubic","Extrapolate=Linear","MultiX=Average","Skip=True","Sort=True")</f>
        <v>13.666032831737345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50335</v>
      </c>
      <c r="T4491" s="43">
        <f ca="1">_xll.BInterpol('Base CDI'!$H$4:$H$28,'Base CDI'!$J$4:$J$29,S4491,"Cubic","Extrapolate=Linear","MultiX=Average","Skip=True","Sort=True")</f>
        <v>13.67156224350205</v>
      </c>
      <c r="U4491" s="43">
        <f ca="1">_xll.BInterpol('Base CDI'!$H$4:$H$28,'Base CDI'!$I$4:$I$29,S4491,"Cubic","Extrapolate=Linear","MultiX=Average","Skip=True","Sort=True")</f>
        <v>13.66595075239398</v>
      </c>
    </row>
    <row r="4492" spans="16:21" x14ac:dyDescent="0.25">
      <c r="P4492" s="10">
        <v>41045</v>
      </c>
      <c r="Q4492">
        <v>28.35408</v>
      </c>
      <c r="S4492" s="42">
        <f t="shared" ca="1" si="75"/>
        <v>50336</v>
      </c>
      <c r="T4492" s="43">
        <f ca="1">_xll.BInterpol('Base CDI'!$H$4:$H$28,'Base CDI'!$J$4:$J$29,S4492,"Cubic","Extrapolate=Linear","MultiX=Average","Skip=True","Sort=True")</f>
        <v>13.671499316005471</v>
      </c>
      <c r="U4492" s="43">
        <f ca="1">_xll.BInterpol('Base CDI'!$H$4:$H$28,'Base CDI'!$I$4:$I$29,S4492,"Cubic","Extrapolate=Linear","MultiX=Average","Skip=True","Sort=True")</f>
        <v>13.665868673050614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50337</v>
      </c>
      <c r="T4493" s="43">
        <f ca="1">_xll.BInterpol('Base CDI'!$H$4:$H$28,'Base CDI'!$J$4:$J$29,S4493,"Cubic","Extrapolate=Linear","MultiX=Average","Skip=True","Sort=True")</f>
        <v>13.671436388508891</v>
      </c>
      <c r="U4493" s="43">
        <f ca="1">_xll.BInterpol('Base CDI'!$H$4:$H$28,'Base CDI'!$I$4:$I$29,S4493,"Cubic","Extrapolate=Linear","MultiX=Average","Skip=True","Sort=True")</f>
        <v>13.665786593707249</v>
      </c>
    </row>
    <row r="4494" spans="16:21" x14ac:dyDescent="0.25">
      <c r="P4494" s="10">
        <v>41047</v>
      </c>
      <c r="Q4494">
        <v>28.37293</v>
      </c>
      <c r="S4494" s="42">
        <f t="shared" ca="1" si="75"/>
        <v>50338</v>
      </c>
      <c r="T4494" s="43">
        <f ca="1">_xll.BInterpol('Base CDI'!$H$4:$H$28,'Base CDI'!$J$4:$J$29,S4494,"Cubic","Extrapolate=Linear","MultiX=Average","Skip=True","Sort=True")</f>
        <v>13.67137346101231</v>
      </c>
      <c r="U4494" s="43">
        <f ca="1">_xll.BInterpol('Base CDI'!$H$4:$H$28,'Base CDI'!$I$4:$I$29,S4494,"Cubic","Extrapolate=Linear","MultiX=Average","Skip=True","Sort=True")</f>
        <v>13.665704514363885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50339</v>
      </c>
      <c r="T4495" s="43">
        <f ca="1">_xll.BInterpol('Base CDI'!$H$4:$H$28,'Base CDI'!$J$4:$J$29,S4495,"Cubic","Extrapolate=Linear","MultiX=Average","Skip=True","Sort=True")</f>
        <v>13.671310533515731</v>
      </c>
      <c r="U4495" s="43">
        <f ca="1">_xll.BInterpol('Base CDI'!$H$4:$H$28,'Base CDI'!$I$4:$I$29,S4495,"Cubic","Extrapolate=Linear","MultiX=Average","Skip=True","Sort=True")</f>
        <v>13.66562243502052</v>
      </c>
    </row>
    <row r="4496" spans="16:21" x14ac:dyDescent="0.25">
      <c r="P4496" s="10">
        <v>41051</v>
      </c>
      <c r="Q4496">
        <v>28.39181</v>
      </c>
      <c r="S4496" s="42">
        <f t="shared" ca="1" si="75"/>
        <v>50340</v>
      </c>
      <c r="T4496" s="43">
        <f ca="1">_xll.BInterpol('Base CDI'!$H$4:$H$28,'Base CDI'!$J$4:$J$29,S4496,"Cubic","Extrapolate=Linear","MultiX=Average","Skip=True","Sort=True")</f>
        <v>13.671247606019151</v>
      </c>
      <c r="U4496" s="43">
        <f ca="1">_xll.BInterpol('Base CDI'!$H$4:$H$28,'Base CDI'!$I$4:$I$29,S4496,"Cubic","Extrapolate=Linear","MultiX=Average","Skip=True","Sort=True")</f>
        <v>13.665540355677154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50341</v>
      </c>
      <c r="T4497" s="43">
        <f ca="1">_xll.BInterpol('Base CDI'!$H$4:$H$28,'Base CDI'!$J$4:$J$29,S4497,"Cubic","Extrapolate=Linear","MultiX=Average","Skip=True","Sort=True")</f>
        <v>13.671184678522572</v>
      </c>
      <c r="U4497" s="43">
        <f ca="1">_xll.BInterpol('Base CDI'!$H$4:$H$28,'Base CDI'!$I$4:$I$29,S4497,"Cubic","Extrapolate=Linear","MultiX=Average","Skip=True","Sort=True")</f>
        <v>13.665458276333789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50342</v>
      </c>
      <c r="T4498" s="43">
        <f ca="1">_xll.BInterpol('Base CDI'!$H$4:$H$28,'Base CDI'!$J$4:$J$29,S4498,"Cubic","Extrapolate=Linear","MultiX=Average","Skip=True","Sort=True")</f>
        <v>13.671121751025991</v>
      </c>
      <c r="U4498" s="43">
        <f ca="1">_xll.BInterpol('Base CDI'!$H$4:$H$28,'Base CDI'!$I$4:$I$29,S4498,"Cubic","Extrapolate=Linear","MultiX=Average","Skip=True","Sort=True")</f>
        <v>13.665376196990424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50343</v>
      </c>
      <c r="T4499" s="43">
        <f ca="1">_xll.BInterpol('Base CDI'!$H$4:$H$28,'Base CDI'!$J$4:$J$29,S4499,"Cubic","Extrapolate=Linear","MultiX=Average","Skip=True","Sort=True")</f>
        <v>13.67105882352941</v>
      </c>
      <c r="U4499" s="43">
        <f ca="1">_xll.BInterpol('Base CDI'!$H$4:$H$28,'Base CDI'!$I$4:$I$29,S4499,"Cubic","Extrapolate=Linear","MultiX=Average","Skip=True","Sort=True")</f>
        <v>13.665294117647058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50344</v>
      </c>
      <c r="T4500" s="43">
        <f ca="1">_xll.BInterpol('Base CDI'!$H$4:$H$28,'Base CDI'!$J$4:$J$29,S4500,"Cubic","Extrapolate=Linear","MultiX=Average","Skip=True","Sort=True")</f>
        <v>13.670995896032831</v>
      </c>
      <c r="U4500" s="43">
        <f ca="1">_xll.BInterpol('Base CDI'!$H$4:$H$28,'Base CDI'!$I$4:$I$29,S4500,"Cubic","Extrapolate=Linear","MultiX=Average","Skip=True","Sort=True")</f>
        <v>13.665212038303693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50345</v>
      </c>
      <c r="T4501" s="43">
        <f ca="1">_xll.BInterpol('Base CDI'!$H$4:$H$28,'Base CDI'!$J$4:$J$29,S4501,"Cubic","Extrapolate=Linear","MultiX=Average","Skip=True","Sort=True")</f>
        <v>13.670932968536251</v>
      </c>
      <c r="U4501" s="43">
        <f ca="1">_xll.BInterpol('Base CDI'!$H$4:$H$28,'Base CDI'!$I$4:$I$29,S4501,"Cubic","Extrapolate=Linear","MultiX=Average","Skip=True","Sort=True")</f>
        <v>13.665129958960328</v>
      </c>
    </row>
    <row r="4502" spans="16:21" x14ac:dyDescent="0.25">
      <c r="P4502" s="10">
        <v>41059</v>
      </c>
      <c r="Q4502">
        <v>28.44877</v>
      </c>
      <c r="S4502" s="42">
        <f t="shared" ca="1" si="75"/>
        <v>50346</v>
      </c>
      <c r="T4502" s="43">
        <f ca="1">_xll.BInterpol('Base CDI'!$H$4:$H$28,'Base CDI'!$J$4:$J$29,S4502,"Cubic","Extrapolate=Linear","MultiX=Average","Skip=True","Sort=True")</f>
        <v>13.67087004103967</v>
      </c>
      <c r="U4502" s="43">
        <f ca="1">_xll.BInterpol('Base CDI'!$H$4:$H$28,'Base CDI'!$I$4:$I$29,S4502,"Cubic","Extrapolate=Linear","MultiX=Average","Skip=True","Sort=True")</f>
        <v>13.665047879616962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50347</v>
      </c>
      <c r="T4503" s="43">
        <f ca="1">_xll.BInterpol('Base CDI'!$H$4:$H$28,'Base CDI'!$J$4:$J$29,S4503,"Cubic","Extrapolate=Linear","MultiX=Average","Skip=True","Sort=True")</f>
        <v>13.670807113543091</v>
      </c>
      <c r="U4503" s="43">
        <f ca="1">_xll.BInterpol('Base CDI'!$H$4:$H$28,'Base CDI'!$I$4:$I$29,S4503,"Cubic","Extrapolate=Linear","MultiX=Average","Skip=True","Sort=True")</f>
        <v>13.664965800273597</v>
      </c>
    </row>
    <row r="4504" spans="16:21" x14ac:dyDescent="0.25">
      <c r="P4504" s="10">
        <v>41061</v>
      </c>
      <c r="Q4504">
        <v>28.46734</v>
      </c>
      <c r="S4504" s="42">
        <f t="shared" ca="1" si="75"/>
        <v>50348</v>
      </c>
      <c r="T4504" s="43">
        <f ca="1">_xll.BInterpol('Base CDI'!$H$4:$H$28,'Base CDI'!$J$4:$J$29,S4504,"Cubic","Extrapolate=Linear","MultiX=Average","Skip=True","Sort=True")</f>
        <v>13.670744186046511</v>
      </c>
      <c r="U4504" s="43">
        <f ca="1">_xll.BInterpol('Base CDI'!$H$4:$H$28,'Base CDI'!$I$4:$I$29,S4504,"Cubic","Extrapolate=Linear","MultiX=Average","Skip=True","Sort=True")</f>
        <v>13.664883720930233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50349</v>
      </c>
      <c r="T4505" s="43">
        <f ca="1">_xll.BInterpol('Base CDI'!$H$4:$H$28,'Base CDI'!$J$4:$J$29,S4505,"Cubic","Extrapolate=Linear","MultiX=Average","Skip=True","Sort=True")</f>
        <v>13.67068125854993</v>
      </c>
      <c r="U4505" s="43">
        <f ca="1">_xll.BInterpol('Base CDI'!$H$4:$H$28,'Base CDI'!$I$4:$I$29,S4505,"Cubic","Extrapolate=Linear","MultiX=Average","Skip=True","Sort=True")</f>
        <v>13.664801641586866</v>
      </c>
    </row>
    <row r="4506" spans="16:21" x14ac:dyDescent="0.25">
      <c r="P4506" s="10">
        <v>41065</v>
      </c>
      <c r="Q4506">
        <v>28.48546</v>
      </c>
      <c r="S4506" s="42">
        <f t="shared" ca="1" si="75"/>
        <v>50350</v>
      </c>
      <c r="T4506" s="43">
        <f ca="1">_xll.BInterpol('Base CDI'!$H$4:$H$28,'Base CDI'!$J$4:$J$29,S4506,"Cubic","Extrapolate=Linear","MultiX=Average","Skip=True","Sort=True")</f>
        <v>13.670618331053351</v>
      </c>
      <c r="U4506" s="43">
        <f ca="1">_xll.BInterpol('Base CDI'!$H$4:$H$28,'Base CDI'!$I$4:$I$29,S4506,"Cubic","Extrapolate=Linear","MultiX=Average","Skip=True","Sort=True")</f>
        <v>13.664719562243501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50351</v>
      </c>
      <c r="T4507" s="43">
        <f ca="1">_xll.BInterpol('Base CDI'!$H$4:$H$28,'Base CDI'!$J$4:$J$29,S4507,"Cubic","Extrapolate=Linear","MultiX=Average","Skip=True","Sort=True")</f>
        <v>13.67055540355677</v>
      </c>
      <c r="U4507" s="43">
        <f ca="1">_xll.BInterpol('Base CDI'!$H$4:$H$28,'Base CDI'!$I$4:$I$29,S4507,"Cubic","Extrapolate=Linear","MultiX=Average","Skip=True","Sort=True")</f>
        <v>13.664637482900137</v>
      </c>
    </row>
    <row r="4508" spans="16:21" x14ac:dyDescent="0.25">
      <c r="P4508" s="10">
        <v>41068</v>
      </c>
      <c r="Q4508">
        <v>28.50357</v>
      </c>
      <c r="S4508" s="42">
        <f t="shared" ca="1" si="75"/>
        <v>50352</v>
      </c>
      <c r="T4508" s="43">
        <f ca="1">_xll.BInterpol('Base CDI'!$H$4:$H$28,'Base CDI'!$J$4:$J$29,S4508,"Cubic","Extrapolate=Linear","MultiX=Average","Skip=True","Sort=True")</f>
        <v>13.67049247606019</v>
      </c>
      <c r="U4508" s="43">
        <f ca="1">_xll.BInterpol('Base CDI'!$H$4:$H$28,'Base CDI'!$I$4:$I$29,S4508,"Cubic","Extrapolate=Linear","MultiX=Average","Skip=True","Sort=True")</f>
        <v>13.66455540355677</v>
      </c>
    </row>
    <row r="4509" spans="16:21" x14ac:dyDescent="0.25">
      <c r="P4509" s="10">
        <v>41071</v>
      </c>
      <c r="Q4509">
        <v>28.51266</v>
      </c>
      <c r="S4509" s="42">
        <f t="shared" ca="1" si="75"/>
        <v>50353</v>
      </c>
      <c r="T4509" s="43">
        <f ca="1">_xll.BInterpol('Base CDI'!$H$4:$H$28,'Base CDI'!$J$4:$J$29,S4509,"Cubic","Extrapolate=Linear","MultiX=Average","Skip=True","Sort=True")</f>
        <v>13.670429548563611</v>
      </c>
      <c r="U4509" s="43">
        <f ca="1">_xll.BInterpol('Base CDI'!$H$4:$H$28,'Base CDI'!$I$4:$I$29,S4509,"Cubic","Extrapolate=Linear","MultiX=Average","Skip=True","Sort=True")</f>
        <v>13.664473324213406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50354</v>
      </c>
      <c r="T4510" s="43">
        <f ca="1">_xll.BInterpol('Base CDI'!$H$4:$H$28,'Base CDI'!$J$4:$J$29,S4510,"Cubic","Extrapolate=Linear","MultiX=Average","Skip=True","Sort=True")</f>
        <v>13.67036662106703</v>
      </c>
      <c r="U4510" s="43">
        <f ca="1">_xll.BInterpol('Base CDI'!$H$4:$H$28,'Base CDI'!$I$4:$I$29,S4510,"Cubic","Extrapolate=Linear","MultiX=Average","Skip=True","Sort=True")</f>
        <v>13.664391244870041</v>
      </c>
    </row>
    <row r="4511" spans="16:21" x14ac:dyDescent="0.25">
      <c r="P4511" s="10">
        <v>41073</v>
      </c>
      <c r="Q4511">
        <v>28.53077</v>
      </c>
      <c r="S4511" s="42">
        <f t="shared" ca="1" si="75"/>
        <v>50355</v>
      </c>
      <c r="T4511" s="43">
        <f ca="1">_xll.BInterpol('Base CDI'!$H$4:$H$28,'Base CDI'!$J$4:$J$29,S4511,"Cubic","Extrapolate=Linear","MultiX=Average","Skip=True","Sort=True")</f>
        <v>13.67030369357045</v>
      </c>
      <c r="U4511" s="43">
        <f ca="1">_xll.BInterpol('Base CDI'!$H$4:$H$28,'Base CDI'!$I$4:$I$29,S4511,"Cubic","Extrapolate=Linear","MultiX=Average","Skip=True","Sort=True")</f>
        <v>13.664309165526674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50356</v>
      </c>
      <c r="T4512" s="43">
        <f ca="1">_xll.BInterpol('Base CDI'!$H$4:$H$28,'Base CDI'!$J$4:$J$29,S4512,"Cubic","Extrapolate=Linear","MultiX=Average","Skip=True","Sort=True")</f>
        <v>13.670240766073871</v>
      </c>
      <c r="U4512" s="43">
        <f ca="1">_xll.BInterpol('Base CDI'!$H$4:$H$28,'Base CDI'!$I$4:$I$29,S4512,"Cubic","Extrapolate=Linear","MultiX=Average","Skip=True","Sort=True")</f>
        <v>13.66422708618331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50357</v>
      </c>
      <c r="T4513" s="43">
        <f ca="1">_xll.BInterpol('Base CDI'!$H$4:$H$28,'Base CDI'!$J$4:$J$29,S4513,"Cubic","Extrapolate=Linear","MultiX=Average","Skip=True","Sort=True")</f>
        <v>13.67017783857729</v>
      </c>
      <c r="U4513" s="43">
        <f ca="1">_xll.BInterpol('Base CDI'!$H$4:$H$28,'Base CDI'!$I$4:$I$29,S4513,"Cubic","Extrapolate=Linear","MultiX=Average","Skip=True","Sort=True")</f>
        <v>13.664145006839945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50358</v>
      </c>
      <c r="T4514" s="43">
        <f ca="1">_xll.BInterpol('Base CDI'!$H$4:$H$28,'Base CDI'!$J$4:$J$29,S4514,"Cubic","Extrapolate=Linear","MultiX=Average","Skip=True","Sort=True")</f>
        <v>13.670114911080711</v>
      </c>
      <c r="U4514" s="43">
        <f ca="1">_xll.BInterpol('Base CDI'!$H$4:$H$28,'Base CDI'!$I$4:$I$29,S4514,"Cubic","Extrapolate=Linear","MultiX=Average","Skip=True","Sort=True")</f>
        <v>13.664062927496579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50359</v>
      </c>
      <c r="T4515" s="43">
        <f ca="1">_xll.BInterpol('Base CDI'!$H$4:$H$28,'Base CDI'!$J$4:$J$29,S4515,"Cubic","Extrapolate=Linear","MultiX=Average","Skip=True","Sort=True")</f>
        <v>13.670051983584131</v>
      </c>
      <c r="U4515" s="43">
        <f ca="1">_xll.BInterpol('Base CDI'!$H$4:$H$28,'Base CDI'!$I$4:$I$29,S4515,"Cubic","Extrapolate=Linear","MultiX=Average","Skip=True","Sort=True")</f>
        <v>13.663980848153214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50360</v>
      </c>
      <c r="T4516" s="43">
        <f ca="1">_xll.BInterpol('Base CDI'!$H$4:$H$28,'Base CDI'!$J$4:$J$29,S4516,"Cubic","Extrapolate=Linear","MultiX=Average","Skip=True","Sort=True")</f>
        <v>13.66998905608755</v>
      </c>
      <c r="U4516" s="43">
        <f ca="1">_xll.BInterpol('Base CDI'!$H$4:$H$28,'Base CDI'!$I$4:$I$29,S4516,"Cubic","Extrapolate=Linear","MultiX=Average","Skip=True","Sort=True")</f>
        <v>13.663898768809849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50361</v>
      </c>
      <c r="T4517" s="43">
        <f ca="1">_xll.BInterpol('Base CDI'!$H$4:$H$28,'Base CDI'!$J$4:$J$29,S4517,"Cubic","Extrapolate=Linear","MultiX=Average","Skip=True","Sort=True")</f>
        <v>13.669926128590971</v>
      </c>
      <c r="U4517" s="43">
        <f ca="1">_xll.BInterpol('Base CDI'!$H$4:$H$28,'Base CDI'!$I$4:$I$29,S4517,"Cubic","Extrapolate=Linear","MultiX=Average","Skip=True","Sort=True")</f>
        <v>13.663816689466483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50362</v>
      </c>
      <c r="T4518" s="43">
        <f ca="1">_xll.BInterpol('Base CDI'!$H$4:$H$28,'Base CDI'!$J$4:$J$29,S4518,"Cubic","Extrapolate=Linear","MultiX=Average","Skip=True","Sort=True")</f>
        <v>13.66986320109439</v>
      </c>
      <c r="U4518" s="43">
        <f ca="1">_xll.BInterpol('Base CDI'!$H$4:$H$28,'Base CDI'!$I$4:$I$29,S4518,"Cubic","Extrapolate=Linear","MultiX=Average","Skip=True","Sort=True")</f>
        <v>13.663734610123118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50363</v>
      </c>
      <c r="T4519" s="43">
        <f ca="1">_xll.BInterpol('Base CDI'!$H$4:$H$28,'Base CDI'!$J$4:$J$29,S4519,"Cubic","Extrapolate=Linear","MultiX=Average","Skip=True","Sort=True")</f>
        <v>13.66980027359781</v>
      </c>
      <c r="U4519" s="43">
        <f ca="1">_xll.BInterpol('Base CDI'!$H$4:$H$28,'Base CDI'!$I$4:$I$29,S4519,"Cubic","Extrapolate=Linear","MultiX=Average","Skip=True","Sort=True")</f>
        <v>13.663652530779753</v>
      </c>
    </row>
    <row r="4520" spans="16:21" x14ac:dyDescent="0.25">
      <c r="P4520" s="10">
        <v>41086</v>
      </c>
      <c r="Q4520">
        <v>28.61262</v>
      </c>
      <c r="S4520" s="42">
        <f t="shared" ca="1" si="75"/>
        <v>50364</v>
      </c>
      <c r="T4520" s="43">
        <f ca="1">_xll.BInterpol('Base CDI'!$H$4:$H$28,'Base CDI'!$J$4:$J$29,S4520,"Cubic","Extrapolate=Linear","MultiX=Average","Skip=True","Sort=True")</f>
        <v>13.669737346101231</v>
      </c>
      <c r="U4520" s="43">
        <f ca="1">_xll.BInterpol('Base CDI'!$H$4:$H$28,'Base CDI'!$I$4:$I$29,S4520,"Cubic","Extrapolate=Linear","MultiX=Average","Skip=True","Sort=True")</f>
        <v>13.663570451436387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50365</v>
      </c>
      <c r="T4521" s="43">
        <f ca="1">_xll.BInterpol('Base CDI'!$H$4:$H$28,'Base CDI'!$J$4:$J$29,S4521,"Cubic","Extrapolate=Linear","MultiX=Average","Skip=True","Sort=True")</f>
        <v>13.66967441860465</v>
      </c>
      <c r="U4521" s="43">
        <f ca="1">_xll.BInterpol('Base CDI'!$H$4:$H$28,'Base CDI'!$I$4:$I$29,S4521,"Cubic","Extrapolate=Linear","MultiX=Average","Skip=True","Sort=True")</f>
        <v>13.663488372093022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50366</v>
      </c>
      <c r="T4522" s="43">
        <f ca="1">_xll.BInterpol('Base CDI'!$H$4:$H$28,'Base CDI'!$J$4:$J$29,S4522,"Cubic","Extrapolate=Linear","MultiX=Average","Skip=True","Sort=True")</f>
        <v>13.66961149110807</v>
      </c>
      <c r="U4522" s="43">
        <f ca="1">_xll.BInterpol('Base CDI'!$H$4:$H$28,'Base CDI'!$I$4:$I$29,S4522,"Cubic","Extrapolate=Linear","MultiX=Average","Skip=True","Sort=True")</f>
        <v>13.663406292749658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50367</v>
      </c>
      <c r="T4523" s="43">
        <f ca="1">_xll.BInterpol('Base CDI'!$H$4:$H$28,'Base CDI'!$J$4:$J$29,S4523,"Cubic","Extrapolate=Linear","MultiX=Average","Skip=True","Sort=True")</f>
        <v>13.669548563611491</v>
      </c>
      <c r="U4523" s="43">
        <f ca="1">_xll.BInterpol('Base CDI'!$H$4:$H$28,'Base CDI'!$I$4:$I$29,S4523,"Cubic","Extrapolate=Linear","MultiX=Average","Skip=True","Sort=True")</f>
        <v>13.663324213406293</v>
      </c>
    </row>
    <row r="4524" spans="16:21" x14ac:dyDescent="0.25">
      <c r="P4524" s="10">
        <v>41092</v>
      </c>
      <c r="Q4524">
        <v>28.64913</v>
      </c>
      <c r="S4524" s="42">
        <f t="shared" ca="1" si="75"/>
        <v>50368</v>
      </c>
      <c r="T4524" s="43">
        <f ca="1">_xll.BInterpol('Base CDI'!$H$4:$H$28,'Base CDI'!$J$4:$J$29,S4524,"Cubic","Extrapolate=Linear","MultiX=Average","Skip=True","Sort=True")</f>
        <v>13.66948563611491</v>
      </c>
      <c r="U4524" s="43">
        <f ca="1">_xll.BInterpol('Base CDI'!$H$4:$H$28,'Base CDI'!$I$4:$I$29,S4524,"Cubic","Extrapolate=Linear","MultiX=Average","Skip=True","Sort=True")</f>
        <v>13.663242134062926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50369</v>
      </c>
      <c r="T4525" s="43">
        <f ca="1">_xll.BInterpol('Base CDI'!$H$4:$H$28,'Base CDI'!$J$4:$J$29,S4525,"Cubic","Extrapolate=Linear","MultiX=Average","Skip=True","Sort=True")</f>
        <v>13.669422708618329</v>
      </c>
      <c r="U4525" s="43">
        <f ca="1">_xll.BInterpol('Base CDI'!$H$4:$H$28,'Base CDI'!$I$4:$I$29,S4525,"Cubic","Extrapolate=Linear","MultiX=Average","Skip=True","Sort=True")</f>
        <v>13.663160054719562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50370</v>
      </c>
      <c r="T4526" s="43">
        <f ca="1">_xll.BInterpol('Base CDI'!$H$4:$H$28,'Base CDI'!$J$4:$J$29,S4526,"Cubic","Extrapolate=Linear","MultiX=Average","Skip=True","Sort=True")</f>
        <v>13.66935978112175</v>
      </c>
      <c r="U4526" s="43">
        <f ca="1">_xll.BInterpol('Base CDI'!$H$4:$H$28,'Base CDI'!$I$4:$I$29,S4526,"Cubic","Extrapolate=Linear","MultiX=Average","Skip=True","Sort=True")</f>
        <v>13.663077975376197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50371</v>
      </c>
      <c r="T4527" s="43">
        <f ca="1">_xll.BInterpol('Base CDI'!$H$4:$H$28,'Base CDI'!$J$4:$J$29,S4527,"Cubic","Extrapolate=Linear","MultiX=Average","Skip=True","Sort=True")</f>
        <v>13.66929685362517</v>
      </c>
      <c r="U4527" s="43">
        <f ca="1">_xll.BInterpol('Base CDI'!$H$4:$H$28,'Base CDI'!$I$4:$I$29,S4527,"Cubic","Extrapolate=Linear","MultiX=Average","Skip=True","Sort=True")</f>
        <v>13.662995896032831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50372</v>
      </c>
      <c r="T4528" s="43">
        <f ca="1">_xll.BInterpol('Base CDI'!$H$4:$H$28,'Base CDI'!$J$4:$J$29,S4528,"Cubic","Extrapolate=Linear","MultiX=Average","Skip=True","Sort=True")</f>
        <v>13.669233926128589</v>
      </c>
      <c r="U4528" s="43">
        <f ca="1">_xll.BInterpol('Base CDI'!$H$4:$H$28,'Base CDI'!$I$4:$I$29,S4528,"Cubic","Extrapolate=Linear","MultiX=Average","Skip=True","Sort=True")</f>
        <v>13.662913816689466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50373</v>
      </c>
      <c r="T4529" s="43">
        <f ca="1">_xll.BInterpol('Base CDI'!$H$4:$H$28,'Base CDI'!$J$4:$J$29,S4529,"Cubic","Extrapolate=Linear","MultiX=Average","Skip=True","Sort=True")</f>
        <v>13.66917099863201</v>
      </c>
      <c r="U4529" s="43">
        <f ca="1">_xll.BInterpol('Base CDI'!$H$4:$H$28,'Base CDI'!$I$4:$I$29,S4529,"Cubic","Extrapolate=Linear","MultiX=Average","Skip=True","Sort=True")</f>
        <v>13.662831737346101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50374</v>
      </c>
      <c r="T4530" s="43">
        <f ca="1">_xll.BInterpol('Base CDI'!$H$4:$H$28,'Base CDI'!$J$4:$J$29,S4530,"Cubic","Extrapolate=Linear","MultiX=Average","Skip=True","Sort=True")</f>
        <v>13.66910807113543</v>
      </c>
      <c r="U4530" s="43">
        <f ca="1">_xll.BInterpol('Base CDI'!$H$4:$H$28,'Base CDI'!$I$4:$I$29,S4530,"Cubic","Extrapolate=Linear","MultiX=Average","Skip=True","Sort=True")</f>
        <v>13.662749658002735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50375</v>
      </c>
      <c r="T4531" s="43">
        <f ca="1">_xll.BInterpol('Base CDI'!$H$4:$H$28,'Base CDI'!$J$4:$J$29,S4531,"Cubic","Extrapolate=Linear","MultiX=Average","Skip=True","Sort=True")</f>
        <v>13.669045143638851</v>
      </c>
      <c r="U4531" s="43">
        <f ca="1">_xll.BInterpol('Base CDI'!$H$4:$H$28,'Base CDI'!$I$4:$I$29,S4531,"Cubic","Extrapolate=Linear","MultiX=Average","Skip=True","Sort=True")</f>
        <v>13.66266757865937</v>
      </c>
    </row>
    <row r="4532" spans="16:21" x14ac:dyDescent="0.25">
      <c r="P4532" s="10">
        <v>41102</v>
      </c>
      <c r="Q4532">
        <v>28.72213</v>
      </c>
      <c r="S4532" s="42">
        <f t="shared" ca="1" si="75"/>
        <v>50376</v>
      </c>
      <c r="T4532" s="43">
        <f ca="1">_xll.BInterpol('Base CDI'!$H$4:$H$28,'Base CDI'!$J$4:$J$29,S4532,"Cubic","Extrapolate=Linear","MultiX=Average","Skip=True","Sort=True")</f>
        <v>13.66898221614227</v>
      </c>
      <c r="U4532" s="43">
        <f ca="1">_xll.BInterpol('Base CDI'!$H$4:$H$28,'Base CDI'!$I$4:$I$29,S4532,"Cubic","Extrapolate=Linear","MultiX=Average","Skip=True","Sort=True")</f>
        <v>13.662585499316005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50377</v>
      </c>
      <c r="T4533" s="43">
        <f ca="1">_xll.BInterpol('Base CDI'!$H$4:$H$28,'Base CDI'!$J$4:$J$29,S4533,"Cubic","Extrapolate=Linear","MultiX=Average","Skip=True","Sort=True")</f>
        <v>13.668919288645689</v>
      </c>
      <c r="U4533" s="43">
        <f ca="1">_xll.BInterpol('Base CDI'!$H$4:$H$28,'Base CDI'!$I$4:$I$29,S4533,"Cubic","Extrapolate=Linear","MultiX=Average","Skip=True","Sort=True")</f>
        <v>13.662503419972639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50378</v>
      </c>
      <c r="T4534" s="43">
        <f ca="1">_xll.BInterpol('Base CDI'!$H$4:$H$28,'Base CDI'!$J$4:$J$29,S4534,"Cubic","Extrapolate=Linear","MultiX=Average","Skip=True","Sort=True")</f>
        <v>13.668856361149111</v>
      </c>
      <c r="U4534" s="43">
        <f ca="1">_xll.BInterpol('Base CDI'!$H$4:$H$28,'Base CDI'!$I$4:$I$29,S4534,"Cubic","Extrapolate=Linear","MultiX=Average","Skip=True","Sort=True")</f>
        <v>13.662421340629274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50379</v>
      </c>
      <c r="T4535" s="43">
        <f ca="1">_xll.BInterpol('Base CDI'!$H$4:$H$28,'Base CDI'!$J$4:$J$29,S4535,"Cubic","Extrapolate=Linear","MultiX=Average","Skip=True","Sort=True")</f>
        <v>13.66879343365253</v>
      </c>
      <c r="U4535" s="43">
        <f ca="1">_xll.BInterpol('Base CDI'!$H$4:$H$28,'Base CDI'!$I$4:$I$29,S4535,"Cubic","Extrapolate=Linear","MultiX=Average","Skip=True","Sort=True")</f>
        <v>13.66233926128591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50380</v>
      </c>
      <c r="T4536" s="43">
        <f ca="1">_xll.BInterpol('Base CDI'!$H$4:$H$28,'Base CDI'!$J$4:$J$29,S4536,"Cubic","Extrapolate=Linear","MultiX=Average","Skip=True","Sort=True")</f>
        <v>13.668730506155949</v>
      </c>
      <c r="U4536" s="43">
        <f ca="1">_xll.BInterpol('Base CDI'!$H$4:$H$28,'Base CDI'!$I$4:$I$29,S4536,"Cubic","Extrapolate=Linear","MultiX=Average","Skip=True","Sort=True")</f>
        <v>13.662257181942543</v>
      </c>
    </row>
    <row r="4537" spans="16:21" x14ac:dyDescent="0.25">
      <c r="P4537" s="10">
        <v>41109</v>
      </c>
      <c r="Q4537">
        <v>28.76512</v>
      </c>
      <c r="S4537" s="42">
        <f t="shared" ca="1" si="75"/>
        <v>50381</v>
      </c>
      <c r="T4537" s="43">
        <f ca="1">_xll.BInterpol('Base CDI'!$H$4:$H$28,'Base CDI'!$J$4:$J$29,S4537,"Cubic","Extrapolate=Linear","MultiX=Average","Skip=True","Sort=True")</f>
        <v>13.66866757865937</v>
      </c>
      <c r="U4537" s="43">
        <f ca="1">_xll.BInterpol('Base CDI'!$H$4:$H$28,'Base CDI'!$I$4:$I$29,S4537,"Cubic","Extrapolate=Linear","MultiX=Average","Skip=True","Sort=True")</f>
        <v>13.662175102599178</v>
      </c>
    </row>
    <row r="4538" spans="16:21" x14ac:dyDescent="0.25">
      <c r="P4538" s="10">
        <v>41110</v>
      </c>
      <c r="Q4538">
        <v>28.77373</v>
      </c>
      <c r="S4538" s="42">
        <f t="shared" ca="1" si="75"/>
        <v>50382</v>
      </c>
      <c r="T4538" s="43">
        <f ca="1">_xll.BInterpol('Base CDI'!$H$4:$H$28,'Base CDI'!$J$4:$J$29,S4538,"Cubic","Extrapolate=Linear","MultiX=Average","Skip=True","Sort=True")</f>
        <v>13.66860465116279</v>
      </c>
      <c r="U4538" s="43">
        <f ca="1">_xll.BInterpol('Base CDI'!$H$4:$H$28,'Base CDI'!$I$4:$I$29,S4538,"Cubic","Extrapolate=Linear","MultiX=Average","Skip=True","Sort=True")</f>
        <v>13.662093023255814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50383</v>
      </c>
      <c r="T4539" s="43">
        <f ca="1">_xll.BInterpol('Base CDI'!$H$4:$H$28,'Base CDI'!$J$4:$J$29,S4539,"Cubic","Extrapolate=Linear","MultiX=Average","Skip=True","Sort=True")</f>
        <v>13.668541723666209</v>
      </c>
      <c r="U4539" s="43">
        <f ca="1">_xll.BInterpol('Base CDI'!$H$4:$H$28,'Base CDI'!$I$4:$I$29,S4539,"Cubic","Extrapolate=Linear","MultiX=Average","Skip=True","Sort=True")</f>
        <v>13.662010943912447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50384</v>
      </c>
      <c r="T4540" s="43">
        <f ca="1">_xll.BInterpol('Base CDI'!$H$4:$H$28,'Base CDI'!$J$4:$J$29,S4540,"Cubic","Extrapolate=Linear","MultiX=Average","Skip=True","Sort=True")</f>
        <v>13.66847879616963</v>
      </c>
      <c r="U4540" s="43">
        <f ca="1">_xll.BInterpol('Base CDI'!$H$4:$H$28,'Base CDI'!$I$4:$I$29,S4540,"Cubic","Extrapolate=Linear","MultiX=Average","Skip=True","Sort=True")</f>
        <v>13.661928864569083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50385</v>
      </c>
      <c r="T4541" s="43">
        <f ca="1">_xll.BInterpol('Base CDI'!$H$4:$H$28,'Base CDI'!$J$4:$J$29,S4541,"Cubic","Extrapolate=Linear","MultiX=Average","Skip=True","Sort=True")</f>
        <v>13.668415868673049</v>
      </c>
      <c r="U4541" s="43">
        <f ca="1">_xll.BInterpol('Base CDI'!$H$4:$H$28,'Base CDI'!$I$4:$I$29,S4541,"Cubic","Extrapolate=Linear","MultiX=Average","Skip=True","Sort=True")</f>
        <v>13.661846785225718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50386</v>
      </c>
      <c r="T4542" s="43">
        <f ca="1">_xll.BInterpol('Base CDI'!$H$4:$H$28,'Base CDI'!$J$4:$J$29,S4542,"Cubic","Extrapolate=Linear","MultiX=Average","Skip=True","Sort=True")</f>
        <v>13.668352941176469</v>
      </c>
      <c r="U4542" s="43">
        <f ca="1">_xll.BInterpol('Base CDI'!$H$4:$H$28,'Base CDI'!$I$4:$I$29,S4542,"Cubic","Extrapolate=Linear","MultiX=Average","Skip=True","Sort=True")</f>
        <v>13.661764705882351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50387</v>
      </c>
      <c r="T4543" s="43">
        <f ca="1">_xll.BInterpol('Base CDI'!$H$4:$H$28,'Base CDI'!$J$4:$J$29,S4543,"Cubic","Extrapolate=Linear","MultiX=Average","Skip=True","Sort=True")</f>
        <v>13.66829001367989</v>
      </c>
      <c r="U4543" s="43">
        <f ca="1">_xll.BInterpol('Base CDI'!$H$4:$H$28,'Base CDI'!$I$4:$I$29,S4543,"Cubic","Extrapolate=Linear","MultiX=Average","Skip=True","Sort=True")</f>
        <v>13.661682626538987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50388</v>
      </c>
      <c r="T4544" s="43">
        <f ca="1">_xll.BInterpol('Base CDI'!$H$4:$H$28,'Base CDI'!$J$4:$J$29,S4544,"Cubic","Extrapolate=Linear","MultiX=Average","Skip=True","Sort=True")</f>
        <v>13.668227086183309</v>
      </c>
      <c r="U4544" s="43">
        <f ca="1">_xll.BInterpol('Base CDI'!$H$4:$H$28,'Base CDI'!$I$4:$I$29,S4544,"Cubic","Extrapolate=Linear","MultiX=Average","Skip=True","Sort=True")</f>
        <v>13.661600547195622</v>
      </c>
    </row>
    <row r="4545" spans="16:21" x14ac:dyDescent="0.25">
      <c r="P4545" s="10">
        <v>41121</v>
      </c>
      <c r="Q4545">
        <v>28.834</v>
      </c>
      <c r="S4545" s="42">
        <f t="shared" ca="1" si="75"/>
        <v>50389</v>
      </c>
      <c r="T4545" s="43">
        <f ca="1">_xll.BInterpol('Base CDI'!$H$4:$H$28,'Base CDI'!$J$4:$J$29,S4545,"Cubic","Extrapolate=Linear","MultiX=Average","Skip=True","Sort=True")</f>
        <v>13.668164158686729</v>
      </c>
      <c r="U4545" s="43">
        <f ca="1">_xll.BInterpol('Base CDI'!$H$4:$H$28,'Base CDI'!$I$4:$I$29,S4545,"Cubic","Extrapolate=Linear","MultiX=Average","Skip=True","Sort=True")</f>
        <v>13.661518467852256</v>
      </c>
    </row>
    <row r="4546" spans="16:21" x14ac:dyDescent="0.25">
      <c r="P4546" s="10">
        <v>41122</v>
      </c>
      <c r="Q4546">
        <v>28.84263</v>
      </c>
      <c r="S4546" s="42">
        <f t="shared" ca="1" si="75"/>
        <v>50390</v>
      </c>
      <c r="T4546" s="43">
        <f ca="1">_xll.BInterpol('Base CDI'!$H$4:$H$28,'Base CDI'!$J$4:$J$29,S4546,"Cubic","Extrapolate=Linear","MultiX=Average","Skip=True","Sort=True")</f>
        <v>13.66810123119015</v>
      </c>
      <c r="U4546" s="43">
        <f ca="1">_xll.BInterpol('Base CDI'!$H$4:$H$28,'Base CDI'!$I$4:$I$29,S4546,"Cubic","Extrapolate=Linear","MultiX=Average","Skip=True","Sort=True")</f>
        <v>13.661436388508891</v>
      </c>
    </row>
    <row r="4547" spans="16:21" x14ac:dyDescent="0.25">
      <c r="P4547" s="10">
        <v>41123</v>
      </c>
      <c r="Q4547">
        <v>28.85126</v>
      </c>
      <c r="S4547" s="42">
        <f t="shared" ca="1" si="75"/>
        <v>50391</v>
      </c>
      <c r="T4547" s="43">
        <f ca="1">_xll.BInterpol('Base CDI'!$H$4:$H$28,'Base CDI'!$J$4:$J$29,S4547,"Cubic","Extrapolate=Linear","MultiX=Average","Skip=True","Sort=True")</f>
        <v>13.668038303693569</v>
      </c>
      <c r="U4547" s="43">
        <f ca="1">_xll.BInterpol('Base CDI'!$H$4:$H$28,'Base CDI'!$I$4:$I$29,S4547,"Cubic","Extrapolate=Linear","MultiX=Average","Skip=True","Sort=True")</f>
        <v>13.661354309165526</v>
      </c>
    </row>
    <row r="4548" spans="16:21" x14ac:dyDescent="0.25">
      <c r="P4548" s="10">
        <v>41124</v>
      </c>
      <c r="Q4548">
        <v>28.85988</v>
      </c>
      <c r="S4548" s="42">
        <f t="shared" ca="1" si="75"/>
        <v>50392</v>
      </c>
      <c r="T4548" s="43">
        <f ca="1">_xll.BInterpol('Base CDI'!$H$4:$H$28,'Base CDI'!$J$4:$J$29,S4548,"Cubic","Extrapolate=Linear","MultiX=Average","Skip=True","Sort=True")</f>
        <v>13.66797537619699</v>
      </c>
      <c r="U4548" s="43">
        <f ca="1">_xll.BInterpol('Base CDI'!$H$4:$H$28,'Base CDI'!$I$4:$I$29,S4548,"Cubic","Extrapolate=Linear","MultiX=Average","Skip=True","Sort=True")</f>
        <v>13.66127222982216</v>
      </c>
    </row>
    <row r="4549" spans="16:21" x14ac:dyDescent="0.25">
      <c r="P4549" s="10">
        <v>41127</v>
      </c>
      <c r="Q4549">
        <v>28.86852</v>
      </c>
      <c r="S4549" s="42">
        <f t="shared" ca="1" si="75"/>
        <v>50393</v>
      </c>
      <c r="T4549" s="43">
        <f ca="1">_xll.BInterpol('Base CDI'!$H$4:$H$28,'Base CDI'!$J$4:$J$29,S4549,"Cubic","Extrapolate=Linear","MultiX=Average","Skip=True","Sort=True")</f>
        <v>13.66791244870041</v>
      </c>
      <c r="U4549" s="43">
        <f ca="1">_xll.BInterpol('Base CDI'!$H$4:$H$28,'Base CDI'!$I$4:$I$29,S4549,"Cubic","Extrapolate=Linear","MultiX=Average","Skip=True","Sort=True")</f>
        <v>13.661190150478795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50394</v>
      </c>
      <c r="T4550" s="43">
        <f ca="1">_xll.BInterpol('Base CDI'!$H$4:$H$28,'Base CDI'!$J$4:$J$29,S4550,"Cubic","Extrapolate=Linear","MultiX=Average","Skip=True","Sort=True")</f>
        <v>13.667849521203829</v>
      </c>
      <c r="U4550" s="43">
        <f ca="1">_xll.BInterpol('Base CDI'!$H$4:$H$28,'Base CDI'!$I$4:$I$29,S4550,"Cubic","Extrapolate=Linear","MultiX=Average","Skip=True","Sort=True")</f>
        <v>13.66110807113543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50395</v>
      </c>
      <c r="T4551" s="43">
        <f ca="1">_xll.BInterpol('Base CDI'!$H$4:$H$28,'Base CDI'!$J$4:$J$29,S4551,"Cubic","Extrapolate=Linear","MultiX=Average","Skip=True","Sort=True")</f>
        <v>13.66778659370725</v>
      </c>
      <c r="U4551" s="43">
        <f ca="1">_xll.BInterpol('Base CDI'!$H$4:$H$28,'Base CDI'!$I$4:$I$29,S4551,"Cubic","Extrapolate=Linear","MultiX=Average","Skip=True","Sort=True")</f>
        <v>13.661025991792066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50396</v>
      </c>
      <c r="T4552" s="43">
        <f ca="1">_xll.BInterpol('Base CDI'!$H$4:$H$28,'Base CDI'!$J$4:$J$29,S4552,"Cubic","Extrapolate=Linear","MultiX=Average","Skip=True","Sort=True")</f>
        <v>13.667723666210669</v>
      </c>
      <c r="U4552" s="43">
        <f ca="1">_xll.BInterpol('Base CDI'!$H$4:$H$28,'Base CDI'!$I$4:$I$29,S4552,"Cubic","Extrapolate=Linear","MultiX=Average","Skip=True","Sort=True")</f>
        <v>13.660943912448699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50397</v>
      </c>
      <c r="T4553" s="43">
        <f ca="1">_xll.BInterpol('Base CDI'!$H$4:$H$28,'Base CDI'!$J$4:$J$29,S4553,"Cubic","Extrapolate=Linear","MultiX=Average","Skip=True","Sort=True")</f>
        <v>13.667660738714089</v>
      </c>
      <c r="U4553" s="43">
        <f ca="1">_xll.BInterpol('Base CDI'!$H$4:$H$28,'Base CDI'!$I$4:$I$29,S4553,"Cubic","Extrapolate=Linear","MultiX=Average","Skip=True","Sort=True")</f>
        <v>13.660861833105335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50398</v>
      </c>
      <c r="T4554" s="43">
        <f ca="1">_xll.BInterpol('Base CDI'!$H$4:$H$28,'Base CDI'!$J$4:$J$29,S4554,"Cubic","Extrapolate=Linear","MultiX=Average","Skip=True","Sort=True")</f>
        <v>13.66759781121751</v>
      </c>
      <c r="U4554" s="43">
        <f ca="1">_xll.BInterpol('Base CDI'!$H$4:$H$28,'Base CDI'!$I$4:$I$29,S4554,"Cubic","Extrapolate=Linear","MultiX=Average","Skip=True","Sort=True")</f>
        <v>13.66077975376197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50399</v>
      </c>
      <c r="T4555" s="43">
        <f ca="1">_xll.BInterpol('Base CDI'!$H$4:$H$28,'Base CDI'!$J$4:$J$29,S4555,"Cubic","Extrapolate=Linear","MultiX=Average","Skip=True","Sort=True")</f>
        <v>13.667534883720929</v>
      </c>
      <c r="U4555" s="43">
        <f ca="1">_xll.BInterpol('Base CDI'!$H$4:$H$28,'Base CDI'!$I$4:$I$29,S4555,"Cubic","Extrapolate=Linear","MultiX=Average","Skip=True","Sort=True")</f>
        <v>13.660697674418603</v>
      </c>
    </row>
    <row r="4556" spans="16:21" x14ac:dyDescent="0.25">
      <c r="P4556" s="10">
        <v>41136</v>
      </c>
      <c r="Q4556">
        <v>28.92895</v>
      </c>
      <c r="S4556" s="42">
        <f t="shared" ca="1" si="76"/>
        <v>50400</v>
      </c>
      <c r="T4556" s="43">
        <f ca="1">_xll.BInterpol('Base CDI'!$H$4:$H$28,'Base CDI'!$J$4:$J$29,S4556,"Cubic","Extrapolate=Linear","MultiX=Average","Skip=True","Sort=True")</f>
        <v>13.667471956224349</v>
      </c>
      <c r="U4556" s="43">
        <f ca="1">_xll.BInterpol('Base CDI'!$H$4:$H$28,'Base CDI'!$I$4:$I$29,S4556,"Cubic","Extrapolate=Linear","MultiX=Average","Skip=True","Sort=True")</f>
        <v>13.660615595075239</v>
      </c>
    </row>
    <row r="4557" spans="16:21" x14ac:dyDescent="0.25">
      <c r="P4557" s="10">
        <v>41137</v>
      </c>
      <c r="Q4557">
        <v>28.9376</v>
      </c>
      <c r="S4557" s="42">
        <f t="shared" ca="1" si="76"/>
        <v>50401</v>
      </c>
      <c r="T4557" s="43">
        <f ca="1">_xll.BInterpol('Base CDI'!$H$4:$H$28,'Base CDI'!$J$4:$J$29,S4557,"Cubic","Extrapolate=Linear","MultiX=Average","Skip=True","Sort=True")</f>
        <v>13.66740902872777</v>
      </c>
      <c r="U4557" s="43">
        <f ca="1">_xll.BInterpol('Base CDI'!$H$4:$H$28,'Base CDI'!$I$4:$I$29,S4557,"Cubic","Extrapolate=Linear","MultiX=Average","Skip=True","Sort=True")</f>
        <v>13.660533515731874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50402</v>
      </c>
      <c r="T4558" s="43">
        <f ca="1">_xll.BInterpol('Base CDI'!$H$4:$H$28,'Base CDI'!$J$4:$J$29,S4558,"Cubic","Extrapolate=Linear","MultiX=Average","Skip=True","Sort=True")</f>
        <v>13.667346101231189</v>
      </c>
      <c r="U4558" s="43">
        <f ca="1">_xll.BInterpol('Base CDI'!$H$4:$H$28,'Base CDI'!$I$4:$I$29,S4558,"Cubic","Extrapolate=Linear","MultiX=Average","Skip=True","Sort=True")</f>
        <v>13.660451436388508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50403</v>
      </c>
      <c r="T4559" s="43">
        <f ca="1">_xll.BInterpol('Base CDI'!$H$4:$H$28,'Base CDI'!$J$4:$J$29,S4559,"Cubic","Extrapolate=Linear","MultiX=Average","Skip=True","Sort=True")</f>
        <v>13.667283173734608</v>
      </c>
      <c r="U4559" s="43">
        <f ca="1">_xll.BInterpol('Base CDI'!$H$4:$H$28,'Base CDI'!$I$4:$I$29,S4559,"Cubic","Extrapolate=Linear","MultiX=Average","Skip=True","Sort=True")</f>
        <v>13.660369357045143</v>
      </c>
    </row>
    <row r="4560" spans="16:21" x14ac:dyDescent="0.25">
      <c r="P4560" s="10">
        <v>41142</v>
      </c>
      <c r="Q4560">
        <v>28.9636</v>
      </c>
      <c r="S4560" s="42">
        <f t="shared" ca="1" si="76"/>
        <v>50404</v>
      </c>
      <c r="T4560" s="43">
        <f ca="1">_xll.BInterpol('Base CDI'!$H$4:$H$28,'Base CDI'!$J$4:$J$29,S4560,"Cubic","Extrapolate=Linear","MultiX=Average","Skip=True","Sort=True")</f>
        <v>13.667220246238029</v>
      </c>
      <c r="U4560" s="43">
        <f ca="1">_xll.BInterpol('Base CDI'!$H$4:$H$28,'Base CDI'!$I$4:$I$29,S4560,"Cubic","Extrapolate=Linear","MultiX=Average","Skip=True","Sort=True")</f>
        <v>13.660287277701778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50405</v>
      </c>
      <c r="T4561" s="43">
        <f ca="1">_xll.BInterpol('Base CDI'!$H$4:$H$28,'Base CDI'!$J$4:$J$29,S4561,"Cubic","Extrapolate=Linear","MultiX=Average","Skip=True","Sort=True")</f>
        <v>13.667157318741449</v>
      </c>
      <c r="U4561" s="43">
        <f ca="1">_xll.BInterpol('Base CDI'!$H$4:$H$28,'Base CDI'!$I$4:$I$29,S4561,"Cubic","Extrapolate=Linear","MultiX=Average","Skip=True","Sort=True")</f>
        <v>13.660205198358412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50406</v>
      </c>
      <c r="T4562" s="43">
        <f ca="1">_xll.BInterpol('Base CDI'!$H$4:$H$28,'Base CDI'!$J$4:$J$29,S4562,"Cubic","Extrapolate=Linear","MultiX=Average","Skip=True","Sort=True")</f>
        <v>13.667094391244868</v>
      </c>
      <c r="U4562" s="43">
        <f ca="1">_xll.BInterpol('Base CDI'!$H$4:$H$28,'Base CDI'!$I$4:$I$29,S4562,"Cubic","Extrapolate=Linear","MultiX=Average","Skip=True","Sort=True")</f>
        <v>13.660123119015047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50407</v>
      </c>
      <c r="T4563" s="43">
        <f ca="1">_xll.BInterpol('Base CDI'!$H$4:$H$28,'Base CDI'!$J$4:$J$29,S4563,"Cubic","Extrapolate=Linear","MultiX=Average","Skip=True","Sort=True")</f>
        <v>13.667031463748289</v>
      </c>
      <c r="U4563" s="43">
        <f ca="1">_xll.BInterpol('Base CDI'!$H$4:$H$28,'Base CDI'!$I$4:$I$29,S4563,"Cubic","Extrapolate=Linear","MultiX=Average","Skip=True","Sort=True")</f>
        <v>13.660041039671682</v>
      </c>
    </row>
    <row r="4564" spans="16:21" x14ac:dyDescent="0.25">
      <c r="P4564" s="10">
        <v>41148</v>
      </c>
      <c r="Q4564">
        <v>28.99822</v>
      </c>
      <c r="S4564" s="42">
        <f t="shared" ca="1" si="76"/>
        <v>50408</v>
      </c>
      <c r="T4564" s="43">
        <f ca="1">_xll.BInterpol('Base CDI'!$H$4:$H$28,'Base CDI'!$J$4:$J$29,S4564,"Cubic","Extrapolate=Linear","MultiX=Average","Skip=True","Sort=True")</f>
        <v>13.666968536251709</v>
      </c>
      <c r="U4564" s="43">
        <f ca="1">_xll.BInterpol('Base CDI'!$H$4:$H$28,'Base CDI'!$I$4:$I$29,S4564,"Cubic","Extrapolate=Linear","MultiX=Average","Skip=True","Sort=True")</f>
        <v>13.659958960328316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50409</v>
      </c>
      <c r="T4565" s="43">
        <f ca="1">_xll.BInterpol('Base CDI'!$H$4:$H$28,'Base CDI'!$J$4:$J$29,S4565,"Cubic","Extrapolate=Linear","MultiX=Average","Skip=True","Sort=True")</f>
        <v>13.66690560875513</v>
      </c>
      <c r="U4565" s="43">
        <f ca="1">_xll.BInterpol('Base CDI'!$H$4:$H$28,'Base CDI'!$I$4:$I$29,S4565,"Cubic","Extrapolate=Linear","MultiX=Average","Skip=True","Sort=True")</f>
        <v>13.659876880984951</v>
      </c>
    </row>
    <row r="4566" spans="16:21" x14ac:dyDescent="0.25">
      <c r="P4566" s="10">
        <v>41150</v>
      </c>
      <c r="Q4566">
        <v>29.01557</v>
      </c>
      <c r="S4566" s="42">
        <f t="shared" ca="1" si="76"/>
        <v>50410</v>
      </c>
      <c r="T4566" s="43">
        <f ca="1">_xll.BInterpol('Base CDI'!$H$4:$H$28,'Base CDI'!$J$4:$J$29,S4566,"Cubic","Extrapolate=Linear","MultiX=Average","Skip=True","Sort=True")</f>
        <v>13.666842681258549</v>
      </c>
      <c r="U4566" s="43">
        <f ca="1">_xll.BInterpol('Base CDI'!$H$4:$H$28,'Base CDI'!$I$4:$I$29,S4566,"Cubic","Extrapolate=Linear","MultiX=Average","Skip=True","Sort=True")</f>
        <v>13.659794801641587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50411</v>
      </c>
      <c r="T4567" s="43">
        <f ca="1">_xll.BInterpol('Base CDI'!$H$4:$H$28,'Base CDI'!$J$4:$J$29,S4567,"Cubic","Extrapolate=Linear","MultiX=Average","Skip=True","Sort=True")</f>
        <v>13.666779753761968</v>
      </c>
      <c r="U4567" s="43">
        <f ca="1">_xll.BInterpol('Base CDI'!$H$4:$H$28,'Base CDI'!$I$4:$I$29,S4567,"Cubic","Extrapolate=Linear","MultiX=Average","Skip=True","Sort=True")</f>
        <v>13.65971272229822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50412</v>
      </c>
      <c r="T4568" s="43">
        <f ca="1">_xll.BInterpol('Base CDI'!$H$4:$H$28,'Base CDI'!$J$4:$J$29,S4568,"Cubic","Extrapolate=Linear","MultiX=Average","Skip=True","Sort=True")</f>
        <v>13.66671682626539</v>
      </c>
      <c r="U4568" s="43">
        <f ca="1">_xll.BInterpol('Base CDI'!$H$4:$H$28,'Base CDI'!$I$4:$I$29,S4568,"Cubic","Extrapolate=Linear","MultiX=Average","Skip=True","Sort=True")</f>
        <v>13.659630642954856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50413</v>
      </c>
      <c r="T4569" s="43">
        <f ca="1">_xll.BInterpol('Base CDI'!$H$4:$H$28,'Base CDI'!$J$4:$J$29,S4569,"Cubic","Extrapolate=Linear","MultiX=Average","Skip=True","Sort=True")</f>
        <v>13.666653898768809</v>
      </c>
      <c r="U4569" s="43">
        <f ca="1">_xll.BInterpol('Base CDI'!$H$4:$H$28,'Base CDI'!$I$4:$I$29,S4569,"Cubic","Extrapolate=Linear","MultiX=Average","Skip=True","Sort=True")</f>
        <v>13.659548563611491</v>
      </c>
    </row>
    <row r="4570" spans="16:21" x14ac:dyDescent="0.25">
      <c r="P4570" s="10">
        <v>41156</v>
      </c>
      <c r="Q4570">
        <v>29.04889</v>
      </c>
      <c r="S4570" s="42">
        <f t="shared" ca="1" si="76"/>
        <v>50414</v>
      </c>
      <c r="T4570" s="43">
        <f ca="1">_xll.BInterpol('Base CDI'!$H$4:$H$28,'Base CDI'!$J$4:$J$29,S4570,"Cubic","Extrapolate=Linear","MultiX=Average","Skip=True","Sort=True")</f>
        <v>13.666590971272228</v>
      </c>
      <c r="U4570" s="43">
        <f ca="1">_xll.BInterpol('Base CDI'!$H$4:$H$28,'Base CDI'!$I$4:$I$29,S4570,"Cubic","Extrapolate=Linear","MultiX=Average","Skip=True","Sort=True")</f>
        <v>13.659466484268124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50415</v>
      </c>
      <c r="T4571" s="43">
        <f ca="1">_xll.BInterpol('Base CDI'!$H$4:$H$28,'Base CDI'!$J$4:$J$29,S4571,"Cubic","Extrapolate=Linear","MultiX=Average","Skip=True","Sort=True")</f>
        <v>13.666528043775649</v>
      </c>
      <c r="U4571" s="43">
        <f ca="1">_xll.BInterpol('Base CDI'!$H$4:$H$28,'Base CDI'!$I$4:$I$29,S4571,"Cubic","Extrapolate=Linear","MultiX=Average","Skip=True","Sort=True")</f>
        <v>13.65938440492476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50416</v>
      </c>
      <c r="T4572" s="43">
        <f ca="1">_xll.BInterpol('Base CDI'!$H$4:$H$28,'Base CDI'!$J$4:$J$29,S4572,"Cubic","Extrapolate=Linear","MultiX=Average","Skip=True","Sort=True")</f>
        <v>13.666465116279069</v>
      </c>
      <c r="U4572" s="43">
        <f ca="1">_xll.BInterpol('Base CDI'!$H$4:$H$28,'Base CDI'!$I$4:$I$29,S4572,"Cubic","Extrapolate=Linear","MultiX=Average","Skip=True","Sort=True")</f>
        <v>13.659302325581395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50417</v>
      </c>
      <c r="T4573" s="43">
        <f ca="1">_xll.BInterpol('Base CDI'!$H$4:$H$28,'Base CDI'!$J$4:$J$29,S4573,"Cubic","Extrapolate=Linear","MultiX=Average","Skip=True","Sort=True")</f>
        <v>13.666402188782488</v>
      </c>
      <c r="U4573" s="43">
        <f ca="1">_xll.BInterpol('Base CDI'!$H$4:$H$28,'Base CDI'!$I$4:$I$29,S4573,"Cubic","Extrapolate=Linear","MultiX=Average","Skip=True","Sort=True")</f>
        <v>13.659220246238029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50418</v>
      </c>
      <c r="T4574" s="43">
        <f ca="1">_xll.BInterpol('Base CDI'!$H$4:$H$28,'Base CDI'!$J$4:$J$29,S4574,"Cubic","Extrapolate=Linear","MultiX=Average","Skip=True","Sort=True")</f>
        <v>13.666339261285909</v>
      </c>
      <c r="U4574" s="43">
        <f ca="1">_xll.BInterpol('Base CDI'!$H$4:$H$28,'Base CDI'!$I$4:$I$29,S4574,"Cubic","Extrapolate=Linear","MultiX=Average","Skip=True","Sort=True")</f>
        <v>13.659138166894664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50419</v>
      </c>
      <c r="T4575" s="43">
        <f ca="1">_xll.BInterpol('Base CDI'!$H$4:$H$28,'Base CDI'!$J$4:$J$29,S4575,"Cubic","Extrapolate=Linear","MultiX=Average","Skip=True","Sort=True")</f>
        <v>13.666276333789328</v>
      </c>
      <c r="U4575" s="43">
        <f ca="1">_xll.BInterpol('Base CDI'!$H$4:$H$28,'Base CDI'!$I$4:$I$29,S4575,"Cubic","Extrapolate=Linear","MultiX=Average","Skip=True","Sort=True")</f>
        <v>13.659056087551299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50420</v>
      </c>
      <c r="T4576" s="43">
        <f ca="1">_xll.BInterpol('Base CDI'!$H$4:$H$28,'Base CDI'!$J$4:$J$29,S4576,"Cubic","Extrapolate=Linear","MultiX=Average","Skip=True","Sort=True")</f>
        <v>13.666213406292748</v>
      </c>
      <c r="U4576" s="43">
        <f ca="1">_xll.BInterpol('Base CDI'!$H$4:$H$28,'Base CDI'!$I$4:$I$29,S4576,"Cubic","Extrapolate=Linear","MultiX=Average","Skip=True","Sort=True")</f>
        <v>13.658974008207933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50421</v>
      </c>
      <c r="T4577" s="43">
        <f ca="1">_xll.BInterpol('Base CDI'!$H$4:$H$28,'Base CDI'!$J$4:$J$29,S4577,"Cubic","Extrapolate=Linear","MultiX=Average","Skip=True","Sort=True")</f>
        <v>13.666150478796169</v>
      </c>
      <c r="U4577" s="43">
        <f ca="1">_xll.BInterpol('Base CDI'!$H$4:$H$28,'Base CDI'!$I$4:$I$29,S4577,"Cubic","Extrapolate=Linear","MultiX=Average","Skip=True","Sort=True")</f>
        <v>13.658891928864568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50422</v>
      </c>
      <c r="T4578" s="43">
        <f ca="1">_xll.BInterpol('Base CDI'!$H$4:$H$28,'Base CDI'!$J$4:$J$29,S4578,"Cubic","Extrapolate=Linear","MultiX=Average","Skip=True","Sort=True")</f>
        <v>13.666087551299588</v>
      </c>
      <c r="U4578" s="43">
        <f ca="1">_xll.BInterpol('Base CDI'!$H$4:$H$28,'Base CDI'!$I$4:$I$29,S4578,"Cubic","Extrapolate=Linear","MultiX=Average","Skip=True","Sort=True")</f>
        <v>13.658809849521203</v>
      </c>
    </row>
    <row r="4579" spans="16:21" x14ac:dyDescent="0.25">
      <c r="P4579" s="10">
        <v>41170</v>
      </c>
      <c r="Q4579">
        <v>29.12276</v>
      </c>
      <c r="S4579" s="42">
        <f t="shared" ca="1" si="76"/>
        <v>50423</v>
      </c>
      <c r="T4579" s="43">
        <f ca="1">_xll.BInterpol('Base CDI'!$H$4:$H$28,'Base CDI'!$J$4:$J$29,S4579,"Cubic","Extrapolate=Linear","MultiX=Average","Skip=True","Sort=True")</f>
        <v>13.666024623803008</v>
      </c>
      <c r="U4579" s="43">
        <f ca="1">_xll.BInterpol('Base CDI'!$H$4:$H$28,'Base CDI'!$I$4:$I$29,S4579,"Cubic","Extrapolate=Linear","MultiX=Average","Skip=True","Sort=True")</f>
        <v>13.658727770177839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50424</v>
      </c>
      <c r="T4580" s="43">
        <f ca="1">_xll.BInterpol('Base CDI'!$H$4:$H$28,'Base CDI'!$J$4:$J$29,S4580,"Cubic","Extrapolate=Linear","MultiX=Average","Skip=True","Sort=True")</f>
        <v>13.665961696306429</v>
      </c>
      <c r="U4580" s="43">
        <f ca="1">_xll.BInterpol('Base CDI'!$H$4:$H$28,'Base CDI'!$I$4:$I$29,S4580,"Cubic","Extrapolate=Linear","MultiX=Average","Skip=True","Sort=True")</f>
        <v>13.658645690834472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50425</v>
      </c>
      <c r="T4581" s="43">
        <f ca="1">_xll.BInterpol('Base CDI'!$H$4:$H$28,'Base CDI'!$J$4:$J$29,S4581,"Cubic","Extrapolate=Linear","MultiX=Average","Skip=True","Sort=True")</f>
        <v>13.665898768809848</v>
      </c>
      <c r="U4581" s="43">
        <f ca="1">_xll.BInterpol('Base CDI'!$H$4:$H$28,'Base CDI'!$I$4:$I$29,S4581,"Cubic","Extrapolate=Linear","MultiX=Average","Skip=True","Sort=True")</f>
        <v>13.658563611491108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50426</v>
      </c>
      <c r="T4582" s="43">
        <f ca="1">_xll.BInterpol('Base CDI'!$H$4:$H$28,'Base CDI'!$J$4:$J$29,S4582,"Cubic","Extrapolate=Linear","MultiX=Average","Skip=True","Sort=True")</f>
        <v>13.665835841313269</v>
      </c>
      <c r="U4582" s="43">
        <f ca="1">_xll.BInterpol('Base CDI'!$H$4:$H$28,'Base CDI'!$I$4:$I$29,S4582,"Cubic","Extrapolate=Linear","MultiX=Average","Skip=True","Sort=True")</f>
        <v>13.658481532147743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50427</v>
      </c>
      <c r="T4583" s="43">
        <f ca="1">_xll.BInterpol('Base CDI'!$H$4:$H$28,'Base CDI'!$J$4:$J$29,S4583,"Cubic","Extrapolate=Linear","MultiX=Average","Skip=True","Sort=True")</f>
        <v>13.665772913816689</v>
      </c>
      <c r="U4583" s="43">
        <f ca="1">_xll.BInterpol('Base CDI'!$H$4:$H$28,'Base CDI'!$I$4:$I$29,S4583,"Cubic","Extrapolate=Linear","MultiX=Average","Skip=True","Sort=True")</f>
        <v>13.658399452804376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50428</v>
      </c>
      <c r="T4584" s="43">
        <f ca="1">_xll.BInterpol('Base CDI'!$H$4:$H$28,'Base CDI'!$J$4:$J$29,S4584,"Cubic","Extrapolate=Linear","MultiX=Average","Skip=True","Sort=True")</f>
        <v>13.665709986320108</v>
      </c>
      <c r="U4584" s="43">
        <f ca="1">_xll.BInterpol('Base CDI'!$H$4:$H$28,'Base CDI'!$I$4:$I$29,S4584,"Cubic","Extrapolate=Linear","MultiX=Average","Skip=True","Sort=True")</f>
        <v>13.658317373461012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50429</v>
      </c>
      <c r="T4585" s="43">
        <f ca="1">_xll.BInterpol('Base CDI'!$H$4:$H$28,'Base CDI'!$J$4:$J$29,S4585,"Cubic","Extrapolate=Linear","MultiX=Average","Skip=True","Sort=True")</f>
        <v>13.665647058823529</v>
      </c>
      <c r="U4585" s="43">
        <f ca="1">_xll.BInterpol('Base CDI'!$H$4:$H$28,'Base CDI'!$I$4:$I$29,S4585,"Cubic","Extrapolate=Linear","MultiX=Average","Skip=True","Sort=True")</f>
        <v>13.658235294117647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50430</v>
      </c>
      <c r="T4586" s="43">
        <f ca="1">_xll.BInterpol('Base CDI'!$H$4:$H$28,'Base CDI'!$J$4:$J$29,S4586,"Cubic","Extrapolate=Linear","MultiX=Average","Skip=True","Sort=True")</f>
        <v>13.665584131326948</v>
      </c>
      <c r="U4586" s="43">
        <f ca="1">_xll.BInterpol('Base CDI'!$H$4:$H$28,'Base CDI'!$I$4:$I$29,S4586,"Cubic","Extrapolate=Linear","MultiX=Average","Skip=True","Sort=True")</f>
        <v>13.658153214774281</v>
      </c>
    </row>
    <row r="4587" spans="16:21" x14ac:dyDescent="0.25">
      <c r="P4587" s="10">
        <v>41180</v>
      </c>
      <c r="Q4587">
        <v>29.18843</v>
      </c>
      <c r="S4587" s="42">
        <f t="shared" ca="1" si="76"/>
        <v>50431</v>
      </c>
      <c r="T4587" s="43">
        <f ca="1">_xll.BInterpol('Base CDI'!$H$4:$H$28,'Base CDI'!$J$4:$J$29,S4587,"Cubic","Extrapolate=Linear","MultiX=Average","Skip=True","Sort=True")</f>
        <v>13.665521203830368</v>
      </c>
      <c r="U4587" s="43">
        <f ca="1">_xll.BInterpol('Base CDI'!$H$4:$H$28,'Base CDI'!$I$4:$I$29,S4587,"Cubic","Extrapolate=Linear","MultiX=Average","Skip=True","Sort=True")</f>
        <v>13.658071135430916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50432</v>
      </c>
      <c r="T4588" s="43">
        <f ca="1">_xll.BInterpol('Base CDI'!$H$4:$H$28,'Base CDI'!$J$4:$J$29,S4588,"Cubic","Extrapolate=Linear","MultiX=Average","Skip=True","Sort=True")</f>
        <v>13.665458276333789</v>
      </c>
      <c r="U4588" s="43">
        <f ca="1">_xll.BInterpol('Base CDI'!$H$4:$H$28,'Base CDI'!$I$4:$I$29,S4588,"Cubic","Extrapolate=Linear","MultiX=Average","Skip=True","Sort=True")</f>
        <v>13.657989056087551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50433</v>
      </c>
      <c r="T4589" s="43">
        <f ca="1">_xll.BInterpol('Base CDI'!$H$4:$H$28,'Base CDI'!$J$4:$J$29,S4589,"Cubic","Extrapolate=Linear","MultiX=Average","Skip=True","Sort=True")</f>
        <v>13.665395348837208</v>
      </c>
      <c r="U4589" s="43">
        <f ca="1">_xll.BInterpol('Base CDI'!$H$4:$H$28,'Base CDI'!$I$4:$I$29,S4589,"Cubic","Extrapolate=Linear","MultiX=Average","Skip=True","Sort=True")</f>
        <v>13.657906976744185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50434</v>
      </c>
      <c r="T4590" s="43">
        <f ca="1">_xll.BInterpol('Base CDI'!$H$4:$H$28,'Base CDI'!$J$4:$J$29,S4590,"Cubic","Extrapolate=Linear","MultiX=Average","Skip=True","Sort=True")</f>
        <v>13.665332421340628</v>
      </c>
      <c r="U4590" s="43">
        <f ca="1">_xll.BInterpol('Base CDI'!$H$4:$H$28,'Base CDI'!$I$4:$I$29,S4590,"Cubic","Extrapolate=Linear","MultiX=Average","Skip=True","Sort=True")</f>
        <v>13.65782489740082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50435</v>
      </c>
      <c r="T4591" s="43">
        <f ca="1">_xll.BInterpol('Base CDI'!$H$4:$H$28,'Base CDI'!$J$4:$J$29,S4591,"Cubic","Extrapolate=Linear","MultiX=Average","Skip=True","Sort=True")</f>
        <v>13.665269493844049</v>
      </c>
      <c r="U4591" s="43">
        <f ca="1">_xll.BInterpol('Base CDI'!$H$4:$H$28,'Base CDI'!$I$4:$I$29,S4591,"Cubic","Extrapolate=Linear","MultiX=Average","Skip=True","Sort=True")</f>
        <v>13.657742818057455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50436</v>
      </c>
      <c r="T4592" s="43">
        <f ca="1">_xll.BInterpol('Base CDI'!$H$4:$H$28,'Base CDI'!$J$4:$J$29,S4592,"Cubic","Extrapolate=Linear","MultiX=Average","Skip=True","Sort=True")</f>
        <v>13.665206566347468</v>
      </c>
      <c r="U4592" s="43">
        <f ca="1">_xll.BInterpol('Base CDI'!$H$4:$H$28,'Base CDI'!$I$4:$I$29,S4592,"Cubic","Extrapolate=Linear","MultiX=Average","Skip=True","Sort=True")</f>
        <v>13.657660738714089</v>
      </c>
    </row>
    <row r="4593" spans="16:21" x14ac:dyDescent="0.25">
      <c r="P4593" s="10">
        <v>41190</v>
      </c>
      <c r="Q4593">
        <v>29.23781</v>
      </c>
      <c r="S4593" s="42">
        <f t="shared" ca="1" si="76"/>
        <v>50437</v>
      </c>
      <c r="T4593" s="43">
        <f ca="1">_xll.BInterpol('Base CDI'!$H$4:$H$28,'Base CDI'!$J$4:$J$29,S4593,"Cubic","Extrapolate=Linear","MultiX=Average","Skip=True","Sort=True")</f>
        <v>13.665143638850887</v>
      </c>
      <c r="U4593" s="43">
        <f ca="1">_xll.BInterpol('Base CDI'!$H$4:$H$28,'Base CDI'!$I$4:$I$29,S4593,"Cubic","Extrapolate=Linear","MultiX=Average","Skip=True","Sort=True")</f>
        <v>13.657578659370724</v>
      </c>
    </row>
    <row r="4594" spans="16:21" x14ac:dyDescent="0.25">
      <c r="P4594" s="10">
        <v>41191</v>
      </c>
      <c r="Q4594">
        <v>29.24605</v>
      </c>
      <c r="S4594" s="42">
        <f t="shared" ca="1" si="76"/>
        <v>50438</v>
      </c>
      <c r="T4594" s="43">
        <f ca="1">_xll.BInterpol('Base CDI'!$H$4:$H$28,'Base CDI'!$J$4:$J$29,S4594,"Cubic","Extrapolate=Linear","MultiX=Average","Skip=True","Sort=True")</f>
        <v>13.665080711354308</v>
      </c>
      <c r="U4594" s="43">
        <f ca="1">_xll.BInterpol('Base CDI'!$H$4:$H$28,'Base CDI'!$I$4:$I$29,S4594,"Cubic","Extrapolate=Linear","MultiX=Average","Skip=True","Sort=True")</f>
        <v>13.65749658002736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50439</v>
      </c>
      <c r="T4595" s="43">
        <f ca="1">_xll.BInterpol('Base CDI'!$H$4:$H$28,'Base CDI'!$J$4:$J$29,S4595,"Cubic","Extrapolate=Linear","MultiX=Average","Skip=True","Sort=True")</f>
        <v>13.665017783857728</v>
      </c>
      <c r="U4595" s="43">
        <f ca="1">_xll.BInterpol('Base CDI'!$H$4:$H$28,'Base CDI'!$I$4:$I$29,S4595,"Cubic","Extrapolate=Linear","MultiX=Average","Skip=True","Sort=True")</f>
        <v>13.657414500683993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50440</v>
      </c>
      <c r="T4596" s="43">
        <f ca="1">_xll.BInterpol('Base CDI'!$H$4:$H$28,'Base CDI'!$J$4:$J$29,S4596,"Cubic","Extrapolate=Linear","MultiX=Average","Skip=True","Sort=True")</f>
        <v>13.664954856361147</v>
      </c>
      <c r="U4596" s="43">
        <f ca="1">_xll.BInterpol('Base CDI'!$H$4:$H$28,'Base CDI'!$I$4:$I$29,S4596,"Cubic","Extrapolate=Linear","MultiX=Average","Skip=True","Sort=True")</f>
        <v>13.657332421340628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50441</v>
      </c>
      <c r="T4597" s="43">
        <f ca="1">_xll.BInterpol('Base CDI'!$H$4:$H$28,'Base CDI'!$J$4:$J$29,S4597,"Cubic","Extrapolate=Linear","MultiX=Average","Skip=True","Sort=True")</f>
        <v>13.664891928864568</v>
      </c>
      <c r="U4597" s="43">
        <f ca="1">_xll.BInterpol('Base CDI'!$H$4:$H$28,'Base CDI'!$I$4:$I$29,S4597,"Cubic","Extrapolate=Linear","MultiX=Average","Skip=True","Sort=True")</f>
        <v>13.657250341997264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50442</v>
      </c>
      <c r="T4598" s="43">
        <f ca="1">_xll.BInterpol('Base CDI'!$H$4:$H$28,'Base CDI'!$J$4:$J$29,S4598,"Cubic","Extrapolate=Linear","MultiX=Average","Skip=True","Sort=True")</f>
        <v>13.664829001367988</v>
      </c>
      <c r="U4598" s="43">
        <f ca="1">_xll.BInterpol('Base CDI'!$H$4:$H$28,'Base CDI'!$I$4:$I$29,S4598,"Cubic","Extrapolate=Linear","MultiX=Average","Skip=True","Sort=True")</f>
        <v>13.657168262653897</v>
      </c>
    </row>
    <row r="4599" spans="16:21" x14ac:dyDescent="0.25">
      <c r="P4599" s="10">
        <v>41199</v>
      </c>
      <c r="Q4599">
        <v>29.28622</v>
      </c>
      <c r="S4599" s="42">
        <f t="shared" ca="1" si="76"/>
        <v>50443</v>
      </c>
      <c r="T4599" s="43">
        <f ca="1">_xll.BInterpol('Base CDI'!$H$4:$H$28,'Base CDI'!$J$4:$J$29,S4599,"Cubic","Extrapolate=Linear","MultiX=Average","Skip=True","Sort=True")</f>
        <v>13.664766073871409</v>
      </c>
      <c r="U4599" s="43">
        <f ca="1">_xll.BInterpol('Base CDI'!$H$4:$H$28,'Base CDI'!$I$4:$I$29,S4599,"Cubic","Extrapolate=Linear","MultiX=Average","Skip=True","Sort=True")</f>
        <v>13.657086183310533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50444</v>
      </c>
      <c r="T4600" s="43">
        <f ca="1">_xll.BInterpol('Base CDI'!$H$4:$H$28,'Base CDI'!$J$4:$J$29,S4600,"Cubic","Extrapolate=Linear","MultiX=Average","Skip=True","Sort=True")</f>
        <v>13.664703146374828</v>
      </c>
      <c r="U4600" s="43">
        <f ca="1">_xll.BInterpol('Base CDI'!$H$4:$H$28,'Base CDI'!$I$4:$I$29,S4600,"Cubic","Extrapolate=Linear","MultiX=Average","Skip=True","Sort=True")</f>
        <v>13.657004103967168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50445</v>
      </c>
      <c r="T4601" s="43">
        <f ca="1">_xll.BInterpol('Base CDI'!$H$4:$H$28,'Base CDI'!$J$4:$J$29,S4601,"Cubic","Extrapolate=Linear","MultiX=Average","Skip=True","Sort=True")</f>
        <v>13.664640218878247</v>
      </c>
      <c r="U4601" s="43">
        <f ca="1">_xll.BInterpol('Base CDI'!$H$4:$H$28,'Base CDI'!$I$4:$I$29,S4601,"Cubic","Extrapolate=Linear","MultiX=Average","Skip=True","Sort=True")</f>
        <v>13.656922024623801</v>
      </c>
    </row>
    <row r="4602" spans="16:21" x14ac:dyDescent="0.25">
      <c r="P4602" s="10">
        <v>41204</v>
      </c>
      <c r="Q4602">
        <v>29.31006</v>
      </c>
      <c r="S4602" s="42">
        <f t="shared" ca="1" si="76"/>
        <v>50446</v>
      </c>
      <c r="T4602" s="43">
        <f ca="1">_xll.BInterpol('Base CDI'!$H$4:$H$28,'Base CDI'!$J$4:$J$29,S4602,"Cubic","Extrapolate=Linear","MultiX=Average","Skip=True","Sort=True")</f>
        <v>13.664577291381669</v>
      </c>
      <c r="U4602" s="43">
        <f ca="1">_xll.BInterpol('Base CDI'!$H$4:$H$28,'Base CDI'!$I$4:$I$29,S4602,"Cubic","Extrapolate=Linear","MultiX=Average","Skip=True","Sort=True")</f>
        <v>13.656839945280437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50447</v>
      </c>
      <c r="T4603" s="43">
        <f ca="1">_xll.BInterpol('Base CDI'!$H$4:$H$28,'Base CDI'!$J$4:$J$29,S4603,"Cubic","Extrapolate=Linear","MultiX=Average","Skip=True","Sort=True")</f>
        <v>13.664514363885088</v>
      </c>
      <c r="U4603" s="43">
        <f ca="1">_xll.BInterpol('Base CDI'!$H$4:$H$28,'Base CDI'!$I$4:$I$29,S4603,"Cubic","Extrapolate=Linear","MultiX=Average","Skip=True","Sort=True")</f>
        <v>13.656757865937072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50448</v>
      </c>
      <c r="T4604" s="43">
        <f ca="1">_xll.BInterpol('Base CDI'!$H$4:$H$28,'Base CDI'!$J$4:$J$29,S4604,"Cubic","Extrapolate=Linear","MultiX=Average","Skip=True","Sort=True")</f>
        <v>13.664451436388507</v>
      </c>
      <c r="U4604" s="43">
        <f ca="1">_xll.BInterpol('Base CDI'!$H$4:$H$28,'Base CDI'!$I$4:$I$29,S4604,"Cubic","Extrapolate=Linear","MultiX=Average","Skip=True","Sort=True")</f>
        <v>13.656675786593706</v>
      </c>
    </row>
    <row r="4605" spans="16:21" x14ac:dyDescent="0.25">
      <c r="P4605" s="10">
        <v>41207</v>
      </c>
      <c r="Q4605">
        <v>29.33408</v>
      </c>
      <c r="S4605" s="42">
        <f t="shared" ca="1" si="76"/>
        <v>50449</v>
      </c>
      <c r="T4605" s="43">
        <f ca="1">_xll.BInterpol('Base CDI'!$H$4:$H$28,'Base CDI'!$J$4:$J$29,S4605,"Cubic","Extrapolate=Linear","MultiX=Average","Skip=True","Sort=True")</f>
        <v>13.664388508891928</v>
      </c>
      <c r="U4605" s="43">
        <f ca="1">_xll.BInterpol('Base CDI'!$H$4:$H$28,'Base CDI'!$I$4:$I$29,S4605,"Cubic","Extrapolate=Linear","MultiX=Average","Skip=True","Sort=True")</f>
        <v>13.656593707250341</v>
      </c>
    </row>
    <row r="4606" spans="16:21" x14ac:dyDescent="0.25">
      <c r="P4606" s="10">
        <v>41208</v>
      </c>
      <c r="Q4606">
        <v>29.34207</v>
      </c>
      <c r="S4606" s="42">
        <f t="shared" ca="1" si="76"/>
        <v>50450</v>
      </c>
      <c r="T4606" s="43">
        <f ca="1">_xll.BInterpol('Base CDI'!$H$4:$H$28,'Base CDI'!$J$4:$J$29,S4606,"Cubic","Extrapolate=Linear","MultiX=Average","Skip=True","Sort=True")</f>
        <v>13.664325581395348</v>
      </c>
      <c r="U4606" s="43">
        <f ca="1">_xll.BInterpol('Base CDI'!$H$4:$H$28,'Base CDI'!$I$4:$I$29,S4606,"Cubic","Extrapolate=Linear","MultiX=Average","Skip=True","Sort=True")</f>
        <v>13.656511627906976</v>
      </c>
    </row>
    <row r="4607" spans="16:21" x14ac:dyDescent="0.25">
      <c r="P4607" s="10">
        <v>41211</v>
      </c>
      <c r="Q4607">
        <v>29.35005</v>
      </c>
      <c r="S4607" s="42">
        <f t="shared" ca="1" si="76"/>
        <v>50451</v>
      </c>
      <c r="T4607" s="43">
        <f ca="1">_xll.BInterpol('Base CDI'!$H$4:$H$28,'Base CDI'!$J$4:$J$29,S4607,"Cubic","Extrapolate=Linear","MultiX=Average","Skip=True","Sort=True")</f>
        <v>13.664262653898767</v>
      </c>
      <c r="U4607" s="43">
        <f ca="1">_xll.BInterpol('Base CDI'!$H$4:$H$28,'Base CDI'!$I$4:$I$29,S4607,"Cubic","Extrapolate=Linear","MultiX=Average","Skip=True","Sort=True")</f>
        <v>13.656429548563612</v>
      </c>
    </row>
    <row r="4608" spans="16:21" x14ac:dyDescent="0.25">
      <c r="P4608" s="10">
        <v>41212</v>
      </c>
      <c r="Q4608">
        <v>29.35802</v>
      </c>
      <c r="S4608" s="42">
        <f t="shared" ca="1" si="76"/>
        <v>50452</v>
      </c>
      <c r="T4608" s="43">
        <f ca="1">_xll.BInterpol('Base CDI'!$H$4:$H$28,'Base CDI'!$J$4:$J$29,S4608,"Cubic","Extrapolate=Linear","MultiX=Average","Skip=True","Sort=True")</f>
        <v>13.664199726402188</v>
      </c>
      <c r="U4608" s="43">
        <f ca="1">_xll.BInterpol('Base CDI'!$H$4:$H$28,'Base CDI'!$I$4:$I$29,S4608,"Cubic","Extrapolate=Linear","MultiX=Average","Skip=True","Sort=True")</f>
        <v>13.656347469220245</v>
      </c>
    </row>
    <row r="4609" spans="16:21" x14ac:dyDescent="0.25">
      <c r="P4609" s="10">
        <v>41213</v>
      </c>
      <c r="Q4609">
        <v>29.36598</v>
      </c>
      <c r="S4609" s="42">
        <f t="shared" ca="1" si="76"/>
        <v>50453</v>
      </c>
      <c r="T4609" s="43">
        <f ca="1">_xll.BInterpol('Base CDI'!$H$4:$H$28,'Base CDI'!$J$4:$J$29,S4609,"Cubic","Extrapolate=Linear","MultiX=Average","Skip=True","Sort=True")</f>
        <v>13.664136798905608</v>
      </c>
      <c r="U4609" s="43">
        <f ca="1">_xll.BInterpol('Base CDI'!$H$4:$H$28,'Base CDI'!$I$4:$I$29,S4609,"Cubic","Extrapolate=Linear","MultiX=Average","Skip=True","Sort=True")</f>
        <v>13.65626538987688</v>
      </c>
    </row>
    <row r="4610" spans="16:21" x14ac:dyDescent="0.25">
      <c r="P4610" s="10">
        <v>41214</v>
      </c>
      <c r="Q4610">
        <v>29.37396</v>
      </c>
      <c r="S4610" s="42">
        <f t="shared" ca="1" si="76"/>
        <v>50454</v>
      </c>
      <c r="T4610" s="43">
        <f ca="1">_xll.BInterpol('Base CDI'!$H$4:$H$28,'Base CDI'!$J$4:$J$29,S4610,"Cubic","Extrapolate=Linear","MultiX=Average","Skip=True","Sort=True")</f>
        <v>13.664073871409027</v>
      </c>
      <c r="U4610" s="43">
        <f ca="1">_xll.BInterpol('Base CDI'!$H$4:$H$28,'Base CDI'!$I$4:$I$29,S4610,"Cubic","Extrapolate=Linear","MultiX=Average","Skip=True","Sort=True")</f>
        <v>13.656183310533516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50455</v>
      </c>
      <c r="T4611" s="43">
        <f ca="1">_xll.BInterpol('Base CDI'!$H$4:$H$28,'Base CDI'!$J$4:$J$29,S4611,"Cubic","Extrapolate=Linear","MultiX=Average","Skip=True","Sort=True")</f>
        <v>13.664010943912448</v>
      </c>
      <c r="U4611" s="43">
        <f ca="1">_xll.BInterpol('Base CDI'!$H$4:$H$28,'Base CDI'!$I$4:$I$29,S4611,"Cubic","Extrapolate=Linear","MultiX=Average","Skip=True","Sort=True")</f>
        <v>13.656101231190149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50456</v>
      </c>
      <c r="T4612" s="43">
        <f ca="1">_xll.BInterpol('Base CDI'!$H$4:$H$28,'Base CDI'!$J$4:$J$29,S4612,"Cubic","Extrapolate=Linear","MultiX=Average","Skip=True","Sort=True")</f>
        <v>13.663948016415867</v>
      </c>
      <c r="U4612" s="43">
        <f ca="1">_xll.BInterpol('Base CDI'!$H$4:$H$28,'Base CDI'!$I$4:$I$29,S4612,"Cubic","Extrapolate=Linear","MultiX=Average","Skip=True","Sort=True")</f>
        <v>13.656019151846785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50457</v>
      </c>
      <c r="T4613" s="43">
        <f ca="1">_xll.BInterpol('Base CDI'!$H$4:$H$28,'Base CDI'!$J$4:$J$29,S4613,"Cubic","Extrapolate=Linear","MultiX=Average","Skip=True","Sort=True")</f>
        <v>13.663885088919287</v>
      </c>
      <c r="U4613" s="43">
        <f ca="1">_xll.BInterpol('Base CDI'!$H$4:$H$28,'Base CDI'!$I$4:$I$29,S4613,"Cubic","Extrapolate=Linear","MultiX=Average","Skip=True","Sort=True")</f>
        <v>13.65593707250342</v>
      </c>
    </row>
    <row r="4614" spans="16:21" x14ac:dyDescent="0.25">
      <c r="P4614" s="10">
        <v>41221</v>
      </c>
      <c r="Q4614">
        <v>29.40605</v>
      </c>
      <c r="S4614" s="42">
        <f t="shared" ca="1" si="76"/>
        <v>50458</v>
      </c>
      <c r="T4614" s="43">
        <f ca="1">_xll.BInterpol('Base CDI'!$H$4:$H$28,'Base CDI'!$J$4:$J$29,S4614,"Cubic","Extrapolate=Linear","MultiX=Average","Skip=True","Sort=True")</f>
        <v>13.663822161422708</v>
      </c>
      <c r="U4614" s="43">
        <f ca="1">_xll.BInterpol('Base CDI'!$H$4:$H$28,'Base CDI'!$I$4:$I$29,S4614,"Cubic","Extrapolate=Linear","MultiX=Average","Skip=True","Sort=True")</f>
        <v>13.655854993160053</v>
      </c>
    </row>
    <row r="4615" spans="16:21" x14ac:dyDescent="0.25">
      <c r="P4615" s="10">
        <v>41222</v>
      </c>
      <c r="Q4615">
        <v>29.41404</v>
      </c>
      <c r="S4615" s="42">
        <f t="shared" ca="1" si="76"/>
        <v>50459</v>
      </c>
      <c r="T4615" s="43">
        <f ca="1">_xll.BInterpol('Base CDI'!$H$4:$H$28,'Base CDI'!$J$4:$J$29,S4615,"Cubic","Extrapolate=Linear","MultiX=Average","Skip=True","Sort=True")</f>
        <v>13.663759233926127</v>
      </c>
      <c r="U4615" s="43">
        <f ca="1">_xll.BInterpol('Base CDI'!$H$4:$H$28,'Base CDI'!$I$4:$I$29,S4615,"Cubic","Extrapolate=Linear","MultiX=Average","Skip=True","Sort=True")</f>
        <v>13.655772913816689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50460</v>
      </c>
      <c r="T4616" s="43">
        <f ca="1">_xll.BInterpol('Base CDI'!$H$4:$H$28,'Base CDI'!$J$4:$J$29,S4616,"Cubic","Extrapolate=Linear","MultiX=Average","Skip=True","Sort=True")</f>
        <v>13.663696306429548</v>
      </c>
      <c r="U4616" s="43">
        <f ca="1">_xll.BInterpol('Base CDI'!$H$4:$H$28,'Base CDI'!$I$4:$I$29,S4616,"Cubic","Extrapolate=Linear","MultiX=Average","Skip=True","Sort=True")</f>
        <v>13.655690834473324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50461</v>
      </c>
      <c r="T4617" s="43">
        <f ca="1">_xll.BInterpol('Base CDI'!$H$4:$H$28,'Base CDI'!$J$4:$J$29,S4617,"Cubic","Extrapolate=Linear","MultiX=Average","Skip=True","Sort=True")</f>
        <v>13.663633378932968</v>
      </c>
      <c r="U4617" s="43">
        <f ca="1">_xll.BInterpol('Base CDI'!$H$4:$H$28,'Base CDI'!$I$4:$I$29,S4617,"Cubic","Extrapolate=Linear","MultiX=Average","Skip=True","Sort=True")</f>
        <v>13.655608755129958</v>
      </c>
    </row>
    <row r="4618" spans="16:21" x14ac:dyDescent="0.25">
      <c r="P4618" s="10">
        <v>41227</v>
      </c>
      <c r="Q4618">
        <v>29.43798</v>
      </c>
      <c r="S4618" s="42">
        <f t="shared" ca="1" si="76"/>
        <v>50462</v>
      </c>
      <c r="T4618" s="43">
        <f ca="1">_xll.BInterpol('Base CDI'!$H$4:$H$28,'Base CDI'!$J$4:$J$29,S4618,"Cubic","Extrapolate=Linear","MultiX=Average","Skip=True","Sort=True")</f>
        <v>13.663570451436387</v>
      </c>
      <c r="U4618" s="43">
        <f ca="1">_xll.BInterpol('Base CDI'!$H$4:$H$28,'Base CDI'!$I$4:$I$29,S4618,"Cubic","Extrapolate=Linear","MultiX=Average","Skip=True","Sort=True")</f>
        <v>13.655526675786593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50463</v>
      </c>
      <c r="T4619" s="43">
        <f ca="1">_xll.BInterpol('Base CDI'!$H$4:$H$28,'Base CDI'!$J$4:$J$29,S4619,"Cubic","Extrapolate=Linear","MultiX=Average","Skip=True","Sort=True")</f>
        <v>13.663507523939808</v>
      </c>
      <c r="U4619" s="43">
        <f ca="1">_xll.BInterpol('Base CDI'!$H$4:$H$28,'Base CDI'!$I$4:$I$29,S4619,"Cubic","Extrapolate=Linear","MultiX=Average","Skip=True","Sort=True")</f>
        <v>13.655444596443228</v>
      </c>
    </row>
    <row r="4620" spans="16:21" x14ac:dyDescent="0.25">
      <c r="P4620" s="10">
        <v>41232</v>
      </c>
      <c r="Q4620">
        <v>29.45391</v>
      </c>
      <c r="S4620" s="42">
        <f t="shared" ca="1" si="77"/>
        <v>50464</v>
      </c>
      <c r="T4620" s="43">
        <f ca="1">_xll.BInterpol('Base CDI'!$H$4:$H$28,'Base CDI'!$J$4:$J$29,S4620,"Cubic","Extrapolate=Linear","MultiX=Average","Skip=True","Sort=True")</f>
        <v>13.663444596443227</v>
      </c>
      <c r="U4620" s="43">
        <f ca="1">_xll.BInterpol('Base CDI'!$H$4:$H$28,'Base CDI'!$I$4:$I$29,S4620,"Cubic","Extrapolate=Linear","MultiX=Average","Skip=True","Sort=True")</f>
        <v>13.655362517099862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50465</v>
      </c>
      <c r="T4621" s="43">
        <f ca="1">_xll.BInterpol('Base CDI'!$H$4:$H$28,'Base CDI'!$J$4:$J$29,S4621,"Cubic","Extrapolate=Linear","MultiX=Average","Skip=True","Sort=True")</f>
        <v>13.663381668946647</v>
      </c>
      <c r="U4621" s="43">
        <f ca="1">_xll.BInterpol('Base CDI'!$H$4:$H$28,'Base CDI'!$I$4:$I$29,S4621,"Cubic","Extrapolate=Linear","MultiX=Average","Skip=True","Sort=True")</f>
        <v>13.655280437756497</v>
      </c>
    </row>
    <row r="4622" spans="16:21" x14ac:dyDescent="0.25">
      <c r="P4622" s="10">
        <v>41234</v>
      </c>
      <c r="Q4622">
        <v>29.46978</v>
      </c>
      <c r="S4622" s="42">
        <f t="shared" ca="1" si="77"/>
        <v>50466</v>
      </c>
      <c r="T4622" s="43">
        <f ca="1">_xll.BInterpol('Base CDI'!$H$4:$H$28,'Base CDI'!$J$4:$J$29,S4622,"Cubic","Extrapolate=Linear","MultiX=Average","Skip=True","Sort=True")</f>
        <v>13.663318741450068</v>
      </c>
      <c r="U4622" s="43">
        <f ca="1">_xll.BInterpol('Base CDI'!$H$4:$H$28,'Base CDI'!$I$4:$I$29,S4622,"Cubic","Extrapolate=Linear","MultiX=Average","Skip=True","Sort=True")</f>
        <v>13.655198358413132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50467</v>
      </c>
      <c r="T4623" s="43">
        <f ca="1">_xll.BInterpol('Base CDI'!$H$4:$H$28,'Base CDI'!$J$4:$J$29,S4623,"Cubic","Extrapolate=Linear","MultiX=Average","Skip=True","Sort=True")</f>
        <v>13.663255813953487</v>
      </c>
      <c r="U4623" s="43">
        <f ca="1">_xll.BInterpol('Base CDI'!$H$4:$H$28,'Base CDI'!$I$4:$I$29,S4623,"Cubic","Extrapolate=Linear","MultiX=Average","Skip=True","Sort=True")</f>
        <v>13.655116279069766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50468</v>
      </c>
      <c r="T4624" s="43">
        <f ca="1">_xll.BInterpol('Base CDI'!$H$4:$H$28,'Base CDI'!$J$4:$J$29,S4624,"Cubic","Extrapolate=Linear","MultiX=Average","Skip=True","Sort=True")</f>
        <v>13.663192886456907</v>
      </c>
      <c r="U4624" s="43">
        <f ca="1">_xll.BInterpol('Base CDI'!$H$4:$H$28,'Base CDI'!$I$4:$I$29,S4624,"Cubic","Extrapolate=Linear","MultiX=Average","Skip=True","Sort=True")</f>
        <v>13.655034199726401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50469</v>
      </c>
      <c r="T4625" s="43">
        <f ca="1">_xll.BInterpol('Base CDI'!$H$4:$H$28,'Base CDI'!$J$4:$J$29,S4625,"Cubic","Extrapolate=Linear","MultiX=Average","Skip=True","Sort=True")</f>
        <v>13.663129958960328</v>
      </c>
      <c r="U4625" s="43">
        <f ca="1">_xll.BInterpol('Base CDI'!$H$4:$H$28,'Base CDI'!$I$4:$I$29,S4625,"Cubic","Extrapolate=Linear","MultiX=Average","Skip=True","Sort=True")</f>
        <v>13.654952120383037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50470</v>
      </c>
      <c r="T4626" s="43">
        <f ca="1">_xll.BInterpol('Base CDI'!$H$4:$H$28,'Base CDI'!$J$4:$J$29,S4626,"Cubic","Extrapolate=Linear","MultiX=Average","Skip=True","Sort=True")</f>
        <v>13.663067031463747</v>
      </c>
      <c r="U4626" s="43">
        <f ca="1">_xll.BInterpol('Base CDI'!$H$4:$H$28,'Base CDI'!$I$4:$I$29,S4626,"Cubic","Extrapolate=Linear","MultiX=Average","Skip=True","Sort=True")</f>
        <v>13.65487004103967</v>
      </c>
    </row>
    <row r="4627" spans="16:21" x14ac:dyDescent="0.25">
      <c r="P4627" s="10">
        <v>41241</v>
      </c>
      <c r="Q4627">
        <v>29.50986</v>
      </c>
      <c r="S4627" s="42">
        <f t="shared" ca="1" si="77"/>
        <v>50471</v>
      </c>
      <c r="T4627" s="43">
        <f ca="1">_xll.BInterpol('Base CDI'!$H$4:$H$28,'Base CDI'!$J$4:$J$29,S4627,"Cubic","Extrapolate=Linear","MultiX=Average","Skip=True","Sort=True")</f>
        <v>13.663004103967166</v>
      </c>
      <c r="U4627" s="43">
        <f ca="1">_xll.BInterpol('Base CDI'!$H$4:$H$28,'Base CDI'!$I$4:$I$29,S4627,"Cubic","Extrapolate=Linear","MultiX=Average","Skip=True","Sort=True")</f>
        <v>13.654787961696305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50472</v>
      </c>
      <c r="T4628" s="43">
        <f ca="1">_xll.BInterpol('Base CDI'!$H$4:$H$28,'Base CDI'!$J$4:$J$29,S4628,"Cubic","Extrapolate=Linear","MultiX=Average","Skip=True","Sort=True")</f>
        <v>13.662941176470587</v>
      </c>
      <c r="U4628" s="43">
        <f ca="1">_xll.BInterpol('Base CDI'!$H$4:$H$28,'Base CDI'!$I$4:$I$29,S4628,"Cubic","Extrapolate=Linear","MultiX=Average","Skip=True","Sort=True")</f>
        <v>13.654705882352941</v>
      </c>
    </row>
    <row r="4629" spans="16:21" x14ac:dyDescent="0.25">
      <c r="P4629" s="10">
        <v>41243</v>
      </c>
      <c r="Q4629">
        <v>29.52591</v>
      </c>
      <c r="S4629" s="42">
        <f t="shared" ca="1" si="77"/>
        <v>50473</v>
      </c>
      <c r="T4629" s="43">
        <f ca="1">_xll.BInterpol('Base CDI'!$H$4:$H$28,'Base CDI'!$J$4:$J$29,S4629,"Cubic","Extrapolate=Linear","MultiX=Average","Skip=True","Sort=True")</f>
        <v>13.662878248974007</v>
      </c>
      <c r="U4629" s="43">
        <f ca="1">_xll.BInterpol('Base CDI'!$H$4:$H$28,'Base CDI'!$I$4:$I$29,S4629,"Cubic","Extrapolate=Linear","MultiX=Average","Skip=True","Sort=True")</f>
        <v>13.654623803009574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50474</v>
      </c>
      <c r="T4630" s="43">
        <f ca="1">_xll.BInterpol('Base CDI'!$H$4:$H$28,'Base CDI'!$J$4:$J$29,S4630,"Cubic","Extrapolate=Linear","MultiX=Average","Skip=True","Sort=True")</f>
        <v>13.662815321477426</v>
      </c>
      <c r="U4630" s="43">
        <f ca="1">_xll.BInterpol('Base CDI'!$H$4:$H$28,'Base CDI'!$I$4:$I$29,S4630,"Cubic","Extrapolate=Linear","MultiX=Average","Skip=True","Sort=True")</f>
        <v>13.65454172366621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50475</v>
      </c>
      <c r="T4631" s="43">
        <f ca="1">_xll.BInterpol('Base CDI'!$H$4:$H$28,'Base CDI'!$J$4:$J$29,S4631,"Cubic","Extrapolate=Linear","MultiX=Average","Skip=True","Sort=True")</f>
        <v>13.662752393980847</v>
      </c>
      <c r="U4631" s="43">
        <f ca="1">_xll.BInterpol('Base CDI'!$H$4:$H$28,'Base CDI'!$I$4:$I$29,S4631,"Cubic","Extrapolate=Linear","MultiX=Average","Skip=True","Sort=True")</f>
        <v>13.654459644322845</v>
      </c>
    </row>
    <row r="4632" spans="16:21" x14ac:dyDescent="0.25">
      <c r="P4632" s="10">
        <v>41248</v>
      </c>
      <c r="Q4632">
        <v>29.54992</v>
      </c>
      <c r="S4632" s="42">
        <f t="shared" ca="1" si="77"/>
        <v>50476</v>
      </c>
      <c r="T4632" s="43">
        <f ca="1">_xll.BInterpol('Base CDI'!$H$4:$H$28,'Base CDI'!$J$4:$J$29,S4632,"Cubic","Extrapolate=Linear","MultiX=Average","Skip=True","Sort=True")</f>
        <v>13.662689466484267</v>
      </c>
      <c r="U4632" s="43">
        <f ca="1">_xll.BInterpol('Base CDI'!$H$4:$H$28,'Base CDI'!$I$4:$I$29,S4632,"Cubic","Extrapolate=Linear","MultiX=Average","Skip=True","Sort=True")</f>
        <v>13.654377564979479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50477</v>
      </c>
      <c r="T4633" s="43">
        <f ca="1">_xll.BInterpol('Base CDI'!$H$4:$H$28,'Base CDI'!$J$4:$J$29,S4633,"Cubic","Extrapolate=Linear","MultiX=Average","Skip=True","Sort=True")</f>
        <v>13.662626538987688</v>
      </c>
      <c r="U4633" s="43">
        <f ca="1">_xll.BInterpol('Base CDI'!$H$4:$H$28,'Base CDI'!$I$4:$I$29,S4633,"Cubic","Extrapolate=Linear","MultiX=Average","Skip=True","Sort=True")</f>
        <v>13.654295485636114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50478</v>
      </c>
      <c r="T4634" s="43">
        <f ca="1">_xll.BInterpol('Base CDI'!$H$4:$H$28,'Base CDI'!$J$4:$J$29,S4634,"Cubic","Extrapolate=Linear","MultiX=Average","Skip=True","Sort=True")</f>
        <v>13.662563611491107</v>
      </c>
      <c r="U4634" s="43">
        <f ca="1">_xll.BInterpol('Base CDI'!$H$4:$H$28,'Base CDI'!$I$4:$I$29,S4634,"Cubic","Extrapolate=Linear","MultiX=Average","Skip=True","Sort=True")</f>
        <v>13.654213406292749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50479</v>
      </c>
      <c r="T4635" s="43">
        <f ca="1">_xll.BInterpol('Base CDI'!$H$4:$H$28,'Base CDI'!$J$4:$J$29,S4635,"Cubic","Extrapolate=Linear","MultiX=Average","Skip=True","Sort=True")</f>
        <v>13.662500683994526</v>
      </c>
      <c r="U4635" s="43">
        <f ca="1">_xll.BInterpol('Base CDI'!$H$4:$H$28,'Base CDI'!$I$4:$I$29,S4635,"Cubic","Extrapolate=Linear","MultiX=Average","Skip=True","Sort=True")</f>
        <v>13.654131326949384</v>
      </c>
    </row>
    <row r="4636" spans="16:21" x14ac:dyDescent="0.25">
      <c r="P4636" s="10">
        <v>41254</v>
      </c>
      <c r="Q4636">
        <v>29.58184</v>
      </c>
      <c r="S4636" s="42">
        <f t="shared" ca="1" si="77"/>
        <v>50480</v>
      </c>
      <c r="T4636" s="43">
        <f ca="1">_xll.BInterpol('Base CDI'!$H$4:$H$28,'Base CDI'!$J$4:$J$29,S4636,"Cubic","Extrapolate=Linear","MultiX=Average","Skip=True","Sort=True")</f>
        <v>13.662437756497948</v>
      </c>
      <c r="U4636" s="43">
        <f ca="1">_xll.BInterpol('Base CDI'!$H$4:$H$28,'Base CDI'!$I$4:$I$29,S4636,"Cubic","Extrapolate=Linear","MultiX=Average","Skip=True","Sort=True")</f>
        <v>13.654049247606018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50481</v>
      </c>
      <c r="T4637" s="43">
        <f ca="1">_xll.BInterpol('Base CDI'!$H$4:$H$28,'Base CDI'!$J$4:$J$29,S4637,"Cubic","Extrapolate=Linear","MultiX=Average","Skip=True","Sort=True")</f>
        <v>13.662374829001367</v>
      </c>
      <c r="U4637" s="43">
        <f ca="1">_xll.BInterpol('Base CDI'!$H$4:$H$28,'Base CDI'!$I$4:$I$29,S4637,"Cubic","Extrapolate=Linear","MultiX=Average","Skip=True","Sort=True")</f>
        <v>13.653967168262653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50482</v>
      </c>
      <c r="T4638" s="43">
        <f ca="1">_xll.BInterpol('Base CDI'!$H$4:$H$28,'Base CDI'!$J$4:$J$29,S4638,"Cubic","Extrapolate=Linear","MultiX=Average","Skip=True","Sort=True")</f>
        <v>13.662311901504786</v>
      </c>
      <c r="U4638" s="43">
        <f ca="1">_xll.BInterpol('Base CDI'!$H$4:$H$28,'Base CDI'!$I$4:$I$29,S4638,"Cubic","Extrapolate=Linear","MultiX=Average","Skip=True","Sort=True")</f>
        <v>13.653885088919289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50483</v>
      </c>
      <c r="T4639" s="43">
        <f ca="1">_xll.BInterpol('Base CDI'!$H$4:$H$28,'Base CDI'!$J$4:$J$29,S4639,"Cubic","Extrapolate=Linear","MultiX=Average","Skip=True","Sort=True")</f>
        <v>13.662248974008207</v>
      </c>
      <c r="U4639" s="43">
        <f ca="1">_xll.BInterpol('Base CDI'!$H$4:$H$28,'Base CDI'!$I$4:$I$29,S4639,"Cubic","Extrapolate=Linear","MultiX=Average","Skip=True","Sort=True")</f>
        <v>13.653803009575922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50484</v>
      </c>
      <c r="T4640" s="43">
        <f ca="1">_xll.BInterpol('Base CDI'!$H$4:$H$28,'Base CDI'!$J$4:$J$29,S4640,"Cubic","Extrapolate=Linear","MultiX=Average","Skip=True","Sort=True")</f>
        <v>13.662186046511627</v>
      </c>
      <c r="U4640" s="43">
        <f ca="1">_xll.BInterpol('Base CDI'!$H$4:$H$28,'Base CDI'!$I$4:$I$29,S4640,"Cubic","Extrapolate=Linear","MultiX=Average","Skip=True","Sort=True")</f>
        <v>13.653720930232558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50485</v>
      </c>
      <c r="T4641" s="43">
        <f ca="1">_xll.BInterpol('Base CDI'!$H$4:$H$28,'Base CDI'!$J$4:$J$29,S4641,"Cubic","Extrapolate=Linear","MultiX=Average","Skip=True","Sort=True")</f>
        <v>13.662123119015046</v>
      </c>
      <c r="U4641" s="43">
        <f ca="1">_xll.BInterpol('Base CDI'!$H$4:$H$28,'Base CDI'!$I$4:$I$29,S4641,"Cubic","Extrapolate=Linear","MultiX=Average","Skip=True","Sort=True")</f>
        <v>13.653638850889193</v>
      </c>
    </row>
    <row r="4642" spans="16:21" x14ac:dyDescent="0.25">
      <c r="P4642" s="10">
        <v>41262</v>
      </c>
      <c r="Q4642">
        <v>29.62904</v>
      </c>
      <c r="S4642" s="42">
        <f t="shared" ca="1" si="77"/>
        <v>50486</v>
      </c>
      <c r="T4642" s="43">
        <f ca="1">_xll.BInterpol('Base CDI'!$H$4:$H$28,'Base CDI'!$J$4:$J$29,S4642,"Cubic","Extrapolate=Linear","MultiX=Average","Skip=True","Sort=True")</f>
        <v>13.662060191518467</v>
      </c>
      <c r="U4642" s="43">
        <f ca="1">_xll.BInterpol('Base CDI'!$H$4:$H$28,'Base CDI'!$I$4:$I$29,S4642,"Cubic","Extrapolate=Linear","MultiX=Average","Skip=True","Sort=True")</f>
        <v>13.653556771545826</v>
      </c>
    </row>
    <row r="4643" spans="16:21" x14ac:dyDescent="0.25">
      <c r="P4643" s="10">
        <v>41263</v>
      </c>
      <c r="Q4643">
        <v>29.63682</v>
      </c>
      <c r="S4643" s="42">
        <f t="shared" ca="1" si="77"/>
        <v>50487</v>
      </c>
      <c r="T4643" s="43">
        <f ca="1">_xll.BInterpol('Base CDI'!$H$4:$H$28,'Base CDI'!$J$4:$J$29,S4643,"Cubic","Extrapolate=Linear","MultiX=Average","Skip=True","Sort=True")</f>
        <v>13.661997264021887</v>
      </c>
      <c r="U4643" s="43">
        <f ca="1">_xll.BInterpol('Base CDI'!$H$4:$H$28,'Base CDI'!$I$4:$I$29,S4643,"Cubic","Extrapolate=Linear","MultiX=Average","Skip=True","Sort=True")</f>
        <v>13.653474692202462</v>
      </c>
    </row>
    <row r="4644" spans="16:21" x14ac:dyDescent="0.25">
      <c r="P4644" s="10">
        <v>41264</v>
      </c>
      <c r="Q4644">
        <v>29.64462</v>
      </c>
      <c r="S4644" s="42">
        <f t="shared" ca="1" si="77"/>
        <v>50488</v>
      </c>
      <c r="T4644" s="43">
        <f ca="1">_xll.BInterpol('Base CDI'!$H$4:$H$28,'Base CDI'!$J$4:$J$29,S4644,"Cubic","Extrapolate=Linear","MultiX=Average","Skip=True","Sort=True")</f>
        <v>13.661934336525306</v>
      </c>
      <c r="U4644" s="43">
        <f ca="1">_xll.BInterpol('Base CDI'!$H$4:$H$28,'Base CDI'!$I$4:$I$29,S4644,"Cubic","Extrapolate=Linear","MultiX=Average","Skip=True","Sort=True")</f>
        <v>13.653392612859097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50489</v>
      </c>
      <c r="T4645" s="43">
        <f ca="1">_xll.BInterpol('Base CDI'!$H$4:$H$28,'Base CDI'!$J$4:$J$29,S4645,"Cubic","Extrapolate=Linear","MultiX=Average","Skip=True","Sort=True")</f>
        <v>13.661871409028727</v>
      </c>
      <c r="U4645" s="43">
        <f ca="1">_xll.BInterpol('Base CDI'!$H$4:$H$28,'Base CDI'!$I$4:$I$29,S4645,"Cubic","Extrapolate=Linear","MultiX=Average","Skip=True","Sort=True")</f>
        <v>13.653310533515731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50490</v>
      </c>
      <c r="T4646" s="43">
        <f ca="1">_xll.BInterpol('Base CDI'!$H$4:$H$28,'Base CDI'!$J$4:$J$29,S4646,"Cubic","Extrapolate=Linear","MultiX=Average","Skip=True","Sort=True")</f>
        <v>13.661808481532146</v>
      </c>
      <c r="U4646" s="43">
        <f ca="1">_xll.BInterpol('Base CDI'!$H$4:$H$28,'Base CDI'!$I$4:$I$29,S4646,"Cubic","Extrapolate=Linear","MultiX=Average","Skip=True","Sort=True")</f>
        <v>13.653228454172366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50491</v>
      </c>
      <c r="T4647" s="43">
        <f ca="1">_xll.BInterpol('Base CDI'!$H$4:$H$28,'Base CDI'!$J$4:$J$29,S4647,"Cubic","Extrapolate=Linear","MultiX=Average","Skip=True","Sort=True")</f>
        <v>13.661745554035566</v>
      </c>
      <c r="U4647" s="43">
        <f ca="1">_xll.BInterpol('Base CDI'!$H$4:$H$28,'Base CDI'!$I$4:$I$29,S4647,"Cubic","Extrapolate=Linear","MultiX=Average","Skip=True","Sort=True")</f>
        <v>13.653146374829001</v>
      </c>
    </row>
    <row r="4648" spans="16:21" x14ac:dyDescent="0.25">
      <c r="P4648" s="10">
        <v>41271</v>
      </c>
      <c r="Q4648">
        <v>29.67596</v>
      </c>
      <c r="S4648" s="42">
        <f t="shared" ca="1" si="77"/>
        <v>50492</v>
      </c>
      <c r="T4648" s="43">
        <f ca="1">_xll.BInterpol('Base CDI'!$H$4:$H$28,'Base CDI'!$J$4:$J$29,S4648,"Cubic","Extrapolate=Linear","MultiX=Average","Skip=True","Sort=True")</f>
        <v>13.661682626538987</v>
      </c>
      <c r="U4648" s="43">
        <f ca="1">_xll.BInterpol('Base CDI'!$H$4:$H$28,'Base CDI'!$I$4:$I$29,S4648,"Cubic","Extrapolate=Linear","MultiX=Average","Skip=True","Sort=True")</f>
        <v>13.653064295485635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50493</v>
      </c>
      <c r="T4649" s="43">
        <f ca="1">_xll.BInterpol('Base CDI'!$H$4:$H$28,'Base CDI'!$J$4:$J$29,S4649,"Cubic","Extrapolate=Linear","MultiX=Average","Skip=True","Sort=True")</f>
        <v>13.661619699042406</v>
      </c>
      <c r="U4649" s="43">
        <f ca="1">_xll.BInterpol('Base CDI'!$H$4:$H$28,'Base CDI'!$I$4:$I$29,S4649,"Cubic","Extrapolate=Linear","MultiX=Average","Skip=True","Sort=True")</f>
        <v>13.65298221614227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50494</v>
      </c>
      <c r="T4650" s="43">
        <f ca="1">_xll.BInterpol('Base CDI'!$H$4:$H$28,'Base CDI'!$J$4:$J$29,S4650,"Cubic","Extrapolate=Linear","MultiX=Average","Skip=True","Sort=True")</f>
        <v>13.661556771545827</v>
      </c>
      <c r="U4650" s="43">
        <f ca="1">_xll.BInterpol('Base CDI'!$H$4:$H$28,'Base CDI'!$I$4:$I$29,S4650,"Cubic","Extrapolate=Linear","MultiX=Average","Skip=True","Sort=True")</f>
        <v>13.652900136798905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50495</v>
      </c>
      <c r="T4651" s="43">
        <f ca="1">_xll.BInterpol('Base CDI'!$H$4:$H$28,'Base CDI'!$J$4:$J$29,S4651,"Cubic","Extrapolate=Linear","MultiX=Average","Skip=True","Sort=True")</f>
        <v>13.661493844049247</v>
      </c>
      <c r="U4651" s="43">
        <f ca="1">_xll.BInterpol('Base CDI'!$H$4:$H$28,'Base CDI'!$I$4:$I$29,S4651,"Cubic","Extrapolate=Linear","MultiX=Average","Skip=True","Sort=True")</f>
        <v>13.652818057455539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50496</v>
      </c>
      <c r="T4652" s="43">
        <f ca="1">_xll.BInterpol('Base CDI'!$H$4:$H$28,'Base CDI'!$J$4:$J$29,S4652,"Cubic","Extrapolate=Linear","MultiX=Average","Skip=True","Sort=True")</f>
        <v>13.661430916552666</v>
      </c>
      <c r="U4652" s="43">
        <f ca="1">_xll.BInterpol('Base CDI'!$H$4:$H$28,'Base CDI'!$I$4:$I$29,S4652,"Cubic","Extrapolate=Linear","MultiX=Average","Skip=True","Sort=True")</f>
        <v>13.652735978112174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50497</v>
      </c>
      <c r="T4653" s="43">
        <f ca="1">_xll.BInterpol('Base CDI'!$H$4:$H$28,'Base CDI'!$J$4:$J$29,S4653,"Cubic","Extrapolate=Linear","MultiX=Average","Skip=True","Sort=True")</f>
        <v>13.661367989056087</v>
      </c>
      <c r="U4653" s="43">
        <f ca="1">_xll.BInterpol('Base CDI'!$H$4:$H$28,'Base CDI'!$I$4:$I$29,S4653,"Cubic","Extrapolate=Linear","MultiX=Average","Skip=True","Sort=True")</f>
        <v>13.65265389876881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50498</v>
      </c>
      <c r="T4654" s="43">
        <f ca="1">_xll.BInterpol('Base CDI'!$H$4:$H$28,'Base CDI'!$J$4:$J$29,S4654,"Cubic","Extrapolate=Linear","MultiX=Average","Skip=True","Sort=True")</f>
        <v>13.661305061559506</v>
      </c>
      <c r="U4654" s="43">
        <f ca="1">_xll.BInterpol('Base CDI'!$H$4:$H$28,'Base CDI'!$I$4:$I$29,S4654,"Cubic","Extrapolate=Linear","MultiX=Average","Skip=True","Sort=True")</f>
        <v>13.652571819425443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50499</v>
      </c>
      <c r="T4655" s="43">
        <f ca="1">_xll.BInterpol('Base CDI'!$H$4:$H$28,'Base CDI'!$J$4:$J$29,S4655,"Cubic","Extrapolate=Linear","MultiX=Average","Skip=True","Sort=True")</f>
        <v>13.661242134062926</v>
      </c>
      <c r="U4655" s="43">
        <f ca="1">_xll.BInterpol('Base CDI'!$H$4:$H$28,'Base CDI'!$I$4:$I$29,S4655,"Cubic","Extrapolate=Linear","MultiX=Average","Skip=True","Sort=True")</f>
        <v>13.652489740082078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50500</v>
      </c>
      <c r="T4656" s="43">
        <f ca="1">_xll.BInterpol('Base CDI'!$H$4:$H$28,'Base CDI'!$J$4:$J$29,S4656,"Cubic","Extrapolate=Linear","MultiX=Average","Skip=True","Sort=True")</f>
        <v>13.661179206566347</v>
      </c>
      <c r="U4656" s="43">
        <f ca="1">_xll.BInterpol('Base CDI'!$H$4:$H$28,'Base CDI'!$I$4:$I$29,S4656,"Cubic","Extrapolate=Linear","MultiX=Average","Skip=True","Sort=True")</f>
        <v>13.652407660738714</v>
      </c>
    </row>
    <row r="4657" spans="16:21" x14ac:dyDescent="0.25">
      <c r="P4657" s="10">
        <v>41285</v>
      </c>
      <c r="Q4657">
        <v>29.74689</v>
      </c>
      <c r="S4657" s="42">
        <f t="shared" ca="1" si="77"/>
        <v>50501</v>
      </c>
      <c r="T4657" s="43">
        <f ca="1">_xll.BInterpol('Base CDI'!$H$4:$H$28,'Base CDI'!$J$4:$J$29,S4657,"Cubic","Extrapolate=Linear","MultiX=Average","Skip=True","Sort=True")</f>
        <v>13.661116279069766</v>
      </c>
      <c r="U4657" s="43">
        <f ca="1">_xll.BInterpol('Base CDI'!$H$4:$H$28,'Base CDI'!$I$4:$I$29,S4657,"Cubic","Extrapolate=Linear","MultiX=Average","Skip=True","Sort=True")</f>
        <v>13.652325581395347</v>
      </c>
    </row>
    <row r="4658" spans="16:21" x14ac:dyDescent="0.25">
      <c r="P4658" s="10">
        <v>41288</v>
      </c>
      <c r="Q4658">
        <v>29.75478</v>
      </c>
      <c r="S4658" s="42">
        <f t="shared" ca="1" si="77"/>
        <v>50502</v>
      </c>
      <c r="T4658" s="43">
        <f ca="1">_xll.BInterpol('Base CDI'!$H$4:$H$28,'Base CDI'!$J$4:$J$29,S4658,"Cubic","Extrapolate=Linear","MultiX=Average","Skip=True","Sort=True")</f>
        <v>13.661053351573186</v>
      </c>
      <c r="U4658" s="43">
        <f ca="1">_xll.BInterpol('Base CDI'!$H$4:$H$28,'Base CDI'!$I$4:$I$29,S4658,"Cubic","Extrapolate=Linear","MultiX=Average","Skip=True","Sort=True")</f>
        <v>13.652243502051983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50503</v>
      </c>
      <c r="T4659" s="43">
        <f ca="1">_xll.BInterpol('Base CDI'!$H$4:$H$28,'Base CDI'!$J$4:$J$29,S4659,"Cubic","Extrapolate=Linear","MultiX=Average","Skip=True","Sort=True")</f>
        <v>13.660990424076607</v>
      </c>
      <c r="U4659" s="43">
        <f ca="1">_xll.BInterpol('Base CDI'!$H$4:$H$28,'Base CDI'!$I$4:$I$29,S4659,"Cubic","Extrapolate=Linear","MultiX=Average","Skip=True","Sort=True")</f>
        <v>13.652161422708618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50504</v>
      </c>
      <c r="T4660" s="43">
        <f ca="1">_xll.BInterpol('Base CDI'!$H$4:$H$28,'Base CDI'!$J$4:$J$29,S4660,"Cubic","Extrapolate=Linear","MultiX=Average","Skip=True","Sort=True")</f>
        <v>13.660927496580026</v>
      </c>
      <c r="U4660" s="43">
        <f ca="1">_xll.BInterpol('Base CDI'!$H$4:$H$28,'Base CDI'!$I$4:$I$29,S4660,"Cubic","Extrapolate=Linear","MultiX=Average","Skip=True","Sort=True")</f>
        <v>13.652079343365251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50505</v>
      </c>
      <c r="T4661" s="43">
        <f ca="1">_xll.BInterpol('Base CDI'!$H$4:$H$28,'Base CDI'!$J$4:$J$29,S4661,"Cubic","Extrapolate=Linear","MultiX=Average","Skip=True","Sort=True")</f>
        <v>13.660864569083445</v>
      </c>
      <c r="U4661" s="43">
        <f ca="1">_xll.BInterpol('Base CDI'!$H$4:$H$28,'Base CDI'!$I$4:$I$29,S4661,"Cubic","Extrapolate=Linear","MultiX=Average","Skip=True","Sort=True")</f>
        <v>13.651997264021887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50506</v>
      </c>
      <c r="T4662" s="43">
        <f ca="1">_xll.BInterpol('Base CDI'!$H$4:$H$28,'Base CDI'!$J$4:$J$29,S4662,"Cubic","Extrapolate=Linear","MultiX=Average","Skip=True","Sort=True")</f>
        <v>13.660801641586866</v>
      </c>
      <c r="U4662" s="43">
        <f ca="1">_xll.BInterpol('Base CDI'!$H$4:$H$28,'Base CDI'!$I$4:$I$29,S4662,"Cubic","Extrapolate=Linear","MultiX=Average","Skip=True","Sort=True")</f>
        <v>13.651915184678522</v>
      </c>
    </row>
    <row r="4663" spans="16:21" x14ac:dyDescent="0.25">
      <c r="P4663" s="10">
        <v>41295</v>
      </c>
      <c r="Q4663">
        <v>29.79439</v>
      </c>
      <c r="S4663" s="42">
        <f t="shared" ca="1" si="77"/>
        <v>50507</v>
      </c>
      <c r="T4663" s="43">
        <f ca="1">_xll.BInterpol('Base CDI'!$H$4:$H$28,'Base CDI'!$J$4:$J$29,S4663,"Cubic","Extrapolate=Linear","MultiX=Average","Skip=True","Sort=True")</f>
        <v>13.660738714090286</v>
      </c>
      <c r="U4663" s="43">
        <f ca="1">_xll.BInterpol('Base CDI'!$H$4:$H$28,'Base CDI'!$I$4:$I$29,S4663,"Cubic","Extrapolate=Linear","MultiX=Average","Skip=True","Sort=True")</f>
        <v>13.651833105335157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50508</v>
      </c>
      <c r="T4664" s="43">
        <f ca="1">_xll.BInterpol('Base CDI'!$H$4:$H$28,'Base CDI'!$J$4:$J$29,S4664,"Cubic","Extrapolate=Linear","MultiX=Average","Skip=True","Sort=True")</f>
        <v>13.660675786593705</v>
      </c>
      <c r="U4664" s="43">
        <f ca="1">_xll.BInterpol('Base CDI'!$H$4:$H$28,'Base CDI'!$I$4:$I$29,S4664,"Cubic","Extrapolate=Linear","MultiX=Average","Skip=True","Sort=True")</f>
        <v>13.651751025991791</v>
      </c>
    </row>
    <row r="4665" spans="16:21" x14ac:dyDescent="0.25">
      <c r="P4665" s="10">
        <v>41297</v>
      </c>
      <c r="Q4665">
        <v>29.81024</v>
      </c>
      <c r="S4665" s="42">
        <f t="shared" ca="1" si="77"/>
        <v>50509</v>
      </c>
      <c r="T4665" s="43">
        <f ca="1">_xll.BInterpol('Base CDI'!$H$4:$H$28,'Base CDI'!$J$4:$J$29,S4665,"Cubic","Extrapolate=Linear","MultiX=Average","Skip=True","Sort=True")</f>
        <v>13.660612859097126</v>
      </c>
      <c r="U4665" s="43">
        <f ca="1">_xll.BInterpol('Base CDI'!$H$4:$H$28,'Base CDI'!$I$4:$I$29,S4665,"Cubic","Extrapolate=Linear","MultiX=Average","Skip=True","Sort=True")</f>
        <v>13.651668946648426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50510</v>
      </c>
      <c r="T4666" s="43">
        <f ca="1">_xll.BInterpol('Base CDI'!$H$4:$H$28,'Base CDI'!$J$4:$J$29,S4666,"Cubic","Extrapolate=Linear","MultiX=Average","Skip=True","Sort=True")</f>
        <v>13.660549931600546</v>
      </c>
      <c r="U4666" s="43">
        <f ca="1">_xll.BInterpol('Base CDI'!$H$4:$H$28,'Base CDI'!$I$4:$I$29,S4666,"Cubic","Extrapolate=Linear","MultiX=Average","Skip=True","Sort=True")</f>
        <v>13.651586867305062</v>
      </c>
    </row>
    <row r="4667" spans="16:21" x14ac:dyDescent="0.25">
      <c r="P4667" s="10">
        <v>41299</v>
      </c>
      <c r="Q4667">
        <v>29.8261</v>
      </c>
      <c r="S4667" s="42">
        <f t="shared" ca="1" si="77"/>
        <v>50511</v>
      </c>
      <c r="T4667" s="43">
        <f ca="1">_xll.BInterpol('Base CDI'!$H$4:$H$28,'Base CDI'!$J$4:$J$29,S4667,"Cubic","Extrapolate=Linear","MultiX=Average","Skip=True","Sort=True")</f>
        <v>13.660487004103967</v>
      </c>
      <c r="U4667" s="43">
        <f ca="1">_xll.BInterpol('Base CDI'!$H$4:$H$28,'Base CDI'!$I$4:$I$29,S4667,"Cubic","Extrapolate=Linear","MultiX=Average","Skip=True","Sort=True")</f>
        <v>13.651504787961695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50512</v>
      </c>
      <c r="T4668" s="43">
        <f ca="1">_xll.BInterpol('Base CDI'!$H$4:$H$28,'Base CDI'!$J$4:$J$29,S4668,"Cubic","Extrapolate=Linear","MultiX=Average","Skip=True","Sort=True")</f>
        <v>13.660424076607386</v>
      </c>
      <c r="U4668" s="43">
        <f ca="1">_xll.BInterpol('Base CDI'!$H$4:$H$28,'Base CDI'!$I$4:$I$29,S4668,"Cubic","Extrapolate=Linear","MultiX=Average","Skip=True","Sort=True")</f>
        <v>13.65142270861833</v>
      </c>
    </row>
    <row r="4669" spans="16:21" x14ac:dyDescent="0.25">
      <c r="P4669" s="10">
        <v>41303</v>
      </c>
      <c r="Q4669">
        <v>29.84198</v>
      </c>
      <c r="S4669" s="42">
        <f t="shared" ca="1" si="77"/>
        <v>50513</v>
      </c>
      <c r="T4669" s="43">
        <f ca="1">_xll.BInterpol('Base CDI'!$H$4:$H$28,'Base CDI'!$J$4:$J$29,S4669,"Cubic","Extrapolate=Linear","MultiX=Average","Skip=True","Sort=True")</f>
        <v>13.660361149110805</v>
      </c>
      <c r="U4669" s="43">
        <f ca="1">_xll.BInterpol('Base CDI'!$H$4:$H$28,'Base CDI'!$I$4:$I$29,S4669,"Cubic","Extrapolate=Linear","MultiX=Average","Skip=True","Sort=True")</f>
        <v>13.651340629274966</v>
      </c>
    </row>
    <row r="4670" spans="16:21" x14ac:dyDescent="0.25">
      <c r="P4670" s="10">
        <v>41304</v>
      </c>
      <c r="Q4670">
        <v>29.84994</v>
      </c>
      <c r="S4670" s="42">
        <f t="shared" ca="1" si="77"/>
        <v>50514</v>
      </c>
      <c r="T4670" s="43">
        <f ca="1">_xll.BInterpol('Base CDI'!$H$4:$H$28,'Base CDI'!$J$4:$J$29,S4670,"Cubic","Extrapolate=Linear","MultiX=Average","Skip=True","Sort=True")</f>
        <v>13.660298221614227</v>
      </c>
      <c r="U4670" s="43">
        <f ca="1">_xll.BInterpol('Base CDI'!$H$4:$H$28,'Base CDI'!$I$4:$I$29,S4670,"Cubic","Extrapolate=Linear","MultiX=Average","Skip=True","Sort=True")</f>
        <v>13.651258549931599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50515</v>
      </c>
      <c r="T4671" s="43">
        <f ca="1">_xll.BInterpol('Base CDI'!$H$4:$H$28,'Base CDI'!$J$4:$J$29,S4671,"Cubic","Extrapolate=Linear","MultiX=Average","Skip=True","Sort=True")</f>
        <v>13.660235294117646</v>
      </c>
      <c r="U4671" s="43">
        <f ca="1">_xll.BInterpol('Base CDI'!$H$4:$H$28,'Base CDI'!$I$4:$I$29,S4671,"Cubic","Extrapolate=Linear","MultiX=Average","Skip=True","Sort=True")</f>
        <v>13.651176470588235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50516</v>
      </c>
      <c r="T4672" s="43">
        <f ca="1">_xll.BInterpol('Base CDI'!$H$4:$H$28,'Base CDI'!$J$4:$J$29,S4672,"Cubic","Extrapolate=Linear","MultiX=Average","Skip=True","Sort=True")</f>
        <v>13.660172366621065</v>
      </c>
      <c r="U4672" s="43">
        <f ca="1">_xll.BInterpol('Base CDI'!$H$4:$H$28,'Base CDI'!$I$4:$I$29,S4672,"Cubic","Extrapolate=Linear","MultiX=Average","Skip=True","Sort=True")</f>
        <v>13.65109439124487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50517</v>
      </c>
      <c r="T4673" s="43">
        <f ca="1">_xll.BInterpol('Base CDI'!$H$4:$H$28,'Base CDI'!$J$4:$J$29,S4673,"Cubic","Extrapolate=Linear","MultiX=Average","Skip=True","Sort=True")</f>
        <v>13.660109439124486</v>
      </c>
      <c r="U4673" s="43">
        <f ca="1">_xll.BInterpol('Base CDI'!$H$4:$H$28,'Base CDI'!$I$4:$I$29,S4673,"Cubic","Extrapolate=Linear","MultiX=Average","Skip=True","Sort=True")</f>
        <v>13.651012311901503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50518</v>
      </c>
      <c r="T4674" s="43">
        <f ca="1">_xll.BInterpol('Base CDI'!$H$4:$H$28,'Base CDI'!$J$4:$J$29,S4674,"Cubic","Extrapolate=Linear","MultiX=Average","Skip=True","Sort=True")</f>
        <v>13.660046511627906</v>
      </c>
      <c r="U4674" s="43">
        <f ca="1">_xll.BInterpol('Base CDI'!$H$4:$H$28,'Base CDI'!$I$4:$I$29,S4674,"Cubic","Extrapolate=Linear","MultiX=Average","Skip=True","Sort=True")</f>
        <v>13.650930232558139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50519</v>
      </c>
      <c r="T4675" s="43">
        <f ca="1">_xll.BInterpol('Base CDI'!$H$4:$H$28,'Base CDI'!$J$4:$J$29,S4675,"Cubic","Extrapolate=Linear","MultiX=Average","Skip=True","Sort=True")</f>
        <v>13.659983584131325</v>
      </c>
      <c r="U4675" s="43">
        <f ca="1">_xll.BInterpol('Base CDI'!$H$4:$H$28,'Base CDI'!$I$4:$I$29,S4675,"Cubic","Extrapolate=Linear","MultiX=Average","Skip=True","Sort=True")</f>
        <v>13.650848153214774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50520</v>
      </c>
      <c r="T4676" s="43">
        <f ca="1">_xll.BInterpol('Base CDI'!$H$4:$H$28,'Base CDI'!$J$4:$J$29,S4676,"Cubic","Extrapolate=Linear","MultiX=Average","Skip=True","Sort=True")</f>
        <v>13.659920656634746</v>
      </c>
      <c r="U4676" s="43">
        <f ca="1">_xll.BInterpol('Base CDI'!$H$4:$H$28,'Base CDI'!$I$4:$I$29,S4676,"Cubic","Extrapolate=Linear","MultiX=Average","Skip=True","Sort=True")</f>
        <v>13.650766073871408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50521</v>
      </c>
      <c r="T4677" s="43">
        <f ca="1">_xll.BInterpol('Base CDI'!$H$4:$H$28,'Base CDI'!$J$4:$J$29,S4677,"Cubic","Extrapolate=Linear","MultiX=Average","Skip=True","Sort=True")</f>
        <v>13.659857729138166</v>
      </c>
      <c r="U4677" s="43">
        <f ca="1">_xll.BInterpol('Base CDI'!$H$4:$H$28,'Base CDI'!$I$4:$I$29,S4677,"Cubic","Extrapolate=Linear","MultiX=Average","Skip=True","Sort=True")</f>
        <v>13.650683994528043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50522</v>
      </c>
      <c r="T4678" s="43">
        <f ca="1">_xll.BInterpol('Base CDI'!$H$4:$H$28,'Base CDI'!$J$4:$J$29,S4678,"Cubic","Extrapolate=Linear","MultiX=Average","Skip=True","Sort=True")</f>
        <v>13.659794801641585</v>
      </c>
      <c r="U4678" s="43">
        <f ca="1">_xll.BInterpol('Base CDI'!$H$4:$H$28,'Base CDI'!$I$4:$I$29,S4678,"Cubic","Extrapolate=Linear","MultiX=Average","Skip=True","Sort=True")</f>
        <v>13.650601915184678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50523</v>
      </c>
      <c r="T4679" s="43">
        <f ca="1">_xll.BInterpol('Base CDI'!$H$4:$H$28,'Base CDI'!$J$4:$J$29,S4679,"Cubic","Extrapolate=Linear","MultiX=Average","Skip=True","Sort=True")</f>
        <v>13.659731874145006</v>
      </c>
      <c r="U4679" s="43">
        <f ca="1">_xll.BInterpol('Base CDI'!$H$4:$H$28,'Base CDI'!$I$4:$I$29,S4679,"Cubic","Extrapolate=Linear","MultiX=Average","Skip=True","Sort=True")</f>
        <v>13.650519835841312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50524</v>
      </c>
      <c r="T4680" s="43">
        <f ca="1">_xll.BInterpol('Base CDI'!$H$4:$H$28,'Base CDI'!$J$4:$J$29,S4680,"Cubic","Extrapolate=Linear","MultiX=Average","Skip=True","Sort=True")</f>
        <v>13.659668946648425</v>
      </c>
      <c r="U4680" s="43">
        <f ca="1">_xll.BInterpol('Base CDI'!$H$4:$H$28,'Base CDI'!$I$4:$I$29,S4680,"Cubic","Extrapolate=Linear","MultiX=Average","Skip=True","Sort=True")</f>
        <v>13.650437756497947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50525</v>
      </c>
      <c r="T4681" s="43">
        <f ca="1">_xll.BInterpol('Base CDI'!$H$4:$H$28,'Base CDI'!$J$4:$J$29,S4681,"Cubic","Extrapolate=Linear","MultiX=Average","Skip=True","Sort=True")</f>
        <v>13.659606019151845</v>
      </c>
      <c r="U4681" s="43">
        <f ca="1">_xll.BInterpol('Base CDI'!$H$4:$H$28,'Base CDI'!$I$4:$I$29,S4681,"Cubic","Extrapolate=Linear","MultiX=Average","Skip=True","Sort=True")</f>
        <v>13.650355677154582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50526</v>
      </c>
      <c r="T4682" s="43">
        <f ca="1">_xll.BInterpol('Base CDI'!$H$4:$H$28,'Base CDI'!$J$4:$J$29,S4682,"Cubic","Extrapolate=Linear","MultiX=Average","Skip=True","Sort=True")</f>
        <v>13.659543091655266</v>
      </c>
      <c r="U4682" s="43">
        <f ca="1">_xll.BInterpol('Base CDI'!$H$4:$H$28,'Base CDI'!$I$4:$I$29,S4682,"Cubic","Extrapolate=Linear","MultiX=Average","Skip=True","Sort=True")</f>
        <v>13.650273597811216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50527</v>
      </c>
      <c r="T4683" s="43">
        <f ca="1">_xll.BInterpol('Base CDI'!$H$4:$H$28,'Base CDI'!$J$4:$J$29,S4683,"Cubic","Extrapolate=Linear","MultiX=Average","Skip=True","Sort=True")</f>
        <v>13.659480164158685</v>
      </c>
      <c r="U4683" s="43">
        <f ca="1">_xll.BInterpol('Base CDI'!$H$4:$H$28,'Base CDI'!$I$4:$I$29,S4683,"Cubic","Extrapolate=Linear","MultiX=Average","Skip=True","Sort=True")</f>
        <v>13.650191518467851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50528</v>
      </c>
      <c r="T4684" s="43">
        <f ca="1">_xll.BInterpol('Base CDI'!$H$4:$H$28,'Base CDI'!$J$4:$J$29,S4684,"Cubic","Extrapolate=Linear","MultiX=Average","Skip=True","Sort=True")</f>
        <v>13.659417236662106</v>
      </c>
      <c r="U4684" s="43">
        <f ca="1">_xll.BInterpol('Base CDI'!$H$4:$H$28,'Base CDI'!$I$4:$I$29,S4684,"Cubic","Extrapolate=Linear","MultiX=Average","Skip=True","Sort=True")</f>
        <v>13.650109439124487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50529</v>
      </c>
      <c r="T4685" s="43">
        <f ca="1">_xll.BInterpol('Base CDI'!$H$4:$H$28,'Base CDI'!$J$4:$J$29,S4685,"Cubic","Extrapolate=Linear","MultiX=Average","Skip=True","Sort=True")</f>
        <v>13.659354309165526</v>
      </c>
      <c r="U4685" s="43">
        <f ca="1">_xll.BInterpol('Base CDI'!$H$4:$H$28,'Base CDI'!$I$4:$I$29,S4685,"Cubic","Extrapolate=Linear","MultiX=Average","Skip=True","Sort=True")</f>
        <v>13.65002735978112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50530</v>
      </c>
      <c r="T4686" s="43">
        <f ca="1">_xll.BInterpol('Base CDI'!$H$4:$H$28,'Base CDI'!$J$4:$J$29,S4686,"Cubic","Extrapolate=Linear","MultiX=Average","Skip=True","Sort=True")</f>
        <v>13.659291381668945</v>
      </c>
      <c r="U4686" s="43">
        <f ca="1">_xll.BInterpol('Base CDI'!$H$4:$H$28,'Base CDI'!$I$4:$I$29,S4686,"Cubic","Extrapolate=Linear","MultiX=Average","Skip=True","Sort=True")</f>
        <v>13.649945280437755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50531</v>
      </c>
      <c r="T4687" s="43">
        <f ca="1">_xll.BInterpol('Base CDI'!$H$4:$H$28,'Base CDI'!$J$4:$J$29,S4687,"Cubic","Extrapolate=Linear","MultiX=Average","Skip=True","Sort=True")</f>
        <v>13.659228454172366</v>
      </c>
      <c r="U4687" s="43">
        <f ca="1">_xll.BInterpol('Base CDI'!$H$4:$H$28,'Base CDI'!$I$4:$I$29,S4687,"Cubic","Extrapolate=Linear","MultiX=Average","Skip=True","Sort=True")</f>
        <v>13.649863201094391</v>
      </c>
    </row>
    <row r="4688" spans="16:21" x14ac:dyDescent="0.25">
      <c r="P4688" s="10">
        <v>41332</v>
      </c>
      <c r="Q4688">
        <v>29.99363</v>
      </c>
      <c r="S4688" s="42">
        <f t="shared" ca="1" si="78"/>
        <v>50532</v>
      </c>
      <c r="T4688" s="43">
        <f ca="1">_xll.BInterpol('Base CDI'!$H$4:$H$28,'Base CDI'!$J$4:$J$29,S4688,"Cubic","Extrapolate=Linear","MultiX=Average","Skip=True","Sort=True")</f>
        <v>13.659165526675785</v>
      </c>
      <c r="U4688" s="43">
        <f ca="1">_xll.BInterpol('Base CDI'!$H$4:$H$28,'Base CDI'!$I$4:$I$29,S4688,"Cubic","Extrapolate=Linear","MultiX=Average","Skip=True","Sort=True")</f>
        <v>13.649781121751024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50533</v>
      </c>
      <c r="T4689" s="43">
        <f ca="1">_xll.BInterpol('Base CDI'!$H$4:$H$28,'Base CDI'!$J$4:$J$29,S4689,"Cubic","Extrapolate=Linear","MultiX=Average","Skip=True","Sort=True")</f>
        <v>13.659102599179205</v>
      </c>
      <c r="U4689" s="43">
        <f ca="1">_xll.BInterpol('Base CDI'!$H$4:$H$28,'Base CDI'!$I$4:$I$29,S4689,"Cubic","Extrapolate=Linear","MultiX=Average","Skip=True","Sort=True")</f>
        <v>13.64969904240766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50534</v>
      </c>
      <c r="T4690" s="43">
        <f ca="1">_xll.BInterpol('Base CDI'!$H$4:$H$28,'Base CDI'!$J$4:$J$29,S4690,"Cubic","Extrapolate=Linear","MultiX=Average","Skip=True","Sort=True")</f>
        <v>13.659039671682626</v>
      </c>
      <c r="U4690" s="43">
        <f ca="1">_xll.BInterpol('Base CDI'!$H$4:$H$28,'Base CDI'!$I$4:$I$29,S4690,"Cubic","Extrapolate=Linear","MultiX=Average","Skip=True","Sort=True")</f>
        <v>13.649616963064295</v>
      </c>
    </row>
    <row r="4691" spans="16:21" x14ac:dyDescent="0.25">
      <c r="P4691" s="10">
        <v>41337</v>
      </c>
      <c r="Q4691">
        <v>30.01773</v>
      </c>
      <c r="S4691" s="42">
        <f t="shared" ca="1" si="78"/>
        <v>50535</v>
      </c>
      <c r="T4691" s="43">
        <f ca="1">_xll.BInterpol('Base CDI'!$H$4:$H$28,'Base CDI'!$J$4:$J$29,S4691,"Cubic","Extrapolate=Linear","MultiX=Average","Skip=True","Sort=True")</f>
        <v>13.658976744186045</v>
      </c>
      <c r="U4691" s="43">
        <f ca="1">_xll.BInterpol('Base CDI'!$H$4:$H$28,'Base CDI'!$I$4:$I$29,S4691,"Cubic","Extrapolate=Linear","MultiX=Average","Skip=True","Sort=True")</f>
        <v>13.64953488372093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50536</v>
      </c>
      <c r="T4692" s="43">
        <f ca="1">_xll.BInterpol('Base CDI'!$H$4:$H$28,'Base CDI'!$J$4:$J$29,S4692,"Cubic","Extrapolate=Linear","MultiX=Average","Skip=True","Sort=True")</f>
        <v>13.658913816689465</v>
      </c>
      <c r="U4692" s="43">
        <f ca="1">_xll.BInterpol('Base CDI'!$H$4:$H$28,'Base CDI'!$I$4:$I$29,S4692,"Cubic","Extrapolate=Linear","MultiX=Average","Skip=True","Sort=True")</f>
        <v>13.649452804377564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50537</v>
      </c>
      <c r="T4693" s="43">
        <f ca="1">_xll.BInterpol('Base CDI'!$H$4:$H$28,'Base CDI'!$J$4:$J$29,S4693,"Cubic","Extrapolate=Linear","MultiX=Average","Skip=True","Sort=True")</f>
        <v>13.658850889192886</v>
      </c>
      <c r="U4693" s="43">
        <f ca="1">_xll.BInterpol('Base CDI'!$H$4:$H$28,'Base CDI'!$I$4:$I$29,S4693,"Cubic","Extrapolate=Linear","MultiX=Average","Skip=True","Sort=True")</f>
        <v>13.649370725034199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50538</v>
      </c>
      <c r="T4694" s="43">
        <f ca="1">_xll.BInterpol('Base CDI'!$H$4:$H$28,'Base CDI'!$J$4:$J$29,S4694,"Cubic","Extrapolate=Linear","MultiX=Average","Skip=True","Sort=True")</f>
        <v>13.658787961696305</v>
      </c>
      <c r="U4694" s="43">
        <f ca="1">_xll.BInterpol('Base CDI'!$H$4:$H$28,'Base CDI'!$I$4:$I$29,S4694,"Cubic","Extrapolate=Linear","MultiX=Average","Skip=True","Sort=True")</f>
        <v>13.649288645690834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50539</v>
      </c>
      <c r="T4695" s="43">
        <f ca="1">_xll.BInterpol('Base CDI'!$H$4:$H$28,'Base CDI'!$J$4:$J$29,S4695,"Cubic","Extrapolate=Linear","MultiX=Average","Skip=True","Sort=True")</f>
        <v>13.658725034199724</v>
      </c>
      <c r="U4695" s="43">
        <f ca="1">_xll.BInterpol('Base CDI'!$H$4:$H$28,'Base CDI'!$I$4:$I$29,S4695,"Cubic","Extrapolate=Linear","MultiX=Average","Skip=True","Sort=True")</f>
        <v>13.649206566347468</v>
      </c>
    </row>
    <row r="4696" spans="16:21" x14ac:dyDescent="0.25">
      <c r="P4696" s="10">
        <v>41344</v>
      </c>
      <c r="Q4696">
        <v>30.05799</v>
      </c>
      <c r="S4696" s="42">
        <f t="shared" ca="1" si="78"/>
        <v>50540</v>
      </c>
      <c r="T4696" s="43">
        <f ca="1">_xll.BInterpol('Base CDI'!$H$4:$H$28,'Base CDI'!$J$4:$J$29,S4696,"Cubic","Extrapolate=Linear","MultiX=Average","Skip=True","Sort=True")</f>
        <v>13.658662106703146</v>
      </c>
      <c r="U4696" s="43">
        <f ca="1">_xll.BInterpol('Base CDI'!$H$4:$H$28,'Base CDI'!$I$4:$I$29,S4696,"Cubic","Extrapolate=Linear","MultiX=Average","Skip=True","Sort=True")</f>
        <v>13.649124487004103</v>
      </c>
    </row>
    <row r="4697" spans="16:21" x14ac:dyDescent="0.25">
      <c r="P4697" s="10">
        <v>41345</v>
      </c>
      <c r="Q4697">
        <v>30.06606</v>
      </c>
      <c r="S4697" s="42">
        <f t="shared" ca="1" si="78"/>
        <v>50541</v>
      </c>
      <c r="T4697" s="43">
        <f ca="1">_xll.BInterpol('Base CDI'!$H$4:$H$28,'Base CDI'!$J$4:$J$29,S4697,"Cubic","Extrapolate=Linear","MultiX=Average","Skip=True","Sort=True")</f>
        <v>13.658599179206565</v>
      </c>
      <c r="U4697" s="43">
        <f ca="1">_xll.BInterpol('Base CDI'!$H$4:$H$28,'Base CDI'!$I$4:$I$29,S4697,"Cubic","Extrapolate=Linear","MultiX=Average","Skip=True","Sort=True")</f>
        <v>13.649042407660739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50542</v>
      </c>
      <c r="T4698" s="43">
        <f ca="1">_xll.BInterpol('Base CDI'!$H$4:$H$28,'Base CDI'!$J$4:$J$29,S4698,"Cubic","Extrapolate=Linear","MultiX=Average","Skip=True","Sort=True")</f>
        <v>13.658536251709984</v>
      </c>
      <c r="U4698" s="43">
        <f ca="1">_xll.BInterpol('Base CDI'!$H$4:$H$28,'Base CDI'!$I$4:$I$29,S4698,"Cubic","Extrapolate=Linear","MultiX=Average","Skip=True","Sort=True")</f>
        <v>13.648960328317372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50543</v>
      </c>
      <c r="T4699" s="43">
        <f ca="1">_xll.BInterpol('Base CDI'!$H$4:$H$28,'Base CDI'!$J$4:$J$29,S4699,"Cubic","Extrapolate=Linear","MultiX=Average","Skip=True","Sort=True")</f>
        <v>13.658473324213405</v>
      </c>
      <c r="U4699" s="43">
        <f ca="1">_xll.BInterpol('Base CDI'!$H$4:$H$28,'Base CDI'!$I$4:$I$29,S4699,"Cubic","Extrapolate=Linear","MultiX=Average","Skip=True","Sort=True")</f>
        <v>13.648878248974007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50544</v>
      </c>
      <c r="T4700" s="43">
        <f ca="1">_xll.BInterpol('Base CDI'!$H$4:$H$28,'Base CDI'!$J$4:$J$29,S4700,"Cubic","Extrapolate=Linear","MultiX=Average","Skip=True","Sort=True")</f>
        <v>13.658410396716825</v>
      </c>
      <c r="U4700" s="43">
        <f ca="1">_xll.BInterpol('Base CDI'!$H$4:$H$28,'Base CDI'!$I$4:$I$29,S4700,"Cubic","Extrapolate=Linear","MultiX=Average","Skip=True","Sort=True")</f>
        <v>13.648796169630643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50545</v>
      </c>
      <c r="T4701" s="43">
        <f ca="1">_xll.BInterpol('Base CDI'!$H$4:$H$28,'Base CDI'!$J$4:$J$29,S4701,"Cubic","Extrapolate=Linear","MultiX=Average","Skip=True","Sort=True")</f>
        <v>13.658347469220246</v>
      </c>
      <c r="U4701" s="43">
        <f ca="1">_xll.BInterpol('Base CDI'!$H$4:$H$28,'Base CDI'!$I$4:$I$29,S4701,"Cubic","Extrapolate=Linear","MultiX=Average","Skip=True","Sort=True")</f>
        <v>13.648714090287276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50546</v>
      </c>
      <c r="T4702" s="43">
        <f ca="1">_xll.BInterpol('Base CDI'!$H$4:$H$28,'Base CDI'!$J$4:$J$29,S4702,"Cubic","Extrapolate=Linear","MultiX=Average","Skip=True","Sort=True")</f>
        <v>13.658284541723665</v>
      </c>
      <c r="U4702" s="43">
        <f ca="1">_xll.BInterpol('Base CDI'!$H$4:$H$28,'Base CDI'!$I$4:$I$29,S4702,"Cubic","Extrapolate=Linear","MultiX=Average","Skip=True","Sort=True")</f>
        <v>13.648632010943912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50547</v>
      </c>
      <c r="T4703" s="43">
        <f ca="1">_xll.BInterpol('Base CDI'!$H$4:$H$28,'Base CDI'!$J$4:$J$29,S4703,"Cubic","Extrapolate=Linear","MultiX=Average","Skip=True","Sort=True")</f>
        <v>13.658221614227084</v>
      </c>
      <c r="U4703" s="43">
        <f ca="1">_xll.BInterpol('Base CDI'!$H$4:$H$28,'Base CDI'!$I$4:$I$29,S4703,"Cubic","Extrapolate=Linear","MultiX=Average","Skip=True","Sort=True")</f>
        <v>13.648549931600547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50548</v>
      </c>
      <c r="T4704" s="43">
        <f ca="1">_xll.BInterpol('Base CDI'!$H$4:$H$28,'Base CDI'!$J$4:$J$29,S4704,"Cubic","Extrapolate=Linear","MultiX=Average","Skip=True","Sort=True")</f>
        <v>13.658158686730506</v>
      </c>
      <c r="U4704" s="43">
        <f ca="1">_xll.BInterpol('Base CDI'!$H$4:$H$28,'Base CDI'!$I$4:$I$29,S4704,"Cubic","Extrapolate=Linear","MultiX=Average","Skip=True","Sort=True")</f>
        <v>13.648467852257181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50549</v>
      </c>
      <c r="T4705" s="43">
        <f ca="1">_xll.BInterpol('Base CDI'!$H$4:$H$28,'Base CDI'!$J$4:$J$29,S4705,"Cubic","Extrapolate=Linear","MultiX=Average","Skip=True","Sort=True")</f>
        <v>13.658095759233925</v>
      </c>
      <c r="U4705" s="43">
        <f ca="1">_xll.BInterpol('Base CDI'!$H$4:$H$28,'Base CDI'!$I$4:$I$29,S4705,"Cubic","Extrapolate=Linear","MultiX=Average","Skip=True","Sort=True")</f>
        <v>13.648385772913816</v>
      </c>
    </row>
    <row r="4706" spans="16:21" x14ac:dyDescent="0.25">
      <c r="P4706" s="10">
        <v>41358</v>
      </c>
      <c r="Q4706">
        <v>30.13869</v>
      </c>
      <c r="S4706" s="42">
        <f t="shared" ca="1" si="78"/>
        <v>50550</v>
      </c>
      <c r="T4706" s="43">
        <f ca="1">_xll.BInterpol('Base CDI'!$H$4:$H$28,'Base CDI'!$J$4:$J$29,S4706,"Cubic","Extrapolate=Linear","MultiX=Average","Skip=True","Sort=True")</f>
        <v>13.658032831737344</v>
      </c>
      <c r="U4706" s="43">
        <f ca="1">_xll.BInterpol('Base CDI'!$H$4:$H$28,'Base CDI'!$I$4:$I$29,S4706,"Cubic","Extrapolate=Linear","MultiX=Average","Skip=True","Sort=True")</f>
        <v>13.648303693570451</v>
      </c>
    </row>
    <row r="4707" spans="16:21" x14ac:dyDescent="0.25">
      <c r="P4707" s="10">
        <v>41359</v>
      </c>
      <c r="Q4707">
        <v>30.14677</v>
      </c>
      <c r="S4707" s="42">
        <f t="shared" ca="1" si="78"/>
        <v>50551</v>
      </c>
      <c r="T4707" s="43">
        <f ca="1">_xll.BInterpol('Base CDI'!$H$4:$H$28,'Base CDI'!$J$4:$J$29,S4707,"Cubic","Extrapolate=Linear","MultiX=Average","Skip=True","Sort=True")</f>
        <v>13.657969904240765</v>
      </c>
      <c r="U4707" s="43">
        <f ca="1">_xll.BInterpol('Base CDI'!$H$4:$H$28,'Base CDI'!$I$4:$I$29,S4707,"Cubic","Extrapolate=Linear","MultiX=Average","Skip=True","Sort=True")</f>
        <v>13.648221614227085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50552</v>
      </c>
      <c r="T4708" s="43">
        <f ca="1">_xll.BInterpol('Base CDI'!$H$4:$H$28,'Base CDI'!$J$4:$J$29,S4708,"Cubic","Extrapolate=Linear","MultiX=Average","Skip=True","Sort=True")</f>
        <v>13.657906976744185</v>
      </c>
      <c r="U4708" s="43">
        <f ca="1">_xll.BInterpol('Base CDI'!$H$4:$H$28,'Base CDI'!$I$4:$I$29,S4708,"Cubic","Extrapolate=Linear","MultiX=Average","Skip=True","Sort=True")</f>
        <v>13.64813953488372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50553</v>
      </c>
      <c r="T4709" s="43">
        <f ca="1">_xll.BInterpol('Base CDI'!$H$4:$H$28,'Base CDI'!$J$4:$J$29,S4709,"Cubic","Extrapolate=Linear","MultiX=Average","Skip=True","Sort=True")</f>
        <v>13.657844049247604</v>
      </c>
      <c r="U4709" s="43">
        <f ca="1">_xll.BInterpol('Base CDI'!$H$4:$H$28,'Base CDI'!$I$4:$I$29,S4709,"Cubic","Extrapolate=Linear","MultiX=Average","Skip=True","Sort=True")</f>
        <v>13.648057455540355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50554</v>
      </c>
      <c r="T4710" s="43">
        <f ca="1">_xll.BInterpol('Base CDI'!$H$4:$H$28,'Base CDI'!$J$4:$J$29,S4710,"Cubic","Extrapolate=Linear","MultiX=Average","Skip=True","Sort=True")</f>
        <v>13.657781121751025</v>
      </c>
      <c r="U4710" s="43">
        <f ca="1">_xll.BInterpol('Base CDI'!$H$4:$H$28,'Base CDI'!$I$4:$I$29,S4710,"Cubic","Extrapolate=Linear","MultiX=Average","Skip=True","Sort=True")</f>
        <v>13.647975376196989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50555</v>
      </c>
      <c r="T4711" s="43">
        <f ca="1">_xll.BInterpol('Base CDI'!$H$4:$H$28,'Base CDI'!$J$4:$J$29,S4711,"Cubic","Extrapolate=Linear","MultiX=Average","Skip=True","Sort=True")</f>
        <v>13.657718194254445</v>
      </c>
      <c r="U4711" s="43">
        <f ca="1">_xll.BInterpol('Base CDI'!$H$4:$H$28,'Base CDI'!$I$4:$I$29,S4711,"Cubic","Extrapolate=Linear","MultiX=Average","Skip=True","Sort=True")</f>
        <v>13.647893296853624</v>
      </c>
    </row>
    <row r="4712" spans="16:21" x14ac:dyDescent="0.25">
      <c r="P4712" s="10">
        <v>41367</v>
      </c>
      <c r="Q4712">
        <v>30.18731</v>
      </c>
      <c r="S4712" s="42">
        <f t="shared" ca="1" si="78"/>
        <v>50556</v>
      </c>
      <c r="T4712" s="43">
        <f ca="1">_xll.BInterpol('Base CDI'!$H$4:$H$28,'Base CDI'!$J$4:$J$29,S4712,"Cubic","Extrapolate=Linear","MultiX=Average","Skip=True","Sort=True")</f>
        <v>13.657655266757864</v>
      </c>
      <c r="U4712" s="43">
        <f ca="1">_xll.BInterpol('Base CDI'!$H$4:$H$28,'Base CDI'!$I$4:$I$29,S4712,"Cubic","Extrapolate=Linear","MultiX=Average","Skip=True","Sort=True")</f>
        <v>13.647811217510259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50557</v>
      </c>
      <c r="T4713" s="43">
        <f ca="1">_xll.BInterpol('Base CDI'!$H$4:$H$28,'Base CDI'!$J$4:$J$29,S4713,"Cubic","Extrapolate=Linear","MultiX=Average","Skip=True","Sort=True")</f>
        <v>13.657592339261285</v>
      </c>
      <c r="U4713" s="43">
        <f ca="1">_xll.BInterpol('Base CDI'!$H$4:$H$28,'Base CDI'!$I$4:$I$29,S4713,"Cubic","Extrapolate=Linear","MultiX=Average","Skip=True","Sort=True")</f>
        <v>13.647729138166893</v>
      </c>
    </row>
    <row r="4714" spans="16:21" x14ac:dyDescent="0.25">
      <c r="P4714" s="10">
        <v>41369</v>
      </c>
      <c r="Q4714">
        <v>30.20354</v>
      </c>
      <c r="S4714" s="42">
        <f t="shared" ca="1" si="78"/>
        <v>50558</v>
      </c>
      <c r="T4714" s="43">
        <f ca="1">_xll.BInterpol('Base CDI'!$H$4:$H$28,'Base CDI'!$J$4:$J$29,S4714,"Cubic","Extrapolate=Linear","MultiX=Average","Skip=True","Sort=True")</f>
        <v>13.657529411764704</v>
      </c>
      <c r="U4714" s="43">
        <f ca="1">_xll.BInterpol('Base CDI'!$H$4:$H$28,'Base CDI'!$I$4:$I$29,S4714,"Cubic","Extrapolate=Linear","MultiX=Average","Skip=True","Sort=True")</f>
        <v>13.647647058823528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50559</v>
      </c>
      <c r="T4715" s="43">
        <f ca="1">_xll.BInterpol('Base CDI'!$H$4:$H$28,'Base CDI'!$J$4:$J$29,S4715,"Cubic","Extrapolate=Linear","MultiX=Average","Skip=True","Sort=True")</f>
        <v>13.657466484268124</v>
      </c>
      <c r="U4715" s="43">
        <f ca="1">_xll.BInterpol('Base CDI'!$H$4:$H$28,'Base CDI'!$I$4:$I$29,S4715,"Cubic","Extrapolate=Linear","MultiX=Average","Skip=True","Sort=True")</f>
        <v>13.647564979480164</v>
      </c>
    </row>
    <row r="4716" spans="16:21" x14ac:dyDescent="0.25">
      <c r="P4716" s="10">
        <v>41373</v>
      </c>
      <c r="Q4716">
        <v>30.21979</v>
      </c>
      <c r="S4716" s="42">
        <f t="shared" ca="1" si="78"/>
        <v>50560</v>
      </c>
      <c r="T4716" s="43">
        <f ca="1">_xll.BInterpol('Base CDI'!$H$4:$H$28,'Base CDI'!$J$4:$J$29,S4716,"Cubic","Extrapolate=Linear","MultiX=Average","Skip=True","Sort=True")</f>
        <v>13.657403556771545</v>
      </c>
      <c r="U4716" s="43">
        <f ca="1">_xll.BInterpol('Base CDI'!$H$4:$H$28,'Base CDI'!$I$4:$I$29,S4716,"Cubic","Extrapolate=Linear","MultiX=Average","Skip=True","Sort=True")</f>
        <v>13.647482900136797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50561</v>
      </c>
      <c r="T4717" s="43">
        <f ca="1">_xll.BInterpol('Base CDI'!$H$4:$H$28,'Base CDI'!$J$4:$J$29,S4717,"Cubic","Extrapolate=Linear","MultiX=Average","Skip=True","Sort=True")</f>
        <v>13.657340629274964</v>
      </c>
      <c r="U4717" s="43">
        <f ca="1">_xll.BInterpol('Base CDI'!$H$4:$H$28,'Base CDI'!$I$4:$I$29,S4717,"Cubic","Extrapolate=Linear","MultiX=Average","Skip=True","Sort=True")</f>
        <v>13.647400820793433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50562</v>
      </c>
      <c r="T4718" s="43">
        <f ca="1">_xll.BInterpol('Base CDI'!$H$4:$H$28,'Base CDI'!$J$4:$J$29,S4718,"Cubic","Extrapolate=Linear","MultiX=Average","Skip=True","Sort=True")</f>
        <v>13.657277701778385</v>
      </c>
      <c r="U4718" s="43">
        <f ca="1">_xll.BInterpol('Base CDI'!$H$4:$H$28,'Base CDI'!$I$4:$I$29,S4718,"Cubic","Extrapolate=Linear","MultiX=Average","Skip=True","Sort=True")</f>
        <v>13.647318741450068</v>
      </c>
    </row>
    <row r="4719" spans="16:21" x14ac:dyDescent="0.25">
      <c r="P4719" s="10">
        <v>41376</v>
      </c>
      <c r="Q4719">
        <v>30.24417</v>
      </c>
      <c r="S4719" s="42">
        <f t="shared" ca="1" si="78"/>
        <v>50563</v>
      </c>
      <c r="T4719" s="43">
        <f ca="1">_xll.BInterpol('Base CDI'!$H$4:$H$28,'Base CDI'!$J$4:$J$29,S4719,"Cubic","Extrapolate=Linear","MultiX=Average","Skip=True","Sort=True")</f>
        <v>13.657214774281805</v>
      </c>
      <c r="U4719" s="43">
        <f ca="1">_xll.BInterpol('Base CDI'!$H$4:$H$28,'Base CDI'!$I$4:$I$29,S4719,"Cubic","Extrapolate=Linear","MultiX=Average","Skip=True","Sort=True")</f>
        <v>13.647236662106703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50564</v>
      </c>
      <c r="T4720" s="43">
        <f ca="1">_xll.BInterpol('Base CDI'!$H$4:$H$28,'Base CDI'!$J$4:$J$29,S4720,"Cubic","Extrapolate=Linear","MultiX=Average","Skip=True","Sort=True")</f>
        <v>13.657151846785224</v>
      </c>
      <c r="U4720" s="43">
        <f ca="1">_xll.BInterpol('Base CDI'!$H$4:$H$28,'Base CDI'!$I$4:$I$29,S4720,"Cubic","Extrapolate=Linear","MultiX=Average","Skip=True","Sort=True")</f>
        <v>13.647154582763337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50565</v>
      </c>
      <c r="T4721" s="43">
        <f ca="1">_xll.BInterpol('Base CDI'!$H$4:$H$28,'Base CDI'!$J$4:$J$29,S4721,"Cubic","Extrapolate=Linear","MultiX=Average","Skip=True","Sort=True")</f>
        <v>13.657088919288645</v>
      </c>
      <c r="U4721" s="43">
        <f ca="1">_xll.BInterpol('Base CDI'!$H$4:$H$28,'Base CDI'!$I$4:$I$29,S4721,"Cubic","Extrapolate=Linear","MultiX=Average","Skip=True","Sort=True")</f>
        <v>13.647072503419972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50566</v>
      </c>
      <c r="T4722" s="43">
        <f ca="1">_xll.BInterpol('Base CDI'!$H$4:$H$28,'Base CDI'!$J$4:$J$29,S4722,"Cubic","Extrapolate=Linear","MultiX=Average","Skip=True","Sort=True")</f>
        <v>13.657025991792064</v>
      </c>
      <c r="U4722" s="43">
        <f ca="1">_xll.BInterpol('Base CDI'!$H$4:$H$28,'Base CDI'!$I$4:$I$29,S4722,"Cubic","Extrapolate=Linear","MultiX=Average","Skip=True","Sort=True")</f>
        <v>13.646990424076607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50567</v>
      </c>
      <c r="T4723" s="43">
        <f ca="1">_xll.BInterpol('Base CDI'!$H$4:$H$28,'Base CDI'!$J$4:$J$29,S4723,"Cubic","Extrapolate=Linear","MultiX=Average","Skip=True","Sort=True")</f>
        <v>13.656963064295484</v>
      </c>
      <c r="U4723" s="43">
        <f ca="1">_xll.BInterpol('Base CDI'!$H$4:$H$28,'Base CDI'!$I$4:$I$29,S4723,"Cubic","Extrapolate=Linear","MultiX=Average","Skip=True","Sort=True")</f>
        <v>13.646908344733241</v>
      </c>
    </row>
    <row r="4724" spans="16:21" x14ac:dyDescent="0.25">
      <c r="P4724" s="10">
        <v>41383</v>
      </c>
      <c r="Q4724">
        <v>30.28509</v>
      </c>
      <c r="S4724" s="42">
        <f t="shared" ca="1" si="78"/>
        <v>50568</v>
      </c>
      <c r="T4724" s="43">
        <f ca="1">_xll.BInterpol('Base CDI'!$H$4:$H$28,'Base CDI'!$J$4:$J$29,S4724,"Cubic","Extrapolate=Linear","MultiX=Average","Skip=True","Sort=True")</f>
        <v>13.656900136798905</v>
      </c>
      <c r="U4724" s="43">
        <f ca="1">_xll.BInterpol('Base CDI'!$H$4:$H$28,'Base CDI'!$I$4:$I$29,S4724,"Cubic","Extrapolate=Linear","MultiX=Average","Skip=True","Sort=True")</f>
        <v>13.646826265389876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50569</v>
      </c>
      <c r="T4725" s="43">
        <f ca="1">_xll.BInterpol('Base CDI'!$H$4:$H$28,'Base CDI'!$J$4:$J$29,S4725,"Cubic","Extrapolate=Linear","MultiX=Average","Skip=True","Sort=True")</f>
        <v>13.656837209302324</v>
      </c>
      <c r="U4725" s="43">
        <f ca="1">_xll.BInterpol('Base CDI'!$H$4:$H$28,'Base CDI'!$I$4:$I$29,S4725,"Cubic","Extrapolate=Linear","MultiX=Average","Skip=True","Sort=True")</f>
        <v>13.646744186046512</v>
      </c>
    </row>
    <row r="4726" spans="16:21" x14ac:dyDescent="0.25">
      <c r="P4726" s="10">
        <v>41387</v>
      </c>
      <c r="Q4726">
        <v>30.3019</v>
      </c>
      <c r="S4726" s="42">
        <f t="shared" ca="1" si="78"/>
        <v>50570</v>
      </c>
      <c r="T4726" s="43">
        <f ca="1">_xll.BInterpol('Base CDI'!$H$4:$H$28,'Base CDI'!$J$4:$J$29,S4726,"Cubic","Extrapolate=Linear","MultiX=Average","Skip=True","Sort=True")</f>
        <v>13.656774281805744</v>
      </c>
      <c r="U4726" s="43">
        <f ca="1">_xll.BInterpol('Base CDI'!$H$4:$H$28,'Base CDI'!$I$4:$I$29,S4726,"Cubic","Extrapolate=Linear","MultiX=Average","Skip=True","Sort=True")</f>
        <v>13.646662106703145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50571</v>
      </c>
      <c r="T4727" s="43">
        <f ca="1">_xll.BInterpol('Base CDI'!$H$4:$H$28,'Base CDI'!$J$4:$J$29,S4727,"Cubic","Extrapolate=Linear","MultiX=Average","Skip=True","Sort=True")</f>
        <v>13.656711354309165</v>
      </c>
      <c r="U4727" s="43">
        <f ca="1">_xll.BInterpol('Base CDI'!$H$4:$H$28,'Base CDI'!$I$4:$I$29,S4727,"Cubic","Extrapolate=Linear","MultiX=Average","Skip=True","Sort=True")</f>
        <v>13.64658002735978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50572</v>
      </c>
      <c r="T4728" s="43">
        <f ca="1">_xll.BInterpol('Base CDI'!$H$4:$H$28,'Base CDI'!$J$4:$J$29,S4728,"Cubic","Extrapolate=Linear","MultiX=Average","Skip=True","Sort=True")</f>
        <v>13.656648426812584</v>
      </c>
      <c r="U4728" s="43">
        <f ca="1">_xll.BInterpol('Base CDI'!$H$4:$H$28,'Base CDI'!$I$4:$I$29,S4728,"Cubic","Extrapolate=Linear","MultiX=Average","Skip=True","Sort=True")</f>
        <v>13.646497948016416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50573</v>
      </c>
      <c r="T4729" s="43">
        <f ca="1">_xll.BInterpol('Base CDI'!$H$4:$H$28,'Base CDI'!$J$4:$J$29,S4729,"Cubic","Extrapolate=Linear","MultiX=Average","Skip=True","Sort=True")</f>
        <v>13.656585499316003</v>
      </c>
      <c r="U4729" s="43">
        <f ca="1">_xll.BInterpol('Base CDI'!$H$4:$H$28,'Base CDI'!$I$4:$I$29,S4729,"Cubic","Extrapolate=Linear","MultiX=Average","Skip=True","Sort=True")</f>
        <v>13.646415868673049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50574</v>
      </c>
      <c r="T4730" s="43">
        <f ca="1">_xll.BInterpol('Base CDI'!$H$4:$H$28,'Base CDI'!$J$4:$J$29,S4730,"Cubic","Extrapolate=Linear","MultiX=Average","Skip=True","Sort=True")</f>
        <v>13.656522571819425</v>
      </c>
      <c r="U4730" s="43">
        <f ca="1">_xll.BInterpol('Base CDI'!$H$4:$H$28,'Base CDI'!$I$4:$I$29,S4730,"Cubic","Extrapolate=Linear","MultiX=Average","Skip=True","Sort=True")</f>
        <v>13.646333789329685</v>
      </c>
    </row>
    <row r="4731" spans="16:21" x14ac:dyDescent="0.25">
      <c r="P4731" s="10">
        <v>41394</v>
      </c>
      <c r="Q4731">
        <v>30.34393</v>
      </c>
      <c r="S4731" s="42">
        <f t="shared" ca="1" si="78"/>
        <v>50575</v>
      </c>
      <c r="T4731" s="43">
        <f ca="1">_xll.BInterpol('Base CDI'!$H$4:$H$28,'Base CDI'!$J$4:$J$29,S4731,"Cubic","Extrapolate=Linear","MultiX=Average","Skip=True","Sort=True")</f>
        <v>13.656459644322844</v>
      </c>
      <c r="U4731" s="43">
        <f ca="1">_xll.BInterpol('Base CDI'!$H$4:$H$28,'Base CDI'!$I$4:$I$29,S4731,"Cubic","Extrapolate=Linear","MultiX=Average","Skip=True","Sort=True")</f>
        <v>13.64625170998632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50576</v>
      </c>
      <c r="T4732" s="43">
        <f ca="1">_xll.BInterpol('Base CDI'!$H$4:$H$28,'Base CDI'!$J$4:$J$29,S4732,"Cubic","Extrapolate=Linear","MultiX=Average","Skip=True","Sort=True")</f>
        <v>13.656396716826263</v>
      </c>
      <c r="U4732" s="43">
        <f ca="1">_xll.BInterpol('Base CDI'!$H$4:$H$28,'Base CDI'!$I$4:$I$29,S4732,"Cubic","Extrapolate=Linear","MultiX=Average","Skip=True","Sort=True")</f>
        <v>13.646169630642953</v>
      </c>
    </row>
    <row r="4733" spans="16:21" x14ac:dyDescent="0.25">
      <c r="P4733" s="10">
        <v>41397</v>
      </c>
      <c r="Q4733">
        <v>30.36074</v>
      </c>
      <c r="S4733" s="42">
        <f t="shared" ca="1" si="78"/>
        <v>50577</v>
      </c>
      <c r="T4733" s="43">
        <f ca="1">_xll.BInterpol('Base CDI'!$H$4:$H$28,'Base CDI'!$J$4:$J$29,S4733,"Cubic","Extrapolate=Linear","MultiX=Average","Skip=True","Sort=True")</f>
        <v>13.656333789329684</v>
      </c>
      <c r="U4733" s="43">
        <f ca="1">_xll.BInterpol('Base CDI'!$H$4:$H$28,'Base CDI'!$I$4:$I$29,S4733,"Cubic","Extrapolate=Linear","MultiX=Average","Skip=True","Sort=True")</f>
        <v>13.646087551299589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50578</v>
      </c>
      <c r="T4734" s="43">
        <f ca="1">_xll.BInterpol('Base CDI'!$H$4:$H$28,'Base CDI'!$J$4:$J$29,S4734,"Cubic","Extrapolate=Linear","MultiX=Average","Skip=True","Sort=True")</f>
        <v>13.656270861833104</v>
      </c>
      <c r="U4734" s="43">
        <f ca="1">_xll.BInterpol('Base CDI'!$H$4:$H$28,'Base CDI'!$I$4:$I$29,S4734,"Cubic","Extrapolate=Linear","MultiX=Average","Skip=True","Sort=True")</f>
        <v>13.646005471956224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50579</v>
      </c>
      <c r="T4735" s="43">
        <f ca="1">_xll.BInterpol('Base CDI'!$H$4:$H$28,'Base CDI'!$J$4:$J$29,S4735,"Cubic","Extrapolate=Linear","MultiX=Average","Skip=True","Sort=True")</f>
        <v>13.656207934336525</v>
      </c>
      <c r="U4735" s="43">
        <f ca="1">_xll.BInterpol('Base CDI'!$H$4:$H$28,'Base CDI'!$I$4:$I$29,S4735,"Cubic","Extrapolate=Linear","MultiX=Average","Skip=True","Sort=True")</f>
        <v>13.645923392612858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50580</v>
      </c>
      <c r="T4736" s="43">
        <f ca="1">_xll.BInterpol('Base CDI'!$H$4:$H$28,'Base CDI'!$J$4:$J$29,S4736,"Cubic","Extrapolate=Linear","MultiX=Average","Skip=True","Sort=True")</f>
        <v>13.656145006839944</v>
      </c>
      <c r="U4736" s="43">
        <f ca="1">_xll.BInterpol('Base CDI'!$H$4:$H$28,'Base CDI'!$I$4:$I$29,S4736,"Cubic","Extrapolate=Linear","MultiX=Average","Skip=True","Sort=True")</f>
        <v>13.645841313269493</v>
      </c>
    </row>
    <row r="4737" spans="16:21" x14ac:dyDescent="0.25">
      <c r="P4737" s="10">
        <v>41403</v>
      </c>
      <c r="Q4737">
        <v>30.39443</v>
      </c>
      <c r="S4737" s="42">
        <f t="shared" ca="1" si="78"/>
        <v>50581</v>
      </c>
      <c r="T4737" s="43">
        <f ca="1">_xll.BInterpol('Base CDI'!$H$4:$H$28,'Base CDI'!$J$4:$J$29,S4737,"Cubic","Extrapolate=Linear","MultiX=Average","Skip=True","Sort=True")</f>
        <v>13.656082079343363</v>
      </c>
      <c r="U4737" s="43">
        <f ca="1">_xll.BInterpol('Base CDI'!$H$4:$H$28,'Base CDI'!$I$4:$I$29,S4737,"Cubic","Extrapolate=Linear","MultiX=Average","Skip=True","Sort=True")</f>
        <v>13.645759233926128</v>
      </c>
    </row>
    <row r="4738" spans="16:21" x14ac:dyDescent="0.25">
      <c r="P4738" s="10">
        <v>41404</v>
      </c>
      <c r="Q4738">
        <v>30.40286</v>
      </c>
      <c r="S4738" s="42">
        <f t="shared" ca="1" si="78"/>
        <v>50582</v>
      </c>
      <c r="T4738" s="43">
        <f ca="1">_xll.BInterpol('Base CDI'!$H$4:$H$28,'Base CDI'!$J$4:$J$29,S4738,"Cubic","Extrapolate=Linear","MultiX=Average","Skip=True","Sort=True")</f>
        <v>13.656019151846785</v>
      </c>
      <c r="U4738" s="43">
        <f ca="1">_xll.BInterpol('Base CDI'!$H$4:$H$28,'Base CDI'!$I$4:$I$29,S4738,"Cubic","Extrapolate=Linear","MultiX=Average","Skip=True","Sort=True")</f>
        <v>13.645677154582762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50583</v>
      </c>
      <c r="T4739" s="43">
        <f ca="1">_xll.BInterpol('Base CDI'!$H$4:$H$28,'Base CDI'!$J$4:$J$29,S4739,"Cubic","Extrapolate=Linear","MultiX=Average","Skip=True","Sort=True")</f>
        <v>13.655956224350204</v>
      </c>
      <c r="U4739" s="43">
        <f ca="1">_xll.BInterpol('Base CDI'!$H$4:$H$28,'Base CDI'!$I$4:$I$29,S4739,"Cubic","Extrapolate=Linear","MultiX=Average","Skip=True","Sort=True")</f>
        <v>13.645595075239397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50584</v>
      </c>
      <c r="T4740" s="43">
        <f ca="1">_xll.BInterpol('Base CDI'!$H$4:$H$28,'Base CDI'!$J$4:$J$29,S4740,"Cubic","Extrapolate=Linear","MultiX=Average","Skip=True","Sort=True")</f>
        <v>13.655893296853623</v>
      </c>
      <c r="U4740" s="43">
        <f ca="1">_xll.BInterpol('Base CDI'!$H$4:$H$28,'Base CDI'!$I$4:$I$29,S4740,"Cubic","Extrapolate=Linear","MultiX=Average","Skip=True","Sort=True")</f>
        <v>13.645512995896032</v>
      </c>
    </row>
    <row r="4741" spans="16:21" x14ac:dyDescent="0.25">
      <c r="P4741" s="10">
        <v>41409</v>
      </c>
      <c r="Q4741">
        <v>30.42811</v>
      </c>
      <c r="S4741" s="42">
        <f t="shared" ca="1" si="78"/>
        <v>50585</v>
      </c>
      <c r="T4741" s="43">
        <f ca="1">_xll.BInterpol('Base CDI'!$H$4:$H$28,'Base CDI'!$J$4:$J$29,S4741,"Cubic","Extrapolate=Linear","MultiX=Average","Skip=True","Sort=True")</f>
        <v>13.655830369357044</v>
      </c>
      <c r="U4741" s="43">
        <f ca="1">_xll.BInterpol('Base CDI'!$H$4:$H$28,'Base CDI'!$I$4:$I$29,S4741,"Cubic","Extrapolate=Linear","MultiX=Average","Skip=True","Sort=True")</f>
        <v>13.645430916552666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50586</v>
      </c>
      <c r="T4742" s="43">
        <f ca="1">_xll.BInterpol('Base CDI'!$H$4:$H$28,'Base CDI'!$J$4:$J$29,S4742,"Cubic","Extrapolate=Linear","MultiX=Average","Skip=True","Sort=True")</f>
        <v>13.655767441860464</v>
      </c>
      <c r="U4742" s="43">
        <f ca="1">_xll.BInterpol('Base CDI'!$H$4:$H$28,'Base CDI'!$I$4:$I$29,S4742,"Cubic","Extrapolate=Linear","MultiX=Average","Skip=True","Sort=True")</f>
        <v>13.645348837209301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50587</v>
      </c>
      <c r="T4743" s="43">
        <f ca="1">_xll.BInterpol('Base CDI'!$H$4:$H$28,'Base CDI'!$J$4:$J$29,S4743,"Cubic","Extrapolate=Linear","MultiX=Average","Skip=True","Sort=True")</f>
        <v>13.655704514363883</v>
      </c>
      <c r="U4743" s="43">
        <f ca="1">_xll.BInterpol('Base CDI'!$H$4:$H$28,'Base CDI'!$I$4:$I$29,S4743,"Cubic","Extrapolate=Linear","MultiX=Average","Skip=True","Sort=True")</f>
        <v>13.645266757865937</v>
      </c>
    </row>
    <row r="4744" spans="16:21" x14ac:dyDescent="0.25">
      <c r="P4744" s="10">
        <v>41414</v>
      </c>
      <c r="Q4744">
        <v>30.45337</v>
      </c>
      <c r="S4744" s="42">
        <f t="shared" ca="1" si="78"/>
        <v>50588</v>
      </c>
      <c r="T4744" s="43">
        <f ca="1">_xll.BInterpol('Base CDI'!$H$4:$H$28,'Base CDI'!$J$4:$J$29,S4744,"Cubic","Extrapolate=Linear","MultiX=Average","Skip=True","Sort=True")</f>
        <v>13.655641586867304</v>
      </c>
      <c r="U4744" s="43">
        <f ca="1">_xll.BInterpol('Base CDI'!$H$4:$H$28,'Base CDI'!$I$4:$I$29,S4744,"Cubic","Extrapolate=Linear","MultiX=Average","Skip=True","Sort=True")</f>
        <v>13.64518467852257</v>
      </c>
    </row>
    <row r="4745" spans="16:21" x14ac:dyDescent="0.25">
      <c r="P4745" s="10">
        <v>41415</v>
      </c>
      <c r="Q4745">
        <v>30.4618</v>
      </c>
      <c r="S4745" s="42">
        <f t="shared" ca="1" si="78"/>
        <v>50589</v>
      </c>
      <c r="T4745" s="43">
        <f ca="1">_xll.BInterpol('Base CDI'!$H$4:$H$28,'Base CDI'!$J$4:$J$29,S4745,"Cubic","Extrapolate=Linear","MultiX=Average","Skip=True","Sort=True")</f>
        <v>13.655578659370724</v>
      </c>
      <c r="U4745" s="43">
        <f ca="1">_xll.BInterpol('Base CDI'!$H$4:$H$28,'Base CDI'!$I$4:$I$29,S4745,"Cubic","Extrapolate=Linear","MultiX=Average","Skip=True","Sort=True")</f>
        <v>13.645102599179205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50590</v>
      </c>
      <c r="T4746" s="43">
        <f ca="1">_xll.BInterpol('Base CDI'!$H$4:$H$28,'Base CDI'!$J$4:$J$29,S4746,"Cubic","Extrapolate=Linear","MultiX=Average","Skip=True","Sort=True")</f>
        <v>13.655515731874143</v>
      </c>
      <c r="U4746" s="43">
        <f ca="1">_xll.BInterpol('Base CDI'!$H$4:$H$28,'Base CDI'!$I$4:$I$29,S4746,"Cubic","Extrapolate=Linear","MultiX=Average","Skip=True","Sort=True")</f>
        <v>13.645020519835841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50591</v>
      </c>
      <c r="T4747" s="43">
        <f ca="1">_xll.BInterpol('Base CDI'!$H$4:$H$28,'Base CDI'!$J$4:$J$29,S4747,"Cubic","Extrapolate=Linear","MultiX=Average","Skip=True","Sort=True")</f>
        <v>13.655452804377564</v>
      </c>
      <c r="U4747" s="43">
        <f ca="1">_xll.BInterpol('Base CDI'!$H$4:$H$28,'Base CDI'!$I$4:$I$29,S4747,"Cubic","Extrapolate=Linear","MultiX=Average","Skip=True","Sort=True")</f>
        <v>13.644938440492476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50592</v>
      </c>
      <c r="T4748" s="43">
        <f ca="1">_xll.BInterpol('Base CDI'!$H$4:$H$28,'Base CDI'!$J$4:$J$29,S4748,"Cubic","Extrapolate=Linear","MultiX=Average","Skip=True","Sort=True")</f>
        <v>13.655389876880983</v>
      </c>
      <c r="U4748" s="43">
        <f ca="1">_xll.BInterpol('Base CDI'!$H$4:$H$28,'Base CDI'!$I$4:$I$29,S4748,"Cubic","Extrapolate=Linear","MultiX=Average","Skip=True","Sort=True")</f>
        <v>13.64485636114911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50593</v>
      </c>
      <c r="T4749" s="43">
        <f ca="1">_xll.BInterpol('Base CDI'!$H$4:$H$28,'Base CDI'!$J$4:$J$29,S4749,"Cubic","Extrapolate=Linear","MultiX=Average","Skip=True","Sort=True")</f>
        <v>13.655326949384403</v>
      </c>
      <c r="U4749" s="43">
        <f ca="1">_xll.BInterpol('Base CDI'!$H$4:$H$28,'Base CDI'!$I$4:$I$29,S4749,"Cubic","Extrapolate=Linear","MultiX=Average","Skip=True","Sort=True")</f>
        <v>13.644774281805745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50594</v>
      </c>
      <c r="T4750" s="43">
        <f ca="1">_xll.BInterpol('Base CDI'!$H$4:$H$28,'Base CDI'!$J$4:$J$29,S4750,"Cubic","Extrapolate=Linear","MultiX=Average","Skip=True","Sort=True")</f>
        <v>13.655264021887824</v>
      </c>
      <c r="U4750" s="43">
        <f ca="1">_xll.BInterpol('Base CDI'!$H$4:$H$28,'Base CDI'!$I$4:$I$29,S4750,"Cubic","Extrapolate=Linear","MultiX=Average","Skip=True","Sort=True")</f>
        <v>13.64469220246238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50595</v>
      </c>
      <c r="T4751" s="43">
        <f ca="1">_xll.BInterpol('Base CDI'!$H$4:$H$28,'Base CDI'!$J$4:$J$29,S4751,"Cubic","Extrapolate=Linear","MultiX=Average","Skip=True","Sort=True")</f>
        <v>13.655201094391243</v>
      </c>
      <c r="U4751" s="43">
        <f ca="1">_xll.BInterpol('Base CDI'!$H$4:$H$28,'Base CDI'!$I$4:$I$29,S4751,"Cubic","Extrapolate=Linear","MultiX=Average","Skip=True","Sort=True")</f>
        <v>13.644610123119014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50596</v>
      </c>
      <c r="T4752" s="43">
        <f ca="1">_xll.BInterpol('Base CDI'!$H$4:$H$28,'Base CDI'!$J$4:$J$29,S4752,"Cubic","Extrapolate=Linear","MultiX=Average","Skip=True","Sort=True")</f>
        <v>13.655138166894664</v>
      </c>
      <c r="U4752" s="43">
        <f ca="1">_xll.BInterpol('Base CDI'!$H$4:$H$28,'Base CDI'!$I$4:$I$29,S4752,"Cubic","Extrapolate=Linear","MultiX=Average","Skip=True","Sort=True")</f>
        <v>13.644528043775649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50597</v>
      </c>
      <c r="T4753" s="43">
        <f ca="1">_xll.BInterpol('Base CDI'!$H$4:$H$28,'Base CDI'!$J$4:$J$29,S4753,"Cubic","Extrapolate=Linear","MultiX=Average","Skip=True","Sort=True")</f>
        <v>13.655075239398084</v>
      </c>
      <c r="U4753" s="43">
        <f ca="1">_xll.BInterpol('Base CDI'!$H$4:$H$28,'Base CDI'!$I$4:$I$29,S4753,"Cubic","Extrapolate=Linear","MultiX=Average","Skip=True","Sort=True")</f>
        <v>13.644445964432284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50598</v>
      </c>
      <c r="T4754" s="43">
        <f ca="1">_xll.BInterpol('Base CDI'!$H$4:$H$28,'Base CDI'!$J$4:$J$29,S4754,"Cubic","Extrapolate=Linear","MultiX=Average","Skip=True","Sort=True")</f>
        <v>13.655012311901503</v>
      </c>
      <c r="U4754" s="43">
        <f ca="1">_xll.BInterpol('Base CDI'!$H$4:$H$28,'Base CDI'!$I$4:$I$29,S4754,"Cubic","Extrapolate=Linear","MultiX=Average","Skip=True","Sort=True")</f>
        <v>13.644363885088918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50599</v>
      </c>
      <c r="T4755" s="43">
        <f ca="1">_xll.BInterpol('Base CDI'!$H$4:$H$28,'Base CDI'!$J$4:$J$29,S4755,"Cubic","Extrapolate=Linear","MultiX=Average","Skip=True","Sort=True")</f>
        <v>13.654949384404924</v>
      </c>
      <c r="U4755" s="43">
        <f ca="1">_xll.BInterpol('Base CDI'!$H$4:$H$28,'Base CDI'!$I$4:$I$29,S4755,"Cubic","Extrapolate=Linear","MultiX=Average","Skip=True","Sort=True")</f>
        <v>13.644281805745553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50600</v>
      </c>
      <c r="T4756" s="43">
        <f ca="1">_xll.BInterpol('Base CDI'!$H$4:$H$28,'Base CDI'!$J$4:$J$29,S4756,"Cubic","Extrapolate=Linear","MultiX=Average","Skip=True","Sort=True")</f>
        <v>13.654886456908343</v>
      </c>
      <c r="U4756" s="43">
        <f ca="1">_xll.BInterpol('Base CDI'!$H$4:$H$28,'Base CDI'!$I$4:$I$29,S4756,"Cubic","Extrapolate=Linear","MultiX=Average","Skip=True","Sort=True")</f>
        <v>13.644199726402189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50601</v>
      </c>
      <c r="T4757" s="43">
        <f ca="1">_xll.BInterpol('Base CDI'!$H$4:$H$28,'Base CDI'!$J$4:$J$29,S4757,"Cubic","Extrapolate=Linear","MultiX=Average","Skip=True","Sort=True")</f>
        <v>13.654823529411763</v>
      </c>
      <c r="U4757" s="43">
        <f ca="1">_xll.BInterpol('Base CDI'!$H$4:$H$28,'Base CDI'!$I$4:$I$29,S4757,"Cubic","Extrapolate=Linear","MultiX=Average","Skip=True","Sort=True")</f>
        <v>13.644117647058822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50602</v>
      </c>
      <c r="T4758" s="43">
        <f ca="1">_xll.BInterpol('Base CDI'!$H$4:$H$28,'Base CDI'!$J$4:$J$29,S4758,"Cubic","Extrapolate=Linear","MultiX=Average","Skip=True","Sort=True")</f>
        <v>13.654760601915184</v>
      </c>
      <c r="U4758" s="43">
        <f ca="1">_xll.BInterpol('Base CDI'!$H$4:$H$28,'Base CDI'!$I$4:$I$29,S4758,"Cubic","Extrapolate=Linear","MultiX=Average","Skip=True","Sort=True")</f>
        <v>13.644035567715457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50603</v>
      </c>
      <c r="T4759" s="43">
        <f ca="1">_xll.BInterpol('Base CDI'!$H$4:$H$28,'Base CDI'!$J$4:$J$29,S4759,"Cubic","Extrapolate=Linear","MultiX=Average","Skip=True","Sort=True")</f>
        <v>13.654697674418603</v>
      </c>
      <c r="U4759" s="43">
        <f ca="1">_xll.BInterpol('Base CDI'!$H$4:$H$28,'Base CDI'!$I$4:$I$29,S4759,"Cubic","Extrapolate=Linear","MultiX=Average","Skip=True","Sort=True")</f>
        <v>13.643953488372093</v>
      </c>
    </row>
    <row r="4760" spans="16:21" x14ac:dyDescent="0.25">
      <c r="P4760" s="10">
        <v>41437</v>
      </c>
      <c r="Q4760">
        <v>30.59299</v>
      </c>
      <c r="S4760" s="42">
        <f t="shared" ca="1" si="79"/>
        <v>50604</v>
      </c>
      <c r="T4760" s="43">
        <f ca="1">_xll.BInterpol('Base CDI'!$H$4:$H$28,'Base CDI'!$J$4:$J$29,S4760,"Cubic","Extrapolate=Linear","MultiX=Average","Skip=True","Sort=True")</f>
        <v>13.654634746922023</v>
      </c>
      <c r="U4760" s="43">
        <f ca="1">_xll.BInterpol('Base CDI'!$H$4:$H$28,'Base CDI'!$I$4:$I$29,S4760,"Cubic","Extrapolate=Linear","MultiX=Average","Skip=True","Sort=True")</f>
        <v>13.643871409028726</v>
      </c>
    </row>
    <row r="4761" spans="16:21" x14ac:dyDescent="0.25">
      <c r="P4761" s="10">
        <v>41438</v>
      </c>
      <c r="Q4761">
        <v>30.60201</v>
      </c>
      <c r="S4761" s="42">
        <f t="shared" ca="1" si="79"/>
        <v>50605</v>
      </c>
      <c r="T4761" s="43">
        <f ca="1">_xll.BInterpol('Base CDI'!$H$4:$H$28,'Base CDI'!$J$4:$J$29,S4761,"Cubic","Extrapolate=Linear","MultiX=Average","Skip=True","Sort=True")</f>
        <v>13.654571819425444</v>
      </c>
      <c r="U4761" s="43">
        <f ca="1">_xll.BInterpol('Base CDI'!$H$4:$H$28,'Base CDI'!$I$4:$I$29,S4761,"Cubic","Extrapolate=Linear","MultiX=Average","Skip=True","Sort=True")</f>
        <v>13.643789329685362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50606</v>
      </c>
      <c r="T4762" s="43">
        <f ca="1">_xll.BInterpol('Base CDI'!$H$4:$H$28,'Base CDI'!$J$4:$J$29,S4762,"Cubic","Extrapolate=Linear","MultiX=Average","Skip=True","Sort=True")</f>
        <v>13.654508891928863</v>
      </c>
      <c r="U4762" s="43">
        <f ca="1">_xll.BInterpol('Base CDI'!$H$4:$H$28,'Base CDI'!$I$4:$I$29,S4762,"Cubic","Extrapolate=Linear","MultiX=Average","Skip=True","Sort=True")</f>
        <v>13.643707250341997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50607</v>
      </c>
      <c r="T4763" s="43">
        <f ca="1">_xll.BInterpol('Base CDI'!$H$4:$H$28,'Base CDI'!$J$4:$J$29,S4763,"Cubic","Extrapolate=Linear","MultiX=Average","Skip=True","Sort=True")</f>
        <v>13.654445964432282</v>
      </c>
      <c r="U4763" s="43">
        <f ca="1">_xll.BInterpol('Base CDI'!$H$4:$H$28,'Base CDI'!$I$4:$I$29,S4763,"Cubic","Extrapolate=Linear","MultiX=Average","Skip=True","Sort=True")</f>
        <v>13.64362517099863</v>
      </c>
    </row>
    <row r="4764" spans="16:21" x14ac:dyDescent="0.25">
      <c r="P4764" s="10">
        <v>41443</v>
      </c>
      <c r="Q4764">
        <v>30.62912</v>
      </c>
      <c r="S4764" s="42">
        <f t="shared" ca="1" si="79"/>
        <v>50608</v>
      </c>
      <c r="T4764" s="43">
        <f ca="1">_xll.BInterpol('Base CDI'!$H$4:$H$28,'Base CDI'!$J$4:$J$29,S4764,"Cubic","Extrapolate=Linear","MultiX=Average","Skip=True","Sort=True")</f>
        <v>13.654383036935704</v>
      </c>
      <c r="U4764" s="43">
        <f ca="1">_xll.BInterpol('Base CDI'!$H$4:$H$28,'Base CDI'!$I$4:$I$29,S4764,"Cubic","Extrapolate=Linear","MultiX=Average","Skip=True","Sort=True")</f>
        <v>13.643543091655266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50609</v>
      </c>
      <c r="T4765" s="43">
        <f ca="1">_xll.BInterpol('Base CDI'!$H$4:$H$28,'Base CDI'!$J$4:$J$29,S4765,"Cubic","Extrapolate=Linear","MultiX=Average","Skip=True","Sort=True")</f>
        <v>13.654320109439123</v>
      </c>
      <c r="U4765" s="43">
        <f ca="1">_xll.BInterpol('Base CDI'!$H$4:$H$28,'Base CDI'!$I$4:$I$29,S4765,"Cubic","Extrapolate=Linear","MultiX=Average","Skip=True","Sort=True")</f>
        <v>13.643461012311901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50610</v>
      </c>
      <c r="T4766" s="43">
        <f ca="1">_xll.BInterpol('Base CDI'!$H$4:$H$28,'Base CDI'!$J$4:$J$29,S4766,"Cubic","Extrapolate=Linear","MultiX=Average","Skip=True","Sort=True")</f>
        <v>13.654257181942542</v>
      </c>
      <c r="U4766" s="43">
        <f ca="1">_xll.BInterpol('Base CDI'!$H$4:$H$28,'Base CDI'!$I$4:$I$29,S4766,"Cubic","Extrapolate=Linear","MultiX=Average","Skip=True","Sort=True")</f>
        <v>13.643378932968535</v>
      </c>
    </row>
    <row r="4767" spans="16:21" x14ac:dyDescent="0.25">
      <c r="P4767" s="10">
        <v>41446</v>
      </c>
      <c r="Q4767">
        <v>30.65625</v>
      </c>
      <c r="S4767" s="42">
        <f t="shared" ca="1" si="79"/>
        <v>50611</v>
      </c>
      <c r="T4767" s="43">
        <f ca="1">_xll.BInterpol('Base CDI'!$H$4:$H$28,'Base CDI'!$J$4:$J$29,S4767,"Cubic","Extrapolate=Linear","MultiX=Average","Skip=True","Sort=True")</f>
        <v>13.654194254445963</v>
      </c>
      <c r="U4767" s="43">
        <f ca="1">_xll.BInterpol('Base CDI'!$H$4:$H$28,'Base CDI'!$I$4:$I$29,S4767,"Cubic","Extrapolate=Linear","MultiX=Average","Skip=True","Sort=True")</f>
        <v>13.64329685362517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50612</v>
      </c>
      <c r="T4768" s="43">
        <f ca="1">_xll.BInterpol('Base CDI'!$H$4:$H$28,'Base CDI'!$J$4:$J$29,S4768,"Cubic","Extrapolate=Linear","MultiX=Average","Skip=True","Sort=True")</f>
        <v>13.654131326949383</v>
      </c>
      <c r="U4768" s="43">
        <f ca="1">_xll.BInterpol('Base CDI'!$H$4:$H$28,'Base CDI'!$I$4:$I$29,S4768,"Cubic","Extrapolate=Linear","MultiX=Average","Skip=True","Sort=True")</f>
        <v>13.643214774281805</v>
      </c>
    </row>
    <row r="4769" spans="16:21" x14ac:dyDescent="0.25">
      <c r="P4769" s="10">
        <v>41450</v>
      </c>
      <c r="Q4769">
        <v>30.67435</v>
      </c>
      <c r="S4769" s="42">
        <f t="shared" ca="1" si="79"/>
        <v>50613</v>
      </c>
      <c r="T4769" s="43">
        <f ca="1">_xll.BInterpol('Base CDI'!$H$4:$H$28,'Base CDI'!$J$4:$J$29,S4769,"Cubic","Extrapolate=Linear","MultiX=Average","Skip=True","Sort=True")</f>
        <v>13.654068399452804</v>
      </c>
      <c r="U4769" s="43">
        <f ca="1">_xll.BInterpol('Base CDI'!$H$4:$H$28,'Base CDI'!$I$4:$I$29,S4769,"Cubic","Extrapolate=Linear","MultiX=Average","Skip=True","Sort=True")</f>
        <v>13.643132694938439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50614</v>
      </c>
      <c r="T4770" s="43">
        <f ca="1">_xll.BInterpol('Base CDI'!$H$4:$H$28,'Base CDI'!$J$4:$J$29,S4770,"Cubic","Extrapolate=Linear","MultiX=Average","Skip=True","Sort=True")</f>
        <v>13.654005471956223</v>
      </c>
      <c r="U4770" s="43">
        <f ca="1">_xll.BInterpol('Base CDI'!$H$4:$H$28,'Base CDI'!$I$4:$I$29,S4770,"Cubic","Extrapolate=Linear","MultiX=Average","Skip=True","Sort=True")</f>
        <v>13.643050615595074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50615</v>
      </c>
      <c r="T4771" s="43">
        <f ca="1">_xll.BInterpol('Base CDI'!$H$4:$H$28,'Base CDI'!$J$4:$J$29,S4771,"Cubic","Extrapolate=Linear","MultiX=Average","Skip=True","Sort=True")</f>
        <v>13.653942544459643</v>
      </c>
      <c r="U4771" s="43">
        <f ca="1">_xll.BInterpol('Base CDI'!$H$4:$H$28,'Base CDI'!$I$4:$I$29,S4771,"Cubic","Extrapolate=Linear","MultiX=Average","Skip=True","Sort=True")</f>
        <v>13.642968536251709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50616</v>
      </c>
      <c r="T4772" s="43">
        <f ca="1">_xll.BInterpol('Base CDI'!$H$4:$H$28,'Base CDI'!$J$4:$J$29,S4772,"Cubic","Extrapolate=Linear","MultiX=Average","Skip=True","Sort=True")</f>
        <v>13.653879616963064</v>
      </c>
      <c r="U4772" s="43">
        <f ca="1">_xll.BInterpol('Base CDI'!$H$4:$H$28,'Base CDI'!$I$4:$I$29,S4772,"Cubic","Extrapolate=Linear","MultiX=Average","Skip=True","Sort=True")</f>
        <v>13.642886456908343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50617</v>
      </c>
      <c r="T4773" s="43">
        <f ca="1">_xll.BInterpol('Base CDI'!$H$4:$H$28,'Base CDI'!$J$4:$J$29,S4773,"Cubic","Extrapolate=Linear","MultiX=Average","Skip=True","Sort=True")</f>
        <v>13.653816689466483</v>
      </c>
      <c r="U4773" s="43">
        <f ca="1">_xll.BInterpol('Base CDI'!$H$4:$H$28,'Base CDI'!$I$4:$I$29,S4773,"Cubic","Extrapolate=Linear","MultiX=Average","Skip=True","Sort=True")</f>
        <v>13.642804377564978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50618</v>
      </c>
      <c r="T4774" s="43">
        <f ca="1">_xll.BInterpol('Base CDI'!$H$4:$H$28,'Base CDI'!$J$4:$J$29,S4774,"Cubic","Extrapolate=Linear","MultiX=Average","Skip=True","Sort=True")</f>
        <v>13.653753761969902</v>
      </c>
      <c r="U4774" s="43">
        <f ca="1">_xll.BInterpol('Base CDI'!$H$4:$H$28,'Base CDI'!$I$4:$I$29,S4774,"Cubic","Extrapolate=Linear","MultiX=Average","Skip=True","Sort=True")</f>
        <v>13.642722298221614</v>
      </c>
    </row>
    <row r="4775" spans="16:21" x14ac:dyDescent="0.25">
      <c r="P4775" s="10">
        <v>41458</v>
      </c>
      <c r="Q4775">
        <v>30.7287</v>
      </c>
      <c r="S4775" s="42">
        <f t="shared" ca="1" si="79"/>
        <v>50619</v>
      </c>
      <c r="T4775" s="43">
        <f ca="1">_xll.BInterpol('Base CDI'!$H$4:$H$28,'Base CDI'!$J$4:$J$29,S4775,"Cubic","Extrapolate=Linear","MultiX=Average","Skip=True","Sort=True")</f>
        <v>13.653690834473323</v>
      </c>
      <c r="U4775" s="43">
        <f ca="1">_xll.BInterpol('Base CDI'!$H$4:$H$28,'Base CDI'!$I$4:$I$29,S4775,"Cubic","Extrapolate=Linear","MultiX=Average","Skip=True","Sort=True")</f>
        <v>13.642640218878249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50620</v>
      </c>
      <c r="T4776" s="43">
        <f ca="1">_xll.BInterpol('Base CDI'!$H$4:$H$28,'Base CDI'!$J$4:$J$29,S4776,"Cubic","Extrapolate=Linear","MultiX=Average","Skip=True","Sort=True")</f>
        <v>13.653627906976743</v>
      </c>
      <c r="U4776" s="43">
        <f ca="1">_xll.BInterpol('Base CDI'!$H$4:$H$28,'Base CDI'!$I$4:$I$29,S4776,"Cubic","Extrapolate=Linear","MultiX=Average","Skip=True","Sort=True")</f>
        <v>13.642558139534882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50621</v>
      </c>
      <c r="T4777" s="43">
        <f ca="1">_xll.BInterpol('Base CDI'!$H$4:$H$28,'Base CDI'!$J$4:$J$29,S4777,"Cubic","Extrapolate=Linear","MultiX=Average","Skip=True","Sort=True")</f>
        <v>13.653564979480162</v>
      </c>
      <c r="U4777" s="43">
        <f ca="1">_xll.BInterpol('Base CDI'!$H$4:$H$28,'Base CDI'!$I$4:$I$29,S4777,"Cubic","Extrapolate=Linear","MultiX=Average","Skip=True","Sort=True")</f>
        <v>13.642476060191518</v>
      </c>
    </row>
    <row r="4778" spans="16:21" x14ac:dyDescent="0.25">
      <c r="P4778" s="10">
        <v>41463</v>
      </c>
      <c r="Q4778">
        <v>30.75592</v>
      </c>
      <c r="S4778" s="42">
        <f t="shared" ca="1" si="79"/>
        <v>50622</v>
      </c>
      <c r="T4778" s="43">
        <f ca="1">_xll.BInterpol('Base CDI'!$H$4:$H$28,'Base CDI'!$J$4:$J$29,S4778,"Cubic","Extrapolate=Linear","MultiX=Average","Skip=True","Sort=True")</f>
        <v>13.653502051983583</v>
      </c>
      <c r="U4778" s="43">
        <f ca="1">_xll.BInterpol('Base CDI'!$H$4:$H$28,'Base CDI'!$I$4:$I$29,S4778,"Cubic","Extrapolate=Linear","MultiX=Average","Skip=True","Sort=True")</f>
        <v>13.642393980848153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50623</v>
      </c>
      <c r="T4779" s="43">
        <f ca="1">_xll.BInterpol('Base CDI'!$H$4:$H$28,'Base CDI'!$J$4:$J$29,S4779,"Cubic","Extrapolate=Linear","MultiX=Average","Skip=True","Sort=True")</f>
        <v>13.653439124487003</v>
      </c>
      <c r="U4779" s="43">
        <f ca="1">_xll.BInterpol('Base CDI'!$H$4:$H$28,'Base CDI'!$I$4:$I$29,S4779,"Cubic","Extrapolate=Linear","MultiX=Average","Skip=True","Sort=True")</f>
        <v>13.642311901504787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50624</v>
      </c>
      <c r="T4780" s="43">
        <f ca="1">_xll.BInterpol('Base CDI'!$H$4:$H$28,'Base CDI'!$J$4:$J$29,S4780,"Cubic","Extrapolate=Linear","MultiX=Average","Skip=True","Sort=True")</f>
        <v>13.653376196990422</v>
      </c>
      <c r="U4780" s="43">
        <f ca="1">_xll.BInterpol('Base CDI'!$H$4:$H$28,'Base CDI'!$I$4:$I$29,S4780,"Cubic","Extrapolate=Linear","MultiX=Average","Skip=True","Sort=True")</f>
        <v>13.642229822161422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50625</v>
      </c>
      <c r="T4781" s="43">
        <f ca="1">_xll.BInterpol('Base CDI'!$H$4:$H$28,'Base CDI'!$J$4:$J$29,S4781,"Cubic","Extrapolate=Linear","MultiX=Average","Skip=True","Sort=True")</f>
        <v>13.653313269493843</v>
      </c>
      <c r="U4781" s="43">
        <f ca="1">_xll.BInterpol('Base CDI'!$H$4:$H$28,'Base CDI'!$I$4:$I$29,S4781,"Cubic","Extrapolate=Linear","MultiX=Average","Skip=True","Sort=True")</f>
        <v>13.642147742818057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50626</v>
      </c>
      <c r="T4782" s="43">
        <f ca="1">_xll.BInterpol('Base CDI'!$H$4:$H$28,'Base CDI'!$J$4:$J$29,S4782,"Cubic","Extrapolate=Linear","MultiX=Average","Skip=True","Sort=True")</f>
        <v>13.653250341997262</v>
      </c>
      <c r="U4782" s="43">
        <f ca="1">_xll.BInterpol('Base CDI'!$H$4:$H$28,'Base CDI'!$I$4:$I$29,S4782,"Cubic","Extrapolate=Linear","MultiX=Average","Skip=True","Sort=True")</f>
        <v>13.642065663474691</v>
      </c>
    </row>
    <row r="4783" spans="16:21" x14ac:dyDescent="0.25">
      <c r="P4783" s="10">
        <v>41470</v>
      </c>
      <c r="Q4783">
        <v>30.80247</v>
      </c>
      <c r="S4783" s="42">
        <f t="shared" ca="1" si="79"/>
        <v>50627</v>
      </c>
      <c r="T4783" s="43">
        <f ca="1">_xll.BInterpol('Base CDI'!$H$4:$H$28,'Base CDI'!$J$4:$J$29,S4783,"Cubic","Extrapolate=Linear","MultiX=Average","Skip=True","Sort=True")</f>
        <v>13.653187414500682</v>
      </c>
      <c r="U4783" s="43">
        <f ca="1">_xll.BInterpol('Base CDI'!$H$4:$H$28,'Base CDI'!$I$4:$I$29,S4783,"Cubic","Extrapolate=Linear","MultiX=Average","Skip=True","Sort=True")</f>
        <v>13.641983584131326</v>
      </c>
    </row>
    <row r="4784" spans="16:21" x14ac:dyDescent="0.25">
      <c r="P4784" s="10">
        <v>41471</v>
      </c>
      <c r="Q4784">
        <v>30.81212</v>
      </c>
      <c r="S4784" s="42">
        <f t="shared" ca="1" si="79"/>
        <v>50628</v>
      </c>
      <c r="T4784" s="43">
        <f ca="1">_xll.BInterpol('Base CDI'!$H$4:$H$28,'Base CDI'!$J$4:$J$29,S4784,"Cubic","Extrapolate=Linear","MultiX=Average","Skip=True","Sort=True")</f>
        <v>13.653124487004103</v>
      </c>
      <c r="U4784" s="43">
        <f ca="1">_xll.BInterpol('Base CDI'!$H$4:$H$28,'Base CDI'!$I$4:$I$29,S4784,"Cubic","Extrapolate=Linear","MultiX=Average","Skip=True","Sort=True")</f>
        <v>13.641901504787961</v>
      </c>
    </row>
    <row r="4785" spans="16:21" x14ac:dyDescent="0.25">
      <c r="P4785" s="10">
        <v>41472</v>
      </c>
      <c r="Q4785">
        <v>30.82178</v>
      </c>
      <c r="S4785" s="42">
        <f t="shared" ca="1" si="79"/>
        <v>50629</v>
      </c>
      <c r="T4785" s="43">
        <f ca="1">_xll.BInterpol('Base CDI'!$H$4:$H$28,'Base CDI'!$J$4:$J$29,S4785,"Cubic","Extrapolate=Linear","MultiX=Average","Skip=True","Sort=True")</f>
        <v>13.653061559507522</v>
      </c>
      <c r="U4785" s="43">
        <f ca="1">_xll.BInterpol('Base CDI'!$H$4:$H$28,'Base CDI'!$I$4:$I$29,S4785,"Cubic","Extrapolate=Linear","MultiX=Average","Skip=True","Sort=True")</f>
        <v>13.641819425444595</v>
      </c>
    </row>
    <row r="4786" spans="16:21" x14ac:dyDescent="0.25">
      <c r="P4786" s="10">
        <v>41473</v>
      </c>
      <c r="Q4786">
        <v>30.83145</v>
      </c>
      <c r="S4786" s="42">
        <f t="shared" ca="1" si="79"/>
        <v>50630</v>
      </c>
      <c r="T4786" s="43">
        <f ca="1">_xll.BInterpol('Base CDI'!$H$4:$H$28,'Base CDI'!$J$4:$J$29,S4786,"Cubic","Extrapolate=Linear","MultiX=Average","Skip=True","Sort=True")</f>
        <v>13.652998632010943</v>
      </c>
      <c r="U4786" s="43">
        <f ca="1">_xll.BInterpol('Base CDI'!$H$4:$H$28,'Base CDI'!$I$4:$I$29,S4786,"Cubic","Extrapolate=Linear","MultiX=Average","Skip=True","Sort=True")</f>
        <v>13.64173734610123</v>
      </c>
    </row>
    <row r="4787" spans="16:21" x14ac:dyDescent="0.25">
      <c r="P4787" s="10">
        <v>41474</v>
      </c>
      <c r="Q4787">
        <v>30.84111</v>
      </c>
      <c r="S4787" s="42">
        <f t="shared" ca="1" si="79"/>
        <v>50631</v>
      </c>
      <c r="T4787" s="43">
        <f ca="1">_xll.BInterpol('Base CDI'!$H$4:$H$28,'Base CDI'!$J$4:$J$29,S4787,"Cubic","Extrapolate=Linear","MultiX=Average","Skip=True","Sort=True")</f>
        <v>13.652935704514363</v>
      </c>
      <c r="U4787" s="43">
        <f ca="1">_xll.BInterpol('Base CDI'!$H$4:$H$28,'Base CDI'!$I$4:$I$29,S4787,"Cubic","Extrapolate=Linear","MultiX=Average","Skip=True","Sort=True")</f>
        <v>13.641655266757866</v>
      </c>
    </row>
    <row r="4788" spans="16:21" x14ac:dyDescent="0.25">
      <c r="P4788" s="10">
        <v>41477</v>
      </c>
      <c r="Q4788">
        <v>30.85078</v>
      </c>
      <c r="S4788" s="42">
        <f t="shared" ca="1" si="79"/>
        <v>50632</v>
      </c>
      <c r="T4788" s="43">
        <f ca="1">_xll.BInterpol('Base CDI'!$H$4:$H$28,'Base CDI'!$J$4:$J$29,S4788,"Cubic","Extrapolate=Linear","MultiX=Average","Skip=True","Sort=True")</f>
        <v>13.652872777017782</v>
      </c>
      <c r="U4788" s="43">
        <f ca="1">_xll.BInterpol('Base CDI'!$H$4:$H$28,'Base CDI'!$I$4:$I$29,S4788,"Cubic","Extrapolate=Linear","MultiX=Average","Skip=True","Sort=True")</f>
        <v>13.641573187414499</v>
      </c>
    </row>
    <row r="4789" spans="16:21" x14ac:dyDescent="0.25">
      <c r="P4789" s="10">
        <v>41478</v>
      </c>
      <c r="Q4789">
        <v>30.86046</v>
      </c>
      <c r="S4789" s="42">
        <f t="shared" ca="1" si="79"/>
        <v>50633</v>
      </c>
      <c r="T4789" s="43">
        <f ca="1">_xll.BInterpol('Base CDI'!$H$4:$H$28,'Base CDI'!$J$4:$J$29,S4789,"Cubic","Extrapolate=Linear","MultiX=Average","Skip=True","Sort=True")</f>
        <v>13.652809849521203</v>
      </c>
      <c r="U4789" s="43">
        <f ca="1">_xll.BInterpol('Base CDI'!$H$4:$H$28,'Base CDI'!$I$4:$I$29,S4789,"Cubic","Extrapolate=Linear","MultiX=Average","Skip=True","Sort=True")</f>
        <v>13.641491108071135</v>
      </c>
    </row>
    <row r="4790" spans="16:21" x14ac:dyDescent="0.25">
      <c r="P4790" s="10">
        <v>41479</v>
      </c>
      <c r="Q4790">
        <v>30.87013</v>
      </c>
      <c r="S4790" s="42">
        <f t="shared" ca="1" si="79"/>
        <v>50634</v>
      </c>
      <c r="T4790" s="43">
        <f ca="1">_xll.BInterpol('Base CDI'!$H$4:$H$28,'Base CDI'!$J$4:$J$29,S4790,"Cubic","Extrapolate=Linear","MultiX=Average","Skip=True","Sort=True")</f>
        <v>13.652746922024622</v>
      </c>
      <c r="U4790" s="43">
        <f ca="1">_xll.BInterpol('Base CDI'!$H$4:$H$28,'Base CDI'!$I$4:$I$29,S4790,"Cubic","Extrapolate=Linear","MultiX=Average","Skip=True","Sort=True")</f>
        <v>13.64140902872777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50635</v>
      </c>
      <c r="T4791" s="43">
        <f ca="1">_xll.BInterpol('Base CDI'!$H$4:$H$28,'Base CDI'!$J$4:$J$29,S4791,"Cubic","Extrapolate=Linear","MultiX=Average","Skip=True","Sort=True")</f>
        <v>13.652683994528042</v>
      </c>
      <c r="U4791" s="43">
        <f ca="1">_xll.BInterpol('Base CDI'!$H$4:$H$28,'Base CDI'!$I$4:$I$29,S4791,"Cubic","Extrapolate=Linear","MultiX=Average","Skip=True","Sort=True")</f>
        <v>13.641326949384403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50636</v>
      </c>
      <c r="T4792" s="43">
        <f ca="1">_xll.BInterpol('Base CDI'!$H$4:$H$28,'Base CDI'!$J$4:$J$29,S4792,"Cubic","Extrapolate=Linear","MultiX=Average","Skip=True","Sort=True")</f>
        <v>13.652621067031463</v>
      </c>
      <c r="U4792" s="43">
        <f ca="1">_xll.BInterpol('Base CDI'!$H$4:$H$28,'Base CDI'!$I$4:$I$29,S4792,"Cubic","Extrapolate=Linear","MultiX=Average","Skip=True","Sort=True")</f>
        <v>13.641244870041039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50637</v>
      </c>
      <c r="T4793" s="43">
        <f ca="1">_xll.BInterpol('Base CDI'!$H$4:$H$28,'Base CDI'!$J$4:$J$29,S4793,"Cubic","Extrapolate=Linear","MultiX=Average","Skip=True","Sort=True")</f>
        <v>13.652558139534882</v>
      </c>
      <c r="U4793" s="43">
        <f ca="1">_xll.BInterpol('Base CDI'!$H$4:$H$28,'Base CDI'!$I$4:$I$29,S4793,"Cubic","Extrapolate=Linear","MultiX=Average","Skip=True","Sort=True")</f>
        <v>13.641162790697674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50638</v>
      </c>
      <c r="T4794" s="43">
        <f ca="1">_xll.BInterpol('Base CDI'!$H$4:$H$28,'Base CDI'!$J$4:$J$29,S4794,"Cubic","Extrapolate=Linear","MultiX=Average","Skip=True","Sort=True")</f>
        <v>13.652495212038302</v>
      </c>
      <c r="U4794" s="43">
        <f ca="1">_xll.BInterpol('Base CDI'!$H$4:$H$28,'Base CDI'!$I$4:$I$29,S4794,"Cubic","Extrapolate=Linear","MultiX=Average","Skip=True","Sort=True")</f>
        <v>13.641080711354308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50639</v>
      </c>
      <c r="T4795" s="43">
        <f ca="1">_xll.BInterpol('Base CDI'!$H$4:$H$28,'Base CDI'!$J$4:$J$29,S4795,"Cubic","Extrapolate=Linear","MultiX=Average","Skip=True","Sort=True")</f>
        <v>13.652432284541723</v>
      </c>
      <c r="U4795" s="43">
        <f ca="1">_xll.BInterpol('Base CDI'!$H$4:$H$28,'Base CDI'!$I$4:$I$29,S4795,"Cubic","Extrapolate=Linear","MultiX=Average","Skip=True","Sort=True")</f>
        <v>13.640998632010943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50640</v>
      </c>
      <c r="T4796" s="43">
        <f ca="1">_xll.BInterpol('Base CDI'!$H$4:$H$28,'Base CDI'!$J$4:$J$29,S4796,"Cubic","Extrapolate=Linear","MultiX=Average","Skip=True","Sort=True")</f>
        <v>13.652369357045142</v>
      </c>
      <c r="U4796" s="43">
        <f ca="1">_xll.BInterpol('Base CDI'!$H$4:$H$28,'Base CDI'!$I$4:$I$29,S4796,"Cubic","Extrapolate=Linear","MultiX=Average","Skip=True","Sort=True")</f>
        <v>13.640916552667578</v>
      </c>
    </row>
    <row r="4797" spans="16:21" x14ac:dyDescent="0.25">
      <c r="P4797" s="10">
        <v>41488</v>
      </c>
      <c r="Q4797">
        <v>30.93796</v>
      </c>
      <c r="S4797" s="42">
        <f t="shared" ca="1" si="79"/>
        <v>50641</v>
      </c>
      <c r="T4797" s="43">
        <f ca="1">_xll.BInterpol('Base CDI'!$H$4:$H$28,'Base CDI'!$J$4:$J$29,S4797,"Cubic","Extrapolate=Linear","MultiX=Average","Skip=True","Sort=True")</f>
        <v>13.652306429548561</v>
      </c>
      <c r="U4797" s="43">
        <f ca="1">_xll.BInterpol('Base CDI'!$H$4:$H$28,'Base CDI'!$I$4:$I$29,S4797,"Cubic","Extrapolate=Linear","MultiX=Average","Skip=True","Sort=True")</f>
        <v>13.640834473324212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50642</v>
      </c>
      <c r="T4798" s="43">
        <f ca="1">_xll.BInterpol('Base CDI'!$H$4:$H$28,'Base CDI'!$J$4:$J$29,S4798,"Cubic","Extrapolate=Linear","MultiX=Average","Skip=True","Sort=True")</f>
        <v>13.652243502051983</v>
      </c>
      <c r="U4798" s="43">
        <f ca="1">_xll.BInterpol('Base CDI'!$H$4:$H$28,'Base CDI'!$I$4:$I$29,S4798,"Cubic","Extrapolate=Linear","MultiX=Average","Skip=True","Sort=True")</f>
        <v>13.640752393980847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50643</v>
      </c>
      <c r="T4799" s="43">
        <f ca="1">_xll.BInterpol('Base CDI'!$H$4:$H$28,'Base CDI'!$J$4:$J$29,S4799,"Cubic","Extrapolate=Linear","MultiX=Average","Skip=True","Sort=True")</f>
        <v>13.652180574555402</v>
      </c>
      <c r="U4799" s="43">
        <f ca="1">_xll.BInterpol('Base CDI'!$H$4:$H$28,'Base CDI'!$I$4:$I$29,S4799,"Cubic","Extrapolate=Linear","MultiX=Average","Skip=True","Sort=True")</f>
        <v>13.640670314637482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50644</v>
      </c>
      <c r="T4800" s="43">
        <f ca="1">_xll.BInterpol('Base CDI'!$H$4:$H$28,'Base CDI'!$J$4:$J$29,S4800,"Cubic","Extrapolate=Linear","MultiX=Average","Skip=True","Sort=True")</f>
        <v>13.652117647058821</v>
      </c>
      <c r="U4800" s="43">
        <f ca="1">_xll.BInterpol('Base CDI'!$H$4:$H$28,'Base CDI'!$I$4:$I$29,S4800,"Cubic","Extrapolate=Linear","MultiX=Average","Skip=True","Sort=True")</f>
        <v>13.640588235294116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50645</v>
      </c>
      <c r="T4801" s="43">
        <f ca="1">_xll.BInterpol('Base CDI'!$H$4:$H$28,'Base CDI'!$J$4:$J$29,S4801,"Cubic","Extrapolate=Linear","MultiX=Average","Skip=True","Sort=True")</f>
        <v>13.652054719562242</v>
      </c>
      <c r="U4801" s="43">
        <f ca="1">_xll.BInterpol('Base CDI'!$H$4:$H$28,'Base CDI'!$I$4:$I$29,S4801,"Cubic","Extrapolate=Linear","MultiX=Average","Skip=True","Sort=True")</f>
        <v>13.640506155950751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50646</v>
      </c>
      <c r="T4802" s="43">
        <f ca="1">_xll.BInterpol('Base CDI'!$H$4:$H$28,'Base CDI'!$J$4:$J$29,S4802,"Cubic","Extrapolate=Linear","MultiX=Average","Skip=True","Sort=True")</f>
        <v>13.651991792065662</v>
      </c>
      <c r="U4802" s="43">
        <f ca="1">_xll.BInterpol('Base CDI'!$H$4:$H$28,'Base CDI'!$I$4:$I$29,S4802,"Cubic","Extrapolate=Linear","MultiX=Average","Skip=True","Sort=True")</f>
        <v>13.640424076607387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50647</v>
      </c>
      <c r="T4803" s="43">
        <f ca="1">_xll.BInterpol('Base CDI'!$H$4:$H$28,'Base CDI'!$J$4:$J$29,S4803,"Cubic","Extrapolate=Linear","MultiX=Average","Skip=True","Sort=True")</f>
        <v>13.651928864569083</v>
      </c>
      <c r="U4803" s="43">
        <f ca="1">_xll.BInterpol('Base CDI'!$H$4:$H$28,'Base CDI'!$I$4:$I$29,S4803,"Cubic","Extrapolate=Linear","MultiX=Average","Skip=True","Sort=True")</f>
        <v>13.64034199726402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50648</v>
      </c>
      <c r="T4804" s="43">
        <f ca="1">_xll.BInterpol('Base CDI'!$H$4:$H$28,'Base CDI'!$J$4:$J$29,S4804,"Cubic","Extrapolate=Linear","MultiX=Average","Skip=True","Sort=True")</f>
        <v>13.651865937072502</v>
      </c>
      <c r="U4804" s="43">
        <f ca="1">_xll.BInterpol('Base CDI'!$H$4:$H$28,'Base CDI'!$I$4:$I$29,S4804,"Cubic","Extrapolate=Linear","MultiX=Average","Skip=True","Sort=True")</f>
        <v>13.640259917920655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50649</v>
      </c>
      <c r="T4805" s="43">
        <f ca="1">_xll.BInterpol('Base CDI'!$H$4:$H$28,'Base CDI'!$J$4:$J$29,S4805,"Cubic","Extrapolate=Linear","MultiX=Average","Skip=True","Sort=True")</f>
        <v>13.651803009575922</v>
      </c>
      <c r="U4805" s="43">
        <f ca="1">_xll.BInterpol('Base CDI'!$H$4:$H$28,'Base CDI'!$I$4:$I$29,S4805,"Cubic","Extrapolate=Linear","MultiX=Average","Skip=True","Sort=True")</f>
        <v>13.640177838577291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50650</v>
      </c>
      <c r="T4806" s="43">
        <f ca="1">_xll.BInterpol('Base CDI'!$H$4:$H$28,'Base CDI'!$J$4:$J$29,S4806,"Cubic","Extrapolate=Linear","MultiX=Average","Skip=True","Sort=True")</f>
        <v>13.651740082079343</v>
      </c>
      <c r="U4806" s="43">
        <f ca="1">_xll.BInterpol('Base CDI'!$H$4:$H$28,'Base CDI'!$I$4:$I$29,S4806,"Cubic","Extrapolate=Linear","MultiX=Average","Skip=True","Sort=True")</f>
        <v>13.640095759233926</v>
      </c>
    </row>
    <row r="4807" spans="16:21" x14ac:dyDescent="0.25">
      <c r="P4807" s="10">
        <v>41502</v>
      </c>
      <c r="Q4807">
        <v>31.0351</v>
      </c>
      <c r="S4807" s="42">
        <f t="shared" ca="1" si="79"/>
        <v>50651</v>
      </c>
      <c r="T4807" s="43">
        <f ca="1">_xll.BInterpol('Base CDI'!$H$4:$H$28,'Base CDI'!$J$4:$J$29,S4807,"Cubic","Extrapolate=Linear","MultiX=Average","Skip=True","Sort=True")</f>
        <v>13.651677154582762</v>
      </c>
      <c r="U4807" s="43">
        <f ca="1">_xll.BInterpol('Base CDI'!$H$4:$H$28,'Base CDI'!$I$4:$I$29,S4807,"Cubic","Extrapolate=Linear","MultiX=Average","Skip=True","Sort=True")</f>
        <v>13.64001367989056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50652</v>
      </c>
      <c r="T4808" s="43">
        <f ca="1">_xll.BInterpol('Base CDI'!$H$4:$H$28,'Base CDI'!$J$4:$J$29,S4808,"Cubic","Extrapolate=Linear","MultiX=Average","Skip=True","Sort=True")</f>
        <v>13.651614227086181</v>
      </c>
      <c r="U4808" s="43">
        <f ca="1">_xll.BInterpol('Base CDI'!$H$4:$H$28,'Base CDI'!$I$4:$I$29,S4808,"Cubic","Extrapolate=Linear","MultiX=Average","Skip=True","Sort=True")</f>
        <v>13.639931600547195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50653</v>
      </c>
      <c r="T4809" s="43">
        <f ca="1">_xll.BInterpol('Base CDI'!$H$4:$H$28,'Base CDI'!$J$4:$J$29,S4809,"Cubic","Extrapolate=Linear","MultiX=Average","Skip=True","Sort=True")</f>
        <v>13.651551299589602</v>
      </c>
      <c r="U4809" s="43">
        <f ca="1">_xll.BInterpol('Base CDI'!$H$4:$H$28,'Base CDI'!$I$4:$I$29,S4809,"Cubic","Extrapolate=Linear","MultiX=Average","Skip=True","Sort=True")</f>
        <v>13.63984952120383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50654</v>
      </c>
      <c r="T4810" s="43">
        <f ca="1">_xll.BInterpol('Base CDI'!$H$4:$H$28,'Base CDI'!$J$4:$J$29,S4810,"Cubic","Extrapolate=Linear","MultiX=Average","Skip=True","Sort=True")</f>
        <v>13.651488372093022</v>
      </c>
      <c r="U4810" s="43">
        <f ca="1">_xll.BInterpol('Base CDI'!$H$4:$H$28,'Base CDI'!$I$4:$I$29,S4810,"Cubic","Extrapolate=Linear","MultiX=Average","Skip=True","Sort=True")</f>
        <v>13.639767441860464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50655</v>
      </c>
      <c r="T4811" s="43">
        <f ca="1">_xll.BInterpol('Base CDI'!$H$4:$H$28,'Base CDI'!$J$4:$J$29,S4811,"Cubic","Extrapolate=Linear","MultiX=Average","Skip=True","Sort=True")</f>
        <v>13.651425444596441</v>
      </c>
      <c r="U4811" s="43">
        <f ca="1">_xll.BInterpol('Base CDI'!$H$4:$H$28,'Base CDI'!$I$4:$I$29,S4811,"Cubic","Extrapolate=Linear","MultiX=Average","Skip=True","Sort=True")</f>
        <v>13.639685362517099</v>
      </c>
    </row>
    <row r="4812" spans="16:21" x14ac:dyDescent="0.25">
      <c r="P4812" s="10">
        <v>41509</v>
      </c>
      <c r="Q4812">
        <v>31.08379</v>
      </c>
      <c r="S4812" s="42">
        <f t="shared" ca="1" si="80"/>
        <v>50656</v>
      </c>
      <c r="T4812" s="43">
        <f ca="1">_xll.BInterpol('Base CDI'!$H$4:$H$28,'Base CDI'!$J$4:$J$29,S4812,"Cubic","Extrapolate=Linear","MultiX=Average","Skip=True","Sort=True")</f>
        <v>13.651362517099862</v>
      </c>
      <c r="U4812" s="43">
        <f ca="1">_xll.BInterpol('Base CDI'!$H$4:$H$28,'Base CDI'!$I$4:$I$29,S4812,"Cubic","Extrapolate=Linear","MultiX=Average","Skip=True","Sort=True")</f>
        <v>13.639603283173734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50657</v>
      </c>
      <c r="T4813" s="43">
        <f ca="1">_xll.BInterpol('Base CDI'!$H$4:$H$28,'Base CDI'!$J$4:$J$29,S4813,"Cubic","Extrapolate=Linear","MultiX=Average","Skip=True","Sort=True")</f>
        <v>13.651299589603282</v>
      </c>
      <c r="U4813" s="43">
        <f ca="1">_xll.BInterpol('Base CDI'!$H$4:$H$28,'Base CDI'!$I$4:$I$29,S4813,"Cubic","Extrapolate=Linear","MultiX=Average","Skip=True","Sort=True")</f>
        <v>13.639521203830368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50658</v>
      </c>
      <c r="T4814" s="43">
        <f ca="1">_xll.BInterpol('Base CDI'!$H$4:$H$28,'Base CDI'!$J$4:$J$29,S4814,"Cubic","Extrapolate=Linear","MultiX=Average","Skip=True","Sort=True")</f>
        <v>13.651236662106701</v>
      </c>
      <c r="U4814" s="43">
        <f ca="1">_xll.BInterpol('Base CDI'!$H$4:$H$28,'Base CDI'!$I$4:$I$29,S4814,"Cubic","Extrapolate=Linear","MultiX=Average","Skip=True","Sort=True")</f>
        <v>13.639439124487003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50659</v>
      </c>
      <c r="T4815" s="43">
        <f ca="1">_xll.BInterpol('Base CDI'!$H$4:$H$28,'Base CDI'!$J$4:$J$29,S4815,"Cubic","Extrapolate=Linear","MultiX=Average","Skip=True","Sort=True")</f>
        <v>13.651173734610122</v>
      </c>
      <c r="U4815" s="43">
        <f ca="1">_xll.BInterpol('Base CDI'!$H$4:$H$28,'Base CDI'!$I$4:$I$29,S4815,"Cubic","Extrapolate=Linear","MultiX=Average","Skip=True","Sort=True")</f>
        <v>13.639357045143639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50660</v>
      </c>
      <c r="T4816" s="43">
        <f ca="1">_xll.BInterpol('Base CDI'!$H$4:$H$28,'Base CDI'!$J$4:$J$29,S4816,"Cubic","Extrapolate=Linear","MultiX=Average","Skip=True","Sort=True")</f>
        <v>13.651110807113541</v>
      </c>
      <c r="U4816" s="43">
        <f ca="1">_xll.BInterpol('Base CDI'!$H$4:$H$28,'Base CDI'!$I$4:$I$29,S4816,"Cubic","Extrapolate=Linear","MultiX=Average","Skip=True","Sort=True")</f>
        <v>13.639274965800272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50661</v>
      </c>
      <c r="T4817" s="43">
        <f ca="1">_xll.BInterpol('Base CDI'!$H$4:$H$28,'Base CDI'!$J$4:$J$29,S4817,"Cubic","Extrapolate=Linear","MultiX=Average","Skip=True","Sort=True")</f>
        <v>13.651047879616961</v>
      </c>
      <c r="U4817" s="43">
        <f ca="1">_xll.BInterpol('Base CDI'!$H$4:$H$28,'Base CDI'!$I$4:$I$29,S4817,"Cubic","Extrapolate=Linear","MultiX=Average","Skip=True","Sort=True")</f>
        <v>13.639192886456907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50662</v>
      </c>
      <c r="T4818" s="43">
        <f ca="1">_xll.BInterpol('Base CDI'!$H$4:$H$28,'Base CDI'!$J$4:$J$29,S4818,"Cubic","Extrapolate=Linear","MultiX=Average","Skip=True","Sort=True")</f>
        <v>13.650984952120382</v>
      </c>
      <c r="U4818" s="43">
        <f ca="1">_xll.BInterpol('Base CDI'!$H$4:$H$28,'Base CDI'!$I$4:$I$29,S4818,"Cubic","Extrapolate=Linear","MultiX=Average","Skip=True","Sort=True")</f>
        <v>13.639110807113543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50663</v>
      </c>
      <c r="T4819" s="43">
        <f ca="1">_xll.BInterpol('Base CDI'!$H$4:$H$28,'Base CDI'!$J$4:$J$29,S4819,"Cubic","Extrapolate=Linear","MultiX=Average","Skip=True","Sort=True")</f>
        <v>13.650922024623801</v>
      </c>
      <c r="U4819" s="43">
        <f ca="1">_xll.BInterpol('Base CDI'!$H$4:$H$28,'Base CDI'!$I$4:$I$29,S4819,"Cubic","Extrapolate=Linear","MultiX=Average","Skip=True","Sort=True")</f>
        <v>13.639028727770176</v>
      </c>
    </row>
    <row r="4820" spans="16:21" x14ac:dyDescent="0.25">
      <c r="P4820" s="10">
        <v>41521</v>
      </c>
      <c r="Q4820">
        <v>31.16412</v>
      </c>
      <c r="S4820" s="42">
        <f t="shared" ca="1" si="80"/>
        <v>50664</v>
      </c>
      <c r="T4820" s="43">
        <f ca="1">_xll.BInterpol('Base CDI'!$H$4:$H$28,'Base CDI'!$J$4:$J$29,S4820,"Cubic","Extrapolate=Linear","MultiX=Average","Skip=True","Sort=True")</f>
        <v>13.650859097127222</v>
      </c>
      <c r="U4820" s="43">
        <f ca="1">_xll.BInterpol('Base CDI'!$H$4:$H$28,'Base CDI'!$I$4:$I$29,S4820,"Cubic","Extrapolate=Linear","MultiX=Average","Skip=True","Sort=True")</f>
        <v>13.638946648426812</v>
      </c>
    </row>
    <row r="4821" spans="16:21" x14ac:dyDescent="0.25">
      <c r="P4821" s="10">
        <v>41522</v>
      </c>
      <c r="Q4821">
        <v>31.17446</v>
      </c>
      <c r="S4821" s="42">
        <f t="shared" ca="1" si="80"/>
        <v>50665</v>
      </c>
      <c r="T4821" s="43">
        <f ca="1">_xll.BInterpol('Base CDI'!$H$4:$H$28,'Base CDI'!$J$4:$J$29,S4821,"Cubic","Extrapolate=Linear","MultiX=Average","Skip=True","Sort=True")</f>
        <v>13.650796169630642</v>
      </c>
      <c r="U4821" s="43">
        <f ca="1">_xll.BInterpol('Base CDI'!$H$4:$H$28,'Base CDI'!$I$4:$I$29,S4821,"Cubic","Extrapolate=Linear","MultiX=Average","Skip=True","Sort=True")</f>
        <v>13.638864569083447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50666</v>
      </c>
      <c r="T4822" s="43">
        <f ca="1">_xll.BInterpol('Base CDI'!$H$4:$H$28,'Base CDI'!$J$4:$J$29,S4822,"Cubic","Extrapolate=Linear","MultiX=Average","Skip=True","Sort=True")</f>
        <v>13.650733242134061</v>
      </c>
      <c r="U4822" s="43">
        <f ca="1">_xll.BInterpol('Base CDI'!$H$4:$H$28,'Base CDI'!$I$4:$I$29,S4822,"Cubic","Extrapolate=Linear","MultiX=Average","Skip=True","Sort=True")</f>
        <v>13.63878248974008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50667</v>
      </c>
      <c r="T4823" s="43">
        <f ca="1">_xll.BInterpol('Base CDI'!$H$4:$H$28,'Base CDI'!$J$4:$J$29,S4823,"Cubic","Extrapolate=Linear","MultiX=Average","Skip=True","Sort=True")</f>
        <v>13.650670314637482</v>
      </c>
      <c r="U4823" s="43">
        <f ca="1">_xll.BInterpol('Base CDI'!$H$4:$H$28,'Base CDI'!$I$4:$I$29,S4823,"Cubic","Extrapolate=Linear","MultiX=Average","Skip=True","Sort=True")</f>
        <v>13.638700410396716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50668</v>
      </c>
      <c r="T4824" s="43">
        <f ca="1">_xll.BInterpol('Base CDI'!$H$4:$H$28,'Base CDI'!$J$4:$J$29,S4824,"Cubic","Extrapolate=Linear","MultiX=Average","Skip=True","Sort=True")</f>
        <v>13.650607387140901</v>
      </c>
      <c r="U4824" s="43">
        <f ca="1">_xll.BInterpol('Base CDI'!$H$4:$H$28,'Base CDI'!$I$4:$I$29,S4824,"Cubic","Extrapolate=Linear","MultiX=Average","Skip=True","Sort=True")</f>
        <v>13.638618331053351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50669</v>
      </c>
      <c r="T4825" s="43">
        <f ca="1">_xll.BInterpol('Base CDI'!$H$4:$H$28,'Base CDI'!$J$4:$J$29,S4825,"Cubic","Extrapolate=Linear","MultiX=Average","Skip=True","Sort=True")</f>
        <v>13.650544459644321</v>
      </c>
      <c r="U4825" s="43">
        <f ca="1">_xll.BInterpol('Base CDI'!$H$4:$H$28,'Base CDI'!$I$4:$I$29,S4825,"Cubic","Extrapolate=Linear","MultiX=Average","Skip=True","Sort=True")</f>
        <v>13.638536251709985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50670</v>
      </c>
      <c r="T4826" s="43">
        <f ca="1">_xll.BInterpol('Base CDI'!$H$4:$H$28,'Base CDI'!$J$4:$J$29,S4826,"Cubic","Extrapolate=Linear","MultiX=Average","Skip=True","Sort=True")</f>
        <v>13.650481532147742</v>
      </c>
      <c r="U4826" s="43">
        <f ca="1">_xll.BInterpol('Base CDI'!$H$4:$H$28,'Base CDI'!$I$4:$I$29,S4826,"Cubic","Extrapolate=Linear","MultiX=Average","Skip=True","Sort=True")</f>
        <v>13.63845417236662</v>
      </c>
    </row>
    <row r="4827" spans="16:21" x14ac:dyDescent="0.25">
      <c r="P4827" s="10">
        <v>41530</v>
      </c>
      <c r="Q4827">
        <v>31.23658</v>
      </c>
      <c r="S4827" s="42">
        <f t="shared" ca="1" si="80"/>
        <v>50671</v>
      </c>
      <c r="T4827" s="43">
        <f ca="1">_xll.BInterpol('Base CDI'!$H$4:$H$28,'Base CDI'!$J$4:$J$29,S4827,"Cubic","Extrapolate=Linear","MultiX=Average","Skip=True","Sort=True")</f>
        <v>13.650418604651161</v>
      </c>
      <c r="U4827" s="43">
        <f ca="1">_xll.BInterpol('Base CDI'!$H$4:$H$28,'Base CDI'!$I$4:$I$29,S4827,"Cubic","Extrapolate=Linear","MultiX=Average","Skip=True","Sort=True")</f>
        <v>13.638372093023255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50672</v>
      </c>
      <c r="T4828" s="43">
        <f ca="1">_xll.BInterpol('Base CDI'!$H$4:$H$28,'Base CDI'!$J$4:$J$29,S4828,"Cubic","Extrapolate=Linear","MultiX=Average","Skip=True","Sort=True")</f>
        <v>13.650355677154581</v>
      </c>
      <c r="U4828" s="43">
        <f ca="1">_xll.BInterpol('Base CDI'!$H$4:$H$28,'Base CDI'!$I$4:$I$29,S4828,"Cubic","Extrapolate=Linear","MultiX=Average","Skip=True","Sort=True")</f>
        <v>13.638290013679889</v>
      </c>
    </row>
    <row r="4829" spans="16:21" x14ac:dyDescent="0.25">
      <c r="P4829" s="10">
        <v>41534</v>
      </c>
      <c r="Q4829">
        <v>31.25731</v>
      </c>
      <c r="S4829" s="42">
        <f t="shared" ca="1" si="80"/>
        <v>50673</v>
      </c>
      <c r="T4829" s="43">
        <f ca="1">_xll.BInterpol('Base CDI'!$H$4:$H$28,'Base CDI'!$J$4:$J$29,S4829,"Cubic","Extrapolate=Linear","MultiX=Average","Skip=True","Sort=True")</f>
        <v>13.650292749658002</v>
      </c>
      <c r="U4829" s="43">
        <f ca="1">_xll.BInterpol('Base CDI'!$H$4:$H$28,'Base CDI'!$I$4:$I$29,S4829,"Cubic","Extrapolate=Linear","MultiX=Average","Skip=True","Sort=True")</f>
        <v>13.638207934336524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50674</v>
      </c>
      <c r="T4830" s="43">
        <f ca="1">_xll.BInterpol('Base CDI'!$H$4:$H$28,'Base CDI'!$J$4:$J$29,S4830,"Cubic","Extrapolate=Linear","MultiX=Average","Skip=True","Sort=True")</f>
        <v>13.650229822161421</v>
      </c>
      <c r="U4830" s="43">
        <f ca="1">_xll.BInterpol('Base CDI'!$H$4:$H$28,'Base CDI'!$I$4:$I$29,S4830,"Cubic","Extrapolate=Linear","MultiX=Average","Skip=True","Sort=True")</f>
        <v>13.638125854993159</v>
      </c>
    </row>
    <row r="4831" spans="16:21" x14ac:dyDescent="0.25">
      <c r="P4831" s="10">
        <v>41536</v>
      </c>
      <c r="Q4831">
        <v>31.27806</v>
      </c>
      <c r="S4831" s="42">
        <f t="shared" ca="1" si="80"/>
        <v>50675</v>
      </c>
      <c r="T4831" s="43">
        <f ca="1">_xll.BInterpol('Base CDI'!$H$4:$H$28,'Base CDI'!$J$4:$J$29,S4831,"Cubic","Extrapolate=Linear","MultiX=Average","Skip=True","Sort=True")</f>
        <v>13.65016689466484</v>
      </c>
      <c r="U4831" s="43">
        <f ca="1">_xll.BInterpol('Base CDI'!$H$4:$H$28,'Base CDI'!$I$4:$I$29,S4831,"Cubic","Extrapolate=Linear","MultiX=Average","Skip=True","Sort=True")</f>
        <v>13.638043775649795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50676</v>
      </c>
      <c r="T4832" s="43">
        <f ca="1">_xll.BInterpol('Base CDI'!$H$4:$H$28,'Base CDI'!$J$4:$J$29,S4832,"Cubic","Extrapolate=Linear","MultiX=Average","Skip=True","Sort=True")</f>
        <v>13.650103967168262</v>
      </c>
      <c r="U4832" s="43">
        <f ca="1">_xll.BInterpol('Base CDI'!$H$4:$H$28,'Base CDI'!$I$4:$I$29,S4832,"Cubic","Extrapolate=Linear","MultiX=Average","Skip=True","Sort=True")</f>
        <v>13.637961696306428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50677</v>
      </c>
      <c r="T4833" s="43">
        <f ca="1">_xll.BInterpol('Base CDI'!$H$4:$H$28,'Base CDI'!$J$4:$J$29,S4833,"Cubic","Extrapolate=Linear","MultiX=Average","Skip=True","Sort=True")</f>
        <v>13.650041039671681</v>
      </c>
      <c r="U4833" s="43">
        <f ca="1">_xll.BInterpol('Base CDI'!$H$4:$H$28,'Base CDI'!$I$4:$I$29,S4833,"Cubic","Extrapolate=Linear","MultiX=Average","Skip=True","Sort=True")</f>
        <v>13.637879616963064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50678</v>
      </c>
      <c r="T4834" s="43">
        <f ca="1">_xll.BInterpol('Base CDI'!$H$4:$H$28,'Base CDI'!$J$4:$J$29,S4834,"Cubic","Extrapolate=Linear","MultiX=Average","Skip=True","Sort=True")</f>
        <v>13.6499781121751</v>
      </c>
      <c r="U4834" s="43">
        <f ca="1">_xll.BInterpol('Base CDI'!$H$4:$H$28,'Base CDI'!$I$4:$I$29,S4834,"Cubic","Extrapolate=Linear","MultiX=Average","Skip=True","Sort=True")</f>
        <v>13.637797537619699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50679</v>
      </c>
      <c r="T4835" s="43">
        <f ca="1">_xll.BInterpol('Base CDI'!$H$4:$H$28,'Base CDI'!$J$4:$J$29,S4835,"Cubic","Extrapolate=Linear","MultiX=Average","Skip=True","Sort=True")</f>
        <v>13.649915184678521</v>
      </c>
      <c r="U4835" s="43">
        <f ca="1">_xll.BInterpol('Base CDI'!$H$4:$H$28,'Base CDI'!$I$4:$I$29,S4835,"Cubic","Extrapolate=Linear","MultiX=Average","Skip=True","Sort=True")</f>
        <v>13.637715458276332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50680</v>
      </c>
      <c r="T4836" s="43">
        <f ca="1">_xll.BInterpol('Base CDI'!$H$4:$H$28,'Base CDI'!$J$4:$J$29,S4836,"Cubic","Extrapolate=Linear","MultiX=Average","Skip=True","Sort=True")</f>
        <v>13.649852257181941</v>
      </c>
      <c r="U4836" s="43">
        <f ca="1">_xll.BInterpol('Base CDI'!$H$4:$H$28,'Base CDI'!$I$4:$I$29,S4836,"Cubic","Extrapolate=Linear","MultiX=Average","Skip=True","Sort=True")</f>
        <v>13.637633378932968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50681</v>
      </c>
      <c r="T4837" s="43">
        <f ca="1">_xll.BInterpol('Base CDI'!$H$4:$H$28,'Base CDI'!$J$4:$J$29,S4837,"Cubic","Extrapolate=Linear","MultiX=Average","Skip=True","Sort=True")</f>
        <v>13.649789329685362</v>
      </c>
      <c r="U4837" s="43">
        <f ca="1">_xll.BInterpol('Base CDI'!$H$4:$H$28,'Base CDI'!$I$4:$I$29,S4837,"Cubic","Extrapolate=Linear","MultiX=Average","Skip=True","Sort=True")</f>
        <v>13.637551299589603</v>
      </c>
    </row>
    <row r="4838" spans="16:21" x14ac:dyDescent="0.25">
      <c r="P4838" s="10">
        <v>41547</v>
      </c>
      <c r="Q4838">
        <v>31.35079</v>
      </c>
      <c r="S4838" s="42">
        <f t="shared" ca="1" si="80"/>
        <v>50682</v>
      </c>
      <c r="T4838" s="43">
        <f ca="1">_xll.BInterpol('Base CDI'!$H$4:$H$28,'Base CDI'!$J$4:$J$29,S4838,"Cubic","Extrapolate=Linear","MultiX=Average","Skip=True","Sort=True")</f>
        <v>13.649726402188781</v>
      </c>
      <c r="U4838" s="43">
        <f ca="1">_xll.BInterpol('Base CDI'!$H$4:$H$28,'Base CDI'!$I$4:$I$29,S4838,"Cubic","Extrapolate=Linear","MultiX=Average","Skip=True","Sort=True")</f>
        <v>13.637469220246237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50683</v>
      </c>
      <c r="T4839" s="43">
        <f ca="1">_xll.BInterpol('Base CDI'!$H$4:$H$28,'Base CDI'!$J$4:$J$29,S4839,"Cubic","Extrapolate=Linear","MultiX=Average","Skip=True","Sort=True")</f>
        <v>13.649663474692201</v>
      </c>
      <c r="U4839" s="43">
        <f ca="1">_xll.BInterpol('Base CDI'!$H$4:$H$28,'Base CDI'!$I$4:$I$29,S4839,"Cubic","Extrapolate=Linear","MultiX=Average","Skip=True","Sort=True")</f>
        <v>13.637387140902872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50684</v>
      </c>
      <c r="T4840" s="43">
        <f ca="1">_xll.BInterpol('Base CDI'!$H$4:$H$28,'Base CDI'!$J$4:$J$29,S4840,"Cubic","Extrapolate=Linear","MultiX=Average","Skip=True","Sort=True")</f>
        <v>13.649600547195622</v>
      </c>
      <c r="U4840" s="43">
        <f ca="1">_xll.BInterpol('Base CDI'!$H$4:$H$28,'Base CDI'!$I$4:$I$29,S4840,"Cubic","Extrapolate=Linear","MultiX=Average","Skip=True","Sort=True")</f>
        <v>13.637305061559507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50685</v>
      </c>
      <c r="T4841" s="43">
        <f ca="1">_xll.BInterpol('Base CDI'!$H$4:$H$28,'Base CDI'!$J$4:$J$29,S4841,"Cubic","Extrapolate=Linear","MultiX=Average","Skip=True","Sort=True")</f>
        <v>13.649537619699041</v>
      </c>
      <c r="U4841" s="43">
        <f ca="1">_xll.BInterpol('Base CDI'!$H$4:$H$28,'Base CDI'!$I$4:$I$29,S4841,"Cubic","Extrapolate=Linear","MultiX=Average","Skip=True","Sort=True")</f>
        <v>13.637222982216141</v>
      </c>
    </row>
    <row r="4842" spans="16:21" x14ac:dyDescent="0.25">
      <c r="P4842" s="10">
        <v>41551</v>
      </c>
      <c r="Q4842">
        <v>31.39235</v>
      </c>
      <c r="S4842" s="42">
        <f t="shared" ca="1" si="80"/>
        <v>50686</v>
      </c>
      <c r="T4842" s="43">
        <f ca="1">_xll.BInterpol('Base CDI'!$H$4:$H$28,'Base CDI'!$J$4:$J$29,S4842,"Cubic","Extrapolate=Linear","MultiX=Average","Skip=True","Sort=True")</f>
        <v>13.64947469220246</v>
      </c>
      <c r="U4842" s="43">
        <f ca="1">_xll.BInterpol('Base CDI'!$H$4:$H$28,'Base CDI'!$I$4:$I$29,S4842,"Cubic","Extrapolate=Linear","MultiX=Average","Skip=True","Sort=True")</f>
        <v>13.637140902872776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50687</v>
      </c>
      <c r="T4843" s="43">
        <f ca="1">_xll.BInterpol('Base CDI'!$H$4:$H$28,'Base CDI'!$J$4:$J$29,S4843,"Cubic","Extrapolate=Linear","MultiX=Average","Skip=True","Sort=True")</f>
        <v>13.649411764705881</v>
      </c>
      <c r="U4843" s="43">
        <f ca="1">_xll.BInterpol('Base CDI'!$H$4:$H$28,'Base CDI'!$I$4:$I$29,S4843,"Cubic","Extrapolate=Linear","MultiX=Average","Skip=True","Sort=True")</f>
        <v>13.637058823529411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50688</v>
      </c>
      <c r="T4844" s="43">
        <f ca="1">_xll.BInterpol('Base CDI'!$H$4:$H$28,'Base CDI'!$J$4:$J$29,S4844,"Cubic","Extrapolate=Linear","MultiX=Average","Skip=True","Sort=True")</f>
        <v>13.649348837209301</v>
      </c>
      <c r="U4844" s="43">
        <f ca="1">_xll.BInterpol('Base CDI'!$H$4:$H$28,'Base CDI'!$I$4:$I$29,S4844,"Cubic","Extrapolate=Linear","MultiX=Average","Skip=True","Sort=True")</f>
        <v>13.636976744186045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50689</v>
      </c>
      <c r="T4845" s="43">
        <f ca="1">_xll.BInterpol('Base CDI'!$H$4:$H$28,'Base CDI'!$J$4:$J$29,S4845,"Cubic","Extrapolate=Linear","MultiX=Average","Skip=True","Sort=True")</f>
        <v>13.64928590971272</v>
      </c>
      <c r="U4845" s="43">
        <f ca="1">_xll.BInterpol('Base CDI'!$H$4:$H$28,'Base CDI'!$I$4:$I$29,S4845,"Cubic","Extrapolate=Linear","MultiX=Average","Skip=True","Sort=True")</f>
        <v>13.63689466484268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50690</v>
      </c>
      <c r="T4846" s="43">
        <f ca="1">_xll.BInterpol('Base CDI'!$H$4:$H$28,'Base CDI'!$J$4:$J$29,S4846,"Cubic","Extrapolate=Linear","MultiX=Average","Skip=True","Sort=True")</f>
        <v>13.649222982216141</v>
      </c>
      <c r="U4846" s="43">
        <f ca="1">_xll.BInterpol('Base CDI'!$H$4:$H$28,'Base CDI'!$I$4:$I$29,S4846,"Cubic","Extrapolate=Linear","MultiX=Average","Skip=True","Sort=True")</f>
        <v>13.636812585499316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50691</v>
      </c>
      <c r="T4847" s="43">
        <f ca="1">_xll.BInterpol('Base CDI'!$H$4:$H$28,'Base CDI'!$J$4:$J$29,S4847,"Cubic","Extrapolate=Linear","MultiX=Average","Skip=True","Sort=True")</f>
        <v>13.649160054719561</v>
      </c>
      <c r="U4847" s="43">
        <f ca="1">_xll.BInterpol('Base CDI'!$H$4:$H$28,'Base CDI'!$I$4:$I$29,S4847,"Cubic","Extrapolate=Linear","MultiX=Average","Skip=True","Sort=True")</f>
        <v>13.636730506155949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50692</v>
      </c>
      <c r="T4848" s="43">
        <f ca="1">_xll.BInterpol('Base CDI'!$H$4:$H$28,'Base CDI'!$J$4:$J$29,S4848,"Cubic","Extrapolate=Linear","MultiX=Average","Skip=True","Sort=True")</f>
        <v>13.64909712722298</v>
      </c>
      <c r="U4848" s="43">
        <f ca="1">_xll.BInterpol('Base CDI'!$H$4:$H$28,'Base CDI'!$I$4:$I$29,S4848,"Cubic","Extrapolate=Linear","MultiX=Average","Skip=True","Sort=True")</f>
        <v>13.636648426812584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50693</v>
      </c>
      <c r="T4849" s="43">
        <f ca="1">_xll.BInterpol('Base CDI'!$H$4:$H$28,'Base CDI'!$J$4:$J$29,S4849,"Cubic","Extrapolate=Linear","MultiX=Average","Skip=True","Sort=True")</f>
        <v>13.649034199726401</v>
      </c>
      <c r="U4849" s="43">
        <f ca="1">_xll.BInterpol('Base CDI'!$H$4:$H$28,'Base CDI'!$I$4:$I$29,S4849,"Cubic","Extrapolate=Linear","MultiX=Average","Skip=True","Sort=True")</f>
        <v>13.63656634746922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50694</v>
      </c>
      <c r="T4850" s="43">
        <f ca="1">_xll.BInterpol('Base CDI'!$H$4:$H$28,'Base CDI'!$J$4:$J$29,S4850,"Cubic","Extrapolate=Linear","MultiX=Average","Skip=True","Sort=True")</f>
        <v>13.64897127222982</v>
      </c>
      <c r="U4850" s="43">
        <f ca="1">_xll.BInterpol('Base CDI'!$H$4:$H$28,'Base CDI'!$I$4:$I$29,S4850,"Cubic","Extrapolate=Linear","MultiX=Average","Skip=True","Sort=True")</f>
        <v>13.636484268125853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50695</v>
      </c>
      <c r="T4851" s="43">
        <f ca="1">_xll.BInterpol('Base CDI'!$H$4:$H$28,'Base CDI'!$J$4:$J$29,S4851,"Cubic","Extrapolate=Linear","MultiX=Average","Skip=True","Sort=True")</f>
        <v>13.64890834473324</v>
      </c>
      <c r="U4851" s="43">
        <f ca="1">_xll.BInterpol('Base CDI'!$H$4:$H$28,'Base CDI'!$I$4:$I$29,S4851,"Cubic","Extrapolate=Linear","MultiX=Average","Skip=True","Sort=True")</f>
        <v>13.636402188782489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50696</v>
      </c>
      <c r="T4852" s="43">
        <f ca="1">_xll.BInterpol('Base CDI'!$H$4:$H$28,'Base CDI'!$J$4:$J$29,S4852,"Cubic","Extrapolate=Linear","MultiX=Average","Skip=True","Sort=True")</f>
        <v>13.648845417236661</v>
      </c>
      <c r="U4852" s="43">
        <f ca="1">_xll.BInterpol('Base CDI'!$H$4:$H$28,'Base CDI'!$I$4:$I$29,S4852,"Cubic","Extrapolate=Linear","MultiX=Average","Skip=True","Sort=True")</f>
        <v>13.636320109439124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50697</v>
      </c>
      <c r="T4853" s="43">
        <f ca="1">_xll.BInterpol('Base CDI'!$H$4:$H$28,'Base CDI'!$J$4:$J$29,S4853,"Cubic","Extrapolate=Linear","MultiX=Average","Skip=True","Sort=True")</f>
        <v>13.64878248974008</v>
      </c>
      <c r="U4853" s="43">
        <f ca="1">_xll.BInterpol('Base CDI'!$H$4:$H$28,'Base CDI'!$I$4:$I$29,S4853,"Cubic","Extrapolate=Linear","MultiX=Average","Skip=True","Sort=True")</f>
        <v>13.636238030095758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50698</v>
      </c>
      <c r="T4854" s="43">
        <f ca="1">_xll.BInterpol('Base CDI'!$H$4:$H$28,'Base CDI'!$J$4:$J$29,S4854,"Cubic","Extrapolate=Linear","MultiX=Average","Skip=True","Sort=True")</f>
        <v>13.648719562243501</v>
      </c>
      <c r="U4854" s="43">
        <f ca="1">_xll.BInterpol('Base CDI'!$H$4:$H$28,'Base CDI'!$I$4:$I$29,S4854,"Cubic","Extrapolate=Linear","MultiX=Average","Skip=True","Sort=True")</f>
        <v>13.636155950752393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50699</v>
      </c>
      <c r="T4855" s="43">
        <f ca="1">_xll.BInterpol('Base CDI'!$H$4:$H$28,'Base CDI'!$J$4:$J$29,S4855,"Cubic","Extrapolate=Linear","MultiX=Average","Skip=True","Sort=True")</f>
        <v>13.648656634746921</v>
      </c>
      <c r="U4855" s="43">
        <f ca="1">_xll.BInterpol('Base CDI'!$H$4:$H$28,'Base CDI'!$I$4:$I$29,S4855,"Cubic","Extrapolate=Linear","MultiX=Average","Skip=True","Sort=True")</f>
        <v>13.636073871409028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50700</v>
      </c>
      <c r="T4856" s="43">
        <f ca="1">_xll.BInterpol('Base CDI'!$H$4:$H$28,'Base CDI'!$J$4:$J$29,S4856,"Cubic","Extrapolate=Linear","MultiX=Average","Skip=True","Sort=True")</f>
        <v>13.64859370725034</v>
      </c>
      <c r="U4856" s="43">
        <f ca="1">_xll.BInterpol('Base CDI'!$H$4:$H$28,'Base CDI'!$I$4:$I$29,S4856,"Cubic","Extrapolate=Linear","MultiX=Average","Skip=True","Sort=True")</f>
        <v>13.635991792065662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50701</v>
      </c>
      <c r="T4857" s="43">
        <f ca="1">_xll.BInterpol('Base CDI'!$H$4:$H$28,'Base CDI'!$J$4:$J$29,S4857,"Cubic","Extrapolate=Linear","MultiX=Average","Skip=True","Sort=True")</f>
        <v>13.648530779753761</v>
      </c>
      <c r="U4857" s="43">
        <f ca="1">_xll.BInterpol('Base CDI'!$H$4:$H$28,'Base CDI'!$I$4:$I$29,S4857,"Cubic","Extrapolate=Linear","MultiX=Average","Skip=True","Sort=True")</f>
        <v>13.635909712722297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50702</v>
      </c>
      <c r="T4858" s="43">
        <f ca="1">_xll.BInterpol('Base CDI'!$H$4:$H$28,'Base CDI'!$J$4:$J$29,S4858,"Cubic","Extrapolate=Linear","MultiX=Average","Skip=True","Sort=True")</f>
        <v>13.648467852257181</v>
      </c>
      <c r="U4858" s="43">
        <f ca="1">_xll.BInterpol('Base CDI'!$H$4:$H$28,'Base CDI'!$I$4:$I$29,S4858,"Cubic","Extrapolate=Linear","MultiX=Average","Skip=True","Sort=True")</f>
        <v>13.635827633378932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50703</v>
      </c>
      <c r="T4859" s="43">
        <f ca="1">_xll.BInterpol('Base CDI'!$H$4:$H$28,'Base CDI'!$J$4:$J$29,S4859,"Cubic","Extrapolate=Linear","MultiX=Average","Skip=True","Sort=True")</f>
        <v>13.6484049247606</v>
      </c>
      <c r="U4859" s="43">
        <f ca="1">_xll.BInterpol('Base CDI'!$H$4:$H$28,'Base CDI'!$I$4:$I$29,S4859,"Cubic","Extrapolate=Linear","MultiX=Average","Skip=True","Sort=True")</f>
        <v>13.635745554035568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50704</v>
      </c>
      <c r="T4860" s="43">
        <f ca="1">_xll.BInterpol('Base CDI'!$H$4:$H$28,'Base CDI'!$J$4:$J$29,S4860,"Cubic","Extrapolate=Linear","MultiX=Average","Skip=True","Sort=True")</f>
        <v>13.648341997264021</v>
      </c>
      <c r="U4860" s="43">
        <f ca="1">_xll.BInterpol('Base CDI'!$H$4:$H$28,'Base CDI'!$I$4:$I$29,S4860,"Cubic","Extrapolate=Linear","MultiX=Average","Skip=True","Sort=True")</f>
        <v>13.635663474692201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50705</v>
      </c>
      <c r="T4861" s="43">
        <f ca="1">_xll.BInterpol('Base CDI'!$H$4:$H$28,'Base CDI'!$J$4:$J$29,S4861,"Cubic","Extrapolate=Linear","MultiX=Average","Skip=True","Sort=True")</f>
        <v>13.64827906976744</v>
      </c>
      <c r="U4861" s="43">
        <f ca="1">_xll.BInterpol('Base CDI'!$H$4:$H$28,'Base CDI'!$I$4:$I$29,S4861,"Cubic","Extrapolate=Linear","MultiX=Average","Skip=True","Sort=True")</f>
        <v>13.635581395348837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50706</v>
      </c>
      <c r="T4862" s="43">
        <f ca="1">_xll.BInterpol('Base CDI'!$H$4:$H$28,'Base CDI'!$J$4:$J$29,S4862,"Cubic","Extrapolate=Linear","MultiX=Average","Skip=True","Sort=True")</f>
        <v>13.64821614227086</v>
      </c>
      <c r="U4862" s="43">
        <f ca="1">_xll.BInterpol('Base CDI'!$H$4:$H$28,'Base CDI'!$I$4:$I$29,S4862,"Cubic","Extrapolate=Linear","MultiX=Average","Skip=True","Sort=True")</f>
        <v>13.635499316005472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50707</v>
      </c>
      <c r="T4863" s="43">
        <f ca="1">_xll.BInterpol('Base CDI'!$H$4:$H$28,'Base CDI'!$J$4:$J$29,S4863,"Cubic","Extrapolate=Linear","MultiX=Average","Skip=True","Sort=True")</f>
        <v>13.648153214774281</v>
      </c>
      <c r="U4863" s="43">
        <f ca="1">_xll.BInterpol('Base CDI'!$H$4:$H$28,'Base CDI'!$I$4:$I$29,S4863,"Cubic","Extrapolate=Linear","MultiX=Average","Skip=True","Sort=True")</f>
        <v>13.635417236662105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50708</v>
      </c>
      <c r="T4864" s="43">
        <f ca="1">_xll.BInterpol('Base CDI'!$H$4:$H$28,'Base CDI'!$J$4:$J$29,S4864,"Cubic","Extrapolate=Linear","MultiX=Average","Skip=True","Sort=True")</f>
        <v>13.6480902872777</v>
      </c>
      <c r="U4864" s="43">
        <f ca="1">_xll.BInterpol('Base CDI'!$H$4:$H$28,'Base CDI'!$I$4:$I$29,S4864,"Cubic","Extrapolate=Linear","MultiX=Average","Skip=True","Sort=True")</f>
        <v>13.635335157318741</v>
      </c>
    </row>
    <row r="4865" spans="16:21" x14ac:dyDescent="0.25">
      <c r="P4865" s="10">
        <v>41584</v>
      </c>
      <c r="Q4865">
        <v>31.64659</v>
      </c>
      <c r="S4865" s="42">
        <f t="shared" ca="1" si="80"/>
        <v>50709</v>
      </c>
      <c r="T4865" s="43">
        <f ca="1">_xll.BInterpol('Base CDI'!$H$4:$H$28,'Base CDI'!$J$4:$J$29,S4865,"Cubic","Extrapolate=Linear","MultiX=Average","Skip=True","Sort=True")</f>
        <v>13.648027359781119</v>
      </c>
      <c r="U4865" s="43">
        <f ca="1">_xll.BInterpol('Base CDI'!$H$4:$H$28,'Base CDI'!$I$4:$I$29,S4865,"Cubic","Extrapolate=Linear","MultiX=Average","Skip=True","Sort=True")</f>
        <v>13.635253077975376</v>
      </c>
    </row>
    <row r="4866" spans="16:21" x14ac:dyDescent="0.25">
      <c r="P4866" s="10">
        <v>41585</v>
      </c>
      <c r="Q4866">
        <v>31.65774</v>
      </c>
      <c r="S4866" s="42">
        <f t="shared" ca="1" si="80"/>
        <v>50710</v>
      </c>
      <c r="T4866" s="43">
        <f ca="1">_xll.BInterpol('Base CDI'!$H$4:$H$28,'Base CDI'!$J$4:$J$29,S4866,"Cubic","Extrapolate=Linear","MultiX=Average","Skip=True","Sort=True")</f>
        <v>13.647964432284541</v>
      </c>
      <c r="U4866" s="43">
        <f ca="1">_xll.BInterpol('Base CDI'!$H$4:$H$28,'Base CDI'!$I$4:$I$29,S4866,"Cubic","Extrapolate=Linear","MultiX=Average","Skip=True","Sort=True")</f>
        <v>13.63517099863201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50711</v>
      </c>
      <c r="T4867" s="43">
        <f ca="1">_xll.BInterpol('Base CDI'!$H$4:$H$28,'Base CDI'!$J$4:$J$29,S4867,"Cubic","Extrapolate=Linear","MultiX=Average","Skip=True","Sort=True")</f>
        <v>13.64790150478796</v>
      </c>
      <c r="U4867" s="43">
        <f ca="1">_xll.BInterpol('Base CDI'!$H$4:$H$28,'Base CDI'!$I$4:$I$29,S4867,"Cubic","Extrapolate=Linear","MultiX=Average","Skip=True","Sort=True")</f>
        <v>13.635088919288645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50712</v>
      </c>
      <c r="T4868" s="43">
        <f ca="1">_xll.BInterpol('Base CDI'!$H$4:$H$28,'Base CDI'!$J$4:$J$29,S4868,"Cubic","Extrapolate=Linear","MultiX=Average","Skip=True","Sort=True")</f>
        <v>13.647838577291379</v>
      </c>
      <c r="U4868" s="43">
        <f ca="1">_xll.BInterpol('Base CDI'!$H$4:$H$28,'Base CDI'!$I$4:$I$29,S4868,"Cubic","Extrapolate=Linear","MultiX=Average","Skip=True","Sort=True")</f>
        <v>13.63500683994528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50713</v>
      </c>
      <c r="T4869" s="43">
        <f ca="1">_xll.BInterpol('Base CDI'!$H$4:$H$28,'Base CDI'!$J$4:$J$29,S4869,"Cubic","Extrapolate=Linear","MultiX=Average","Skip=True","Sort=True")</f>
        <v>13.6477756497948</v>
      </c>
      <c r="U4869" s="43">
        <f ca="1">_xll.BInterpol('Base CDI'!$H$4:$H$28,'Base CDI'!$I$4:$I$29,S4869,"Cubic","Extrapolate=Linear","MultiX=Average","Skip=True","Sort=True")</f>
        <v>13.634924760601914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50714</v>
      </c>
      <c r="T4870" s="43">
        <f ca="1">_xll.BInterpol('Base CDI'!$H$4:$H$28,'Base CDI'!$J$4:$J$29,S4870,"Cubic","Extrapolate=Linear","MultiX=Average","Skip=True","Sort=True")</f>
        <v>13.64771272229822</v>
      </c>
      <c r="U4870" s="43">
        <f ca="1">_xll.BInterpol('Base CDI'!$H$4:$H$28,'Base CDI'!$I$4:$I$29,S4870,"Cubic","Extrapolate=Linear","MultiX=Average","Skip=True","Sort=True")</f>
        <v>13.634842681258549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50715</v>
      </c>
      <c r="T4871" s="43">
        <f ca="1">_xll.BInterpol('Base CDI'!$H$4:$H$28,'Base CDI'!$J$4:$J$29,S4871,"Cubic","Extrapolate=Linear","MultiX=Average","Skip=True","Sort=True")</f>
        <v>13.647649794801641</v>
      </c>
      <c r="U4871" s="43">
        <f ca="1">_xll.BInterpol('Base CDI'!$H$4:$H$28,'Base CDI'!$I$4:$I$29,S4871,"Cubic","Extrapolate=Linear","MultiX=Average","Skip=True","Sort=True")</f>
        <v>13.634760601915184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50716</v>
      </c>
      <c r="T4872" s="43">
        <f ca="1">_xll.BInterpol('Base CDI'!$H$4:$H$28,'Base CDI'!$J$4:$J$29,S4872,"Cubic","Extrapolate=Linear","MultiX=Average","Skip=True","Sort=True")</f>
        <v>13.64758686730506</v>
      </c>
      <c r="U4872" s="43">
        <f ca="1">_xll.BInterpol('Base CDI'!$H$4:$H$28,'Base CDI'!$I$4:$I$29,S4872,"Cubic","Extrapolate=Linear","MultiX=Average","Skip=True","Sort=True")</f>
        <v>13.634678522571818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50717</v>
      </c>
      <c r="T4873" s="43">
        <f ca="1">_xll.BInterpol('Base CDI'!$H$4:$H$28,'Base CDI'!$J$4:$J$29,S4873,"Cubic","Extrapolate=Linear","MultiX=Average","Skip=True","Sort=True")</f>
        <v>13.64752393980848</v>
      </c>
      <c r="U4873" s="43">
        <f ca="1">_xll.BInterpol('Base CDI'!$H$4:$H$28,'Base CDI'!$I$4:$I$29,S4873,"Cubic","Extrapolate=Linear","MultiX=Average","Skip=True","Sort=True")</f>
        <v>13.634596443228453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50718</v>
      </c>
      <c r="T4874" s="43">
        <f ca="1">_xll.BInterpol('Base CDI'!$H$4:$H$28,'Base CDI'!$J$4:$J$29,S4874,"Cubic","Extrapolate=Linear","MultiX=Average","Skip=True","Sort=True")</f>
        <v>13.647461012311901</v>
      </c>
      <c r="U4874" s="43">
        <f ca="1">_xll.BInterpol('Base CDI'!$H$4:$H$28,'Base CDI'!$I$4:$I$29,S4874,"Cubic","Extrapolate=Linear","MultiX=Average","Skip=True","Sort=True")</f>
        <v>13.634514363885089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50719</v>
      </c>
      <c r="T4875" s="43">
        <f ca="1">_xll.BInterpol('Base CDI'!$H$4:$H$28,'Base CDI'!$J$4:$J$29,S4875,"Cubic","Extrapolate=Linear","MultiX=Average","Skip=True","Sort=True")</f>
        <v>13.64739808481532</v>
      </c>
      <c r="U4875" s="43">
        <f ca="1">_xll.BInterpol('Base CDI'!$H$4:$H$28,'Base CDI'!$I$4:$I$29,S4875,"Cubic","Extrapolate=Linear","MultiX=Average","Skip=True","Sort=True")</f>
        <v>13.634432284541722</v>
      </c>
    </row>
    <row r="4876" spans="16:21" x14ac:dyDescent="0.25">
      <c r="P4876" s="10">
        <v>41600</v>
      </c>
      <c r="Q4876">
        <v>31.76942</v>
      </c>
      <c r="S4876" s="42">
        <f t="shared" ca="1" si="81"/>
        <v>50720</v>
      </c>
      <c r="T4876" s="43">
        <f ca="1">_xll.BInterpol('Base CDI'!$H$4:$H$28,'Base CDI'!$J$4:$J$29,S4876,"Cubic","Extrapolate=Linear","MultiX=Average","Skip=True","Sort=True")</f>
        <v>13.647335157318739</v>
      </c>
      <c r="U4876" s="43">
        <f ca="1">_xll.BInterpol('Base CDI'!$H$4:$H$28,'Base CDI'!$I$4:$I$29,S4876,"Cubic","Extrapolate=Linear","MultiX=Average","Skip=True","Sort=True")</f>
        <v>13.634350205198357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50721</v>
      </c>
      <c r="T4877" s="43">
        <f ca="1">_xll.BInterpol('Base CDI'!$H$4:$H$28,'Base CDI'!$J$4:$J$29,S4877,"Cubic","Extrapolate=Linear","MultiX=Average","Skip=True","Sort=True")</f>
        <v>13.64727222982216</v>
      </c>
      <c r="U4877" s="43">
        <f ca="1">_xll.BInterpol('Base CDI'!$H$4:$H$28,'Base CDI'!$I$4:$I$29,S4877,"Cubic","Extrapolate=Linear","MultiX=Average","Skip=True","Sort=True")</f>
        <v>13.634268125854993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50722</v>
      </c>
      <c r="T4878" s="43">
        <f ca="1">_xll.BInterpol('Base CDI'!$H$4:$H$28,'Base CDI'!$J$4:$J$29,S4878,"Cubic","Extrapolate=Linear","MultiX=Average","Skip=True","Sort=True")</f>
        <v>13.64720930232558</v>
      </c>
      <c r="U4878" s="43">
        <f ca="1">_xll.BInterpol('Base CDI'!$H$4:$H$28,'Base CDI'!$I$4:$I$29,S4878,"Cubic","Extrapolate=Linear","MultiX=Average","Skip=True","Sort=True")</f>
        <v>13.634186046511626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50723</v>
      </c>
      <c r="T4879" s="43">
        <f ca="1">_xll.BInterpol('Base CDI'!$H$4:$H$28,'Base CDI'!$J$4:$J$29,S4879,"Cubic","Extrapolate=Linear","MultiX=Average","Skip=True","Sort=True")</f>
        <v>13.647146374828999</v>
      </c>
      <c r="U4879" s="43">
        <f ca="1">_xll.BInterpol('Base CDI'!$H$4:$H$28,'Base CDI'!$I$4:$I$29,S4879,"Cubic","Extrapolate=Linear","MultiX=Average","Skip=True","Sort=True")</f>
        <v>13.634103967168262</v>
      </c>
    </row>
    <row r="4880" spans="16:21" x14ac:dyDescent="0.25">
      <c r="P4880" s="10">
        <v>41606</v>
      </c>
      <c r="Q4880">
        <v>31.8142</v>
      </c>
      <c r="S4880" s="42">
        <f t="shared" ca="1" si="81"/>
        <v>50724</v>
      </c>
      <c r="T4880" s="43">
        <f ca="1">_xll.BInterpol('Base CDI'!$H$4:$H$28,'Base CDI'!$J$4:$J$29,S4880,"Cubic","Extrapolate=Linear","MultiX=Average","Skip=True","Sort=True")</f>
        <v>13.64708344733242</v>
      </c>
      <c r="U4880" s="43">
        <f ca="1">_xll.BInterpol('Base CDI'!$H$4:$H$28,'Base CDI'!$I$4:$I$29,S4880,"Cubic","Extrapolate=Linear","MultiX=Average","Skip=True","Sort=True")</f>
        <v>13.634021887824897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50725</v>
      </c>
      <c r="T4881" s="43">
        <f ca="1">_xll.BInterpol('Base CDI'!$H$4:$H$28,'Base CDI'!$J$4:$J$29,S4881,"Cubic","Extrapolate=Linear","MultiX=Average","Skip=True","Sort=True")</f>
        <v>13.64702051983584</v>
      </c>
      <c r="U4881" s="43">
        <f ca="1">_xll.BInterpol('Base CDI'!$H$4:$H$28,'Base CDI'!$I$4:$I$29,S4881,"Cubic","Extrapolate=Linear","MultiX=Average","Skip=True","Sort=True")</f>
        <v>13.63393980848153</v>
      </c>
    </row>
    <row r="4882" spans="16:21" x14ac:dyDescent="0.25">
      <c r="P4882" s="10">
        <v>41610</v>
      </c>
      <c r="Q4882">
        <v>31.83775</v>
      </c>
      <c r="S4882" s="42">
        <f t="shared" ca="1" si="81"/>
        <v>50726</v>
      </c>
      <c r="T4882" s="43">
        <f ca="1">_xll.BInterpol('Base CDI'!$H$4:$H$28,'Base CDI'!$J$4:$J$29,S4882,"Cubic","Extrapolate=Linear","MultiX=Average","Skip=True","Sort=True")</f>
        <v>13.646957592339259</v>
      </c>
      <c r="U4882" s="43">
        <f ca="1">_xll.BInterpol('Base CDI'!$H$4:$H$28,'Base CDI'!$I$4:$I$29,S4882,"Cubic","Extrapolate=Linear","MultiX=Average","Skip=True","Sort=True")</f>
        <v>13.633857729138166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50727</v>
      </c>
      <c r="T4883" s="43">
        <f ca="1">_xll.BInterpol('Base CDI'!$H$4:$H$28,'Base CDI'!$J$4:$J$29,S4883,"Cubic","Extrapolate=Linear","MultiX=Average","Skip=True","Sort=True")</f>
        <v>13.64689466484268</v>
      </c>
      <c r="U4883" s="43">
        <f ca="1">_xll.BInterpol('Base CDI'!$H$4:$H$28,'Base CDI'!$I$4:$I$29,S4883,"Cubic","Extrapolate=Linear","MultiX=Average","Skip=True","Sort=True")</f>
        <v>13.633775649794801</v>
      </c>
    </row>
    <row r="4884" spans="16:21" x14ac:dyDescent="0.25">
      <c r="P4884" s="10">
        <v>41612</v>
      </c>
      <c r="Q4884">
        <v>31.86131</v>
      </c>
      <c r="S4884" s="42">
        <f t="shared" ca="1" si="81"/>
        <v>50728</v>
      </c>
      <c r="T4884" s="43">
        <f ca="1">_xll.BInterpol('Base CDI'!$H$4:$H$28,'Base CDI'!$J$4:$J$29,S4884,"Cubic","Extrapolate=Linear","MultiX=Average","Skip=True","Sort=True")</f>
        <v>13.646831737346099</v>
      </c>
      <c r="U4884" s="43">
        <f ca="1">_xll.BInterpol('Base CDI'!$H$4:$H$28,'Base CDI'!$I$4:$I$29,S4884,"Cubic","Extrapolate=Linear","MultiX=Average","Skip=True","Sort=True")</f>
        <v>13.633693570451435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50729</v>
      </c>
      <c r="T4885" s="43">
        <f ca="1">_xll.BInterpol('Base CDI'!$H$4:$H$28,'Base CDI'!$J$4:$J$29,S4885,"Cubic","Extrapolate=Linear","MultiX=Average","Skip=True","Sort=True")</f>
        <v>13.646768809849519</v>
      </c>
      <c r="U4885" s="43">
        <f ca="1">_xll.BInterpol('Base CDI'!$H$4:$H$28,'Base CDI'!$I$4:$I$29,S4885,"Cubic","Extrapolate=Linear","MultiX=Average","Skip=True","Sort=True")</f>
        <v>13.63361149110807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50730</v>
      </c>
      <c r="T4886" s="43">
        <f ca="1">_xll.BInterpol('Base CDI'!$H$4:$H$28,'Base CDI'!$J$4:$J$29,S4886,"Cubic","Extrapolate=Linear","MultiX=Average","Skip=True","Sort=True")</f>
        <v>13.64670588235294</v>
      </c>
      <c r="U4886" s="43">
        <f ca="1">_xll.BInterpol('Base CDI'!$H$4:$H$28,'Base CDI'!$I$4:$I$29,S4886,"Cubic","Extrapolate=Linear","MultiX=Average","Skip=True","Sort=True")</f>
        <v>13.633529411764705</v>
      </c>
    </row>
    <row r="4887" spans="16:21" x14ac:dyDescent="0.25">
      <c r="P4887" s="10">
        <v>41617</v>
      </c>
      <c r="Q4887">
        <v>31.89668</v>
      </c>
      <c r="S4887" s="42">
        <f t="shared" ca="1" si="81"/>
        <v>50731</v>
      </c>
      <c r="T4887" s="43">
        <f ca="1">_xll.BInterpol('Base CDI'!$H$4:$H$28,'Base CDI'!$J$4:$J$29,S4887,"Cubic","Extrapolate=Linear","MultiX=Average","Skip=True","Sort=True")</f>
        <v>13.646642954856359</v>
      </c>
      <c r="U4887" s="43">
        <f ca="1">_xll.BInterpol('Base CDI'!$H$4:$H$28,'Base CDI'!$I$4:$I$29,S4887,"Cubic","Extrapolate=Linear","MultiX=Average","Skip=True","Sort=True")</f>
        <v>13.633447332421341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50732</v>
      </c>
      <c r="T4888" s="43">
        <f ca="1">_xll.BInterpol('Base CDI'!$H$4:$H$28,'Base CDI'!$J$4:$J$29,S4888,"Cubic","Extrapolate=Linear","MultiX=Average","Skip=True","Sort=True")</f>
        <v>13.64658002735978</v>
      </c>
      <c r="U4888" s="43">
        <f ca="1">_xll.BInterpol('Base CDI'!$H$4:$H$28,'Base CDI'!$I$4:$I$29,S4888,"Cubic","Extrapolate=Linear","MultiX=Average","Skip=True","Sort=True")</f>
        <v>13.633365253077974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50733</v>
      </c>
      <c r="T4889" s="43">
        <f ca="1">_xll.BInterpol('Base CDI'!$H$4:$H$28,'Base CDI'!$J$4:$J$29,S4889,"Cubic","Extrapolate=Linear","MultiX=Average","Skip=True","Sort=True")</f>
        <v>13.6465170998632</v>
      </c>
      <c r="U4889" s="43">
        <f ca="1">_xll.BInterpol('Base CDI'!$H$4:$H$28,'Base CDI'!$I$4:$I$29,S4889,"Cubic","Extrapolate=Linear","MultiX=Average","Skip=True","Sort=True")</f>
        <v>13.633283173734609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50734</v>
      </c>
      <c r="T4890" s="43">
        <f ca="1">_xll.BInterpol('Base CDI'!$H$4:$H$28,'Base CDI'!$J$4:$J$29,S4890,"Cubic","Extrapolate=Linear","MultiX=Average","Skip=True","Sort=True")</f>
        <v>13.646454172366619</v>
      </c>
      <c r="U4890" s="43">
        <f ca="1">_xll.BInterpol('Base CDI'!$H$4:$H$28,'Base CDI'!$I$4:$I$29,S4890,"Cubic","Extrapolate=Linear","MultiX=Average","Skip=True","Sort=True")</f>
        <v>13.633201094391245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50735</v>
      </c>
      <c r="T4891" s="43">
        <f ca="1">_xll.BInterpol('Base CDI'!$H$4:$H$28,'Base CDI'!$J$4:$J$29,S4891,"Cubic","Extrapolate=Linear","MultiX=Average","Skip=True","Sort=True")</f>
        <v>13.64639124487004</v>
      </c>
      <c r="U4891" s="43">
        <f ca="1">_xll.BInterpol('Base CDI'!$H$4:$H$28,'Base CDI'!$I$4:$I$29,S4891,"Cubic","Extrapolate=Linear","MultiX=Average","Skip=True","Sort=True")</f>
        <v>13.633119015047878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50736</v>
      </c>
      <c r="T4892" s="43">
        <f ca="1">_xll.BInterpol('Base CDI'!$H$4:$H$28,'Base CDI'!$J$4:$J$29,S4892,"Cubic","Extrapolate=Linear","MultiX=Average","Skip=True","Sort=True")</f>
        <v>13.64632831737346</v>
      </c>
      <c r="U4892" s="43">
        <f ca="1">_xll.BInterpol('Base CDI'!$H$4:$H$28,'Base CDI'!$I$4:$I$29,S4892,"Cubic","Extrapolate=Linear","MultiX=Average","Skip=True","Sort=True")</f>
        <v>13.633036935704514</v>
      </c>
    </row>
    <row r="4893" spans="16:21" x14ac:dyDescent="0.25">
      <c r="P4893" s="10">
        <v>41625</v>
      </c>
      <c r="Q4893">
        <v>31.96773</v>
      </c>
      <c r="S4893" s="42">
        <f t="shared" ca="1" si="81"/>
        <v>50737</v>
      </c>
      <c r="T4893" s="43">
        <f ca="1">_xll.BInterpol('Base CDI'!$H$4:$H$28,'Base CDI'!$J$4:$J$29,S4893,"Cubic","Extrapolate=Linear","MultiX=Average","Skip=True","Sort=True")</f>
        <v>13.646265389876879</v>
      </c>
      <c r="U4893" s="43">
        <f ca="1">_xll.BInterpol('Base CDI'!$H$4:$H$28,'Base CDI'!$I$4:$I$29,S4893,"Cubic","Extrapolate=Linear","MultiX=Average","Skip=True","Sort=True")</f>
        <v>13.632954856361149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50738</v>
      </c>
      <c r="T4894" s="43">
        <f ca="1">_xll.BInterpol('Base CDI'!$H$4:$H$28,'Base CDI'!$J$4:$J$29,S4894,"Cubic","Extrapolate=Linear","MultiX=Average","Skip=True","Sort=True")</f>
        <v>13.6462024623803</v>
      </c>
      <c r="U4894" s="43">
        <f ca="1">_xll.BInterpol('Base CDI'!$H$4:$H$28,'Base CDI'!$I$4:$I$29,S4894,"Cubic","Extrapolate=Linear","MultiX=Average","Skip=True","Sort=True")</f>
        <v>13.632872777017782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50739</v>
      </c>
      <c r="T4895" s="43">
        <f ca="1">_xll.BInterpol('Base CDI'!$H$4:$H$28,'Base CDI'!$J$4:$J$29,S4895,"Cubic","Extrapolate=Linear","MultiX=Average","Skip=True","Sort=True")</f>
        <v>13.646139534883719</v>
      </c>
      <c r="U4895" s="43">
        <f ca="1">_xll.BInterpol('Base CDI'!$H$4:$H$28,'Base CDI'!$I$4:$I$29,S4895,"Cubic","Extrapolate=Linear","MultiX=Average","Skip=True","Sort=True")</f>
        <v>13.632790697674418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50740</v>
      </c>
      <c r="T4896" s="43">
        <f ca="1">_xll.BInterpol('Base CDI'!$H$4:$H$28,'Base CDI'!$J$4:$J$29,S4896,"Cubic","Extrapolate=Linear","MultiX=Average","Skip=True","Sort=True")</f>
        <v>13.646076607387139</v>
      </c>
      <c r="U4896" s="43">
        <f ca="1">_xll.BInterpol('Base CDI'!$H$4:$H$28,'Base CDI'!$I$4:$I$29,S4896,"Cubic","Extrapolate=Linear","MultiX=Average","Skip=True","Sort=True")</f>
        <v>13.632708618331053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50741</v>
      </c>
      <c r="T4897" s="43">
        <f ca="1">_xll.BInterpol('Base CDI'!$H$4:$H$28,'Base CDI'!$J$4:$J$29,S4897,"Cubic","Extrapolate=Linear","MultiX=Average","Skip=True","Sort=True")</f>
        <v>13.64601367989056</v>
      </c>
      <c r="U4897" s="43">
        <f ca="1">_xll.BInterpol('Base CDI'!$H$4:$H$28,'Base CDI'!$I$4:$I$29,S4897,"Cubic","Extrapolate=Linear","MultiX=Average","Skip=True","Sort=True")</f>
        <v>13.632626538987687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50742</v>
      </c>
      <c r="T4898" s="43">
        <f ca="1">_xll.BInterpol('Base CDI'!$H$4:$H$28,'Base CDI'!$J$4:$J$29,S4898,"Cubic","Extrapolate=Linear","MultiX=Average","Skip=True","Sort=True")</f>
        <v>13.645950752393979</v>
      </c>
      <c r="U4898" s="43">
        <f ca="1">_xll.BInterpol('Base CDI'!$H$4:$H$28,'Base CDI'!$I$4:$I$29,S4898,"Cubic","Extrapolate=Linear","MultiX=Average","Skip=True","Sort=True")</f>
        <v>13.632544459644322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50743</v>
      </c>
      <c r="T4899" s="43">
        <f ca="1">_xll.BInterpol('Base CDI'!$H$4:$H$28,'Base CDI'!$J$4:$J$29,S4899,"Cubic","Extrapolate=Linear","MultiX=Average","Skip=True","Sort=True")</f>
        <v>13.645887824897398</v>
      </c>
      <c r="U4899" s="43">
        <f ca="1">_xll.BInterpol('Base CDI'!$H$4:$H$28,'Base CDI'!$I$4:$I$29,S4899,"Cubic","Extrapolate=Linear","MultiX=Average","Skip=True","Sort=True")</f>
        <v>13.632462380300957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50744</v>
      </c>
      <c r="T4900" s="43">
        <f ca="1">_xll.BInterpol('Base CDI'!$H$4:$H$28,'Base CDI'!$J$4:$J$29,S4900,"Cubic","Extrapolate=Linear","MultiX=Average","Skip=True","Sort=True")</f>
        <v>13.64582489740082</v>
      </c>
      <c r="U4900" s="43">
        <f ca="1">_xll.BInterpol('Base CDI'!$H$4:$H$28,'Base CDI'!$I$4:$I$29,S4900,"Cubic","Extrapolate=Linear","MultiX=Average","Skip=True","Sort=True")</f>
        <v>13.632380300957591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50745</v>
      </c>
      <c r="T4901" s="43">
        <f ca="1">_xll.BInterpol('Base CDI'!$H$4:$H$28,'Base CDI'!$J$4:$J$29,S4901,"Cubic","Extrapolate=Linear","MultiX=Average","Skip=True","Sort=True")</f>
        <v>13.645761969904239</v>
      </c>
      <c r="U4901" s="43">
        <f ca="1">_xll.BInterpol('Base CDI'!$H$4:$H$28,'Base CDI'!$I$4:$I$29,S4901,"Cubic","Extrapolate=Linear","MultiX=Average","Skip=True","Sort=True")</f>
        <v>13.632298221614226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50746</v>
      </c>
      <c r="T4902" s="43">
        <f ca="1">_xll.BInterpol('Base CDI'!$H$4:$H$28,'Base CDI'!$J$4:$J$29,S4902,"Cubic","Extrapolate=Linear","MultiX=Average","Skip=True","Sort=True")</f>
        <v>13.645699042407658</v>
      </c>
      <c r="U4902" s="43">
        <f ca="1">_xll.BInterpol('Base CDI'!$H$4:$H$28,'Base CDI'!$I$4:$I$29,S4902,"Cubic","Extrapolate=Linear","MultiX=Average","Skip=True","Sort=True")</f>
        <v>13.632216142270861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50747</v>
      </c>
      <c r="T4903" s="43">
        <f ca="1">_xll.BInterpol('Base CDI'!$H$4:$H$28,'Base CDI'!$J$4:$J$29,S4903,"Cubic","Extrapolate=Linear","MultiX=Average","Skip=True","Sort=True")</f>
        <v>13.645636114911079</v>
      </c>
      <c r="U4903" s="43">
        <f ca="1">_xll.BInterpol('Base CDI'!$H$4:$H$28,'Base CDI'!$I$4:$I$29,S4903,"Cubic","Extrapolate=Linear","MultiX=Average","Skip=True","Sort=True")</f>
        <v>13.632134062927495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50748</v>
      </c>
      <c r="T4904" s="43">
        <f ca="1">_xll.BInterpol('Base CDI'!$H$4:$H$28,'Base CDI'!$J$4:$J$29,S4904,"Cubic","Extrapolate=Linear","MultiX=Average","Skip=True","Sort=True")</f>
        <v>13.645573187414499</v>
      </c>
      <c r="U4904" s="43">
        <f ca="1">_xll.BInterpol('Base CDI'!$H$4:$H$28,'Base CDI'!$I$4:$I$29,S4904,"Cubic","Extrapolate=Linear","MultiX=Average","Skip=True","Sort=True")</f>
        <v>13.63205198358413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50749</v>
      </c>
      <c r="T4905" s="43">
        <f ca="1">_xll.BInterpol('Base CDI'!$H$4:$H$28,'Base CDI'!$J$4:$J$29,S4905,"Cubic","Extrapolate=Linear","MultiX=Average","Skip=True","Sort=True")</f>
        <v>13.64551025991792</v>
      </c>
      <c r="U4905" s="43">
        <f ca="1">_xll.BInterpol('Base CDI'!$H$4:$H$28,'Base CDI'!$I$4:$I$29,S4905,"Cubic","Extrapolate=Linear","MultiX=Average","Skip=True","Sort=True")</f>
        <v>13.631969904240766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50750</v>
      </c>
      <c r="T4906" s="43">
        <f ca="1">_xll.BInterpol('Base CDI'!$H$4:$H$28,'Base CDI'!$J$4:$J$29,S4906,"Cubic","Extrapolate=Linear","MultiX=Average","Skip=True","Sort=True")</f>
        <v>13.645447332421339</v>
      </c>
      <c r="U4906" s="43">
        <f ca="1">_xll.BInterpol('Base CDI'!$H$4:$H$28,'Base CDI'!$I$4:$I$29,S4906,"Cubic","Extrapolate=Linear","MultiX=Average","Skip=True","Sort=True")</f>
        <v>13.631887824897399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50751</v>
      </c>
      <c r="T4907" s="43">
        <f ca="1">_xll.BInterpol('Base CDI'!$H$4:$H$28,'Base CDI'!$J$4:$J$29,S4907,"Cubic","Extrapolate=Linear","MultiX=Average","Skip=True","Sort=True")</f>
        <v>13.645384404924759</v>
      </c>
      <c r="U4907" s="43">
        <f ca="1">_xll.BInterpol('Base CDI'!$H$4:$H$28,'Base CDI'!$I$4:$I$29,S4907,"Cubic","Extrapolate=Linear","MultiX=Average","Skip=True","Sort=True")</f>
        <v>13.631805745554034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50752</v>
      </c>
      <c r="T4908" s="43">
        <f ca="1">_xll.BInterpol('Base CDI'!$H$4:$H$28,'Base CDI'!$J$4:$J$29,S4908,"Cubic","Extrapolate=Linear","MultiX=Average","Skip=True","Sort=True")</f>
        <v>13.64532147742818</v>
      </c>
      <c r="U4908" s="43">
        <f ca="1">_xll.BInterpol('Base CDI'!$H$4:$H$28,'Base CDI'!$I$4:$I$29,S4908,"Cubic","Extrapolate=Linear","MultiX=Average","Skip=True","Sort=True")</f>
        <v>13.63172366621067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50753</v>
      </c>
      <c r="T4909" s="43">
        <f ca="1">_xll.BInterpol('Base CDI'!$H$4:$H$28,'Base CDI'!$J$4:$J$29,S4909,"Cubic","Extrapolate=Linear","MultiX=Average","Skip=True","Sort=True")</f>
        <v>13.645258549931599</v>
      </c>
      <c r="U4909" s="43">
        <f ca="1">_xll.BInterpol('Base CDI'!$H$4:$H$28,'Base CDI'!$I$4:$I$29,S4909,"Cubic","Extrapolate=Linear","MultiX=Average","Skip=True","Sort=True")</f>
        <v>13.631641586867303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50754</v>
      </c>
      <c r="T4910" s="43">
        <f ca="1">_xll.BInterpol('Base CDI'!$H$4:$H$28,'Base CDI'!$J$4:$J$29,S4910,"Cubic","Extrapolate=Linear","MultiX=Average","Skip=True","Sort=True")</f>
        <v>13.645195622435018</v>
      </c>
      <c r="U4910" s="43">
        <f ca="1">_xll.BInterpol('Base CDI'!$H$4:$H$28,'Base CDI'!$I$4:$I$29,S4910,"Cubic","Extrapolate=Linear","MultiX=Average","Skip=True","Sort=True")</f>
        <v>13.631559507523939</v>
      </c>
    </row>
    <row r="4911" spans="16:21" x14ac:dyDescent="0.25">
      <c r="P4911" s="10">
        <v>41653</v>
      </c>
      <c r="Q4911">
        <v>32.1813</v>
      </c>
      <c r="S4911" s="42">
        <f t="shared" ca="1" si="81"/>
        <v>50755</v>
      </c>
      <c r="T4911" s="43">
        <f ca="1">_xll.BInterpol('Base CDI'!$H$4:$H$28,'Base CDI'!$J$4:$J$29,S4911,"Cubic","Extrapolate=Linear","MultiX=Average","Skip=True","Sort=True")</f>
        <v>13.645132694938439</v>
      </c>
      <c r="U4911" s="43">
        <f ca="1">_xll.BInterpol('Base CDI'!$H$4:$H$28,'Base CDI'!$I$4:$I$29,S4911,"Cubic","Extrapolate=Linear","MultiX=Average","Skip=True","Sort=True")</f>
        <v>13.631477428180574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50756</v>
      </c>
      <c r="T4912" s="43">
        <f ca="1">_xll.BInterpol('Base CDI'!$H$4:$H$28,'Base CDI'!$J$4:$J$29,S4912,"Cubic","Extrapolate=Linear","MultiX=Average","Skip=True","Sort=True")</f>
        <v>13.645069767441859</v>
      </c>
      <c r="U4912" s="43">
        <f ca="1">_xll.BInterpol('Base CDI'!$H$4:$H$28,'Base CDI'!$I$4:$I$29,S4912,"Cubic","Extrapolate=Linear","MultiX=Average","Skip=True","Sort=True")</f>
        <v>13.631395348837207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50757</v>
      </c>
      <c r="T4913" s="43">
        <f ca="1">_xll.BInterpol('Base CDI'!$H$4:$H$28,'Base CDI'!$J$4:$J$29,S4913,"Cubic","Extrapolate=Linear","MultiX=Average","Skip=True","Sort=True")</f>
        <v>13.645006839945278</v>
      </c>
      <c r="U4913" s="43">
        <f ca="1">_xll.BInterpol('Base CDI'!$H$4:$H$28,'Base CDI'!$I$4:$I$29,S4913,"Cubic","Extrapolate=Linear","MultiX=Average","Skip=True","Sort=True")</f>
        <v>13.631313269493843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50758</v>
      </c>
      <c r="T4914" s="43">
        <f ca="1">_xll.BInterpol('Base CDI'!$H$4:$H$28,'Base CDI'!$J$4:$J$29,S4914,"Cubic","Extrapolate=Linear","MultiX=Average","Skip=True","Sort=True")</f>
        <v>13.644943912448699</v>
      </c>
      <c r="U4914" s="43">
        <f ca="1">_xll.BInterpol('Base CDI'!$H$4:$H$28,'Base CDI'!$I$4:$I$29,S4914,"Cubic","Extrapolate=Linear","MultiX=Average","Skip=True","Sort=True")</f>
        <v>13.631231190150478</v>
      </c>
    </row>
    <row r="4915" spans="16:21" x14ac:dyDescent="0.25">
      <c r="P4915" s="10">
        <v>41659</v>
      </c>
      <c r="Q4915">
        <v>32.23019</v>
      </c>
      <c r="S4915" s="42">
        <f t="shared" ca="1" si="81"/>
        <v>50759</v>
      </c>
      <c r="T4915" s="43">
        <f ca="1">_xll.BInterpol('Base CDI'!$H$4:$H$28,'Base CDI'!$J$4:$J$29,S4915,"Cubic","Extrapolate=Linear","MultiX=Average","Skip=True","Sort=True")</f>
        <v>13.644880984952119</v>
      </c>
      <c r="U4915" s="43">
        <f ca="1">_xll.BInterpol('Base CDI'!$H$4:$H$28,'Base CDI'!$I$4:$I$29,S4915,"Cubic","Extrapolate=Linear","MultiX=Average","Skip=True","Sort=True")</f>
        <v>13.631149110807112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50760</v>
      </c>
      <c r="T4916" s="43">
        <f ca="1">_xll.BInterpol('Base CDI'!$H$4:$H$28,'Base CDI'!$J$4:$J$29,S4916,"Cubic","Extrapolate=Linear","MultiX=Average","Skip=True","Sort=True")</f>
        <v>13.644818057455538</v>
      </c>
      <c r="U4916" s="43">
        <f ca="1">_xll.BInterpol('Base CDI'!$H$4:$H$28,'Base CDI'!$I$4:$I$29,S4916,"Cubic","Extrapolate=Linear","MultiX=Average","Skip=True","Sort=True")</f>
        <v>13.631067031463747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50761</v>
      </c>
      <c r="T4917" s="43">
        <f ca="1">_xll.BInterpol('Base CDI'!$H$4:$H$28,'Base CDI'!$J$4:$J$29,S4917,"Cubic","Extrapolate=Linear","MultiX=Average","Skip=True","Sort=True")</f>
        <v>13.644755129958959</v>
      </c>
      <c r="U4917" s="43">
        <f ca="1">_xll.BInterpol('Base CDI'!$H$4:$H$28,'Base CDI'!$I$4:$I$29,S4917,"Cubic","Extrapolate=Linear","MultiX=Average","Skip=True","Sort=True")</f>
        <v>13.630984952120382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50762</v>
      </c>
      <c r="T4918" s="43">
        <f ca="1">_xll.BInterpol('Base CDI'!$H$4:$H$28,'Base CDI'!$J$4:$J$29,S4918,"Cubic","Extrapolate=Linear","MultiX=Average","Skip=True","Sort=True")</f>
        <v>13.644692202462378</v>
      </c>
      <c r="U4918" s="43">
        <f ca="1">_xll.BInterpol('Base CDI'!$H$4:$H$28,'Base CDI'!$I$4:$I$29,S4918,"Cubic","Extrapolate=Linear","MultiX=Average","Skip=True","Sort=True")</f>
        <v>13.630902872777018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50763</v>
      </c>
      <c r="T4919" s="43">
        <f ca="1">_xll.BInterpol('Base CDI'!$H$4:$H$28,'Base CDI'!$J$4:$J$29,S4919,"Cubic","Extrapolate=Linear","MultiX=Average","Skip=True","Sort=True")</f>
        <v>13.644629274965798</v>
      </c>
      <c r="U4919" s="43">
        <f ca="1">_xll.BInterpol('Base CDI'!$H$4:$H$28,'Base CDI'!$I$4:$I$29,S4919,"Cubic","Extrapolate=Linear","MultiX=Average","Skip=True","Sort=True")</f>
        <v>13.630820793433651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50764</v>
      </c>
      <c r="T4920" s="43">
        <f ca="1">_xll.BInterpol('Base CDI'!$H$4:$H$28,'Base CDI'!$J$4:$J$29,S4920,"Cubic","Extrapolate=Linear","MultiX=Average","Skip=True","Sort=True")</f>
        <v>13.644566347469219</v>
      </c>
      <c r="U4920" s="43">
        <f ca="1">_xll.BInterpol('Base CDI'!$H$4:$H$28,'Base CDI'!$I$4:$I$29,S4920,"Cubic","Extrapolate=Linear","MultiX=Average","Skip=True","Sort=True")</f>
        <v>13.630738714090286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50765</v>
      </c>
      <c r="T4921" s="43">
        <f ca="1">_xll.BInterpol('Base CDI'!$H$4:$H$28,'Base CDI'!$J$4:$J$29,S4921,"Cubic","Extrapolate=Linear","MultiX=Average","Skip=True","Sort=True")</f>
        <v>13.644503419972638</v>
      </c>
      <c r="U4921" s="43">
        <f ca="1">_xll.BInterpol('Base CDI'!$H$4:$H$28,'Base CDI'!$I$4:$I$29,S4921,"Cubic","Extrapolate=Linear","MultiX=Average","Skip=True","Sort=True")</f>
        <v>13.630656634746922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50766</v>
      </c>
      <c r="T4922" s="43">
        <f ca="1">_xll.BInterpol('Base CDI'!$H$4:$H$28,'Base CDI'!$J$4:$J$29,S4922,"Cubic","Extrapolate=Linear","MultiX=Average","Skip=True","Sort=True")</f>
        <v>13.644440492476059</v>
      </c>
      <c r="U4922" s="43">
        <f ca="1">_xll.BInterpol('Base CDI'!$H$4:$H$28,'Base CDI'!$I$4:$I$29,S4922,"Cubic","Extrapolate=Linear","MultiX=Average","Skip=True","Sort=True")</f>
        <v>13.630574555403555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50767</v>
      </c>
      <c r="T4923" s="43">
        <f ca="1">_xll.BInterpol('Base CDI'!$H$4:$H$28,'Base CDI'!$J$4:$J$29,S4923,"Cubic","Extrapolate=Linear","MultiX=Average","Skip=True","Sort=True")</f>
        <v>13.644377564979479</v>
      </c>
      <c r="U4923" s="43">
        <f ca="1">_xll.BInterpol('Base CDI'!$H$4:$H$28,'Base CDI'!$I$4:$I$29,S4923,"Cubic","Extrapolate=Linear","MultiX=Average","Skip=True","Sort=True")</f>
        <v>13.630492476060191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50768</v>
      </c>
      <c r="T4924" s="43">
        <f ca="1">_xll.BInterpol('Base CDI'!$H$4:$H$28,'Base CDI'!$J$4:$J$29,S4924,"Cubic","Extrapolate=Linear","MultiX=Average","Skip=True","Sort=True")</f>
        <v>13.644314637482898</v>
      </c>
      <c r="U4924" s="43">
        <f ca="1">_xll.BInterpol('Base CDI'!$H$4:$H$28,'Base CDI'!$I$4:$I$29,S4924,"Cubic","Extrapolate=Linear","MultiX=Average","Skip=True","Sort=True")</f>
        <v>13.630410396716826</v>
      </c>
    </row>
    <row r="4925" spans="16:21" x14ac:dyDescent="0.25">
      <c r="P4925" s="10">
        <v>41673</v>
      </c>
      <c r="Q4925">
        <v>32.35566</v>
      </c>
      <c r="S4925" s="42">
        <f t="shared" ca="1" si="81"/>
        <v>50769</v>
      </c>
      <c r="T4925" s="43">
        <f ca="1">_xll.BInterpol('Base CDI'!$H$4:$H$28,'Base CDI'!$J$4:$J$29,S4925,"Cubic","Extrapolate=Linear","MultiX=Average","Skip=True","Sort=True")</f>
        <v>13.644251709986319</v>
      </c>
      <c r="U4925" s="43">
        <f ca="1">_xll.BInterpol('Base CDI'!$H$4:$H$28,'Base CDI'!$I$4:$I$29,S4925,"Cubic","Extrapolate=Linear","MultiX=Average","Skip=True","Sort=True")</f>
        <v>13.63032831737346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50770</v>
      </c>
      <c r="T4926" s="43">
        <f ca="1">_xll.BInterpol('Base CDI'!$H$4:$H$28,'Base CDI'!$J$4:$J$29,S4926,"Cubic","Extrapolate=Linear","MultiX=Average","Skip=True","Sort=True")</f>
        <v>13.644188782489739</v>
      </c>
      <c r="U4926" s="43">
        <f ca="1">_xll.BInterpol('Base CDI'!$H$4:$H$28,'Base CDI'!$I$4:$I$29,S4926,"Cubic","Extrapolate=Linear","MultiX=Average","Skip=True","Sort=True")</f>
        <v>13.630246238030095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50771</v>
      </c>
      <c r="T4927" s="43">
        <f ca="1">_xll.BInterpol('Base CDI'!$H$4:$H$28,'Base CDI'!$J$4:$J$29,S4927,"Cubic","Extrapolate=Linear","MultiX=Average","Skip=True","Sort=True")</f>
        <v>13.644125854993158</v>
      </c>
      <c r="U4927" s="43">
        <f ca="1">_xll.BInterpol('Base CDI'!$H$4:$H$28,'Base CDI'!$I$4:$I$29,S4927,"Cubic","Extrapolate=Linear","MultiX=Average","Skip=True","Sort=True")</f>
        <v>13.63016415868673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50772</v>
      </c>
      <c r="T4928" s="43">
        <f ca="1">_xll.BInterpol('Base CDI'!$H$4:$H$28,'Base CDI'!$J$4:$J$29,S4928,"Cubic","Extrapolate=Linear","MultiX=Average","Skip=True","Sort=True")</f>
        <v>13.644062927496579</v>
      </c>
      <c r="U4928" s="43">
        <f ca="1">_xll.BInterpol('Base CDI'!$H$4:$H$28,'Base CDI'!$I$4:$I$29,S4928,"Cubic","Extrapolate=Linear","MultiX=Average","Skip=True","Sort=True")</f>
        <v>13.630082079343364</v>
      </c>
    </row>
    <row r="4929" spans="16:21" x14ac:dyDescent="0.25">
      <c r="P4929" s="10">
        <v>41677</v>
      </c>
      <c r="Q4929">
        <v>32.40598</v>
      </c>
      <c r="S4929" s="42">
        <f t="shared" ca="1" si="81"/>
        <v>50773</v>
      </c>
      <c r="T4929" s="43">
        <f ca="1">_xll.BInterpol('Base CDI'!$H$4:$H$28,'Base CDI'!$J$4:$J$29,S4929,"Cubic","Extrapolate=Linear","MultiX=Average","Skip=True","Sort=True")</f>
        <v>13.643999999999998</v>
      </c>
      <c r="U4929" s="43">
        <f ca="1">_xll.BInterpol('Base CDI'!$H$4:$H$28,'Base CDI'!$I$4:$I$29,S4929,"Cubic","Extrapolate=Linear","MultiX=Average","Skip=True","Sort=True")</f>
        <v>13.629999999999999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50774</v>
      </c>
      <c r="T4930" s="43">
        <f ca="1">_xll.BInterpol('Base CDI'!$H$4:$H$28,'Base CDI'!$J$4:$J$29,S4930,"Cubic","Extrapolate=Linear","MultiX=Average","Skip=True","Sort=True")</f>
        <v>13.643937072503418</v>
      </c>
      <c r="U4930" s="43">
        <f ca="1">_xll.BInterpol('Base CDI'!$H$4:$H$28,'Base CDI'!$I$4:$I$29,S4930,"Cubic","Extrapolate=Linear","MultiX=Average","Skip=True","Sort=True")</f>
        <v>13.629917920656634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50775</v>
      </c>
      <c r="T4931" s="43">
        <f ca="1">_xll.BInterpol('Base CDI'!$H$4:$H$28,'Base CDI'!$J$4:$J$29,S4931,"Cubic","Extrapolate=Linear","MultiX=Average","Skip=True","Sort=True")</f>
        <v>13.643874145006839</v>
      </c>
      <c r="U4931" s="43">
        <f ca="1">_xll.BInterpol('Base CDI'!$H$4:$H$28,'Base CDI'!$I$4:$I$29,S4931,"Cubic","Extrapolate=Linear","MultiX=Average","Skip=True","Sort=True")</f>
        <v>13.629835841313268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50776</v>
      </c>
      <c r="T4932" s="43">
        <f ca="1">_xll.BInterpol('Base CDI'!$H$4:$H$28,'Base CDI'!$J$4:$J$29,S4932,"Cubic","Extrapolate=Linear","MultiX=Average","Skip=True","Sort=True")</f>
        <v>13.643811217510258</v>
      </c>
      <c r="U4932" s="43">
        <f ca="1">_xll.BInterpol('Base CDI'!$H$4:$H$28,'Base CDI'!$I$4:$I$29,S4932,"Cubic","Extrapolate=Linear","MultiX=Average","Skip=True","Sort=True")</f>
        <v>13.629753761969903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50777</v>
      </c>
      <c r="T4933" s="43">
        <f ca="1">_xll.BInterpol('Base CDI'!$H$4:$H$28,'Base CDI'!$J$4:$J$29,S4933,"Cubic","Extrapolate=Linear","MultiX=Average","Skip=True","Sort=True")</f>
        <v>13.643748290013678</v>
      </c>
      <c r="U4933" s="43">
        <f ca="1">_xll.BInterpol('Base CDI'!$H$4:$H$28,'Base CDI'!$I$4:$I$29,S4933,"Cubic","Extrapolate=Linear","MultiX=Average","Skip=True","Sort=True")</f>
        <v>13.629671682626538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50778</v>
      </c>
      <c r="T4934" s="43">
        <f ca="1">_xll.BInterpol('Base CDI'!$H$4:$H$28,'Base CDI'!$J$4:$J$29,S4934,"Cubic","Extrapolate=Linear","MultiX=Average","Skip=True","Sort=True")</f>
        <v>13.643685362517099</v>
      </c>
      <c r="U4934" s="43">
        <f ca="1">_xll.BInterpol('Base CDI'!$H$4:$H$28,'Base CDI'!$I$4:$I$29,S4934,"Cubic","Extrapolate=Linear","MultiX=Average","Skip=True","Sort=True")</f>
        <v>13.629589603283172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50779</v>
      </c>
      <c r="T4935" s="43">
        <f ca="1">_xll.BInterpol('Base CDI'!$H$4:$H$28,'Base CDI'!$J$4:$J$29,S4935,"Cubic","Extrapolate=Linear","MultiX=Average","Skip=True","Sort=True")</f>
        <v>13.643622435020518</v>
      </c>
      <c r="U4935" s="43">
        <f ca="1">_xll.BInterpol('Base CDI'!$H$4:$H$28,'Base CDI'!$I$4:$I$29,S4935,"Cubic","Extrapolate=Linear","MultiX=Average","Skip=True","Sort=True")</f>
        <v>13.629507523939807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50780</v>
      </c>
      <c r="T4936" s="43">
        <f ca="1">_xll.BInterpol('Base CDI'!$H$4:$H$28,'Base CDI'!$J$4:$J$29,S4936,"Cubic","Extrapolate=Linear","MultiX=Average","Skip=True","Sort=True")</f>
        <v>13.643559507523937</v>
      </c>
      <c r="U4936" s="43">
        <f ca="1">_xll.BInterpol('Base CDI'!$H$4:$H$28,'Base CDI'!$I$4:$I$29,S4936,"Cubic","Extrapolate=Linear","MultiX=Average","Skip=True","Sort=True")</f>
        <v>13.629425444596443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50781</v>
      </c>
      <c r="T4937" s="43">
        <f ca="1">_xll.BInterpol('Base CDI'!$H$4:$H$28,'Base CDI'!$J$4:$J$29,S4937,"Cubic","Extrapolate=Linear","MultiX=Average","Skip=True","Sort=True")</f>
        <v>13.643496580027358</v>
      </c>
      <c r="U4937" s="43">
        <f ca="1">_xll.BInterpol('Base CDI'!$H$4:$H$28,'Base CDI'!$I$4:$I$29,S4937,"Cubic","Extrapolate=Linear","MultiX=Average","Skip=True","Sort=True")</f>
        <v>13.629343365253076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50782</v>
      </c>
      <c r="T4938" s="43">
        <f ca="1">_xll.BInterpol('Base CDI'!$H$4:$H$28,'Base CDI'!$J$4:$J$29,S4938,"Cubic","Extrapolate=Linear","MultiX=Average","Skip=True","Sort=True")</f>
        <v>13.643433652530778</v>
      </c>
      <c r="U4938" s="43">
        <f ca="1">_xll.BInterpol('Base CDI'!$H$4:$H$28,'Base CDI'!$I$4:$I$29,S4938,"Cubic","Extrapolate=Linear","MultiX=Average","Skip=True","Sort=True")</f>
        <v>13.629261285909712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50783</v>
      </c>
      <c r="T4939" s="43">
        <f ca="1">_xll.BInterpol('Base CDI'!$H$4:$H$28,'Base CDI'!$J$4:$J$29,S4939,"Cubic","Extrapolate=Linear","MultiX=Average","Skip=True","Sort=True")</f>
        <v>13.643370725034199</v>
      </c>
      <c r="U4939" s="43">
        <f ca="1">_xll.BInterpol('Base CDI'!$H$4:$H$28,'Base CDI'!$I$4:$I$29,S4939,"Cubic","Extrapolate=Linear","MultiX=Average","Skip=True","Sort=True")</f>
        <v>13.629179206566347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50784</v>
      </c>
      <c r="T4940" s="43">
        <f ca="1">_xll.BInterpol('Base CDI'!$H$4:$H$28,'Base CDI'!$J$4:$J$29,S4940,"Cubic","Extrapolate=Linear","MultiX=Average","Skip=True","Sort=True")</f>
        <v>13.643307797537618</v>
      </c>
      <c r="U4940" s="43">
        <f ca="1">_xll.BInterpol('Base CDI'!$H$4:$H$28,'Base CDI'!$I$4:$I$29,S4940,"Cubic","Extrapolate=Linear","MultiX=Average","Skip=True","Sort=True")</f>
        <v>13.62909712722298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50785</v>
      </c>
      <c r="T4941" s="43">
        <f ca="1">_xll.BInterpol('Base CDI'!$H$4:$H$28,'Base CDI'!$J$4:$J$29,S4941,"Cubic","Extrapolate=Linear","MultiX=Average","Skip=True","Sort=True")</f>
        <v>13.643244870041038</v>
      </c>
      <c r="U4941" s="43">
        <f ca="1">_xll.BInterpol('Base CDI'!$H$4:$H$28,'Base CDI'!$I$4:$I$29,S4941,"Cubic","Extrapolate=Linear","MultiX=Average","Skip=True","Sort=True")</f>
        <v>13.629015047879616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50786</v>
      </c>
      <c r="T4942" s="43">
        <f ca="1">_xll.BInterpol('Base CDI'!$H$4:$H$28,'Base CDI'!$J$4:$J$29,S4942,"Cubic","Extrapolate=Linear","MultiX=Average","Skip=True","Sort=True")</f>
        <v>13.643181942544459</v>
      </c>
      <c r="U4942" s="43">
        <f ca="1">_xll.BInterpol('Base CDI'!$H$4:$H$28,'Base CDI'!$I$4:$I$29,S4942,"Cubic","Extrapolate=Linear","MultiX=Average","Skip=True","Sort=True")</f>
        <v>13.628932968536251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50787</v>
      </c>
      <c r="T4943" s="43">
        <f ca="1">_xll.BInterpol('Base CDI'!$H$4:$H$28,'Base CDI'!$J$4:$J$29,S4943,"Cubic","Extrapolate=Linear","MultiX=Average","Skip=True","Sort=True")</f>
        <v>13.643119015047878</v>
      </c>
      <c r="U4943" s="43">
        <f ca="1">_xll.BInterpol('Base CDI'!$H$4:$H$28,'Base CDI'!$I$4:$I$29,S4943,"Cubic","Extrapolate=Linear","MultiX=Average","Skip=True","Sort=True")</f>
        <v>13.628850889192885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50788</v>
      </c>
      <c r="T4944" s="43">
        <f ca="1">_xll.BInterpol('Base CDI'!$H$4:$H$28,'Base CDI'!$J$4:$J$29,S4944,"Cubic","Extrapolate=Linear","MultiX=Average","Skip=True","Sort=True")</f>
        <v>13.643056087551297</v>
      </c>
      <c r="U4944" s="43">
        <f ca="1">_xll.BInterpol('Base CDI'!$H$4:$H$28,'Base CDI'!$I$4:$I$29,S4944,"Cubic","Extrapolate=Linear","MultiX=Average","Skip=True","Sort=True")</f>
        <v>13.62876880984952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50789</v>
      </c>
      <c r="T4945" s="43">
        <f ca="1">_xll.BInterpol('Base CDI'!$H$4:$H$28,'Base CDI'!$J$4:$J$29,S4945,"Cubic","Extrapolate=Linear","MultiX=Average","Skip=True","Sort=True")</f>
        <v>13.642993160054719</v>
      </c>
      <c r="U4945" s="43">
        <f ca="1">_xll.BInterpol('Base CDI'!$H$4:$H$28,'Base CDI'!$I$4:$I$29,S4945,"Cubic","Extrapolate=Linear","MultiX=Average","Skip=True","Sort=True")</f>
        <v>13.628686730506155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50790</v>
      </c>
      <c r="T4946" s="43">
        <f ca="1">_xll.BInterpol('Base CDI'!$H$4:$H$28,'Base CDI'!$J$4:$J$29,S4946,"Cubic","Extrapolate=Linear","MultiX=Average","Skip=True","Sort=True")</f>
        <v>13.642930232558138</v>
      </c>
      <c r="U4946" s="43">
        <f ca="1">_xll.BInterpol('Base CDI'!$H$4:$H$28,'Base CDI'!$I$4:$I$29,S4946,"Cubic","Extrapolate=Linear","MultiX=Average","Skip=True","Sort=True")</f>
        <v>13.628604651162791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50791</v>
      </c>
      <c r="T4947" s="43">
        <f ca="1">_xll.BInterpol('Base CDI'!$H$4:$H$28,'Base CDI'!$J$4:$J$29,S4947,"Cubic","Extrapolate=Linear","MultiX=Average","Skip=True","Sort=True")</f>
        <v>13.642867305061557</v>
      </c>
      <c r="U4947" s="43">
        <f ca="1">_xll.BInterpol('Base CDI'!$H$4:$H$28,'Base CDI'!$I$4:$I$29,S4947,"Cubic","Extrapolate=Linear","MultiX=Average","Skip=True","Sort=True")</f>
        <v>13.628522571819424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50792</v>
      </c>
      <c r="T4948" s="43">
        <f ca="1">_xll.BInterpol('Base CDI'!$H$4:$H$28,'Base CDI'!$J$4:$J$29,S4948,"Cubic","Extrapolate=Linear","MultiX=Average","Skip=True","Sort=True")</f>
        <v>13.642804377564978</v>
      </c>
      <c r="U4948" s="43">
        <f ca="1">_xll.BInterpol('Base CDI'!$H$4:$H$28,'Base CDI'!$I$4:$I$29,S4948,"Cubic","Extrapolate=Linear","MultiX=Average","Skip=True","Sort=True")</f>
        <v>13.628440492476059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50793</v>
      </c>
      <c r="T4949" s="43">
        <f ca="1">_xll.BInterpol('Base CDI'!$H$4:$H$28,'Base CDI'!$J$4:$J$29,S4949,"Cubic","Extrapolate=Linear","MultiX=Average","Skip=True","Sort=True")</f>
        <v>13.642741450068398</v>
      </c>
      <c r="U4949" s="43">
        <f ca="1">_xll.BInterpol('Base CDI'!$H$4:$H$28,'Base CDI'!$I$4:$I$29,S4949,"Cubic","Extrapolate=Linear","MultiX=Average","Skip=True","Sort=True")</f>
        <v>13.628358413132695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50794</v>
      </c>
      <c r="T4950" s="43">
        <f ca="1">_xll.BInterpol('Base CDI'!$H$4:$H$28,'Base CDI'!$J$4:$J$29,S4950,"Cubic","Extrapolate=Linear","MultiX=Average","Skip=True","Sort=True")</f>
        <v>13.642678522571817</v>
      </c>
      <c r="U4950" s="43">
        <f ca="1">_xll.BInterpol('Base CDI'!$H$4:$H$28,'Base CDI'!$I$4:$I$29,S4950,"Cubic","Extrapolate=Linear","MultiX=Average","Skip=True","Sort=True")</f>
        <v>13.628276333789328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50795</v>
      </c>
      <c r="T4951" s="43">
        <f ca="1">_xll.BInterpol('Base CDI'!$H$4:$H$28,'Base CDI'!$J$4:$J$29,S4951,"Cubic","Extrapolate=Linear","MultiX=Average","Skip=True","Sort=True")</f>
        <v>13.642615595075238</v>
      </c>
      <c r="U4951" s="43">
        <f ca="1">_xll.BInterpol('Base CDI'!$H$4:$H$28,'Base CDI'!$I$4:$I$29,S4951,"Cubic","Extrapolate=Linear","MultiX=Average","Skip=True","Sort=True")</f>
        <v>13.628194254445964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50796</v>
      </c>
      <c r="T4952" s="43">
        <f ca="1">_xll.BInterpol('Base CDI'!$H$4:$H$28,'Base CDI'!$J$4:$J$29,S4952,"Cubic","Extrapolate=Linear","MultiX=Average","Skip=True","Sort=True")</f>
        <v>13.642552667578657</v>
      </c>
      <c r="U4952" s="43">
        <f ca="1">_xll.BInterpol('Base CDI'!$H$4:$H$28,'Base CDI'!$I$4:$I$29,S4952,"Cubic","Extrapolate=Linear","MultiX=Average","Skip=True","Sort=True")</f>
        <v>13.628112175102599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50797</v>
      </c>
      <c r="T4953" s="43">
        <f ca="1">_xll.BInterpol('Base CDI'!$H$4:$H$28,'Base CDI'!$J$4:$J$29,S4953,"Cubic","Extrapolate=Linear","MultiX=Average","Skip=True","Sort=True")</f>
        <v>13.642489740082077</v>
      </c>
      <c r="U4953" s="43">
        <f ca="1">_xll.BInterpol('Base CDI'!$H$4:$H$28,'Base CDI'!$I$4:$I$29,S4953,"Cubic","Extrapolate=Linear","MultiX=Average","Skip=True","Sort=True")</f>
        <v>13.628030095759232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50798</v>
      </c>
      <c r="T4954" s="43">
        <f ca="1">_xll.BInterpol('Base CDI'!$H$4:$H$28,'Base CDI'!$J$4:$J$29,S4954,"Cubic","Extrapolate=Linear","MultiX=Average","Skip=True","Sort=True")</f>
        <v>13.642426812585498</v>
      </c>
      <c r="U4954" s="43">
        <f ca="1">_xll.BInterpol('Base CDI'!$H$4:$H$28,'Base CDI'!$I$4:$I$29,S4954,"Cubic","Extrapolate=Linear","MultiX=Average","Skip=True","Sort=True")</f>
        <v>13.627948016415868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50799</v>
      </c>
      <c r="T4955" s="43">
        <f ca="1">_xll.BInterpol('Base CDI'!$H$4:$H$28,'Base CDI'!$J$4:$J$29,S4955,"Cubic","Extrapolate=Linear","MultiX=Average","Skip=True","Sort=True")</f>
        <v>13.642363885088917</v>
      </c>
      <c r="U4955" s="43">
        <f ca="1">_xll.BInterpol('Base CDI'!$H$4:$H$28,'Base CDI'!$I$4:$I$29,S4955,"Cubic","Extrapolate=Linear","MultiX=Average","Skip=True","Sort=True")</f>
        <v>13.627865937072503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50800</v>
      </c>
      <c r="T4956" s="43">
        <f ca="1">_xll.BInterpol('Base CDI'!$H$4:$H$28,'Base CDI'!$J$4:$J$29,S4956,"Cubic","Extrapolate=Linear","MultiX=Average","Skip=True","Sort=True")</f>
        <v>13.642300957592338</v>
      </c>
      <c r="U4956" s="43">
        <f ca="1">_xll.BInterpol('Base CDI'!$H$4:$H$28,'Base CDI'!$I$4:$I$29,S4956,"Cubic","Extrapolate=Linear","MultiX=Average","Skip=True","Sort=True")</f>
        <v>13.627783857729137</v>
      </c>
    </row>
    <row r="4957" spans="16:21" x14ac:dyDescent="0.25">
      <c r="P4957" s="10">
        <v>41719</v>
      </c>
      <c r="Q4957">
        <v>32.76511</v>
      </c>
      <c r="S4957" s="42">
        <f t="shared" ca="1" si="82"/>
        <v>50801</v>
      </c>
      <c r="T4957" s="43">
        <f ca="1">_xll.BInterpol('Base CDI'!$H$4:$H$28,'Base CDI'!$J$4:$J$29,S4957,"Cubic","Extrapolate=Linear","MultiX=Average","Skip=True","Sort=True")</f>
        <v>13.642238030095758</v>
      </c>
      <c r="U4957" s="43">
        <f ca="1">_xll.BInterpol('Base CDI'!$H$4:$H$28,'Base CDI'!$I$4:$I$29,S4957,"Cubic","Extrapolate=Linear","MultiX=Average","Skip=True","Sort=True")</f>
        <v>13.627701778385772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50802</v>
      </c>
      <c r="T4958" s="43">
        <f ca="1">_xll.BInterpol('Base CDI'!$H$4:$H$28,'Base CDI'!$J$4:$J$29,S4958,"Cubic","Extrapolate=Linear","MultiX=Average","Skip=True","Sort=True")</f>
        <v>13.642175102599177</v>
      </c>
      <c r="U4958" s="43">
        <f ca="1">_xll.BInterpol('Base CDI'!$H$4:$H$28,'Base CDI'!$I$4:$I$29,S4958,"Cubic","Extrapolate=Linear","MultiX=Average","Skip=True","Sort=True")</f>
        <v>13.627619699042407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50803</v>
      </c>
      <c r="T4959" s="43">
        <f ca="1">_xll.BInterpol('Base CDI'!$H$4:$H$28,'Base CDI'!$J$4:$J$29,S4959,"Cubic","Extrapolate=Linear","MultiX=Average","Skip=True","Sort=True")</f>
        <v>13.642112175102598</v>
      </c>
      <c r="U4959" s="43">
        <f ca="1">_xll.BInterpol('Base CDI'!$H$4:$H$28,'Base CDI'!$I$4:$I$29,S4959,"Cubic","Extrapolate=Linear","MultiX=Average","Skip=True","Sort=True")</f>
        <v>13.627537619699041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50804</v>
      </c>
      <c r="T4960" s="43">
        <f ca="1">_xll.BInterpol('Base CDI'!$H$4:$H$28,'Base CDI'!$J$4:$J$29,S4960,"Cubic","Extrapolate=Linear","MultiX=Average","Skip=True","Sort=True")</f>
        <v>13.642049247606018</v>
      </c>
      <c r="U4960" s="43">
        <f ca="1">_xll.BInterpol('Base CDI'!$H$4:$H$28,'Base CDI'!$I$4:$I$29,S4960,"Cubic","Extrapolate=Linear","MultiX=Average","Skip=True","Sort=True")</f>
        <v>13.627455540355676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50805</v>
      </c>
      <c r="T4961" s="43">
        <f ca="1">_xll.BInterpol('Base CDI'!$H$4:$H$28,'Base CDI'!$J$4:$J$29,S4961,"Cubic","Extrapolate=Linear","MultiX=Average","Skip=True","Sort=True")</f>
        <v>13.641986320109437</v>
      </c>
      <c r="U4961" s="43">
        <f ca="1">_xll.BInterpol('Base CDI'!$H$4:$H$28,'Base CDI'!$I$4:$I$29,S4961,"Cubic","Extrapolate=Linear","MultiX=Average","Skip=True","Sort=True")</f>
        <v>13.627373461012311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50806</v>
      </c>
      <c r="T4962" s="43">
        <f ca="1">_xll.BInterpol('Base CDI'!$H$4:$H$28,'Base CDI'!$J$4:$J$29,S4962,"Cubic","Extrapolate=Linear","MultiX=Average","Skip=True","Sort=True")</f>
        <v>13.641923392612858</v>
      </c>
      <c r="U4962" s="43">
        <f ca="1">_xll.BInterpol('Base CDI'!$H$4:$H$28,'Base CDI'!$I$4:$I$29,S4962,"Cubic","Extrapolate=Linear","MultiX=Average","Skip=True","Sort=True")</f>
        <v>13.627291381668945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50807</v>
      </c>
      <c r="T4963" s="43">
        <f ca="1">_xll.BInterpol('Base CDI'!$H$4:$H$28,'Base CDI'!$J$4:$J$29,S4963,"Cubic","Extrapolate=Linear","MultiX=Average","Skip=True","Sort=True")</f>
        <v>13.641860465116277</v>
      </c>
      <c r="U4963" s="43">
        <f ca="1">_xll.BInterpol('Base CDI'!$H$4:$H$28,'Base CDI'!$I$4:$I$29,S4963,"Cubic","Extrapolate=Linear","MultiX=Average","Skip=True","Sort=True")</f>
        <v>13.62720930232558</v>
      </c>
    </row>
    <row r="4964" spans="16:21" x14ac:dyDescent="0.25">
      <c r="P4964" s="10">
        <v>41730</v>
      </c>
      <c r="Q4964">
        <v>32.85671</v>
      </c>
      <c r="S4964" s="42">
        <f t="shared" ca="1" si="82"/>
        <v>50808</v>
      </c>
      <c r="T4964" s="43">
        <f ca="1">_xll.BInterpol('Base CDI'!$H$4:$H$28,'Base CDI'!$J$4:$J$29,S4964,"Cubic","Extrapolate=Linear","MultiX=Average","Skip=True","Sort=True")</f>
        <v>13.641797537619697</v>
      </c>
      <c r="U4964" s="43">
        <f ca="1">_xll.BInterpol('Base CDI'!$H$4:$H$28,'Base CDI'!$I$4:$I$29,S4964,"Cubic","Extrapolate=Linear","MultiX=Average","Skip=True","Sort=True")</f>
        <v>13.627127222982216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50809</v>
      </c>
      <c r="T4965" s="43">
        <f ca="1">_xll.BInterpol('Base CDI'!$H$4:$H$28,'Base CDI'!$J$4:$J$29,S4965,"Cubic","Extrapolate=Linear","MultiX=Average","Skip=True","Sort=True")</f>
        <v>13.641734610123118</v>
      </c>
      <c r="U4965" s="43">
        <f ca="1">_xll.BInterpol('Base CDI'!$H$4:$H$28,'Base CDI'!$I$4:$I$29,S4965,"Cubic","Extrapolate=Linear","MultiX=Average","Skip=True","Sort=True")</f>
        <v>13.627045143638849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50810</v>
      </c>
      <c r="T4966" s="43">
        <f ca="1">_xll.BInterpol('Base CDI'!$H$4:$H$28,'Base CDI'!$J$4:$J$29,S4966,"Cubic","Extrapolate=Linear","MultiX=Average","Skip=True","Sort=True")</f>
        <v>13.641671682626537</v>
      </c>
      <c r="U4966" s="43">
        <f ca="1">_xll.BInterpol('Base CDI'!$H$4:$H$28,'Base CDI'!$I$4:$I$29,S4966,"Cubic","Extrapolate=Linear","MultiX=Average","Skip=True","Sort=True")</f>
        <v>13.626963064295484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50811</v>
      </c>
      <c r="T4967" s="43">
        <f ca="1">_xll.BInterpol('Base CDI'!$H$4:$H$28,'Base CDI'!$J$4:$J$29,S4967,"Cubic","Extrapolate=Linear","MultiX=Average","Skip=True","Sort=True")</f>
        <v>13.641608755129957</v>
      </c>
      <c r="U4967" s="43">
        <f ca="1">_xll.BInterpol('Base CDI'!$H$4:$H$28,'Base CDI'!$I$4:$I$29,S4967,"Cubic","Extrapolate=Linear","MultiX=Average","Skip=True","Sort=True")</f>
        <v>13.62688098495212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50812</v>
      </c>
      <c r="T4968" s="43">
        <f ca="1">_xll.BInterpol('Base CDI'!$H$4:$H$28,'Base CDI'!$J$4:$J$29,S4968,"Cubic","Extrapolate=Linear","MultiX=Average","Skip=True","Sort=True")</f>
        <v>13.641545827633378</v>
      </c>
      <c r="U4968" s="43">
        <f ca="1">_xll.BInterpol('Base CDI'!$H$4:$H$28,'Base CDI'!$I$4:$I$29,S4968,"Cubic","Extrapolate=Linear","MultiX=Average","Skip=True","Sort=True")</f>
        <v>13.626798905608753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50813</v>
      </c>
      <c r="T4969" s="43">
        <f ca="1">_xll.BInterpol('Base CDI'!$H$4:$H$28,'Base CDI'!$J$4:$J$29,S4969,"Cubic","Extrapolate=Linear","MultiX=Average","Skip=True","Sort=True")</f>
        <v>13.641482900136797</v>
      </c>
      <c r="U4969" s="43">
        <f ca="1">_xll.BInterpol('Base CDI'!$H$4:$H$28,'Base CDI'!$I$4:$I$29,S4969,"Cubic","Extrapolate=Linear","MultiX=Average","Skip=True","Sort=True")</f>
        <v>13.626716826265389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50814</v>
      </c>
      <c r="T4970" s="43">
        <f ca="1">_xll.BInterpol('Base CDI'!$H$4:$H$28,'Base CDI'!$J$4:$J$29,S4970,"Cubic","Extrapolate=Linear","MultiX=Average","Skip=True","Sort=True")</f>
        <v>13.641419972640216</v>
      </c>
      <c r="U4970" s="43">
        <f ca="1">_xll.BInterpol('Base CDI'!$H$4:$H$28,'Base CDI'!$I$4:$I$29,S4970,"Cubic","Extrapolate=Linear","MultiX=Average","Skip=True","Sort=True")</f>
        <v>13.626634746922024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50815</v>
      </c>
      <c r="T4971" s="43">
        <f ca="1">_xll.BInterpol('Base CDI'!$H$4:$H$28,'Base CDI'!$J$4:$J$29,S4971,"Cubic","Extrapolate=Linear","MultiX=Average","Skip=True","Sort=True")</f>
        <v>13.641357045143637</v>
      </c>
      <c r="U4971" s="43">
        <f ca="1">_xll.BInterpol('Base CDI'!$H$4:$H$28,'Base CDI'!$I$4:$I$29,S4971,"Cubic","Extrapolate=Linear","MultiX=Average","Skip=True","Sort=True")</f>
        <v>13.626552667578657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50816</v>
      </c>
      <c r="T4972" s="43">
        <f ca="1">_xll.BInterpol('Base CDI'!$H$4:$H$28,'Base CDI'!$J$4:$J$29,S4972,"Cubic","Extrapolate=Linear","MultiX=Average","Skip=True","Sort=True")</f>
        <v>13.641294117647057</v>
      </c>
      <c r="U4972" s="43">
        <f ca="1">_xll.BInterpol('Base CDI'!$H$4:$H$28,'Base CDI'!$I$4:$I$29,S4972,"Cubic","Extrapolate=Linear","MultiX=Average","Skip=True","Sort=True")</f>
        <v>13.626470588235293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50817</v>
      </c>
      <c r="T4973" s="43">
        <f ca="1">_xll.BInterpol('Base CDI'!$H$4:$H$28,'Base CDI'!$J$4:$J$29,S4973,"Cubic","Extrapolate=Linear","MultiX=Average","Skip=True","Sort=True")</f>
        <v>13.641231190150478</v>
      </c>
      <c r="U4973" s="43">
        <f ca="1">_xll.BInterpol('Base CDI'!$H$4:$H$28,'Base CDI'!$I$4:$I$29,S4973,"Cubic","Extrapolate=Linear","MultiX=Average","Skip=True","Sort=True")</f>
        <v>13.626388508891928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50818</v>
      </c>
      <c r="T4974" s="43">
        <f ca="1">_xll.BInterpol('Base CDI'!$H$4:$H$28,'Base CDI'!$J$4:$J$29,S4974,"Cubic","Extrapolate=Linear","MultiX=Average","Skip=True","Sort=True")</f>
        <v>13.641168262653897</v>
      </c>
      <c r="U4974" s="43">
        <f ca="1">_xll.BInterpol('Base CDI'!$H$4:$H$28,'Base CDI'!$I$4:$I$29,S4974,"Cubic","Extrapolate=Linear","MultiX=Average","Skip=True","Sort=True")</f>
        <v>13.626306429548563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50819</v>
      </c>
      <c r="T4975" s="43">
        <f ca="1">_xll.BInterpol('Base CDI'!$H$4:$H$28,'Base CDI'!$J$4:$J$29,S4975,"Cubic","Extrapolate=Linear","MultiX=Average","Skip=True","Sort=True")</f>
        <v>13.641105335157317</v>
      </c>
      <c r="U4975" s="43">
        <f ca="1">_xll.BInterpol('Base CDI'!$H$4:$H$28,'Base CDI'!$I$4:$I$29,S4975,"Cubic","Extrapolate=Linear","MultiX=Average","Skip=True","Sort=True")</f>
        <v>13.626224350205197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50820</v>
      </c>
      <c r="T4976" s="43">
        <f ca="1">_xll.BInterpol('Base CDI'!$H$4:$H$28,'Base CDI'!$J$4:$J$29,S4976,"Cubic","Extrapolate=Linear","MultiX=Average","Skip=True","Sort=True")</f>
        <v>13.641042407660738</v>
      </c>
      <c r="U4976" s="43">
        <f ca="1">_xll.BInterpol('Base CDI'!$H$4:$H$28,'Base CDI'!$I$4:$I$29,S4976,"Cubic","Extrapolate=Linear","MultiX=Average","Skip=True","Sort=True")</f>
        <v>13.626142270861832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50821</v>
      </c>
      <c r="T4977" s="43">
        <f ca="1">_xll.BInterpol('Base CDI'!$H$4:$H$28,'Base CDI'!$J$4:$J$29,S4977,"Cubic","Extrapolate=Linear","MultiX=Average","Skip=True","Sort=True")</f>
        <v>13.640979480164157</v>
      </c>
      <c r="U4977" s="43">
        <f ca="1">_xll.BInterpol('Base CDI'!$H$4:$H$28,'Base CDI'!$I$4:$I$29,S4977,"Cubic","Extrapolate=Linear","MultiX=Average","Skip=True","Sort=True")</f>
        <v>13.626060191518468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50822</v>
      </c>
      <c r="T4978" s="43">
        <f ca="1">_xll.BInterpol('Base CDI'!$H$4:$H$28,'Base CDI'!$J$4:$J$29,S4978,"Cubic","Extrapolate=Linear","MultiX=Average","Skip=True","Sort=True")</f>
        <v>13.640916552667576</v>
      </c>
      <c r="U4978" s="43">
        <f ca="1">_xll.BInterpol('Base CDI'!$H$4:$H$28,'Base CDI'!$I$4:$I$29,S4978,"Cubic","Extrapolate=Linear","MultiX=Average","Skip=True","Sort=True")</f>
        <v>13.625978112175101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50823</v>
      </c>
      <c r="T4979" s="43">
        <f ca="1">_xll.BInterpol('Base CDI'!$H$4:$H$28,'Base CDI'!$J$4:$J$29,S4979,"Cubic","Extrapolate=Linear","MultiX=Average","Skip=True","Sort=True")</f>
        <v>13.640853625170998</v>
      </c>
      <c r="U4979" s="43">
        <f ca="1">_xll.BInterpol('Base CDI'!$H$4:$H$28,'Base CDI'!$I$4:$I$29,S4979,"Cubic","Extrapolate=Linear","MultiX=Average","Skip=True","Sort=True")</f>
        <v>13.625896032831736</v>
      </c>
    </row>
    <row r="4980" spans="16:21" x14ac:dyDescent="0.25">
      <c r="P4980" s="10">
        <v>41754</v>
      </c>
      <c r="Q4980">
        <v>33.07076</v>
      </c>
      <c r="S4980" s="42">
        <f t="shared" ca="1" si="82"/>
        <v>50824</v>
      </c>
      <c r="T4980" s="43">
        <f ca="1">_xll.BInterpol('Base CDI'!$H$4:$H$28,'Base CDI'!$J$4:$J$29,S4980,"Cubic","Extrapolate=Linear","MultiX=Average","Skip=True","Sort=True")</f>
        <v>13.640790697674417</v>
      </c>
      <c r="U4980" s="43">
        <f ca="1">_xll.BInterpol('Base CDI'!$H$4:$H$28,'Base CDI'!$I$4:$I$29,S4980,"Cubic","Extrapolate=Linear","MultiX=Average","Skip=True","Sort=True")</f>
        <v>13.625813953488372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50825</v>
      </c>
      <c r="T4981" s="43">
        <f ca="1">_xll.BInterpol('Base CDI'!$H$4:$H$28,'Base CDI'!$J$4:$J$29,S4981,"Cubic","Extrapolate=Linear","MultiX=Average","Skip=True","Sort=True")</f>
        <v>13.640727770177836</v>
      </c>
      <c r="U4981" s="43">
        <f ca="1">_xll.BInterpol('Base CDI'!$H$4:$H$28,'Base CDI'!$I$4:$I$29,S4981,"Cubic","Extrapolate=Linear","MultiX=Average","Skip=True","Sort=True")</f>
        <v>13.625731874145005</v>
      </c>
    </row>
    <row r="4982" spans="16:21" x14ac:dyDescent="0.25">
      <c r="P4982" s="10">
        <v>41758</v>
      </c>
      <c r="Q4982">
        <v>33.09769</v>
      </c>
      <c r="S4982" s="42">
        <f t="shared" ca="1" si="82"/>
        <v>50826</v>
      </c>
      <c r="T4982" s="43">
        <f ca="1">_xll.BInterpol('Base CDI'!$H$4:$H$28,'Base CDI'!$J$4:$J$29,S4982,"Cubic","Extrapolate=Linear","MultiX=Average","Skip=True","Sort=True")</f>
        <v>13.640664842681257</v>
      </c>
      <c r="U4982" s="43">
        <f ca="1">_xll.BInterpol('Base CDI'!$H$4:$H$28,'Base CDI'!$I$4:$I$29,S4982,"Cubic","Extrapolate=Linear","MultiX=Average","Skip=True","Sort=True")</f>
        <v>13.625649794801641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50827</v>
      </c>
      <c r="T4983" s="43">
        <f ca="1">_xll.BInterpol('Base CDI'!$H$4:$H$28,'Base CDI'!$J$4:$J$29,S4983,"Cubic","Extrapolate=Linear","MultiX=Average","Skip=True","Sort=True")</f>
        <v>13.640601915184677</v>
      </c>
      <c r="U4983" s="43">
        <f ca="1">_xll.BInterpol('Base CDI'!$H$4:$H$28,'Base CDI'!$I$4:$I$29,S4983,"Cubic","Extrapolate=Linear","MultiX=Average","Skip=True","Sort=True")</f>
        <v>13.625567715458276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50828</v>
      </c>
      <c r="T4984" s="43">
        <f ca="1">_xll.BInterpol('Base CDI'!$H$4:$H$28,'Base CDI'!$J$4:$J$29,S4984,"Cubic","Extrapolate=Linear","MultiX=Average","Skip=True","Sort=True")</f>
        <v>13.640538987688096</v>
      </c>
      <c r="U4984" s="43">
        <f ca="1">_xll.BInterpol('Base CDI'!$H$4:$H$28,'Base CDI'!$I$4:$I$29,S4984,"Cubic","Extrapolate=Linear","MultiX=Average","Skip=True","Sort=True")</f>
        <v>13.625485636114909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50829</v>
      </c>
      <c r="T4985" s="43">
        <f ca="1">_xll.BInterpol('Base CDI'!$H$4:$H$28,'Base CDI'!$J$4:$J$29,S4985,"Cubic","Extrapolate=Linear","MultiX=Average","Skip=True","Sort=True")</f>
        <v>13.640476060191517</v>
      </c>
      <c r="U4985" s="43">
        <f ca="1">_xll.BInterpol('Base CDI'!$H$4:$H$28,'Base CDI'!$I$4:$I$29,S4985,"Cubic","Extrapolate=Linear","MultiX=Average","Skip=True","Sort=True")</f>
        <v>13.625403556771545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50830</v>
      </c>
      <c r="T4986" s="43">
        <f ca="1">_xll.BInterpol('Base CDI'!$H$4:$H$28,'Base CDI'!$J$4:$J$29,S4986,"Cubic","Extrapolate=Linear","MultiX=Average","Skip=True","Sort=True")</f>
        <v>13.640413132694936</v>
      </c>
      <c r="U4986" s="43">
        <f ca="1">_xll.BInterpol('Base CDI'!$H$4:$H$28,'Base CDI'!$I$4:$I$29,S4986,"Cubic","Extrapolate=Linear","MultiX=Average","Skip=True","Sort=True")</f>
        <v>13.62532147742818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50831</v>
      </c>
      <c r="T4987" s="43">
        <f ca="1">_xll.BInterpol('Base CDI'!$H$4:$H$28,'Base CDI'!$J$4:$J$29,S4987,"Cubic","Extrapolate=Linear","MultiX=Average","Skip=True","Sort=True")</f>
        <v>13.640350205198356</v>
      </c>
      <c r="U4987" s="43">
        <f ca="1">_xll.BInterpol('Base CDI'!$H$4:$H$28,'Base CDI'!$I$4:$I$29,S4987,"Cubic","Extrapolate=Linear","MultiX=Average","Skip=True","Sort=True")</f>
        <v>13.625239398084814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50832</v>
      </c>
      <c r="T4988" s="43">
        <f ca="1">_xll.BInterpol('Base CDI'!$H$4:$H$28,'Base CDI'!$J$4:$J$29,S4988,"Cubic","Extrapolate=Linear","MultiX=Average","Skip=True","Sort=True")</f>
        <v>13.640287277701777</v>
      </c>
      <c r="U4988" s="43">
        <f ca="1">_xll.BInterpol('Base CDI'!$H$4:$H$28,'Base CDI'!$I$4:$I$29,S4988,"Cubic","Extrapolate=Linear","MultiX=Average","Skip=True","Sort=True")</f>
        <v>13.625157318741449</v>
      </c>
    </row>
    <row r="4989" spans="16:21" x14ac:dyDescent="0.25">
      <c r="P4989" s="10">
        <v>41768</v>
      </c>
      <c r="Q4989">
        <v>33.19211</v>
      </c>
      <c r="S4989" s="42">
        <f t="shared" ca="1" si="82"/>
        <v>50833</v>
      </c>
      <c r="T4989" s="43">
        <f ca="1">_xll.BInterpol('Base CDI'!$H$4:$H$28,'Base CDI'!$J$4:$J$29,S4989,"Cubic","Extrapolate=Linear","MultiX=Average","Skip=True","Sort=True")</f>
        <v>13.640224350205196</v>
      </c>
      <c r="U4989" s="43">
        <f ca="1">_xll.BInterpol('Base CDI'!$H$4:$H$28,'Base CDI'!$I$4:$I$29,S4989,"Cubic","Extrapolate=Linear","MultiX=Average","Skip=True","Sort=True")</f>
        <v>13.625075239398084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50834</v>
      </c>
      <c r="T4990" s="43">
        <f ca="1">_xll.BInterpol('Base CDI'!$H$4:$H$28,'Base CDI'!$J$4:$J$29,S4990,"Cubic","Extrapolate=Linear","MultiX=Average","Skip=True","Sort=True")</f>
        <v>13.640161422708617</v>
      </c>
      <c r="U4990" s="43">
        <f ca="1">_xll.BInterpol('Base CDI'!$H$4:$H$28,'Base CDI'!$I$4:$I$29,S4990,"Cubic","Extrapolate=Linear","MultiX=Average","Skip=True","Sort=True")</f>
        <v>13.624993160054718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50835</v>
      </c>
      <c r="T4991" s="43">
        <f ca="1">_xll.BInterpol('Base CDI'!$H$4:$H$28,'Base CDI'!$J$4:$J$29,S4991,"Cubic","Extrapolate=Linear","MultiX=Average","Skip=True","Sort=True")</f>
        <v>13.640098495212037</v>
      </c>
      <c r="U4991" s="43">
        <f ca="1">_xll.BInterpol('Base CDI'!$H$4:$H$28,'Base CDI'!$I$4:$I$29,S4991,"Cubic","Extrapolate=Linear","MultiX=Average","Skip=True","Sort=True")</f>
        <v>13.624911080711353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50836</v>
      </c>
      <c r="T4992" s="43">
        <f ca="1">_xll.BInterpol('Base CDI'!$H$4:$H$28,'Base CDI'!$J$4:$J$29,S4992,"Cubic","Extrapolate=Linear","MultiX=Average","Skip=True","Sort=True")</f>
        <v>13.640035567715456</v>
      </c>
      <c r="U4992" s="43">
        <f ca="1">_xll.BInterpol('Base CDI'!$H$4:$H$28,'Base CDI'!$I$4:$I$29,S4992,"Cubic","Extrapolate=Linear","MultiX=Average","Skip=True","Sort=True")</f>
        <v>13.624829001367988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50837</v>
      </c>
      <c r="T4993" s="43">
        <f ca="1">_xll.BInterpol('Base CDI'!$H$4:$H$28,'Base CDI'!$J$4:$J$29,S4993,"Cubic","Extrapolate=Linear","MultiX=Average","Skip=True","Sort=True")</f>
        <v>13.639972640218877</v>
      </c>
      <c r="U4993" s="43">
        <f ca="1">_xll.BInterpol('Base CDI'!$H$4:$H$28,'Base CDI'!$I$4:$I$29,S4993,"Cubic","Extrapolate=Linear","MultiX=Average","Skip=True","Sort=True")</f>
        <v>13.624746922024622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50838</v>
      </c>
      <c r="T4994" s="43">
        <f ca="1">_xll.BInterpol('Base CDI'!$H$4:$H$28,'Base CDI'!$J$4:$J$29,S4994,"Cubic","Extrapolate=Linear","MultiX=Average","Skip=True","Sort=True")</f>
        <v>13.639909712722297</v>
      </c>
      <c r="U4994" s="43">
        <f ca="1">_xll.BInterpol('Base CDI'!$H$4:$H$28,'Base CDI'!$I$4:$I$29,S4994,"Cubic","Extrapolate=Linear","MultiX=Average","Skip=True","Sort=True")</f>
        <v>13.624664842681257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50839</v>
      </c>
      <c r="T4995" s="43">
        <f ca="1">_xll.BInterpol('Base CDI'!$H$4:$H$28,'Base CDI'!$J$4:$J$29,S4995,"Cubic","Extrapolate=Linear","MultiX=Average","Skip=True","Sort=True")</f>
        <v>13.639846785225716</v>
      </c>
      <c r="U4995" s="43">
        <f ca="1">_xll.BInterpol('Base CDI'!$H$4:$H$28,'Base CDI'!$I$4:$I$29,S4995,"Cubic","Extrapolate=Linear","MultiX=Average","Skip=True","Sort=True")</f>
        <v>13.624582763337893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50840</v>
      </c>
      <c r="T4996" s="43">
        <f ca="1">_xll.BInterpol('Base CDI'!$H$4:$H$28,'Base CDI'!$J$4:$J$29,S4996,"Cubic","Extrapolate=Linear","MultiX=Average","Skip=True","Sort=True")</f>
        <v>13.639783857729137</v>
      </c>
      <c r="U4996" s="43">
        <f ca="1">_xll.BInterpol('Base CDI'!$H$4:$H$28,'Base CDI'!$I$4:$I$29,S4996,"Cubic","Extrapolate=Linear","MultiX=Average","Skip=True","Sort=True")</f>
        <v>13.624500683994526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50841</v>
      </c>
      <c r="T4997" s="43">
        <f ca="1">_xll.BInterpol('Base CDI'!$H$4:$H$28,'Base CDI'!$J$4:$J$29,S4997,"Cubic","Extrapolate=Linear","MultiX=Average","Skip=True","Sort=True")</f>
        <v>13.639720930232556</v>
      </c>
      <c r="U4997" s="43">
        <f ca="1">_xll.BInterpol('Base CDI'!$H$4:$H$28,'Base CDI'!$I$4:$I$29,S4997,"Cubic","Extrapolate=Linear","MultiX=Average","Skip=True","Sort=True")</f>
        <v>13.624418604651162</v>
      </c>
    </row>
    <row r="4998" spans="16:21" x14ac:dyDescent="0.25">
      <c r="P4998" s="10">
        <v>41781</v>
      </c>
      <c r="Q4998">
        <v>33.31391</v>
      </c>
      <c r="S4998" s="42">
        <f t="shared" ca="1" si="82"/>
        <v>50842</v>
      </c>
      <c r="T4998" s="43">
        <f ca="1">_xll.BInterpol('Base CDI'!$H$4:$H$28,'Base CDI'!$J$4:$J$29,S4998,"Cubic","Extrapolate=Linear","MultiX=Average","Skip=True","Sort=True")</f>
        <v>13.639658002735976</v>
      </c>
      <c r="U4998" s="43">
        <f ca="1">_xll.BInterpol('Base CDI'!$H$4:$H$28,'Base CDI'!$I$4:$I$29,S4998,"Cubic","Extrapolate=Linear","MultiX=Average","Skip=True","Sort=True")</f>
        <v>13.624336525307797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50843</v>
      </c>
      <c r="T4999" s="43">
        <f ca="1">_xll.BInterpol('Base CDI'!$H$4:$H$28,'Base CDI'!$J$4:$J$29,S4999,"Cubic","Extrapolate=Linear","MultiX=Average","Skip=True","Sort=True")</f>
        <v>13.639595075239397</v>
      </c>
      <c r="U4999" s="43">
        <f ca="1">_xll.BInterpol('Base CDI'!$H$4:$H$28,'Base CDI'!$I$4:$I$29,S4999,"Cubic","Extrapolate=Linear","MultiX=Average","Skip=True","Sort=True")</f>
        <v>13.624254445964432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50844</v>
      </c>
      <c r="T5000" s="43">
        <f ca="1">_xll.BInterpol('Base CDI'!$H$4:$H$28,'Base CDI'!$J$4:$J$29,S5000,"Cubic","Extrapolate=Linear","MultiX=Average","Skip=True","Sort=True")</f>
        <v>13.639532147742816</v>
      </c>
      <c r="U5000" s="43">
        <f ca="1">_xll.BInterpol('Base CDI'!$H$4:$H$28,'Base CDI'!$I$4:$I$29,S5000,"Cubic","Extrapolate=Linear","MultiX=Average","Skip=True","Sort=True")</f>
        <v>13.624172366621066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50845</v>
      </c>
      <c r="T5001" s="43">
        <f ca="1">_xll.BInterpol('Base CDI'!$H$4:$H$28,'Base CDI'!$J$4:$J$29,S5001,"Cubic","Extrapolate=Linear","MultiX=Average","Skip=True","Sort=True")</f>
        <v>13.639469220246236</v>
      </c>
      <c r="U5001" s="43">
        <f ca="1">_xll.BInterpol('Base CDI'!$H$4:$H$28,'Base CDI'!$I$4:$I$29,S5001,"Cubic","Extrapolate=Linear","MultiX=Average","Skip=True","Sort=True")</f>
        <v>13.624090287277701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50846</v>
      </c>
      <c r="T5002" s="43">
        <f ca="1">_xll.BInterpol('Base CDI'!$H$4:$H$28,'Base CDI'!$J$4:$J$29,S5002,"Cubic","Extrapolate=Linear","MultiX=Average","Skip=True","Sort=True")</f>
        <v>13.639406292749657</v>
      </c>
      <c r="U5002" s="43">
        <f ca="1">_xll.BInterpol('Base CDI'!$H$4:$H$28,'Base CDI'!$I$4:$I$29,S5002,"Cubic","Extrapolate=Linear","MultiX=Average","Skip=True","Sort=True")</f>
        <v>13.624008207934336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50847</v>
      </c>
      <c r="T5003" s="43">
        <f ca="1">_xll.BInterpol('Base CDI'!$H$4:$H$28,'Base CDI'!$J$4:$J$29,S5003,"Cubic","Extrapolate=Linear","MultiX=Average","Skip=True","Sort=True")</f>
        <v>13.639343365253076</v>
      </c>
      <c r="U5003" s="43">
        <f ca="1">_xll.BInterpol('Base CDI'!$H$4:$H$28,'Base CDI'!$I$4:$I$29,S5003,"Cubic","Extrapolate=Linear","MultiX=Average","Skip=True","Sort=True")</f>
        <v>13.62392612859097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50848</v>
      </c>
      <c r="T5004" s="43">
        <f ca="1">_xll.BInterpol('Base CDI'!$H$4:$H$28,'Base CDI'!$J$4:$J$29,S5004,"Cubic","Extrapolate=Linear","MultiX=Average","Skip=True","Sort=True")</f>
        <v>13.639280437756495</v>
      </c>
      <c r="U5004" s="43">
        <f ca="1">_xll.BInterpol('Base CDI'!$H$4:$H$28,'Base CDI'!$I$4:$I$29,S5004,"Cubic","Extrapolate=Linear","MultiX=Average","Skip=True","Sort=True")</f>
        <v>13.623844049247605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50849</v>
      </c>
      <c r="T5005" s="43">
        <f ca="1">_xll.BInterpol('Base CDI'!$H$4:$H$28,'Base CDI'!$J$4:$J$29,S5005,"Cubic","Extrapolate=Linear","MultiX=Average","Skip=True","Sort=True")</f>
        <v>13.639217510259916</v>
      </c>
      <c r="U5005" s="43">
        <f ca="1">_xll.BInterpol('Base CDI'!$H$4:$H$28,'Base CDI'!$I$4:$I$29,S5005,"Cubic","Extrapolate=Linear","MultiX=Average","Skip=True","Sort=True")</f>
        <v>13.62376196990424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50850</v>
      </c>
      <c r="T5006" s="43">
        <f ca="1">_xll.BInterpol('Base CDI'!$H$4:$H$28,'Base CDI'!$J$4:$J$29,S5006,"Cubic","Extrapolate=Linear","MultiX=Average","Skip=True","Sort=True")</f>
        <v>13.639154582763336</v>
      </c>
      <c r="U5006" s="43">
        <f ca="1">_xll.BInterpol('Base CDI'!$H$4:$H$28,'Base CDI'!$I$4:$I$29,S5006,"Cubic","Extrapolate=Linear","MultiX=Average","Skip=True","Sort=True")</f>
        <v>13.623679890560874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50851</v>
      </c>
      <c r="T5007" s="43">
        <f ca="1">_xll.BInterpol('Base CDI'!$H$4:$H$28,'Base CDI'!$J$4:$J$29,S5007,"Cubic","Extrapolate=Linear","MultiX=Average","Skip=True","Sort=True")</f>
        <v>13.639091655266757</v>
      </c>
      <c r="U5007" s="43">
        <f ca="1">_xll.BInterpol('Base CDI'!$H$4:$H$28,'Base CDI'!$I$4:$I$29,S5007,"Cubic","Extrapolate=Linear","MultiX=Average","Skip=True","Sort=True")</f>
        <v>13.623597811217509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50852</v>
      </c>
      <c r="T5008" s="43">
        <f ca="1">_xll.BInterpol('Base CDI'!$H$4:$H$28,'Base CDI'!$J$4:$J$29,S5008,"Cubic","Extrapolate=Linear","MultiX=Average","Skip=True","Sort=True")</f>
        <v>13.639028727770176</v>
      </c>
      <c r="U5008" s="43">
        <f ca="1">_xll.BInterpol('Base CDI'!$H$4:$H$28,'Base CDI'!$I$4:$I$29,S5008,"Cubic","Extrapolate=Linear","MultiX=Average","Skip=True","Sort=True")</f>
        <v>13.623515731874145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50853</v>
      </c>
      <c r="T5009" s="43">
        <f ca="1">_xll.BInterpol('Base CDI'!$H$4:$H$28,'Base CDI'!$J$4:$J$29,S5009,"Cubic","Extrapolate=Linear","MultiX=Average","Skip=True","Sort=True")</f>
        <v>13.638965800273596</v>
      </c>
      <c r="U5009" s="43">
        <f ca="1">_xll.BInterpol('Base CDI'!$H$4:$H$28,'Base CDI'!$I$4:$I$29,S5009,"Cubic","Extrapolate=Linear","MultiX=Average","Skip=True","Sort=True")</f>
        <v>13.623433652530778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50854</v>
      </c>
      <c r="T5010" s="43">
        <f ca="1">_xll.BInterpol('Base CDI'!$H$4:$H$28,'Base CDI'!$J$4:$J$29,S5010,"Cubic","Extrapolate=Linear","MultiX=Average","Skip=True","Sort=True")</f>
        <v>13.638902872777017</v>
      </c>
      <c r="U5010" s="43">
        <f ca="1">_xll.BInterpol('Base CDI'!$H$4:$H$28,'Base CDI'!$I$4:$I$29,S5010,"Cubic","Extrapolate=Linear","MultiX=Average","Skip=True","Sort=True")</f>
        <v>13.623351573187414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50855</v>
      </c>
      <c r="T5011" s="43">
        <f ca="1">_xll.BInterpol('Base CDI'!$H$4:$H$28,'Base CDI'!$J$4:$J$29,S5011,"Cubic","Extrapolate=Linear","MultiX=Average","Skip=True","Sort=True")</f>
        <v>13.638839945280436</v>
      </c>
      <c r="U5011" s="43">
        <f ca="1">_xll.BInterpol('Base CDI'!$H$4:$H$28,'Base CDI'!$I$4:$I$29,S5011,"Cubic","Extrapolate=Linear","MultiX=Average","Skip=True","Sort=True")</f>
        <v>13.623269493844049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50856</v>
      </c>
      <c r="T5012" s="43">
        <f ca="1">_xll.BInterpol('Base CDI'!$H$4:$H$28,'Base CDI'!$J$4:$J$29,S5012,"Cubic","Extrapolate=Linear","MultiX=Average","Skip=True","Sort=True")</f>
        <v>13.638777017783855</v>
      </c>
      <c r="U5012" s="43">
        <f ca="1">_xll.BInterpol('Base CDI'!$H$4:$H$28,'Base CDI'!$I$4:$I$29,S5012,"Cubic","Extrapolate=Linear","MultiX=Average","Skip=True","Sort=True")</f>
        <v>13.623187414500682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50857</v>
      </c>
      <c r="T5013" s="43">
        <f ca="1">_xll.BInterpol('Base CDI'!$H$4:$H$28,'Base CDI'!$J$4:$J$29,S5013,"Cubic","Extrapolate=Linear","MultiX=Average","Skip=True","Sort=True")</f>
        <v>13.638714090287277</v>
      </c>
      <c r="U5013" s="43">
        <f ca="1">_xll.BInterpol('Base CDI'!$H$4:$H$28,'Base CDI'!$I$4:$I$29,S5013,"Cubic","Extrapolate=Linear","MultiX=Average","Skip=True","Sort=True")</f>
        <v>13.623105335157318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50858</v>
      </c>
      <c r="T5014" s="43">
        <f ca="1">_xll.BInterpol('Base CDI'!$H$4:$H$28,'Base CDI'!$J$4:$J$29,S5014,"Cubic","Extrapolate=Linear","MultiX=Average","Skip=True","Sort=True")</f>
        <v>13.638651162790696</v>
      </c>
      <c r="U5014" s="43">
        <f ca="1">_xll.BInterpol('Base CDI'!$H$4:$H$28,'Base CDI'!$I$4:$I$29,S5014,"Cubic","Extrapolate=Linear","MultiX=Average","Skip=True","Sort=True")</f>
        <v>13.623023255813953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50859</v>
      </c>
      <c r="T5015" s="43">
        <f ca="1">_xll.BInterpol('Base CDI'!$H$4:$H$28,'Base CDI'!$J$4:$J$29,S5015,"Cubic","Extrapolate=Linear","MultiX=Average","Skip=True","Sort=True")</f>
        <v>13.638588235294115</v>
      </c>
      <c r="U5015" s="43">
        <f ca="1">_xll.BInterpol('Base CDI'!$H$4:$H$28,'Base CDI'!$I$4:$I$29,S5015,"Cubic","Extrapolate=Linear","MultiX=Average","Skip=True","Sort=True")</f>
        <v>13.622941176470587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50860</v>
      </c>
      <c r="T5016" s="43">
        <f ca="1">_xll.BInterpol('Base CDI'!$H$4:$H$28,'Base CDI'!$J$4:$J$29,S5016,"Cubic","Extrapolate=Linear","MultiX=Average","Skip=True","Sort=True")</f>
        <v>13.638525307797536</v>
      </c>
      <c r="U5016" s="43">
        <f ca="1">_xll.BInterpol('Base CDI'!$H$4:$H$28,'Base CDI'!$I$4:$I$29,S5016,"Cubic","Extrapolate=Linear","MultiX=Average","Skip=True","Sort=True")</f>
        <v>13.622859097127222</v>
      </c>
    </row>
    <row r="5017" spans="16:21" x14ac:dyDescent="0.25">
      <c r="P5017" s="10">
        <v>41808</v>
      </c>
      <c r="Q5017">
        <v>33.57255</v>
      </c>
      <c r="S5017" s="42">
        <f t="shared" ca="1" si="83"/>
        <v>50861</v>
      </c>
      <c r="T5017" s="43">
        <f ca="1">_xll.BInterpol('Base CDI'!$H$4:$H$28,'Base CDI'!$J$4:$J$29,S5017,"Cubic","Extrapolate=Linear","MultiX=Average","Skip=True","Sort=True")</f>
        <v>13.638462380300956</v>
      </c>
      <c r="U5017" s="43">
        <f ca="1">_xll.BInterpol('Base CDI'!$H$4:$H$28,'Base CDI'!$I$4:$I$29,S5017,"Cubic","Extrapolate=Linear","MultiX=Average","Skip=True","Sort=True")</f>
        <v>13.622777017783857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50862</v>
      </c>
      <c r="T5018" s="43">
        <f ca="1">_xll.BInterpol('Base CDI'!$H$4:$H$28,'Base CDI'!$J$4:$J$29,S5018,"Cubic","Extrapolate=Linear","MultiX=Average","Skip=True","Sort=True")</f>
        <v>13.638399452804375</v>
      </c>
      <c r="U5018" s="43">
        <f ca="1">_xll.BInterpol('Base CDI'!$H$4:$H$28,'Base CDI'!$I$4:$I$29,S5018,"Cubic","Extrapolate=Linear","MultiX=Average","Skip=True","Sort=True")</f>
        <v>13.622694938440491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50863</v>
      </c>
      <c r="T5019" s="43">
        <f ca="1">_xll.BInterpol('Base CDI'!$H$4:$H$28,'Base CDI'!$J$4:$J$29,S5019,"Cubic","Extrapolate=Linear","MultiX=Average","Skip=True","Sort=True")</f>
        <v>13.638336525307796</v>
      </c>
      <c r="U5019" s="43">
        <f ca="1">_xll.BInterpol('Base CDI'!$H$4:$H$28,'Base CDI'!$I$4:$I$29,S5019,"Cubic","Extrapolate=Linear","MultiX=Average","Skip=True","Sort=True")</f>
        <v>13.622612859097126</v>
      </c>
    </row>
    <row r="5020" spans="16:21" x14ac:dyDescent="0.25">
      <c r="P5020" s="10">
        <v>41814</v>
      </c>
      <c r="Q5020">
        <v>33.61356</v>
      </c>
      <c r="S5020" s="42">
        <f t="shared" ca="1" si="83"/>
        <v>50864</v>
      </c>
      <c r="T5020" s="43">
        <f ca="1">_xll.BInterpol('Base CDI'!$H$4:$H$28,'Base CDI'!$J$4:$J$29,S5020,"Cubic","Extrapolate=Linear","MultiX=Average","Skip=True","Sort=True")</f>
        <v>13.638273597811216</v>
      </c>
      <c r="U5020" s="43">
        <f ca="1">_xll.BInterpol('Base CDI'!$H$4:$H$28,'Base CDI'!$I$4:$I$29,S5020,"Cubic","Extrapolate=Linear","MultiX=Average","Skip=True","Sort=True")</f>
        <v>13.622530779753761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50865</v>
      </c>
      <c r="T5021" s="43">
        <f ca="1">_xll.BInterpol('Base CDI'!$H$4:$H$28,'Base CDI'!$J$4:$J$29,S5021,"Cubic","Extrapolate=Linear","MultiX=Average","Skip=True","Sort=True")</f>
        <v>13.638210670314635</v>
      </c>
      <c r="U5021" s="43">
        <f ca="1">_xll.BInterpol('Base CDI'!$H$4:$H$28,'Base CDI'!$I$4:$I$29,S5021,"Cubic","Extrapolate=Linear","MultiX=Average","Skip=True","Sort=True")</f>
        <v>13.622448700410395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50866</v>
      </c>
      <c r="T5022" s="43">
        <f ca="1">_xll.BInterpol('Base CDI'!$H$4:$H$28,'Base CDI'!$J$4:$J$29,S5022,"Cubic","Extrapolate=Linear","MultiX=Average","Skip=True","Sort=True")</f>
        <v>13.638147742818056</v>
      </c>
      <c r="U5022" s="43">
        <f ca="1">_xll.BInterpol('Base CDI'!$H$4:$H$28,'Base CDI'!$I$4:$I$29,S5022,"Cubic","Extrapolate=Linear","MultiX=Average","Skip=True","Sort=True")</f>
        <v>13.62236662106703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50867</v>
      </c>
      <c r="T5023" s="43">
        <f ca="1">_xll.BInterpol('Base CDI'!$H$4:$H$28,'Base CDI'!$J$4:$J$29,S5023,"Cubic","Extrapolate=Linear","MultiX=Average","Skip=True","Sort=True")</f>
        <v>13.638084815321475</v>
      </c>
      <c r="U5023" s="43">
        <f ca="1">_xll.BInterpol('Base CDI'!$H$4:$H$28,'Base CDI'!$I$4:$I$29,S5023,"Cubic","Extrapolate=Linear","MultiX=Average","Skip=True","Sort=True")</f>
        <v>13.622284541723666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50868</v>
      </c>
      <c r="T5024" s="43">
        <f ca="1">_xll.BInterpol('Base CDI'!$H$4:$H$28,'Base CDI'!$J$4:$J$29,S5024,"Cubic","Extrapolate=Linear","MultiX=Average","Skip=True","Sort=True")</f>
        <v>13.638021887824896</v>
      </c>
      <c r="U5024" s="43">
        <f ca="1">_xll.BInterpol('Base CDI'!$H$4:$H$28,'Base CDI'!$I$4:$I$29,S5024,"Cubic","Extrapolate=Linear","MultiX=Average","Skip=True","Sort=True")</f>
        <v>13.622202462380299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50869</v>
      </c>
      <c r="T5025" s="43">
        <f ca="1">_xll.BInterpol('Base CDI'!$H$4:$H$28,'Base CDI'!$J$4:$J$29,S5025,"Cubic","Extrapolate=Linear","MultiX=Average","Skip=True","Sort=True")</f>
        <v>13.637958960328316</v>
      </c>
      <c r="U5025" s="43">
        <f ca="1">_xll.BInterpol('Base CDI'!$H$4:$H$28,'Base CDI'!$I$4:$I$29,S5025,"Cubic","Extrapolate=Linear","MultiX=Average","Skip=True","Sort=True")</f>
        <v>13.622120383036934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50870</v>
      </c>
      <c r="T5026" s="43">
        <f ca="1">_xll.BInterpol('Base CDI'!$H$4:$H$28,'Base CDI'!$J$4:$J$29,S5026,"Cubic","Extrapolate=Linear","MultiX=Average","Skip=True","Sort=True")</f>
        <v>13.637896032831735</v>
      </c>
      <c r="U5026" s="43">
        <f ca="1">_xll.BInterpol('Base CDI'!$H$4:$H$28,'Base CDI'!$I$4:$I$29,S5026,"Cubic","Extrapolate=Linear","MultiX=Average","Skip=True","Sort=True")</f>
        <v>13.62203830369357</v>
      </c>
    </row>
    <row r="5027" spans="16:21" x14ac:dyDescent="0.25">
      <c r="P5027" s="10">
        <v>41823</v>
      </c>
      <c r="Q5027">
        <v>33.70946</v>
      </c>
      <c r="S5027" s="42">
        <f t="shared" ca="1" si="83"/>
        <v>50871</v>
      </c>
      <c r="T5027" s="43">
        <f ca="1">_xll.BInterpol('Base CDI'!$H$4:$H$28,'Base CDI'!$J$4:$J$29,S5027,"Cubic","Extrapolate=Linear","MultiX=Average","Skip=True","Sort=True")</f>
        <v>13.637833105335156</v>
      </c>
      <c r="U5027" s="43">
        <f ca="1">_xll.BInterpol('Base CDI'!$H$4:$H$28,'Base CDI'!$I$4:$I$29,S5027,"Cubic","Extrapolate=Linear","MultiX=Average","Skip=True","Sort=True")</f>
        <v>13.621956224350203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50872</v>
      </c>
      <c r="T5028" s="43">
        <f ca="1">_xll.BInterpol('Base CDI'!$H$4:$H$28,'Base CDI'!$J$4:$J$29,S5028,"Cubic","Extrapolate=Linear","MultiX=Average","Skip=True","Sort=True")</f>
        <v>13.637770177838576</v>
      </c>
      <c r="U5028" s="43">
        <f ca="1">_xll.BInterpol('Base CDI'!$H$4:$H$28,'Base CDI'!$I$4:$I$29,S5028,"Cubic","Extrapolate=Linear","MultiX=Average","Skip=True","Sort=True")</f>
        <v>13.621874145006839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50873</v>
      </c>
      <c r="T5029" s="43">
        <f ca="1">_xll.BInterpol('Base CDI'!$H$4:$H$28,'Base CDI'!$J$4:$J$29,S5029,"Cubic","Extrapolate=Linear","MultiX=Average","Skip=True","Sort=True")</f>
        <v>13.637707250341995</v>
      </c>
      <c r="U5029" s="43">
        <f ca="1">_xll.BInterpol('Base CDI'!$H$4:$H$28,'Base CDI'!$I$4:$I$29,S5029,"Cubic","Extrapolate=Linear","MultiX=Average","Skip=True","Sort=True")</f>
        <v>13.621792065663474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50874</v>
      </c>
      <c r="T5030" s="43">
        <f ca="1">_xll.BInterpol('Base CDI'!$H$4:$H$28,'Base CDI'!$J$4:$J$29,S5030,"Cubic","Extrapolate=Linear","MultiX=Average","Skip=True","Sort=True")</f>
        <v>13.637644322845416</v>
      </c>
      <c r="U5030" s="43">
        <f ca="1">_xll.BInterpol('Base CDI'!$H$4:$H$28,'Base CDI'!$I$4:$I$29,S5030,"Cubic","Extrapolate=Linear","MultiX=Average","Skip=True","Sort=True")</f>
        <v>13.621709986320109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50875</v>
      </c>
      <c r="T5031" s="43">
        <f ca="1">_xll.BInterpol('Base CDI'!$H$4:$H$28,'Base CDI'!$J$4:$J$29,S5031,"Cubic","Extrapolate=Linear","MultiX=Average","Skip=True","Sort=True")</f>
        <v>13.637581395348835</v>
      </c>
      <c r="U5031" s="43">
        <f ca="1">_xll.BInterpol('Base CDI'!$H$4:$H$28,'Base CDI'!$I$4:$I$29,S5031,"Cubic","Extrapolate=Linear","MultiX=Average","Skip=True","Sort=True")</f>
        <v>13.621627906976743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50876</v>
      </c>
      <c r="T5032" s="43">
        <f ca="1">_xll.BInterpol('Base CDI'!$H$4:$H$28,'Base CDI'!$J$4:$J$29,S5032,"Cubic","Extrapolate=Linear","MultiX=Average","Skip=True","Sort=True")</f>
        <v>13.637518467852255</v>
      </c>
      <c r="U5032" s="43">
        <f ca="1">_xll.BInterpol('Base CDI'!$H$4:$H$28,'Base CDI'!$I$4:$I$29,S5032,"Cubic","Extrapolate=Linear","MultiX=Average","Skip=True","Sort=True")</f>
        <v>13.621545827633378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50877</v>
      </c>
      <c r="T5033" s="43">
        <f ca="1">_xll.BInterpol('Base CDI'!$H$4:$H$28,'Base CDI'!$J$4:$J$29,S5033,"Cubic","Extrapolate=Linear","MultiX=Average","Skip=True","Sort=True")</f>
        <v>13.637455540355676</v>
      </c>
      <c r="U5033" s="43">
        <f ca="1">_xll.BInterpol('Base CDI'!$H$4:$H$28,'Base CDI'!$I$4:$I$29,S5033,"Cubic","Extrapolate=Linear","MultiX=Average","Skip=True","Sort=True")</f>
        <v>13.621463748290013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50878</v>
      </c>
      <c r="T5034" s="43">
        <f ca="1">_xll.BInterpol('Base CDI'!$H$4:$H$28,'Base CDI'!$J$4:$J$29,S5034,"Cubic","Extrapolate=Linear","MultiX=Average","Skip=True","Sort=True")</f>
        <v>13.637392612859095</v>
      </c>
      <c r="U5034" s="43">
        <f ca="1">_xll.BInterpol('Base CDI'!$H$4:$H$28,'Base CDI'!$I$4:$I$29,S5034,"Cubic","Extrapolate=Linear","MultiX=Average","Skip=True","Sort=True")</f>
        <v>13.621381668946647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50879</v>
      </c>
      <c r="T5035" s="43">
        <f ca="1">_xll.BInterpol('Base CDI'!$H$4:$H$28,'Base CDI'!$J$4:$J$29,S5035,"Cubic","Extrapolate=Linear","MultiX=Average","Skip=True","Sort=True")</f>
        <v>13.637329685362515</v>
      </c>
      <c r="U5035" s="43">
        <f ca="1">_xll.BInterpol('Base CDI'!$H$4:$H$28,'Base CDI'!$I$4:$I$29,S5035,"Cubic","Extrapolate=Linear","MultiX=Average","Skip=True","Sort=True")</f>
        <v>13.621299589603282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50880</v>
      </c>
      <c r="T5036" s="43">
        <f ca="1">_xll.BInterpol('Base CDI'!$H$4:$H$28,'Base CDI'!$J$4:$J$29,S5036,"Cubic","Extrapolate=Linear","MultiX=Average","Skip=True","Sort=True")</f>
        <v>13.637266757865936</v>
      </c>
      <c r="U5036" s="43">
        <f ca="1">_xll.BInterpol('Base CDI'!$H$4:$H$28,'Base CDI'!$I$4:$I$29,S5036,"Cubic","Extrapolate=Linear","MultiX=Average","Skip=True","Sort=True")</f>
        <v>13.621217510259918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50881</v>
      </c>
      <c r="T5037" s="43">
        <f ca="1">_xll.BInterpol('Base CDI'!$H$4:$H$28,'Base CDI'!$J$4:$J$29,S5037,"Cubic","Extrapolate=Linear","MultiX=Average","Skip=True","Sort=True")</f>
        <v>13.637203830369355</v>
      </c>
      <c r="U5037" s="43">
        <f ca="1">_xll.BInterpol('Base CDI'!$H$4:$H$28,'Base CDI'!$I$4:$I$29,S5037,"Cubic","Extrapolate=Linear","MultiX=Average","Skip=True","Sort=True")</f>
        <v>13.621135430916551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50882</v>
      </c>
      <c r="T5038" s="43">
        <f ca="1">_xll.BInterpol('Base CDI'!$H$4:$H$28,'Base CDI'!$J$4:$J$29,S5038,"Cubic","Extrapolate=Linear","MultiX=Average","Skip=True","Sort=True")</f>
        <v>13.637140902872774</v>
      </c>
      <c r="U5038" s="43">
        <f ca="1">_xll.BInterpol('Base CDI'!$H$4:$H$28,'Base CDI'!$I$4:$I$29,S5038,"Cubic","Extrapolate=Linear","MultiX=Average","Skip=True","Sort=True")</f>
        <v>13.621053351573186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50883</v>
      </c>
      <c r="T5039" s="43">
        <f ca="1">_xll.BInterpol('Base CDI'!$H$4:$H$28,'Base CDI'!$J$4:$J$29,S5039,"Cubic","Extrapolate=Linear","MultiX=Average","Skip=True","Sort=True")</f>
        <v>13.637077975376195</v>
      </c>
      <c r="U5039" s="43">
        <f ca="1">_xll.BInterpol('Base CDI'!$H$4:$H$28,'Base CDI'!$I$4:$I$29,S5039,"Cubic","Extrapolate=Linear","MultiX=Average","Skip=True","Sort=True")</f>
        <v>13.620971272229822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50884</v>
      </c>
      <c r="T5040" s="43">
        <f ca="1">_xll.BInterpol('Base CDI'!$H$4:$H$28,'Base CDI'!$J$4:$J$29,S5040,"Cubic","Extrapolate=Linear","MultiX=Average","Skip=True","Sort=True")</f>
        <v>13.637015047879615</v>
      </c>
      <c r="U5040" s="43">
        <f ca="1">_xll.BInterpol('Base CDI'!$H$4:$H$28,'Base CDI'!$I$4:$I$29,S5040,"Cubic","Extrapolate=Linear","MultiX=Average","Skip=True","Sort=True")</f>
        <v>13.620889192886455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50885</v>
      </c>
      <c r="T5041" s="43">
        <f ca="1">_xll.BInterpol('Base CDI'!$H$4:$H$28,'Base CDI'!$J$4:$J$29,S5041,"Cubic","Extrapolate=Linear","MultiX=Average","Skip=True","Sort=True")</f>
        <v>13.636952120383036</v>
      </c>
      <c r="U5041" s="43">
        <f ca="1">_xll.BInterpol('Base CDI'!$H$4:$H$28,'Base CDI'!$I$4:$I$29,S5041,"Cubic","Extrapolate=Linear","MultiX=Average","Skip=True","Sort=True")</f>
        <v>13.620807113543091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50886</v>
      </c>
      <c r="T5042" s="43">
        <f ca="1">_xll.BInterpol('Base CDI'!$H$4:$H$28,'Base CDI'!$J$4:$J$29,S5042,"Cubic","Extrapolate=Linear","MultiX=Average","Skip=True","Sort=True")</f>
        <v>13.636889192886455</v>
      </c>
      <c r="U5042" s="43">
        <f ca="1">_xll.BInterpol('Base CDI'!$H$4:$H$28,'Base CDI'!$I$4:$I$29,S5042,"Cubic","Extrapolate=Linear","MultiX=Average","Skip=True","Sort=True")</f>
        <v>13.620725034199726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50887</v>
      </c>
      <c r="T5043" s="43">
        <f ca="1">_xll.BInterpol('Base CDI'!$H$4:$H$28,'Base CDI'!$J$4:$J$29,S5043,"Cubic","Extrapolate=Linear","MultiX=Average","Skip=True","Sort=True")</f>
        <v>13.636826265389875</v>
      </c>
      <c r="U5043" s="43">
        <f ca="1">_xll.BInterpol('Base CDI'!$H$4:$H$28,'Base CDI'!$I$4:$I$29,S5043,"Cubic","Extrapolate=Linear","MultiX=Average","Skip=True","Sort=True")</f>
        <v>13.620642954856359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50888</v>
      </c>
      <c r="T5044" s="43">
        <f ca="1">_xll.BInterpol('Base CDI'!$H$4:$H$28,'Base CDI'!$J$4:$J$29,S5044,"Cubic","Extrapolate=Linear","MultiX=Average","Skip=True","Sort=True")</f>
        <v>13.636763337893296</v>
      </c>
      <c r="U5044" s="43">
        <f ca="1">_xll.BInterpol('Base CDI'!$H$4:$H$28,'Base CDI'!$I$4:$I$29,S5044,"Cubic","Extrapolate=Linear","MultiX=Average","Skip=True","Sort=True")</f>
        <v>13.620560875512995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50889</v>
      </c>
      <c r="T5045" s="43">
        <f ca="1">_xll.BInterpol('Base CDI'!$H$4:$H$28,'Base CDI'!$J$4:$J$29,S5045,"Cubic","Extrapolate=Linear","MultiX=Average","Skip=True","Sort=True")</f>
        <v>13.636700410396715</v>
      </c>
      <c r="U5045" s="43">
        <f ca="1">_xll.BInterpol('Base CDI'!$H$4:$H$28,'Base CDI'!$I$4:$I$29,S5045,"Cubic","Extrapolate=Linear","MultiX=Average","Skip=True","Sort=True")</f>
        <v>13.62047879616963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50890</v>
      </c>
      <c r="T5046" s="43">
        <f ca="1">_xll.BInterpol('Base CDI'!$H$4:$H$28,'Base CDI'!$J$4:$J$29,S5046,"Cubic","Extrapolate=Linear","MultiX=Average","Skip=True","Sort=True")</f>
        <v>13.636637482900134</v>
      </c>
      <c r="U5046" s="43">
        <f ca="1">_xll.BInterpol('Base CDI'!$H$4:$H$28,'Base CDI'!$I$4:$I$29,S5046,"Cubic","Extrapolate=Linear","MultiX=Average","Skip=True","Sort=True")</f>
        <v>13.620396716826264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50891</v>
      </c>
      <c r="T5047" s="43">
        <f ca="1">_xll.BInterpol('Base CDI'!$H$4:$H$28,'Base CDI'!$J$4:$J$29,S5047,"Cubic","Extrapolate=Linear","MultiX=Average","Skip=True","Sort=True")</f>
        <v>13.636574555403556</v>
      </c>
      <c r="U5047" s="43">
        <f ca="1">_xll.BInterpol('Base CDI'!$H$4:$H$28,'Base CDI'!$I$4:$I$29,S5047,"Cubic","Extrapolate=Linear","MultiX=Average","Skip=True","Sort=True")</f>
        <v>13.620314637482899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50892</v>
      </c>
      <c r="T5048" s="43">
        <f ca="1">_xll.BInterpol('Base CDI'!$H$4:$H$28,'Base CDI'!$J$4:$J$29,S5048,"Cubic","Extrapolate=Linear","MultiX=Average","Skip=True","Sort=True")</f>
        <v>13.636511627906975</v>
      </c>
      <c r="U5048" s="43">
        <f ca="1">_xll.BInterpol('Base CDI'!$H$4:$H$28,'Base CDI'!$I$4:$I$29,S5048,"Cubic","Extrapolate=Linear","MultiX=Average","Skip=True","Sort=True")</f>
        <v>13.620232558139534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50893</v>
      </c>
      <c r="T5049" s="43">
        <f ca="1">_xll.BInterpol('Base CDI'!$H$4:$H$28,'Base CDI'!$J$4:$J$29,S5049,"Cubic","Extrapolate=Linear","MultiX=Average","Skip=True","Sort=True")</f>
        <v>13.636448700410394</v>
      </c>
      <c r="U5049" s="43">
        <f ca="1">_xll.BInterpol('Base CDI'!$H$4:$H$28,'Base CDI'!$I$4:$I$29,S5049,"Cubic","Extrapolate=Linear","MultiX=Average","Skip=True","Sort=True")</f>
        <v>13.620150478796168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50894</v>
      </c>
      <c r="T5050" s="43">
        <f ca="1">_xll.BInterpol('Base CDI'!$H$4:$H$28,'Base CDI'!$J$4:$J$29,S5050,"Cubic","Extrapolate=Linear","MultiX=Average","Skip=True","Sort=True")</f>
        <v>13.636385772913815</v>
      </c>
      <c r="U5050" s="43">
        <f ca="1">_xll.BInterpol('Base CDI'!$H$4:$H$28,'Base CDI'!$I$4:$I$29,S5050,"Cubic","Extrapolate=Linear","MultiX=Average","Skip=True","Sort=True")</f>
        <v>13.620068399452803</v>
      </c>
    </row>
    <row r="5051" spans="16:21" x14ac:dyDescent="0.25">
      <c r="P5051" s="10">
        <v>41857</v>
      </c>
      <c r="Q5051">
        <v>34.04034</v>
      </c>
      <c r="S5051" s="42">
        <f t="shared" ca="1" si="83"/>
        <v>50895</v>
      </c>
      <c r="T5051" s="43">
        <f ca="1">_xll.BInterpol('Base CDI'!$H$4:$H$28,'Base CDI'!$J$4:$J$29,S5051,"Cubic","Extrapolate=Linear","MultiX=Average","Skip=True","Sort=True")</f>
        <v>13.636322845417235</v>
      </c>
      <c r="U5051" s="43">
        <f ca="1">_xll.BInterpol('Base CDI'!$H$4:$H$28,'Base CDI'!$I$4:$I$29,S5051,"Cubic","Extrapolate=Linear","MultiX=Average","Skip=True","Sort=True")</f>
        <v>13.619986320109438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50896</v>
      </c>
      <c r="T5052" s="43">
        <f ca="1">_xll.BInterpol('Base CDI'!$H$4:$H$28,'Base CDI'!$J$4:$J$29,S5052,"Cubic","Extrapolate=Linear","MultiX=Average","Skip=True","Sort=True")</f>
        <v>13.636259917920654</v>
      </c>
      <c r="U5052" s="43">
        <f ca="1">_xll.BInterpol('Base CDI'!$H$4:$H$28,'Base CDI'!$I$4:$I$29,S5052,"Cubic","Extrapolate=Linear","MultiX=Average","Skip=True","Sort=True")</f>
        <v>13.619904240766072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50897</v>
      </c>
      <c r="T5053" s="43">
        <f ca="1">_xll.BInterpol('Base CDI'!$H$4:$H$28,'Base CDI'!$J$4:$J$29,S5053,"Cubic","Extrapolate=Linear","MultiX=Average","Skip=True","Sort=True")</f>
        <v>13.636196990424075</v>
      </c>
      <c r="U5053" s="43">
        <f ca="1">_xll.BInterpol('Base CDI'!$H$4:$H$28,'Base CDI'!$I$4:$I$29,S5053,"Cubic","Extrapolate=Linear","MultiX=Average","Skip=True","Sort=True")</f>
        <v>13.619822161422707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50898</v>
      </c>
      <c r="T5054" s="43">
        <f ca="1">_xll.BInterpol('Base CDI'!$H$4:$H$28,'Base CDI'!$J$4:$J$29,S5054,"Cubic","Extrapolate=Linear","MultiX=Average","Skip=True","Sort=True")</f>
        <v>13.636134062927495</v>
      </c>
      <c r="U5054" s="43">
        <f ca="1">_xll.BInterpol('Base CDI'!$H$4:$H$28,'Base CDI'!$I$4:$I$29,S5054,"Cubic","Extrapolate=Linear","MultiX=Average","Skip=True","Sort=True")</f>
        <v>13.619740082079343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50899</v>
      </c>
      <c r="T5055" s="43">
        <f ca="1">_xll.BInterpol('Base CDI'!$H$4:$H$28,'Base CDI'!$J$4:$J$29,S5055,"Cubic","Extrapolate=Linear","MultiX=Average","Skip=True","Sort=True")</f>
        <v>13.636071135430914</v>
      </c>
      <c r="U5055" s="43">
        <f ca="1">_xll.BInterpol('Base CDI'!$H$4:$H$28,'Base CDI'!$I$4:$I$29,S5055,"Cubic","Extrapolate=Linear","MultiX=Average","Skip=True","Sort=True")</f>
        <v>13.619658002735978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50900</v>
      </c>
      <c r="T5056" s="43">
        <f ca="1">_xll.BInterpol('Base CDI'!$H$4:$H$28,'Base CDI'!$J$4:$J$29,S5056,"Cubic","Extrapolate=Linear","MultiX=Average","Skip=True","Sort=True")</f>
        <v>13.636008207934335</v>
      </c>
      <c r="U5056" s="43">
        <f ca="1">_xll.BInterpol('Base CDI'!$H$4:$H$28,'Base CDI'!$I$4:$I$29,S5056,"Cubic","Extrapolate=Linear","MultiX=Average","Skip=True","Sort=True")</f>
        <v>13.619575923392611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50901</v>
      </c>
      <c r="T5057" s="43">
        <f ca="1">_xll.BInterpol('Base CDI'!$H$4:$H$28,'Base CDI'!$J$4:$J$29,S5057,"Cubic","Extrapolate=Linear","MultiX=Average","Skip=True","Sort=True")</f>
        <v>13.635945280437754</v>
      </c>
      <c r="U5057" s="43">
        <f ca="1">_xll.BInterpol('Base CDI'!$H$4:$H$28,'Base CDI'!$I$4:$I$29,S5057,"Cubic","Extrapolate=Linear","MultiX=Average","Skip=True","Sort=True")</f>
        <v>13.619493844049247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50902</v>
      </c>
      <c r="T5058" s="43">
        <f ca="1">_xll.BInterpol('Base CDI'!$H$4:$H$28,'Base CDI'!$J$4:$J$29,S5058,"Cubic","Extrapolate=Linear","MultiX=Average","Skip=True","Sort=True")</f>
        <v>13.635882352941175</v>
      </c>
      <c r="U5058" s="43">
        <f ca="1">_xll.BInterpol('Base CDI'!$H$4:$H$28,'Base CDI'!$I$4:$I$29,S5058,"Cubic","Extrapolate=Linear","MultiX=Average","Skip=True","Sort=True")</f>
        <v>13.619411764705882</v>
      </c>
    </row>
    <row r="5059" spans="16:21" x14ac:dyDescent="0.25">
      <c r="P5059" s="10">
        <v>41869</v>
      </c>
      <c r="Q5059">
        <v>34.15146</v>
      </c>
      <c r="S5059" s="42">
        <f t="shared" ca="1" si="83"/>
        <v>50903</v>
      </c>
      <c r="T5059" s="43">
        <f ca="1">_xll.BInterpol('Base CDI'!$H$4:$H$28,'Base CDI'!$J$4:$J$29,S5059,"Cubic","Extrapolate=Linear","MultiX=Average","Skip=True","Sort=True")</f>
        <v>13.635819425444595</v>
      </c>
      <c r="U5059" s="43">
        <f ca="1">_xll.BInterpol('Base CDI'!$H$4:$H$28,'Base CDI'!$I$4:$I$29,S5059,"Cubic","Extrapolate=Linear","MultiX=Average","Skip=True","Sort=True")</f>
        <v>13.619329685362516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50904</v>
      </c>
      <c r="T5060" s="43">
        <f ca="1">_xll.BInterpol('Base CDI'!$H$4:$H$28,'Base CDI'!$J$4:$J$29,S5060,"Cubic","Extrapolate=Linear","MultiX=Average","Skip=True","Sort=True")</f>
        <v>13.635756497948014</v>
      </c>
      <c r="U5060" s="43">
        <f ca="1">_xll.BInterpol('Base CDI'!$H$4:$H$28,'Base CDI'!$I$4:$I$29,S5060,"Cubic","Extrapolate=Linear","MultiX=Average","Skip=True","Sort=True")</f>
        <v>13.619247606019151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50905</v>
      </c>
      <c r="T5061" s="43">
        <f ca="1">_xll.BInterpol('Base CDI'!$H$4:$H$28,'Base CDI'!$J$4:$J$29,S5061,"Cubic","Extrapolate=Linear","MultiX=Average","Skip=True","Sort=True")</f>
        <v>13.635693570451435</v>
      </c>
      <c r="U5061" s="43">
        <f ca="1">_xll.BInterpol('Base CDI'!$H$4:$H$28,'Base CDI'!$I$4:$I$29,S5061,"Cubic","Extrapolate=Linear","MultiX=Average","Skip=True","Sort=True")</f>
        <v>13.619165526675786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50906</v>
      </c>
      <c r="T5062" s="43">
        <f ca="1">_xll.BInterpol('Base CDI'!$H$4:$H$28,'Base CDI'!$J$4:$J$29,S5062,"Cubic","Extrapolate=Linear","MultiX=Average","Skip=True","Sort=True")</f>
        <v>13.635630642954855</v>
      </c>
      <c r="U5062" s="43">
        <f ca="1">_xll.BInterpol('Base CDI'!$H$4:$H$28,'Base CDI'!$I$4:$I$29,S5062,"Cubic","Extrapolate=Linear","MultiX=Average","Skip=True","Sort=True")</f>
        <v>13.61908344733242</v>
      </c>
    </row>
    <row r="5063" spans="16:21" x14ac:dyDescent="0.25">
      <c r="P5063" s="10">
        <v>41873</v>
      </c>
      <c r="Q5063">
        <v>34.2072</v>
      </c>
      <c r="S5063" s="42">
        <f t="shared" ca="1" si="83"/>
        <v>50907</v>
      </c>
      <c r="T5063" s="43">
        <f ca="1">_xll.BInterpol('Base CDI'!$H$4:$H$28,'Base CDI'!$J$4:$J$29,S5063,"Cubic","Extrapolate=Linear","MultiX=Average","Skip=True","Sort=True")</f>
        <v>13.635567715458274</v>
      </c>
      <c r="U5063" s="43">
        <f ca="1">_xll.BInterpol('Base CDI'!$H$4:$H$28,'Base CDI'!$I$4:$I$29,S5063,"Cubic","Extrapolate=Linear","MultiX=Average","Skip=True","Sort=True")</f>
        <v>13.619001367989055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50908</v>
      </c>
      <c r="T5064" s="43">
        <f ca="1">_xll.BInterpol('Base CDI'!$H$4:$H$28,'Base CDI'!$J$4:$J$29,S5064,"Cubic","Extrapolate=Linear","MultiX=Average","Skip=True","Sort=True")</f>
        <v>13.635504787961695</v>
      </c>
      <c r="U5064" s="43">
        <f ca="1">_xll.BInterpol('Base CDI'!$H$4:$H$28,'Base CDI'!$I$4:$I$29,S5064,"Cubic","Extrapolate=Linear","MultiX=Average","Skip=True","Sort=True")</f>
        <v>13.61891928864569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50909</v>
      </c>
      <c r="T5065" s="43">
        <f ca="1">_xll.BInterpol('Base CDI'!$H$4:$H$28,'Base CDI'!$J$4:$J$29,S5065,"Cubic","Extrapolate=Linear","MultiX=Average","Skip=True","Sort=True")</f>
        <v>13.635441860465114</v>
      </c>
      <c r="U5065" s="43">
        <f ca="1">_xll.BInterpol('Base CDI'!$H$4:$H$28,'Base CDI'!$I$4:$I$29,S5065,"Cubic","Extrapolate=Linear","MultiX=Average","Skip=True","Sort=True")</f>
        <v>13.618837209302324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50910</v>
      </c>
      <c r="T5066" s="43">
        <f ca="1">_xll.BInterpol('Base CDI'!$H$4:$H$28,'Base CDI'!$J$4:$J$29,S5066,"Cubic","Extrapolate=Linear","MultiX=Average","Skip=True","Sort=True")</f>
        <v>13.635378932968534</v>
      </c>
      <c r="U5066" s="43">
        <f ca="1">_xll.BInterpol('Base CDI'!$H$4:$H$28,'Base CDI'!$I$4:$I$29,S5066,"Cubic","Extrapolate=Linear","MultiX=Average","Skip=True","Sort=True")</f>
        <v>13.618755129958959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50911</v>
      </c>
      <c r="T5067" s="43">
        <f ca="1">_xll.BInterpol('Base CDI'!$H$4:$H$28,'Base CDI'!$J$4:$J$29,S5067,"Cubic","Extrapolate=Linear","MultiX=Average","Skip=True","Sort=True")</f>
        <v>13.635316005471955</v>
      </c>
      <c r="U5067" s="43">
        <f ca="1">_xll.BInterpol('Base CDI'!$H$4:$H$28,'Base CDI'!$I$4:$I$29,S5067,"Cubic","Extrapolate=Linear","MultiX=Average","Skip=True","Sort=True")</f>
        <v>13.618673050615595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50912</v>
      </c>
      <c r="T5068" s="43">
        <f ca="1">_xll.BInterpol('Base CDI'!$H$4:$H$28,'Base CDI'!$J$4:$J$29,S5068,"Cubic","Extrapolate=Linear","MultiX=Average","Skip=True","Sort=True")</f>
        <v>13.635253077975374</v>
      </c>
      <c r="U5068" s="43">
        <f ca="1">_xll.BInterpol('Base CDI'!$H$4:$H$28,'Base CDI'!$I$4:$I$29,S5068,"Cubic","Extrapolate=Linear","MultiX=Average","Skip=True","Sort=True")</f>
        <v>13.618590971272228</v>
      </c>
    </row>
    <row r="5069" spans="16:21" x14ac:dyDescent="0.25">
      <c r="P5069" s="10">
        <v>41883</v>
      </c>
      <c r="Q5069">
        <v>34.29101</v>
      </c>
      <c r="S5069" s="42">
        <f t="shared" ca="1" si="84"/>
        <v>50913</v>
      </c>
      <c r="T5069" s="43">
        <f ca="1">_xll.BInterpol('Base CDI'!$H$4:$H$28,'Base CDI'!$J$4:$J$29,S5069,"Cubic","Extrapolate=Linear","MultiX=Average","Skip=True","Sort=True")</f>
        <v>13.635190150478794</v>
      </c>
      <c r="U5069" s="43">
        <f ca="1">_xll.BInterpol('Base CDI'!$H$4:$H$28,'Base CDI'!$I$4:$I$29,S5069,"Cubic","Extrapolate=Linear","MultiX=Average","Skip=True","Sort=True")</f>
        <v>13.618508891928863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50914</v>
      </c>
      <c r="T5070" s="43">
        <f ca="1">_xll.BInterpol('Base CDI'!$H$4:$H$28,'Base CDI'!$J$4:$J$29,S5070,"Cubic","Extrapolate=Linear","MultiX=Average","Skip=True","Sort=True")</f>
        <v>13.635127222982215</v>
      </c>
      <c r="U5070" s="43">
        <f ca="1">_xll.BInterpol('Base CDI'!$H$4:$H$28,'Base CDI'!$I$4:$I$29,S5070,"Cubic","Extrapolate=Linear","MultiX=Average","Skip=True","Sort=True")</f>
        <v>13.618426812585499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50915</v>
      </c>
      <c r="T5071" s="43">
        <f ca="1">_xll.BInterpol('Base CDI'!$H$4:$H$28,'Base CDI'!$J$4:$J$29,S5071,"Cubic","Extrapolate=Linear","MultiX=Average","Skip=True","Sort=True")</f>
        <v>13.635064295485634</v>
      </c>
      <c r="U5071" s="43">
        <f ca="1">_xll.BInterpol('Base CDI'!$H$4:$H$28,'Base CDI'!$I$4:$I$29,S5071,"Cubic","Extrapolate=Linear","MultiX=Average","Skip=True","Sort=True")</f>
        <v>13.618344733242132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50916</v>
      </c>
      <c r="T5072" s="43">
        <f ca="1">_xll.BInterpol('Base CDI'!$H$4:$H$28,'Base CDI'!$J$4:$J$29,S5072,"Cubic","Extrapolate=Linear","MultiX=Average","Skip=True","Sort=True")</f>
        <v>13.635001367989053</v>
      </c>
      <c r="U5072" s="43">
        <f ca="1">_xll.BInterpol('Base CDI'!$H$4:$H$28,'Base CDI'!$I$4:$I$29,S5072,"Cubic","Extrapolate=Linear","MultiX=Average","Skip=True","Sort=True")</f>
        <v>13.618262653898768</v>
      </c>
    </row>
    <row r="5073" spans="16:21" x14ac:dyDescent="0.25">
      <c r="P5073" s="10">
        <v>41887</v>
      </c>
      <c r="Q5073">
        <v>34.34693</v>
      </c>
      <c r="S5073" s="42">
        <f t="shared" ca="1" si="84"/>
        <v>50917</v>
      </c>
      <c r="T5073" s="43">
        <f ca="1">_xll.BInterpol('Base CDI'!$H$4:$H$28,'Base CDI'!$J$4:$J$29,S5073,"Cubic","Extrapolate=Linear","MultiX=Average","Skip=True","Sort=True")</f>
        <v>13.634938440492474</v>
      </c>
      <c r="U5073" s="43">
        <f ca="1">_xll.BInterpol('Base CDI'!$H$4:$H$28,'Base CDI'!$I$4:$I$29,S5073,"Cubic","Extrapolate=Linear","MultiX=Average","Skip=True","Sort=True")</f>
        <v>13.618180574555403</v>
      </c>
    </row>
    <row r="5074" spans="16:21" x14ac:dyDescent="0.25">
      <c r="P5074" s="10">
        <v>41890</v>
      </c>
      <c r="Q5074">
        <v>34.36092</v>
      </c>
      <c r="S5074" s="42">
        <f t="shared" ca="1" si="84"/>
        <v>50918</v>
      </c>
      <c r="T5074" s="43">
        <f ca="1">_xll.BInterpol('Base CDI'!$H$4:$H$28,'Base CDI'!$J$4:$J$29,S5074,"Cubic","Extrapolate=Linear","MultiX=Average","Skip=True","Sort=True")</f>
        <v>13.634875512995894</v>
      </c>
      <c r="U5074" s="43">
        <f ca="1">_xll.BInterpol('Base CDI'!$H$4:$H$28,'Base CDI'!$I$4:$I$29,S5074,"Cubic","Extrapolate=Linear","MultiX=Average","Skip=True","Sort=True")</f>
        <v>13.618098495212037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50919</v>
      </c>
      <c r="T5075" s="43">
        <f ca="1">_xll.BInterpol('Base CDI'!$H$4:$H$28,'Base CDI'!$J$4:$J$29,S5075,"Cubic","Extrapolate=Linear","MultiX=Average","Skip=True","Sort=True")</f>
        <v>13.634812585499315</v>
      </c>
      <c r="U5075" s="43">
        <f ca="1">_xll.BInterpol('Base CDI'!$H$4:$H$28,'Base CDI'!$I$4:$I$29,S5075,"Cubic","Extrapolate=Linear","MultiX=Average","Skip=True","Sort=True")</f>
        <v>13.618016415868672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50920</v>
      </c>
      <c r="T5076" s="43">
        <f ca="1">_xll.BInterpol('Base CDI'!$H$4:$H$28,'Base CDI'!$J$4:$J$29,S5076,"Cubic","Extrapolate=Linear","MultiX=Average","Skip=True","Sort=True")</f>
        <v>13.634749658002734</v>
      </c>
      <c r="U5076" s="43">
        <f ca="1">_xll.BInterpol('Base CDI'!$H$4:$H$28,'Base CDI'!$I$4:$I$29,S5076,"Cubic","Extrapolate=Linear","MultiX=Average","Skip=True","Sort=True")</f>
        <v>13.617934336525307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50921</v>
      </c>
      <c r="T5077" s="43">
        <f ca="1">_xll.BInterpol('Base CDI'!$H$4:$H$28,'Base CDI'!$J$4:$J$29,S5077,"Cubic","Extrapolate=Linear","MultiX=Average","Skip=True","Sort=True")</f>
        <v>13.634686730506154</v>
      </c>
      <c r="U5077" s="43">
        <f ca="1">_xll.BInterpol('Base CDI'!$H$4:$H$28,'Base CDI'!$I$4:$I$29,S5077,"Cubic","Extrapolate=Linear","MultiX=Average","Skip=True","Sort=True")</f>
        <v>13.617852257181941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50922</v>
      </c>
      <c r="T5078" s="43">
        <f ca="1">_xll.BInterpol('Base CDI'!$H$4:$H$28,'Base CDI'!$J$4:$J$29,S5078,"Cubic","Extrapolate=Linear","MultiX=Average","Skip=True","Sort=True")</f>
        <v>13.634623803009575</v>
      </c>
      <c r="U5078" s="43">
        <f ca="1">_xll.BInterpol('Base CDI'!$H$4:$H$28,'Base CDI'!$I$4:$I$29,S5078,"Cubic","Extrapolate=Linear","MultiX=Average","Skip=True","Sort=True")</f>
        <v>13.617770177838576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50923</v>
      </c>
      <c r="T5079" s="43">
        <f ca="1">_xll.BInterpol('Base CDI'!$H$4:$H$28,'Base CDI'!$J$4:$J$29,S5079,"Cubic","Extrapolate=Linear","MultiX=Average","Skip=True","Sort=True")</f>
        <v>13.634560875512994</v>
      </c>
      <c r="U5079" s="43">
        <f ca="1">_xll.BInterpol('Base CDI'!$H$4:$H$28,'Base CDI'!$I$4:$I$29,S5079,"Cubic","Extrapolate=Linear","MultiX=Average","Skip=True","Sort=True")</f>
        <v>13.617688098495211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50924</v>
      </c>
      <c r="T5080" s="43">
        <f ca="1">_xll.BInterpol('Base CDI'!$H$4:$H$28,'Base CDI'!$J$4:$J$29,S5080,"Cubic","Extrapolate=Linear","MultiX=Average","Skip=True","Sort=True")</f>
        <v>13.634497948016413</v>
      </c>
      <c r="U5080" s="43">
        <f ca="1">_xll.BInterpol('Base CDI'!$H$4:$H$28,'Base CDI'!$I$4:$I$29,S5080,"Cubic","Extrapolate=Linear","MultiX=Average","Skip=True","Sort=True")</f>
        <v>13.617606019151845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50925</v>
      </c>
      <c r="T5081" s="43">
        <f ca="1">_xll.BInterpol('Base CDI'!$H$4:$H$28,'Base CDI'!$J$4:$J$29,S5081,"Cubic","Extrapolate=Linear","MultiX=Average","Skip=True","Sort=True")</f>
        <v>13.634435020519835</v>
      </c>
      <c r="U5081" s="43">
        <f ca="1">_xll.BInterpol('Base CDI'!$H$4:$H$28,'Base CDI'!$I$4:$I$29,S5081,"Cubic","Extrapolate=Linear","MultiX=Average","Skip=True","Sort=True")</f>
        <v>13.61752393980848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50926</v>
      </c>
      <c r="T5082" s="43">
        <f ca="1">_xll.BInterpol('Base CDI'!$H$4:$H$28,'Base CDI'!$J$4:$J$29,S5082,"Cubic","Extrapolate=Linear","MultiX=Average","Skip=True","Sort=True")</f>
        <v>13.634372093023254</v>
      </c>
      <c r="U5082" s="43">
        <f ca="1">_xll.BInterpol('Base CDI'!$H$4:$H$28,'Base CDI'!$I$4:$I$29,S5082,"Cubic","Extrapolate=Linear","MultiX=Average","Skip=True","Sort=True")</f>
        <v>13.617441860465116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50927</v>
      </c>
      <c r="T5083" s="43">
        <f ca="1">_xll.BInterpol('Base CDI'!$H$4:$H$28,'Base CDI'!$J$4:$J$29,S5083,"Cubic","Extrapolate=Linear","MultiX=Average","Skip=True","Sort=True")</f>
        <v>13.634309165526673</v>
      </c>
      <c r="U5083" s="43">
        <f ca="1">_xll.BInterpol('Base CDI'!$H$4:$H$28,'Base CDI'!$I$4:$I$29,S5083,"Cubic","Extrapolate=Linear","MultiX=Average","Skip=True","Sort=True")</f>
        <v>13.617359781121749</v>
      </c>
    </row>
    <row r="5084" spans="16:21" x14ac:dyDescent="0.25">
      <c r="P5084" s="10">
        <v>41904</v>
      </c>
      <c r="Q5084">
        <v>34.50121</v>
      </c>
      <c r="S5084" s="42">
        <f t="shared" ca="1" si="84"/>
        <v>50928</v>
      </c>
      <c r="T5084" s="43">
        <f ca="1">_xll.BInterpol('Base CDI'!$H$4:$H$28,'Base CDI'!$J$4:$J$29,S5084,"Cubic","Extrapolate=Linear","MultiX=Average","Skip=True","Sort=True")</f>
        <v>13.634246238030094</v>
      </c>
      <c r="U5084" s="43">
        <f ca="1">_xll.BInterpol('Base CDI'!$H$4:$H$28,'Base CDI'!$I$4:$I$29,S5084,"Cubic","Extrapolate=Linear","MultiX=Average","Skip=True","Sort=True")</f>
        <v>13.617277701778384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50929</v>
      </c>
      <c r="T5085" s="43">
        <f ca="1">_xll.BInterpol('Base CDI'!$H$4:$H$28,'Base CDI'!$J$4:$J$29,S5085,"Cubic","Extrapolate=Linear","MultiX=Average","Skip=True","Sort=True")</f>
        <v>13.634183310533514</v>
      </c>
      <c r="U5085" s="43">
        <f ca="1">_xll.BInterpol('Base CDI'!$H$4:$H$28,'Base CDI'!$I$4:$I$29,S5085,"Cubic","Extrapolate=Linear","MultiX=Average","Skip=True","Sort=True")</f>
        <v>13.61719562243502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50930</v>
      </c>
      <c r="T5086" s="43">
        <f ca="1">_xll.BInterpol('Base CDI'!$H$4:$H$28,'Base CDI'!$J$4:$J$29,S5086,"Cubic","Extrapolate=Linear","MultiX=Average","Skip=True","Sort=True")</f>
        <v>13.634120383036933</v>
      </c>
      <c r="U5086" s="43">
        <f ca="1">_xll.BInterpol('Base CDI'!$H$4:$H$28,'Base CDI'!$I$4:$I$29,S5086,"Cubic","Extrapolate=Linear","MultiX=Average","Skip=True","Sort=True")</f>
        <v>13.617113543091655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50931</v>
      </c>
      <c r="T5087" s="43">
        <f ca="1">_xll.BInterpol('Base CDI'!$H$4:$H$28,'Base CDI'!$J$4:$J$29,S5087,"Cubic","Extrapolate=Linear","MultiX=Average","Skip=True","Sort=True")</f>
        <v>13.634057455540354</v>
      </c>
      <c r="U5087" s="43">
        <f ca="1">_xll.BInterpol('Base CDI'!$H$4:$H$28,'Base CDI'!$I$4:$I$29,S5087,"Cubic","Extrapolate=Linear","MultiX=Average","Skip=True","Sort=True")</f>
        <v>13.617031463748289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50932</v>
      </c>
      <c r="T5088" s="43">
        <f ca="1">_xll.BInterpol('Base CDI'!$H$4:$H$28,'Base CDI'!$J$4:$J$29,S5088,"Cubic","Extrapolate=Linear","MultiX=Average","Skip=True","Sort=True")</f>
        <v>13.633994528043774</v>
      </c>
      <c r="U5088" s="43">
        <f ca="1">_xll.BInterpol('Base CDI'!$H$4:$H$28,'Base CDI'!$I$4:$I$29,S5088,"Cubic","Extrapolate=Linear","MultiX=Average","Skip=True","Sort=True")</f>
        <v>13.616949384404924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50933</v>
      </c>
      <c r="T5089" s="43">
        <f ca="1">_xll.BInterpol('Base CDI'!$H$4:$H$28,'Base CDI'!$J$4:$J$29,S5089,"Cubic","Extrapolate=Linear","MultiX=Average","Skip=True","Sort=True")</f>
        <v>13.633931600547193</v>
      </c>
      <c r="U5089" s="43">
        <f ca="1">_xll.BInterpol('Base CDI'!$H$4:$H$28,'Base CDI'!$I$4:$I$29,S5089,"Cubic","Extrapolate=Linear","MultiX=Average","Skip=True","Sort=True")</f>
        <v>13.616867305061559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50934</v>
      </c>
      <c r="T5090" s="43">
        <f ca="1">_xll.BInterpol('Base CDI'!$H$4:$H$28,'Base CDI'!$J$4:$J$29,S5090,"Cubic","Extrapolate=Linear","MultiX=Average","Skip=True","Sort=True")</f>
        <v>13.633868673050614</v>
      </c>
      <c r="U5090" s="43">
        <f ca="1">_xll.BInterpol('Base CDI'!$H$4:$H$28,'Base CDI'!$I$4:$I$29,S5090,"Cubic","Extrapolate=Linear","MultiX=Average","Skip=True","Sort=True")</f>
        <v>13.616785225718193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50935</v>
      </c>
      <c r="T5091" s="43">
        <f ca="1">_xll.BInterpol('Base CDI'!$H$4:$H$28,'Base CDI'!$J$4:$J$29,S5091,"Cubic","Extrapolate=Linear","MultiX=Average","Skip=True","Sort=True")</f>
        <v>13.633805745554033</v>
      </c>
      <c r="U5091" s="43">
        <f ca="1">_xll.BInterpol('Base CDI'!$H$4:$H$28,'Base CDI'!$I$4:$I$29,S5091,"Cubic","Extrapolate=Linear","MultiX=Average","Skip=True","Sort=True")</f>
        <v>13.616703146374828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50936</v>
      </c>
      <c r="T5092" s="43">
        <f ca="1">_xll.BInterpol('Base CDI'!$H$4:$H$28,'Base CDI'!$J$4:$J$29,S5092,"Cubic","Extrapolate=Linear","MultiX=Average","Skip=True","Sort=True")</f>
        <v>13.633742818057454</v>
      </c>
      <c r="U5092" s="43">
        <f ca="1">_xll.BInterpol('Base CDI'!$H$4:$H$28,'Base CDI'!$I$4:$I$29,S5092,"Cubic","Extrapolate=Linear","MultiX=Average","Skip=True","Sort=True")</f>
        <v>13.616621067031463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50937</v>
      </c>
      <c r="T5093" s="43">
        <f ca="1">_xll.BInterpol('Base CDI'!$H$4:$H$28,'Base CDI'!$J$4:$J$29,S5093,"Cubic","Extrapolate=Linear","MultiX=Average","Skip=True","Sort=True")</f>
        <v>13.633679890560874</v>
      </c>
      <c r="U5093" s="43">
        <f ca="1">_xll.BInterpol('Base CDI'!$H$4:$H$28,'Base CDI'!$I$4:$I$29,S5093,"Cubic","Extrapolate=Linear","MultiX=Average","Skip=True","Sort=True")</f>
        <v>13.616538987688097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50938</v>
      </c>
      <c r="T5094" s="43">
        <f ca="1">_xll.BInterpol('Base CDI'!$H$4:$H$28,'Base CDI'!$J$4:$J$29,S5094,"Cubic","Extrapolate=Linear","MultiX=Average","Skip=True","Sort=True")</f>
        <v>13.633616963064293</v>
      </c>
      <c r="U5094" s="43">
        <f ca="1">_xll.BInterpol('Base CDI'!$H$4:$H$28,'Base CDI'!$I$4:$I$29,S5094,"Cubic","Extrapolate=Linear","MultiX=Average","Skip=True","Sort=True")</f>
        <v>13.616456908344732</v>
      </c>
    </row>
    <row r="5095" spans="16:21" x14ac:dyDescent="0.25">
      <c r="P5095" s="10">
        <v>41919</v>
      </c>
      <c r="Q5095">
        <v>34.65625</v>
      </c>
      <c r="S5095" s="42">
        <f t="shared" ca="1" si="84"/>
        <v>50939</v>
      </c>
      <c r="T5095" s="43">
        <f ca="1">_xll.BInterpol('Base CDI'!$H$4:$H$28,'Base CDI'!$J$4:$J$29,S5095,"Cubic","Extrapolate=Linear","MultiX=Average","Skip=True","Sort=True")</f>
        <v>13.633554035567714</v>
      </c>
      <c r="U5095" s="43">
        <f ca="1">_xll.BInterpol('Base CDI'!$H$4:$H$28,'Base CDI'!$I$4:$I$29,S5095,"Cubic","Extrapolate=Linear","MultiX=Average","Skip=True","Sort=True")</f>
        <v>13.616374829001368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50940</v>
      </c>
      <c r="T5096" s="43">
        <f ca="1">_xll.BInterpol('Base CDI'!$H$4:$H$28,'Base CDI'!$J$4:$J$29,S5096,"Cubic","Extrapolate=Linear","MultiX=Average","Skip=True","Sort=True")</f>
        <v>13.633491108071134</v>
      </c>
      <c r="U5096" s="43">
        <f ca="1">_xll.BInterpol('Base CDI'!$H$4:$H$28,'Base CDI'!$I$4:$I$29,S5096,"Cubic","Extrapolate=Linear","MultiX=Average","Skip=True","Sort=True")</f>
        <v>13.616292749658001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50941</v>
      </c>
      <c r="T5097" s="43">
        <f ca="1">_xll.BInterpol('Base CDI'!$H$4:$H$28,'Base CDI'!$J$4:$J$29,S5097,"Cubic","Extrapolate=Linear","MultiX=Average","Skip=True","Sort=True")</f>
        <v>13.633428180574553</v>
      </c>
      <c r="U5097" s="43">
        <f ca="1">_xll.BInterpol('Base CDI'!$H$4:$H$28,'Base CDI'!$I$4:$I$29,S5097,"Cubic","Extrapolate=Linear","MultiX=Average","Skip=True","Sort=True")</f>
        <v>13.616210670314636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50942</v>
      </c>
      <c r="T5098" s="43">
        <f ca="1">_xll.BInterpol('Base CDI'!$H$4:$H$28,'Base CDI'!$J$4:$J$29,S5098,"Cubic","Extrapolate=Linear","MultiX=Average","Skip=True","Sort=True")</f>
        <v>13.633365253077974</v>
      </c>
      <c r="U5098" s="43">
        <f ca="1">_xll.BInterpol('Base CDI'!$H$4:$H$28,'Base CDI'!$I$4:$I$29,S5098,"Cubic","Extrapolate=Linear","MultiX=Average","Skip=True","Sort=True")</f>
        <v>13.616128590971272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50943</v>
      </c>
      <c r="T5099" s="43">
        <f ca="1">_xll.BInterpol('Base CDI'!$H$4:$H$28,'Base CDI'!$J$4:$J$29,S5099,"Cubic","Extrapolate=Linear","MultiX=Average","Skip=True","Sort=True")</f>
        <v>13.633302325581393</v>
      </c>
      <c r="U5099" s="43">
        <f ca="1">_xll.BInterpol('Base CDI'!$H$4:$H$28,'Base CDI'!$I$4:$I$29,S5099,"Cubic","Extrapolate=Linear","MultiX=Average","Skip=True","Sort=True")</f>
        <v>13.616046511627905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50944</v>
      </c>
      <c r="T5100" s="43">
        <f ca="1">_xll.BInterpol('Base CDI'!$H$4:$H$28,'Base CDI'!$J$4:$J$29,S5100,"Cubic","Extrapolate=Linear","MultiX=Average","Skip=True","Sort=True")</f>
        <v>13.633239398084813</v>
      </c>
      <c r="U5100" s="43">
        <f ca="1">_xll.BInterpol('Base CDI'!$H$4:$H$28,'Base CDI'!$I$4:$I$29,S5100,"Cubic","Extrapolate=Linear","MultiX=Average","Skip=True","Sort=True")</f>
        <v>13.615964432284541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50945</v>
      </c>
      <c r="T5101" s="43">
        <f ca="1">_xll.BInterpol('Base CDI'!$H$4:$H$28,'Base CDI'!$J$4:$J$29,S5101,"Cubic","Extrapolate=Linear","MultiX=Average","Skip=True","Sort=True")</f>
        <v>13.633176470588234</v>
      </c>
      <c r="U5101" s="43">
        <f ca="1">_xll.BInterpol('Base CDI'!$H$4:$H$28,'Base CDI'!$I$4:$I$29,S5101,"Cubic","Extrapolate=Linear","MultiX=Average","Skip=True","Sort=True")</f>
        <v>13.615882352941176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50946</v>
      </c>
      <c r="T5102" s="43">
        <f ca="1">_xll.BInterpol('Base CDI'!$H$4:$H$28,'Base CDI'!$J$4:$J$29,S5102,"Cubic","Extrapolate=Linear","MultiX=Average","Skip=True","Sort=True")</f>
        <v>13.633113543091653</v>
      </c>
      <c r="U5102" s="43">
        <f ca="1">_xll.BInterpol('Base CDI'!$H$4:$H$28,'Base CDI'!$I$4:$I$29,S5102,"Cubic","Extrapolate=Linear","MultiX=Average","Skip=True","Sort=True")</f>
        <v>13.615800273597809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50947</v>
      </c>
      <c r="T5103" s="43">
        <f ca="1">_xll.BInterpol('Base CDI'!$H$4:$H$28,'Base CDI'!$J$4:$J$29,S5103,"Cubic","Extrapolate=Linear","MultiX=Average","Skip=True","Sort=True")</f>
        <v>13.633050615595073</v>
      </c>
      <c r="U5103" s="43">
        <f ca="1">_xll.BInterpol('Base CDI'!$H$4:$H$28,'Base CDI'!$I$4:$I$29,S5103,"Cubic","Extrapolate=Linear","MultiX=Average","Skip=True","Sort=True")</f>
        <v>13.615718194254445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50948</v>
      </c>
      <c r="T5104" s="43">
        <f ca="1">_xll.BInterpol('Base CDI'!$H$4:$H$28,'Base CDI'!$J$4:$J$29,S5104,"Cubic","Extrapolate=Linear","MultiX=Average","Skip=True","Sort=True")</f>
        <v>13.632987688098494</v>
      </c>
      <c r="U5104" s="43">
        <f ca="1">_xll.BInterpol('Base CDI'!$H$4:$H$28,'Base CDI'!$I$4:$I$29,S5104,"Cubic","Extrapolate=Linear","MultiX=Average","Skip=True","Sort=True")</f>
        <v>13.61563611491108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50949</v>
      </c>
      <c r="T5105" s="43">
        <f ca="1">_xll.BInterpol('Base CDI'!$H$4:$H$28,'Base CDI'!$J$4:$J$29,S5105,"Cubic","Extrapolate=Linear","MultiX=Average","Skip=True","Sort=True")</f>
        <v>13.632924760601913</v>
      </c>
      <c r="U5105" s="43">
        <f ca="1">_xll.BInterpol('Base CDI'!$H$4:$H$28,'Base CDI'!$I$4:$I$29,S5105,"Cubic","Extrapolate=Linear","MultiX=Average","Skip=True","Sort=True")</f>
        <v>13.615554035567714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50950</v>
      </c>
      <c r="T5106" s="43">
        <f ca="1">_xll.BInterpol('Base CDI'!$H$4:$H$28,'Base CDI'!$J$4:$J$29,S5106,"Cubic","Extrapolate=Linear","MultiX=Average","Skip=True","Sort=True")</f>
        <v>13.632861833105332</v>
      </c>
      <c r="U5106" s="43">
        <f ca="1">_xll.BInterpol('Base CDI'!$H$4:$H$28,'Base CDI'!$I$4:$I$29,S5106,"Cubic","Extrapolate=Linear","MultiX=Average","Skip=True","Sort=True")</f>
        <v>13.615471956224349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50951</v>
      </c>
      <c r="T5107" s="43">
        <f ca="1">_xll.BInterpol('Base CDI'!$H$4:$H$28,'Base CDI'!$J$4:$J$29,S5107,"Cubic","Extrapolate=Linear","MultiX=Average","Skip=True","Sort=True")</f>
        <v>13.632798905608754</v>
      </c>
      <c r="U5107" s="43">
        <f ca="1">_xll.BInterpol('Base CDI'!$H$4:$H$28,'Base CDI'!$I$4:$I$29,S5107,"Cubic","Extrapolate=Linear","MultiX=Average","Skip=True","Sort=True")</f>
        <v>13.615389876880984</v>
      </c>
    </row>
    <row r="5108" spans="16:21" x14ac:dyDescent="0.25">
      <c r="P5108" s="10">
        <v>41936</v>
      </c>
      <c r="Q5108">
        <v>34.84066</v>
      </c>
      <c r="S5108" s="42">
        <f t="shared" ca="1" si="84"/>
        <v>50952</v>
      </c>
      <c r="T5108" s="43">
        <f ca="1">_xll.BInterpol('Base CDI'!$H$4:$H$28,'Base CDI'!$J$4:$J$29,S5108,"Cubic","Extrapolate=Linear","MultiX=Average","Skip=True","Sort=True")</f>
        <v>13.632735978112173</v>
      </c>
      <c r="U5108" s="43">
        <f ca="1">_xll.BInterpol('Base CDI'!$H$4:$H$28,'Base CDI'!$I$4:$I$29,S5108,"Cubic","Extrapolate=Linear","MultiX=Average","Skip=True","Sort=True")</f>
        <v>13.615307797537618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50953</v>
      </c>
      <c r="T5109" s="43">
        <f ca="1">_xll.BInterpol('Base CDI'!$H$4:$H$28,'Base CDI'!$J$4:$J$29,S5109,"Cubic","Extrapolate=Linear","MultiX=Average","Skip=True","Sort=True")</f>
        <v>13.632673050615594</v>
      </c>
      <c r="U5109" s="43">
        <f ca="1">_xll.BInterpol('Base CDI'!$H$4:$H$28,'Base CDI'!$I$4:$I$29,S5109,"Cubic","Extrapolate=Linear","MultiX=Average","Skip=True","Sort=True")</f>
        <v>13.615225718194253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50954</v>
      </c>
      <c r="T5110" s="43">
        <f ca="1">_xll.BInterpol('Base CDI'!$H$4:$H$28,'Base CDI'!$J$4:$J$29,S5110,"Cubic","Extrapolate=Linear","MultiX=Average","Skip=True","Sort=True")</f>
        <v>13.632610123119013</v>
      </c>
      <c r="U5110" s="43">
        <f ca="1">_xll.BInterpol('Base CDI'!$H$4:$H$28,'Base CDI'!$I$4:$I$29,S5110,"Cubic","Extrapolate=Linear","MultiX=Average","Skip=True","Sort=True")</f>
        <v>13.615143638850888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50955</v>
      </c>
      <c r="T5111" s="43">
        <f ca="1">_xll.BInterpol('Base CDI'!$H$4:$H$28,'Base CDI'!$J$4:$J$29,S5111,"Cubic","Extrapolate=Linear","MultiX=Average","Skip=True","Sort=True")</f>
        <v>13.632547195622433</v>
      </c>
      <c r="U5111" s="43">
        <f ca="1">_xll.BInterpol('Base CDI'!$H$4:$H$28,'Base CDI'!$I$4:$I$29,S5111,"Cubic","Extrapolate=Linear","MultiX=Average","Skip=True","Sort=True")</f>
        <v>13.615061559507522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50956</v>
      </c>
      <c r="T5112" s="43">
        <f ca="1">_xll.BInterpol('Base CDI'!$H$4:$H$28,'Base CDI'!$J$4:$J$29,S5112,"Cubic","Extrapolate=Linear","MultiX=Average","Skip=True","Sort=True")</f>
        <v>13.632484268125854</v>
      </c>
      <c r="U5112" s="43">
        <f ca="1">_xll.BInterpol('Base CDI'!$H$4:$H$28,'Base CDI'!$I$4:$I$29,S5112,"Cubic","Extrapolate=Linear","MultiX=Average","Skip=True","Sort=True")</f>
        <v>13.614979480164157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50957</v>
      </c>
      <c r="T5113" s="43">
        <f ca="1">_xll.BInterpol('Base CDI'!$H$4:$H$28,'Base CDI'!$J$4:$J$29,S5113,"Cubic","Extrapolate=Linear","MultiX=Average","Skip=True","Sort=True")</f>
        <v>13.632421340629273</v>
      </c>
      <c r="U5113" s="43">
        <f ca="1">_xll.BInterpol('Base CDI'!$H$4:$H$28,'Base CDI'!$I$4:$I$29,S5113,"Cubic","Extrapolate=Linear","MultiX=Average","Skip=True","Sort=True")</f>
        <v>13.614897400820793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50958</v>
      </c>
      <c r="T5114" s="43">
        <f ca="1">_xll.BInterpol('Base CDI'!$H$4:$H$28,'Base CDI'!$J$4:$J$29,S5114,"Cubic","Extrapolate=Linear","MultiX=Average","Skip=True","Sort=True")</f>
        <v>13.632358413132692</v>
      </c>
      <c r="U5114" s="43">
        <f ca="1">_xll.BInterpol('Base CDI'!$H$4:$H$28,'Base CDI'!$I$4:$I$29,S5114,"Cubic","Extrapolate=Linear","MultiX=Average","Skip=True","Sort=True")</f>
        <v>13.614815321477428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50959</v>
      </c>
      <c r="T5115" s="43">
        <f ca="1">_xll.BInterpol('Base CDI'!$H$4:$H$28,'Base CDI'!$J$4:$J$29,S5115,"Cubic","Extrapolate=Linear","MultiX=Average","Skip=True","Sort=True")</f>
        <v>13.632295485636114</v>
      </c>
      <c r="U5115" s="43">
        <f ca="1">_xll.BInterpol('Base CDI'!$H$4:$H$28,'Base CDI'!$I$4:$I$29,S5115,"Cubic","Extrapolate=Linear","MultiX=Average","Skip=True","Sort=True")</f>
        <v>13.614733242134061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50960</v>
      </c>
      <c r="T5116" s="43">
        <f ca="1">_xll.BInterpol('Base CDI'!$H$4:$H$28,'Base CDI'!$J$4:$J$29,S5116,"Cubic","Extrapolate=Linear","MultiX=Average","Skip=True","Sort=True")</f>
        <v>13.632232558139533</v>
      </c>
      <c r="U5116" s="43">
        <f ca="1">_xll.BInterpol('Base CDI'!$H$4:$H$28,'Base CDI'!$I$4:$I$29,S5116,"Cubic","Extrapolate=Linear","MultiX=Average","Skip=True","Sort=True")</f>
        <v>13.614651162790697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50961</v>
      </c>
      <c r="T5117" s="43">
        <f ca="1">_xll.BInterpol('Base CDI'!$H$4:$H$28,'Base CDI'!$J$4:$J$29,S5117,"Cubic","Extrapolate=Linear","MultiX=Average","Skip=True","Sort=True")</f>
        <v>13.632169630642952</v>
      </c>
      <c r="U5117" s="43">
        <f ca="1">_xll.BInterpol('Base CDI'!$H$4:$H$28,'Base CDI'!$I$4:$I$29,S5117,"Cubic","Extrapolate=Linear","MultiX=Average","Skip=True","Sort=True")</f>
        <v>13.614569083447332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50962</v>
      </c>
      <c r="T5118" s="43">
        <f ca="1">_xll.BInterpol('Base CDI'!$H$4:$H$28,'Base CDI'!$J$4:$J$29,S5118,"Cubic","Extrapolate=Linear","MultiX=Average","Skip=True","Sort=True")</f>
        <v>13.632106703146373</v>
      </c>
      <c r="U5118" s="43">
        <f ca="1">_xll.BInterpol('Base CDI'!$H$4:$H$28,'Base CDI'!$I$4:$I$29,S5118,"Cubic","Extrapolate=Linear","MultiX=Average","Skip=True","Sort=True")</f>
        <v>13.614487004103966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50963</v>
      </c>
      <c r="T5119" s="43">
        <f ca="1">_xll.BInterpol('Base CDI'!$H$4:$H$28,'Base CDI'!$J$4:$J$29,S5119,"Cubic","Extrapolate=Linear","MultiX=Average","Skip=True","Sort=True")</f>
        <v>13.632043775649793</v>
      </c>
      <c r="U5119" s="43">
        <f ca="1">_xll.BInterpol('Base CDI'!$H$4:$H$28,'Base CDI'!$I$4:$I$29,S5119,"Cubic","Extrapolate=Linear","MultiX=Average","Skip=True","Sort=True")</f>
        <v>13.614404924760601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50964</v>
      </c>
      <c r="T5120" s="43">
        <f ca="1">_xll.BInterpol('Base CDI'!$H$4:$H$28,'Base CDI'!$J$4:$J$29,S5120,"Cubic","Extrapolate=Linear","MultiX=Average","Skip=True","Sort=True")</f>
        <v>13.631980848153212</v>
      </c>
      <c r="U5120" s="43">
        <f ca="1">_xll.BInterpol('Base CDI'!$H$4:$H$28,'Base CDI'!$I$4:$I$29,S5120,"Cubic","Extrapolate=Linear","MultiX=Average","Skip=True","Sort=True")</f>
        <v>13.614322845417236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50965</v>
      </c>
      <c r="T5121" s="43">
        <f ca="1">_xll.BInterpol('Base CDI'!$H$4:$H$28,'Base CDI'!$J$4:$J$29,S5121,"Cubic","Extrapolate=Linear","MultiX=Average","Skip=True","Sort=True")</f>
        <v>13.631917920656633</v>
      </c>
      <c r="U5121" s="43">
        <f ca="1">_xll.BInterpol('Base CDI'!$H$4:$H$28,'Base CDI'!$I$4:$I$29,S5121,"Cubic","Extrapolate=Linear","MultiX=Average","Skip=True","Sort=True")</f>
        <v>13.61424076607387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50966</v>
      </c>
      <c r="T5122" s="43">
        <f ca="1">_xll.BInterpol('Base CDI'!$H$4:$H$28,'Base CDI'!$J$4:$J$29,S5122,"Cubic","Extrapolate=Linear","MultiX=Average","Skip=True","Sort=True")</f>
        <v>13.631854993160053</v>
      </c>
      <c r="U5122" s="43">
        <f ca="1">_xll.BInterpol('Base CDI'!$H$4:$H$28,'Base CDI'!$I$4:$I$29,S5122,"Cubic","Extrapolate=Linear","MultiX=Average","Skip=True","Sort=True")</f>
        <v>13.614158686730505</v>
      </c>
    </row>
    <row r="5123" spans="16:21" x14ac:dyDescent="0.25">
      <c r="P5123" s="10">
        <v>41957</v>
      </c>
      <c r="Q5123">
        <v>35.05809</v>
      </c>
      <c r="S5123" s="42">
        <f t="shared" ca="1" si="84"/>
        <v>50967</v>
      </c>
      <c r="T5123" s="43">
        <f ca="1">_xll.BInterpol('Base CDI'!$H$4:$H$28,'Base CDI'!$J$4:$J$29,S5123,"Cubic","Extrapolate=Linear","MultiX=Average","Skip=True","Sort=True")</f>
        <v>13.631792065663472</v>
      </c>
      <c r="U5123" s="43">
        <f ca="1">_xll.BInterpol('Base CDI'!$H$4:$H$28,'Base CDI'!$I$4:$I$29,S5123,"Cubic","Extrapolate=Linear","MultiX=Average","Skip=True","Sort=True")</f>
        <v>13.61407660738714</v>
      </c>
    </row>
    <row r="5124" spans="16:21" x14ac:dyDescent="0.25">
      <c r="P5124" s="10">
        <v>41960</v>
      </c>
      <c r="Q5124">
        <v>35.07273</v>
      </c>
      <c r="S5124" s="42">
        <f t="shared" ca="1" si="84"/>
        <v>50968</v>
      </c>
      <c r="T5124" s="43">
        <f ca="1">_xll.BInterpol('Base CDI'!$H$4:$H$28,'Base CDI'!$J$4:$J$29,S5124,"Cubic","Extrapolate=Linear","MultiX=Average","Skip=True","Sort=True")</f>
        <v>13.631729138166893</v>
      </c>
      <c r="U5124" s="43">
        <f ca="1">_xll.BInterpol('Base CDI'!$H$4:$H$28,'Base CDI'!$I$4:$I$29,S5124,"Cubic","Extrapolate=Linear","MultiX=Average","Skip=True","Sort=True")</f>
        <v>13.613994528043774</v>
      </c>
    </row>
    <row r="5125" spans="16:21" x14ac:dyDescent="0.25">
      <c r="P5125" s="10">
        <v>41961</v>
      </c>
      <c r="Q5125">
        <v>35.08737</v>
      </c>
      <c r="S5125" s="42">
        <f t="shared" ca="1" si="84"/>
        <v>50969</v>
      </c>
      <c r="T5125" s="43">
        <f ca="1">_xll.BInterpol('Base CDI'!$H$4:$H$28,'Base CDI'!$J$4:$J$29,S5125,"Cubic","Extrapolate=Linear","MultiX=Average","Skip=True","Sort=True")</f>
        <v>13.631666210670312</v>
      </c>
      <c r="U5125" s="43">
        <f ca="1">_xll.BInterpol('Base CDI'!$H$4:$H$28,'Base CDI'!$I$4:$I$29,S5125,"Cubic","Extrapolate=Linear","MultiX=Average","Skip=True","Sort=True")</f>
        <v>13.613912448700409</v>
      </c>
    </row>
    <row r="5126" spans="16:21" x14ac:dyDescent="0.25">
      <c r="P5126" s="10">
        <v>41962</v>
      </c>
      <c r="Q5126">
        <v>35.10201</v>
      </c>
      <c r="S5126" s="42">
        <f t="shared" ca="1" si="84"/>
        <v>50970</v>
      </c>
      <c r="T5126" s="43">
        <f ca="1">_xll.BInterpol('Base CDI'!$H$4:$H$28,'Base CDI'!$J$4:$J$29,S5126,"Cubic","Extrapolate=Linear","MultiX=Average","Skip=True","Sort=True")</f>
        <v>13.631603283173733</v>
      </c>
      <c r="U5126" s="43">
        <f ca="1">_xll.BInterpol('Base CDI'!$H$4:$H$28,'Base CDI'!$I$4:$I$29,S5126,"Cubic","Extrapolate=Linear","MultiX=Average","Skip=True","Sort=True")</f>
        <v>13.613830369357045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50971</v>
      </c>
      <c r="T5127" s="43">
        <f ca="1">_xll.BInterpol('Base CDI'!$H$4:$H$28,'Base CDI'!$J$4:$J$29,S5127,"Cubic","Extrapolate=Linear","MultiX=Average","Skip=True","Sort=True")</f>
        <v>13.631540355677153</v>
      </c>
      <c r="U5127" s="43">
        <f ca="1">_xll.BInterpol('Base CDI'!$H$4:$H$28,'Base CDI'!$I$4:$I$29,S5127,"Cubic","Extrapolate=Linear","MultiX=Average","Skip=True","Sort=True")</f>
        <v>13.613748290013678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50972</v>
      </c>
      <c r="T5128" s="43">
        <f ca="1">_xll.BInterpol('Base CDI'!$H$4:$H$28,'Base CDI'!$J$4:$J$29,S5128,"Cubic","Extrapolate=Linear","MultiX=Average","Skip=True","Sort=True")</f>
        <v>13.631477428180572</v>
      </c>
      <c r="U5128" s="43">
        <f ca="1">_xll.BInterpol('Base CDI'!$H$4:$H$28,'Base CDI'!$I$4:$I$29,S5128,"Cubic","Extrapolate=Linear","MultiX=Average","Skip=True","Sort=True")</f>
        <v>13.613666210670313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50973</v>
      </c>
      <c r="T5129" s="43">
        <f ca="1">_xll.BInterpol('Base CDI'!$H$4:$H$28,'Base CDI'!$J$4:$J$29,S5129,"Cubic","Extrapolate=Linear","MultiX=Average","Skip=True","Sort=True")</f>
        <v>13.631414500683993</v>
      </c>
      <c r="U5129" s="43">
        <f ca="1">_xll.BInterpol('Base CDI'!$H$4:$H$28,'Base CDI'!$I$4:$I$29,S5129,"Cubic","Extrapolate=Linear","MultiX=Average","Skip=True","Sort=True")</f>
        <v>13.613584131326949</v>
      </c>
    </row>
    <row r="5130" spans="16:21" x14ac:dyDescent="0.25">
      <c r="P5130" s="10">
        <v>41968</v>
      </c>
      <c r="Q5130">
        <v>35.16066</v>
      </c>
      <c r="S5130" s="42">
        <f t="shared" ca="1" si="84"/>
        <v>50974</v>
      </c>
      <c r="T5130" s="43">
        <f ca="1">_xll.BInterpol('Base CDI'!$H$4:$H$28,'Base CDI'!$J$4:$J$29,S5130,"Cubic","Extrapolate=Linear","MultiX=Average","Skip=True","Sort=True")</f>
        <v>13.631351573187413</v>
      </c>
      <c r="U5130" s="43">
        <f ca="1">_xll.BInterpol('Base CDI'!$H$4:$H$28,'Base CDI'!$I$4:$I$29,S5130,"Cubic","Extrapolate=Linear","MultiX=Average","Skip=True","Sort=True")</f>
        <v>13.613502051983582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50975</v>
      </c>
      <c r="T5131" s="43">
        <f ca="1">_xll.BInterpol('Base CDI'!$H$4:$H$28,'Base CDI'!$J$4:$J$29,S5131,"Cubic","Extrapolate=Linear","MultiX=Average","Skip=True","Sort=True")</f>
        <v>13.631288645690832</v>
      </c>
      <c r="U5131" s="43">
        <f ca="1">_xll.BInterpol('Base CDI'!$H$4:$H$28,'Base CDI'!$I$4:$I$29,S5131,"Cubic","Extrapolate=Linear","MultiX=Average","Skip=True","Sort=True")</f>
        <v>13.613419972640218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50976</v>
      </c>
      <c r="T5132" s="43">
        <f ca="1">_xll.BInterpol('Base CDI'!$H$4:$H$28,'Base CDI'!$J$4:$J$29,S5132,"Cubic","Extrapolate=Linear","MultiX=Average","Skip=True","Sort=True")</f>
        <v>13.631225718194253</v>
      </c>
      <c r="U5132" s="43">
        <f ca="1">_xll.BInterpol('Base CDI'!$H$4:$H$28,'Base CDI'!$I$4:$I$29,S5132,"Cubic","Extrapolate=Linear","MultiX=Average","Skip=True","Sort=True")</f>
        <v>13.613337893296853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50977</v>
      </c>
      <c r="T5133" s="43">
        <f ca="1">_xll.BInterpol('Base CDI'!$H$4:$H$28,'Base CDI'!$J$4:$J$29,S5133,"Cubic","Extrapolate=Linear","MultiX=Average","Skip=True","Sort=True")</f>
        <v>13.631162790697672</v>
      </c>
      <c r="U5133" s="43">
        <f ca="1">_xll.BInterpol('Base CDI'!$H$4:$H$28,'Base CDI'!$I$4:$I$29,S5133,"Cubic","Extrapolate=Linear","MultiX=Average","Skip=True","Sort=True")</f>
        <v>13.613255813953486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50978</v>
      </c>
      <c r="T5134" s="43">
        <f ca="1">_xll.BInterpol('Base CDI'!$H$4:$H$28,'Base CDI'!$J$4:$J$29,S5134,"Cubic","Extrapolate=Linear","MultiX=Average","Skip=True","Sort=True")</f>
        <v>13.631099863201092</v>
      </c>
      <c r="U5134" s="43">
        <f ca="1">_xll.BInterpol('Base CDI'!$H$4:$H$28,'Base CDI'!$I$4:$I$29,S5134,"Cubic","Extrapolate=Linear","MultiX=Average","Skip=True","Sort=True")</f>
        <v>13.613173734610122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50979</v>
      </c>
      <c r="T5135" s="43">
        <f ca="1">_xll.BInterpol('Base CDI'!$H$4:$H$28,'Base CDI'!$J$4:$J$29,S5135,"Cubic","Extrapolate=Linear","MultiX=Average","Skip=True","Sort=True")</f>
        <v>13.631036935704513</v>
      </c>
      <c r="U5135" s="43">
        <f ca="1">_xll.BInterpol('Base CDI'!$H$4:$H$28,'Base CDI'!$I$4:$I$29,S5135,"Cubic","Extrapolate=Linear","MultiX=Average","Skip=True","Sort=True")</f>
        <v>13.613091655266757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50980</v>
      </c>
      <c r="T5136" s="43">
        <f ca="1">_xll.BInterpol('Base CDI'!$H$4:$H$28,'Base CDI'!$J$4:$J$29,S5136,"Cubic","Extrapolate=Linear","MultiX=Average","Skip=True","Sort=True")</f>
        <v>13.630974008207932</v>
      </c>
      <c r="U5136" s="43">
        <f ca="1">_xll.BInterpol('Base CDI'!$H$4:$H$28,'Base CDI'!$I$4:$I$29,S5136,"Cubic","Extrapolate=Linear","MultiX=Average","Skip=True","Sort=True")</f>
        <v>13.613009575923391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50981</v>
      </c>
      <c r="T5137" s="43">
        <f ca="1">_xll.BInterpol('Base CDI'!$H$4:$H$28,'Base CDI'!$J$4:$J$29,S5137,"Cubic","Extrapolate=Linear","MultiX=Average","Skip=True","Sort=True")</f>
        <v>13.630911080711352</v>
      </c>
      <c r="U5137" s="43">
        <f ca="1">_xll.BInterpol('Base CDI'!$H$4:$H$28,'Base CDI'!$I$4:$I$29,S5137,"Cubic","Extrapolate=Linear","MultiX=Average","Skip=True","Sort=True")</f>
        <v>13.612927496580026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50982</v>
      </c>
      <c r="T5138" s="43">
        <f ca="1">_xll.BInterpol('Base CDI'!$H$4:$H$28,'Base CDI'!$J$4:$J$29,S5138,"Cubic","Extrapolate=Linear","MultiX=Average","Skip=True","Sort=True")</f>
        <v>13.630848153214773</v>
      </c>
      <c r="U5138" s="43">
        <f ca="1">_xll.BInterpol('Base CDI'!$H$4:$H$28,'Base CDI'!$I$4:$I$29,S5138,"Cubic","Extrapolate=Linear","MultiX=Average","Skip=True","Sort=True")</f>
        <v>13.612845417236661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50983</v>
      </c>
      <c r="T5139" s="43">
        <f ca="1">_xll.BInterpol('Base CDI'!$H$4:$H$28,'Base CDI'!$J$4:$J$29,S5139,"Cubic","Extrapolate=Linear","MultiX=Average","Skip=True","Sort=True")</f>
        <v>13.630785225718192</v>
      </c>
      <c r="U5139" s="43">
        <f ca="1">_xll.BInterpol('Base CDI'!$H$4:$H$28,'Base CDI'!$I$4:$I$29,S5139,"Cubic","Extrapolate=Linear","MultiX=Average","Skip=True","Sort=True")</f>
        <v>13.612763337893295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50984</v>
      </c>
      <c r="T5140" s="43">
        <f ca="1">_xll.BInterpol('Base CDI'!$H$4:$H$28,'Base CDI'!$J$4:$J$29,S5140,"Cubic","Extrapolate=Linear","MultiX=Average","Skip=True","Sort=True")</f>
        <v>13.630722298221611</v>
      </c>
      <c r="U5140" s="43">
        <f ca="1">_xll.BInterpol('Base CDI'!$H$4:$H$28,'Base CDI'!$I$4:$I$29,S5140,"Cubic","Extrapolate=Linear","MultiX=Average","Skip=True","Sort=True")</f>
        <v>13.61268125854993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50985</v>
      </c>
      <c r="T5141" s="43">
        <f ca="1">_xll.BInterpol('Base CDI'!$H$4:$H$28,'Base CDI'!$J$4:$J$29,S5141,"Cubic","Extrapolate=Linear","MultiX=Average","Skip=True","Sort=True")</f>
        <v>13.630659370725033</v>
      </c>
      <c r="U5141" s="43">
        <f ca="1">_xll.BInterpol('Base CDI'!$H$4:$H$28,'Base CDI'!$I$4:$I$29,S5141,"Cubic","Extrapolate=Linear","MultiX=Average","Skip=True","Sort=True")</f>
        <v>13.612599179206565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50986</v>
      </c>
      <c r="T5142" s="43">
        <f ca="1">_xll.BInterpol('Base CDI'!$H$4:$H$28,'Base CDI'!$J$4:$J$29,S5142,"Cubic","Extrapolate=Linear","MultiX=Average","Skip=True","Sort=True")</f>
        <v>13.630596443228452</v>
      </c>
      <c r="U5142" s="43">
        <f ca="1">_xll.BInterpol('Base CDI'!$H$4:$H$28,'Base CDI'!$I$4:$I$29,S5142,"Cubic","Extrapolate=Linear","MultiX=Average","Skip=True","Sort=True")</f>
        <v>13.612517099863201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50987</v>
      </c>
      <c r="T5143" s="43">
        <f ca="1">_xll.BInterpol('Base CDI'!$H$4:$H$28,'Base CDI'!$J$4:$J$29,S5143,"Cubic","Extrapolate=Linear","MultiX=Average","Skip=True","Sort=True")</f>
        <v>13.630533515731873</v>
      </c>
      <c r="U5143" s="43">
        <f ca="1">_xll.BInterpol('Base CDI'!$H$4:$H$28,'Base CDI'!$I$4:$I$29,S5143,"Cubic","Extrapolate=Linear","MultiX=Average","Skip=True","Sort=True")</f>
        <v>13.612435020519834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50988</v>
      </c>
      <c r="T5144" s="43">
        <f ca="1">_xll.BInterpol('Base CDI'!$H$4:$H$28,'Base CDI'!$J$4:$J$29,S5144,"Cubic","Extrapolate=Linear","MultiX=Average","Skip=True","Sort=True")</f>
        <v>13.630470588235292</v>
      </c>
      <c r="U5144" s="43">
        <f ca="1">_xll.BInterpol('Base CDI'!$H$4:$H$28,'Base CDI'!$I$4:$I$29,S5144,"Cubic","Extrapolate=Linear","MultiX=Average","Skip=True","Sort=True")</f>
        <v>13.61235294117647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50989</v>
      </c>
      <c r="T5145" s="43">
        <f ca="1">_xll.BInterpol('Base CDI'!$H$4:$H$28,'Base CDI'!$J$4:$J$29,S5145,"Cubic","Extrapolate=Linear","MultiX=Average","Skip=True","Sort=True")</f>
        <v>13.630407660738712</v>
      </c>
      <c r="U5145" s="43">
        <f ca="1">_xll.BInterpol('Base CDI'!$H$4:$H$28,'Base CDI'!$I$4:$I$29,S5145,"Cubic","Extrapolate=Linear","MultiX=Average","Skip=True","Sort=True")</f>
        <v>13.612270861833105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50990</v>
      </c>
      <c r="T5146" s="43">
        <f ca="1">_xll.BInterpol('Base CDI'!$H$4:$H$28,'Base CDI'!$J$4:$J$29,S5146,"Cubic","Extrapolate=Linear","MultiX=Average","Skip=True","Sort=True")</f>
        <v>13.630344733242133</v>
      </c>
      <c r="U5146" s="43">
        <f ca="1">_xll.BInterpol('Base CDI'!$H$4:$H$28,'Base CDI'!$I$4:$I$29,S5146,"Cubic","Extrapolate=Linear","MultiX=Average","Skip=True","Sort=True")</f>
        <v>13.612188782489739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50991</v>
      </c>
      <c r="T5147" s="43">
        <f ca="1">_xll.BInterpol('Base CDI'!$H$4:$H$28,'Base CDI'!$J$4:$J$29,S5147,"Cubic","Extrapolate=Linear","MultiX=Average","Skip=True","Sort=True")</f>
        <v>13.630281805745552</v>
      </c>
      <c r="U5147" s="43">
        <f ca="1">_xll.BInterpol('Base CDI'!$H$4:$H$28,'Base CDI'!$I$4:$I$29,S5147,"Cubic","Extrapolate=Linear","MultiX=Average","Skip=True","Sort=True")</f>
        <v>13.612106703146374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50992</v>
      </c>
      <c r="T5148" s="43">
        <f ca="1">_xll.BInterpol('Base CDI'!$H$4:$H$28,'Base CDI'!$J$4:$J$29,S5148,"Cubic","Extrapolate=Linear","MultiX=Average","Skip=True","Sort=True")</f>
        <v>13.630218878248971</v>
      </c>
      <c r="U5148" s="43">
        <f ca="1">_xll.BInterpol('Base CDI'!$H$4:$H$28,'Base CDI'!$I$4:$I$29,S5148,"Cubic","Extrapolate=Linear","MultiX=Average","Skip=True","Sort=True")</f>
        <v>13.612024623803009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50993</v>
      </c>
      <c r="T5149" s="43">
        <f ca="1">_xll.BInterpol('Base CDI'!$H$4:$H$28,'Base CDI'!$J$4:$J$29,S5149,"Cubic","Extrapolate=Linear","MultiX=Average","Skip=True","Sort=True")</f>
        <v>13.630155950752393</v>
      </c>
      <c r="U5149" s="43">
        <f ca="1">_xll.BInterpol('Base CDI'!$H$4:$H$28,'Base CDI'!$I$4:$I$29,S5149,"Cubic","Extrapolate=Linear","MultiX=Average","Skip=True","Sort=True")</f>
        <v>13.611942544459643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50994</v>
      </c>
      <c r="T5150" s="43">
        <f ca="1">_xll.BInterpol('Base CDI'!$H$4:$H$28,'Base CDI'!$J$4:$J$29,S5150,"Cubic","Extrapolate=Linear","MultiX=Average","Skip=True","Sort=True")</f>
        <v>13.630093023255812</v>
      </c>
      <c r="U5150" s="43">
        <f ca="1">_xll.BInterpol('Base CDI'!$H$4:$H$28,'Base CDI'!$I$4:$I$29,S5150,"Cubic","Extrapolate=Linear","MultiX=Average","Skip=True","Sort=True")</f>
        <v>13.611860465116278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50995</v>
      </c>
      <c r="T5151" s="43">
        <f ca="1">_xll.BInterpol('Base CDI'!$H$4:$H$28,'Base CDI'!$J$4:$J$29,S5151,"Cubic","Extrapolate=Linear","MultiX=Average","Skip=True","Sort=True")</f>
        <v>13.630030095759231</v>
      </c>
      <c r="U5151" s="43">
        <f ca="1">_xll.BInterpol('Base CDI'!$H$4:$H$28,'Base CDI'!$I$4:$I$29,S5151,"Cubic","Extrapolate=Linear","MultiX=Average","Skip=True","Sort=True")</f>
        <v>13.611778385772913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50996</v>
      </c>
      <c r="T5152" s="43">
        <f ca="1">_xll.BInterpol('Base CDI'!$H$4:$H$28,'Base CDI'!$J$4:$J$29,S5152,"Cubic","Extrapolate=Linear","MultiX=Average","Skip=True","Sort=True")</f>
        <v>13.629967168262652</v>
      </c>
      <c r="U5152" s="43">
        <f ca="1">_xll.BInterpol('Base CDI'!$H$4:$H$28,'Base CDI'!$I$4:$I$29,S5152,"Cubic","Extrapolate=Linear","MultiX=Average","Skip=True","Sort=True")</f>
        <v>13.611696306429547</v>
      </c>
    </row>
    <row r="5153" spans="16:21" x14ac:dyDescent="0.25">
      <c r="P5153" s="10">
        <v>42002</v>
      </c>
      <c r="Q5153">
        <v>35.50967</v>
      </c>
      <c r="S5153" s="42">
        <f t="shared" ca="1" si="85"/>
        <v>50997</v>
      </c>
      <c r="T5153" s="43">
        <f ca="1">_xll.BInterpol('Base CDI'!$H$4:$H$28,'Base CDI'!$J$4:$J$29,S5153,"Cubic","Extrapolate=Linear","MultiX=Average","Skip=True","Sort=True")</f>
        <v>13.629904240766072</v>
      </c>
      <c r="U5153" s="43">
        <f ca="1">_xll.BInterpol('Base CDI'!$H$4:$H$28,'Base CDI'!$I$4:$I$29,S5153,"Cubic","Extrapolate=Linear","MultiX=Average","Skip=True","Sort=True")</f>
        <v>13.611614227086182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50998</v>
      </c>
      <c r="T5154" s="43">
        <f ca="1">_xll.BInterpol('Base CDI'!$H$4:$H$28,'Base CDI'!$J$4:$J$29,S5154,"Cubic","Extrapolate=Linear","MultiX=Average","Skip=True","Sort=True")</f>
        <v>13.629841313269491</v>
      </c>
      <c r="U5154" s="43">
        <f ca="1">_xll.BInterpol('Base CDI'!$H$4:$H$28,'Base CDI'!$I$4:$I$29,S5154,"Cubic","Extrapolate=Linear","MultiX=Average","Skip=True","Sort=True")</f>
        <v>13.611532147742818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50999</v>
      </c>
      <c r="T5155" s="43">
        <f ca="1">_xll.BInterpol('Base CDI'!$H$4:$H$28,'Base CDI'!$J$4:$J$29,S5155,"Cubic","Extrapolate=Linear","MultiX=Average","Skip=True","Sort=True")</f>
        <v>13.629778385772912</v>
      </c>
      <c r="U5155" s="43">
        <f ca="1">_xll.BInterpol('Base CDI'!$H$4:$H$28,'Base CDI'!$I$4:$I$29,S5155,"Cubic","Extrapolate=Linear","MultiX=Average","Skip=True","Sort=True")</f>
        <v>13.611450068399451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51000</v>
      </c>
      <c r="T5156" s="43">
        <f ca="1">_xll.BInterpol('Base CDI'!$H$4:$H$28,'Base CDI'!$J$4:$J$29,S5156,"Cubic","Extrapolate=Linear","MultiX=Average","Skip=True","Sort=True")</f>
        <v>13.629715458276332</v>
      </c>
      <c r="U5156" s="43">
        <f ca="1">_xll.BInterpol('Base CDI'!$H$4:$H$28,'Base CDI'!$I$4:$I$29,S5156,"Cubic","Extrapolate=Linear","MultiX=Average","Skip=True","Sort=True")</f>
        <v>13.611367989056086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51001</v>
      </c>
      <c r="T5157" s="43">
        <f ca="1">_xll.BInterpol('Base CDI'!$H$4:$H$28,'Base CDI'!$J$4:$J$29,S5157,"Cubic","Extrapolate=Linear","MultiX=Average","Skip=True","Sort=True")</f>
        <v>13.629652530779751</v>
      </c>
      <c r="U5157" s="43">
        <f ca="1">_xll.BInterpol('Base CDI'!$H$4:$H$28,'Base CDI'!$I$4:$I$29,S5157,"Cubic","Extrapolate=Linear","MultiX=Average","Skip=True","Sort=True")</f>
        <v>13.611285909712722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51002</v>
      </c>
      <c r="T5158" s="43">
        <f ca="1">_xll.BInterpol('Base CDI'!$H$4:$H$28,'Base CDI'!$J$4:$J$29,S5158,"Cubic","Extrapolate=Linear","MultiX=Average","Skip=True","Sort=True")</f>
        <v>13.629589603283172</v>
      </c>
      <c r="U5158" s="43">
        <f ca="1">_xll.BInterpol('Base CDI'!$H$4:$H$28,'Base CDI'!$I$4:$I$29,S5158,"Cubic","Extrapolate=Linear","MultiX=Average","Skip=True","Sort=True")</f>
        <v>13.611203830369355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51003</v>
      </c>
      <c r="T5159" s="43">
        <f ca="1">_xll.BInterpol('Base CDI'!$H$4:$H$28,'Base CDI'!$J$4:$J$29,S5159,"Cubic","Extrapolate=Linear","MultiX=Average","Skip=True","Sort=True")</f>
        <v>13.629526675786591</v>
      </c>
      <c r="U5159" s="43">
        <f ca="1">_xll.BInterpol('Base CDI'!$H$4:$H$28,'Base CDI'!$I$4:$I$29,S5159,"Cubic","Extrapolate=Linear","MultiX=Average","Skip=True","Sort=True")</f>
        <v>13.611121751025991</v>
      </c>
    </row>
    <row r="5160" spans="16:21" x14ac:dyDescent="0.25">
      <c r="P5160" s="10">
        <v>42012</v>
      </c>
      <c r="Q5160">
        <v>35.61786</v>
      </c>
      <c r="S5160" s="42">
        <f t="shared" ca="1" si="85"/>
        <v>51004</v>
      </c>
      <c r="T5160" s="43">
        <f ca="1">_xll.BInterpol('Base CDI'!$H$4:$H$28,'Base CDI'!$J$4:$J$29,S5160,"Cubic","Extrapolate=Linear","MultiX=Average","Skip=True","Sort=True")</f>
        <v>13.629463748290013</v>
      </c>
      <c r="U5160" s="43">
        <f ca="1">_xll.BInterpol('Base CDI'!$H$4:$H$28,'Base CDI'!$I$4:$I$29,S5160,"Cubic","Extrapolate=Linear","MultiX=Average","Skip=True","Sort=True")</f>
        <v>13.611039671682626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51005</v>
      </c>
      <c r="T5161" s="43">
        <f ca="1">_xll.BInterpol('Base CDI'!$H$4:$H$28,'Base CDI'!$J$4:$J$29,S5161,"Cubic","Extrapolate=Linear","MultiX=Average","Skip=True","Sort=True")</f>
        <v>13.629400820793432</v>
      </c>
      <c r="U5161" s="43">
        <f ca="1">_xll.BInterpol('Base CDI'!$H$4:$H$28,'Base CDI'!$I$4:$I$29,S5161,"Cubic","Extrapolate=Linear","MultiX=Average","Skip=True","Sort=True")</f>
        <v>13.610957592339259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51006</v>
      </c>
      <c r="T5162" s="43">
        <f ca="1">_xll.BInterpol('Base CDI'!$H$4:$H$28,'Base CDI'!$J$4:$J$29,S5162,"Cubic","Extrapolate=Linear","MultiX=Average","Skip=True","Sort=True")</f>
        <v>13.629337893296851</v>
      </c>
      <c r="U5162" s="43">
        <f ca="1">_xll.BInterpol('Base CDI'!$H$4:$H$28,'Base CDI'!$I$4:$I$29,S5162,"Cubic","Extrapolate=Linear","MultiX=Average","Skip=True","Sort=True")</f>
        <v>13.610875512995895</v>
      </c>
    </row>
    <row r="5163" spans="16:21" x14ac:dyDescent="0.25">
      <c r="P5163" s="10">
        <v>42017</v>
      </c>
      <c r="Q5163">
        <v>35.66431</v>
      </c>
      <c r="S5163" s="42">
        <f t="shared" ca="1" si="85"/>
        <v>51007</v>
      </c>
      <c r="T5163" s="43">
        <f ca="1">_xll.BInterpol('Base CDI'!$H$4:$H$28,'Base CDI'!$J$4:$J$29,S5163,"Cubic","Extrapolate=Linear","MultiX=Average","Skip=True","Sort=True")</f>
        <v>13.629274965800272</v>
      </c>
      <c r="U5163" s="43">
        <f ca="1">_xll.BInterpol('Base CDI'!$H$4:$H$28,'Base CDI'!$I$4:$I$29,S5163,"Cubic","Extrapolate=Linear","MultiX=Average","Skip=True","Sort=True")</f>
        <v>13.61079343365253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51008</v>
      </c>
      <c r="T5164" s="43">
        <f ca="1">_xll.BInterpol('Base CDI'!$H$4:$H$28,'Base CDI'!$J$4:$J$29,S5164,"Cubic","Extrapolate=Linear","MultiX=Average","Skip=True","Sort=True")</f>
        <v>13.629212038303692</v>
      </c>
      <c r="U5164" s="43">
        <f ca="1">_xll.BInterpol('Base CDI'!$H$4:$H$28,'Base CDI'!$I$4:$I$29,S5164,"Cubic","Extrapolate=Linear","MultiX=Average","Skip=True","Sort=True")</f>
        <v>13.610711354309164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51009</v>
      </c>
      <c r="T5165" s="43">
        <f ca="1">_xll.BInterpol('Base CDI'!$H$4:$H$28,'Base CDI'!$J$4:$J$29,S5165,"Cubic","Extrapolate=Linear","MultiX=Average","Skip=True","Sort=True")</f>
        <v>13.629149110807111</v>
      </c>
      <c r="U5165" s="43">
        <f ca="1">_xll.BInterpol('Base CDI'!$H$4:$H$28,'Base CDI'!$I$4:$I$29,S5165,"Cubic","Extrapolate=Linear","MultiX=Average","Skip=True","Sort=True")</f>
        <v>13.610629274965799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51010</v>
      </c>
      <c r="T5166" s="43">
        <f ca="1">_xll.BInterpol('Base CDI'!$H$4:$H$28,'Base CDI'!$J$4:$J$29,S5166,"Cubic","Extrapolate=Linear","MultiX=Average","Skip=True","Sort=True")</f>
        <v>13.629086183310532</v>
      </c>
      <c r="U5166" s="43">
        <f ca="1">_xll.BInterpol('Base CDI'!$H$4:$H$28,'Base CDI'!$I$4:$I$29,S5166,"Cubic","Extrapolate=Linear","MultiX=Average","Skip=True","Sort=True")</f>
        <v>13.610547195622434</v>
      </c>
    </row>
    <row r="5167" spans="16:21" x14ac:dyDescent="0.25">
      <c r="P5167" s="10">
        <v>42023</v>
      </c>
      <c r="Q5167">
        <v>35.72634</v>
      </c>
      <c r="S5167" s="42">
        <f t="shared" ca="1" si="85"/>
        <v>51011</v>
      </c>
      <c r="T5167" s="43">
        <f ca="1">_xll.BInterpol('Base CDI'!$H$4:$H$28,'Base CDI'!$J$4:$J$29,S5167,"Cubic","Extrapolate=Linear","MultiX=Average","Skip=True","Sort=True")</f>
        <v>13.629023255813951</v>
      </c>
      <c r="U5167" s="43">
        <f ca="1">_xll.BInterpol('Base CDI'!$H$4:$H$28,'Base CDI'!$I$4:$I$29,S5167,"Cubic","Extrapolate=Linear","MultiX=Average","Skip=True","Sort=True")</f>
        <v>13.610465116279068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51012</v>
      </c>
      <c r="T5168" s="43">
        <f ca="1">_xll.BInterpol('Base CDI'!$H$4:$H$28,'Base CDI'!$J$4:$J$29,S5168,"Cubic","Extrapolate=Linear","MultiX=Average","Skip=True","Sort=True")</f>
        <v>13.628960328317371</v>
      </c>
      <c r="U5168" s="43">
        <f ca="1">_xll.BInterpol('Base CDI'!$H$4:$H$28,'Base CDI'!$I$4:$I$29,S5168,"Cubic","Extrapolate=Linear","MultiX=Average","Skip=True","Sort=True")</f>
        <v>13.610383036935703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51013</v>
      </c>
      <c r="T5169" s="43">
        <f ca="1">_xll.BInterpol('Base CDI'!$H$4:$H$28,'Base CDI'!$J$4:$J$29,S5169,"Cubic","Extrapolate=Linear","MultiX=Average","Skip=True","Sort=True")</f>
        <v>13.628897400820792</v>
      </c>
      <c r="U5169" s="43">
        <f ca="1">_xll.BInterpol('Base CDI'!$H$4:$H$28,'Base CDI'!$I$4:$I$29,S5169,"Cubic","Extrapolate=Linear","MultiX=Average","Skip=True","Sort=True")</f>
        <v>13.610300957592338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51014</v>
      </c>
      <c r="T5170" s="43">
        <f ca="1">_xll.BInterpol('Base CDI'!$H$4:$H$28,'Base CDI'!$J$4:$J$29,S5170,"Cubic","Extrapolate=Linear","MultiX=Average","Skip=True","Sort=True")</f>
        <v>13.628834473324211</v>
      </c>
      <c r="U5170" s="43">
        <f ca="1">_xll.BInterpol('Base CDI'!$H$4:$H$28,'Base CDI'!$I$4:$I$29,S5170,"Cubic","Extrapolate=Linear","MultiX=Average","Skip=True","Sort=True")</f>
        <v>13.610218878248974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51015</v>
      </c>
      <c r="T5171" s="43">
        <f ca="1">_xll.BInterpol('Base CDI'!$H$4:$H$28,'Base CDI'!$J$4:$J$29,S5171,"Cubic","Extrapolate=Linear","MultiX=Average","Skip=True","Sort=True")</f>
        <v>13.628771545827631</v>
      </c>
      <c r="U5171" s="43">
        <f ca="1">_xll.BInterpol('Base CDI'!$H$4:$H$28,'Base CDI'!$I$4:$I$29,S5171,"Cubic","Extrapolate=Linear","MultiX=Average","Skip=True","Sort=True")</f>
        <v>13.610136798905607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51016</v>
      </c>
      <c r="T5172" s="43">
        <f ca="1">_xll.BInterpol('Base CDI'!$H$4:$H$28,'Base CDI'!$J$4:$J$29,S5172,"Cubic","Extrapolate=Linear","MultiX=Average","Skip=True","Sort=True")</f>
        <v>13.628708618331052</v>
      </c>
      <c r="U5172" s="43">
        <f ca="1">_xll.BInterpol('Base CDI'!$H$4:$H$28,'Base CDI'!$I$4:$I$29,S5172,"Cubic","Extrapolate=Linear","MultiX=Average","Skip=True","Sort=True")</f>
        <v>13.610054719562243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51017</v>
      </c>
      <c r="T5173" s="43">
        <f ca="1">_xll.BInterpol('Base CDI'!$H$4:$H$28,'Base CDI'!$J$4:$J$29,S5173,"Cubic","Extrapolate=Linear","MultiX=Average","Skip=True","Sort=True")</f>
        <v>13.628645690834471</v>
      </c>
      <c r="U5173" s="43">
        <f ca="1">_xll.BInterpol('Base CDI'!$H$4:$H$28,'Base CDI'!$I$4:$I$29,S5173,"Cubic","Extrapolate=Linear","MultiX=Average","Skip=True","Sort=True")</f>
        <v>13.609972640218878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51018</v>
      </c>
      <c r="T5174" s="43">
        <f ca="1">_xll.BInterpol('Base CDI'!$H$4:$H$28,'Base CDI'!$J$4:$J$29,S5174,"Cubic","Extrapolate=Linear","MultiX=Average","Skip=True","Sort=True")</f>
        <v>13.62858276333789</v>
      </c>
      <c r="U5174" s="43">
        <f ca="1">_xll.BInterpol('Base CDI'!$H$4:$H$28,'Base CDI'!$I$4:$I$29,S5174,"Cubic","Extrapolate=Linear","MultiX=Average","Skip=True","Sort=True")</f>
        <v>13.609890560875511</v>
      </c>
    </row>
    <row r="5175" spans="16:21" x14ac:dyDescent="0.25">
      <c r="P5175" s="10">
        <v>42033</v>
      </c>
      <c r="Q5175">
        <v>35.85398</v>
      </c>
      <c r="S5175" s="42">
        <f t="shared" ca="1" si="85"/>
        <v>51019</v>
      </c>
      <c r="T5175" s="43">
        <f ca="1">_xll.BInterpol('Base CDI'!$H$4:$H$28,'Base CDI'!$J$4:$J$29,S5175,"Cubic","Extrapolate=Linear","MultiX=Average","Skip=True","Sort=True")</f>
        <v>13.628519835841312</v>
      </c>
      <c r="U5175" s="43">
        <f ca="1">_xll.BInterpol('Base CDI'!$H$4:$H$28,'Base CDI'!$I$4:$I$29,S5175,"Cubic","Extrapolate=Linear","MultiX=Average","Skip=True","Sort=True")</f>
        <v>13.609808481532147</v>
      </c>
    </row>
    <row r="5176" spans="16:21" x14ac:dyDescent="0.25">
      <c r="P5176" s="10">
        <v>42034</v>
      </c>
      <c r="Q5176">
        <v>35.87021</v>
      </c>
      <c r="S5176" s="42">
        <f t="shared" ca="1" si="85"/>
        <v>51020</v>
      </c>
      <c r="T5176" s="43">
        <f ca="1">_xll.BInterpol('Base CDI'!$H$4:$H$28,'Base CDI'!$J$4:$J$29,S5176,"Cubic","Extrapolate=Linear","MultiX=Average","Skip=True","Sort=True")</f>
        <v>13.628456908344731</v>
      </c>
      <c r="U5176" s="43">
        <f ca="1">_xll.BInterpol('Base CDI'!$H$4:$H$28,'Base CDI'!$I$4:$I$29,S5176,"Cubic","Extrapolate=Linear","MultiX=Average","Skip=True","Sort=True")</f>
        <v>13.609726402188782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51021</v>
      </c>
      <c r="T5177" s="43">
        <f ca="1">_xll.BInterpol('Base CDI'!$H$4:$H$28,'Base CDI'!$J$4:$J$29,S5177,"Cubic","Extrapolate=Linear","MultiX=Average","Skip=True","Sort=True")</f>
        <v>13.628393980848152</v>
      </c>
      <c r="U5177" s="43">
        <f ca="1">_xll.BInterpol('Base CDI'!$H$4:$H$28,'Base CDI'!$I$4:$I$29,S5177,"Cubic","Extrapolate=Linear","MultiX=Average","Skip=True","Sort=True")</f>
        <v>13.609644322845416</v>
      </c>
    </row>
    <row r="5178" spans="16:21" x14ac:dyDescent="0.25">
      <c r="P5178" s="10">
        <v>42038</v>
      </c>
      <c r="Q5178">
        <v>35.90269</v>
      </c>
      <c r="S5178" s="42">
        <f t="shared" ca="1" si="85"/>
        <v>51022</v>
      </c>
      <c r="T5178" s="43">
        <f ca="1">_xll.BInterpol('Base CDI'!$H$4:$H$28,'Base CDI'!$J$4:$J$29,S5178,"Cubic","Extrapolate=Linear","MultiX=Average","Skip=True","Sort=True")</f>
        <v>13.628331053351571</v>
      </c>
      <c r="U5178" s="43">
        <f ca="1">_xll.BInterpol('Base CDI'!$H$4:$H$28,'Base CDI'!$I$4:$I$29,S5178,"Cubic","Extrapolate=Linear","MultiX=Average","Skip=True","Sort=True")</f>
        <v>13.609562243502051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51023</v>
      </c>
      <c r="T5179" s="43">
        <f ca="1">_xll.BInterpol('Base CDI'!$H$4:$H$28,'Base CDI'!$J$4:$J$29,S5179,"Cubic","Extrapolate=Linear","MultiX=Average","Skip=True","Sort=True")</f>
        <v>13.628268125854991</v>
      </c>
      <c r="U5179" s="43">
        <f ca="1">_xll.BInterpol('Base CDI'!$H$4:$H$28,'Base CDI'!$I$4:$I$29,S5179,"Cubic","Extrapolate=Linear","MultiX=Average","Skip=True","Sort=True")</f>
        <v>13.609480164158686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51024</v>
      </c>
      <c r="T5180" s="43">
        <f ca="1">_xll.BInterpol('Base CDI'!$H$4:$H$28,'Base CDI'!$J$4:$J$29,S5180,"Cubic","Extrapolate=Linear","MultiX=Average","Skip=True","Sort=True")</f>
        <v>13.628205198358412</v>
      </c>
      <c r="U5180" s="43">
        <f ca="1">_xll.BInterpol('Base CDI'!$H$4:$H$28,'Base CDI'!$I$4:$I$29,S5180,"Cubic","Extrapolate=Linear","MultiX=Average","Skip=True","Sort=True")</f>
        <v>13.60939808481532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51025</v>
      </c>
      <c r="T5181" s="43">
        <f ca="1">_xll.BInterpol('Base CDI'!$H$4:$H$28,'Base CDI'!$J$4:$J$29,S5181,"Cubic","Extrapolate=Linear","MultiX=Average","Skip=True","Sort=True")</f>
        <v>13.628142270861831</v>
      </c>
      <c r="U5181" s="43">
        <f ca="1">_xll.BInterpol('Base CDI'!$H$4:$H$28,'Base CDI'!$I$4:$I$29,S5181,"Cubic","Extrapolate=Linear","MultiX=Average","Skip=True","Sort=True")</f>
        <v>13.609316005471955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51026</v>
      </c>
      <c r="T5182" s="43">
        <f ca="1">_xll.BInterpol('Base CDI'!$H$4:$H$28,'Base CDI'!$J$4:$J$29,S5182,"Cubic","Extrapolate=Linear","MultiX=Average","Skip=True","Sort=True")</f>
        <v>13.628079343365251</v>
      </c>
      <c r="U5182" s="43">
        <f ca="1">_xll.BInterpol('Base CDI'!$H$4:$H$28,'Base CDI'!$I$4:$I$29,S5182,"Cubic","Extrapolate=Linear","MultiX=Average","Skip=True","Sort=True")</f>
        <v>13.60923392612859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51027</v>
      </c>
      <c r="T5183" s="43">
        <f ca="1">_xll.BInterpol('Base CDI'!$H$4:$H$28,'Base CDI'!$J$4:$J$29,S5183,"Cubic","Extrapolate=Linear","MultiX=Average","Skip=True","Sort=True")</f>
        <v>13.628016415868672</v>
      </c>
      <c r="U5183" s="43">
        <f ca="1">_xll.BInterpol('Base CDI'!$H$4:$H$28,'Base CDI'!$I$4:$I$29,S5183,"Cubic","Extrapolate=Linear","MultiX=Average","Skip=True","Sort=True")</f>
        <v>13.609151846785224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51028</v>
      </c>
      <c r="T5184" s="43">
        <f ca="1">_xll.BInterpol('Base CDI'!$H$4:$H$28,'Base CDI'!$J$4:$J$29,S5184,"Cubic","Extrapolate=Linear","MultiX=Average","Skip=True","Sort=True")</f>
        <v>13.627953488372091</v>
      </c>
      <c r="U5184" s="43">
        <f ca="1">_xll.BInterpol('Base CDI'!$H$4:$H$28,'Base CDI'!$I$4:$I$29,S5184,"Cubic","Extrapolate=Linear","MultiX=Average","Skip=True","Sort=True")</f>
        <v>13.609069767441859</v>
      </c>
    </row>
    <row r="5185" spans="16:21" x14ac:dyDescent="0.25">
      <c r="P5185" s="10">
        <v>42047</v>
      </c>
      <c r="Q5185">
        <v>36.0167</v>
      </c>
      <c r="S5185" s="42">
        <f t="shared" ca="1" si="85"/>
        <v>51029</v>
      </c>
      <c r="T5185" s="43">
        <f ca="1">_xll.BInterpol('Base CDI'!$H$4:$H$28,'Base CDI'!$J$4:$J$29,S5185,"Cubic","Extrapolate=Linear","MultiX=Average","Skip=True","Sort=True")</f>
        <v>13.62789056087551</v>
      </c>
      <c r="U5185" s="43">
        <f ca="1">_xll.BInterpol('Base CDI'!$H$4:$H$28,'Base CDI'!$I$4:$I$29,S5185,"Cubic","Extrapolate=Linear","MultiX=Average","Skip=True","Sort=True")</f>
        <v>13.608987688098495</v>
      </c>
    </row>
    <row r="5186" spans="16:21" x14ac:dyDescent="0.25">
      <c r="P5186" s="10">
        <v>42048</v>
      </c>
      <c r="Q5186">
        <v>36.03302</v>
      </c>
      <c r="S5186" s="42">
        <f t="shared" ca="1" si="85"/>
        <v>51030</v>
      </c>
      <c r="T5186" s="43">
        <f ca="1">_xll.BInterpol('Base CDI'!$H$4:$H$28,'Base CDI'!$J$4:$J$29,S5186,"Cubic","Extrapolate=Linear","MultiX=Average","Skip=True","Sort=True")</f>
        <v>13.627827633378931</v>
      </c>
      <c r="U5186" s="43">
        <f ca="1">_xll.BInterpol('Base CDI'!$H$4:$H$28,'Base CDI'!$I$4:$I$29,S5186,"Cubic","Extrapolate=Linear","MultiX=Average","Skip=True","Sort=True")</f>
        <v>13.608905608755128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51031</v>
      </c>
      <c r="T5187" s="43">
        <f ca="1">_xll.BInterpol('Base CDI'!$H$4:$H$28,'Base CDI'!$J$4:$J$29,S5187,"Cubic","Extrapolate=Linear","MultiX=Average","Skip=True","Sort=True")</f>
        <v>13.627764705882351</v>
      </c>
      <c r="U5187" s="43">
        <f ca="1">_xll.BInterpol('Base CDI'!$H$4:$H$28,'Base CDI'!$I$4:$I$29,S5187,"Cubic","Extrapolate=Linear","MultiX=Average","Skip=True","Sort=True")</f>
        <v>13.608823529411763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51032</v>
      </c>
      <c r="T5188" s="43">
        <f ca="1">_xll.BInterpol('Base CDI'!$H$4:$H$28,'Base CDI'!$J$4:$J$29,S5188,"Cubic","Extrapolate=Linear","MultiX=Average","Skip=True","Sort=True")</f>
        <v>13.62770177838577</v>
      </c>
      <c r="U5188" s="43">
        <f ca="1">_xll.BInterpol('Base CDI'!$H$4:$H$28,'Base CDI'!$I$4:$I$29,S5188,"Cubic","Extrapolate=Linear","MultiX=Average","Skip=True","Sort=True")</f>
        <v>13.608741450068399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51033</v>
      </c>
      <c r="T5189" s="43">
        <f ca="1">_xll.BInterpol('Base CDI'!$H$4:$H$28,'Base CDI'!$J$4:$J$29,S5189,"Cubic","Extrapolate=Linear","MultiX=Average","Skip=True","Sort=True")</f>
        <v>13.627638850889191</v>
      </c>
      <c r="U5189" s="43">
        <f ca="1">_xll.BInterpol('Base CDI'!$H$4:$H$28,'Base CDI'!$I$4:$I$29,S5189,"Cubic","Extrapolate=Linear","MultiX=Average","Skip=True","Sort=True")</f>
        <v>13.608659370725032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51034</v>
      </c>
      <c r="T5190" s="43">
        <f ca="1">_xll.BInterpol('Base CDI'!$H$4:$H$28,'Base CDI'!$J$4:$J$29,S5190,"Cubic","Extrapolate=Linear","MultiX=Average","Skip=True","Sort=True")</f>
        <v>13.627575923392611</v>
      </c>
      <c r="U5190" s="43">
        <f ca="1">_xll.BInterpol('Base CDI'!$H$4:$H$28,'Base CDI'!$I$4:$I$29,S5190,"Cubic","Extrapolate=Linear","MultiX=Average","Skip=True","Sort=True")</f>
        <v>13.608577291381668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51035</v>
      </c>
      <c r="T5191" s="43">
        <f ca="1">_xll.BInterpol('Base CDI'!$H$4:$H$28,'Base CDI'!$J$4:$J$29,S5191,"Cubic","Extrapolate=Linear","MultiX=Average","Skip=True","Sort=True")</f>
        <v>13.62751299589603</v>
      </c>
      <c r="U5191" s="43">
        <f ca="1">_xll.BInterpol('Base CDI'!$H$4:$H$28,'Base CDI'!$I$4:$I$29,S5191,"Cubic","Extrapolate=Linear","MultiX=Average","Skip=True","Sort=True")</f>
        <v>13.608495212038303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51036</v>
      </c>
      <c r="T5192" s="43">
        <f ca="1">_xll.BInterpol('Base CDI'!$H$4:$H$28,'Base CDI'!$J$4:$J$29,S5192,"Cubic","Extrapolate=Linear","MultiX=Average","Skip=True","Sort=True")</f>
        <v>13.627450068399451</v>
      </c>
      <c r="U5192" s="43">
        <f ca="1">_xll.BInterpol('Base CDI'!$H$4:$H$28,'Base CDI'!$I$4:$I$29,S5192,"Cubic","Extrapolate=Linear","MultiX=Average","Skip=True","Sort=True")</f>
        <v>13.608413132694936</v>
      </c>
    </row>
    <row r="5193" spans="16:21" x14ac:dyDescent="0.25">
      <c r="P5193" s="10">
        <v>42061</v>
      </c>
      <c r="Q5193">
        <v>36.14743</v>
      </c>
      <c r="S5193" s="42">
        <f t="shared" ca="1" si="85"/>
        <v>51037</v>
      </c>
      <c r="T5193" s="43">
        <f ca="1">_xll.BInterpol('Base CDI'!$H$4:$H$28,'Base CDI'!$J$4:$J$29,S5193,"Cubic","Extrapolate=Linear","MultiX=Average","Skip=True","Sort=True")</f>
        <v>13.62738714090287</v>
      </c>
      <c r="U5193" s="43">
        <f ca="1">_xll.BInterpol('Base CDI'!$H$4:$H$28,'Base CDI'!$I$4:$I$29,S5193,"Cubic","Extrapolate=Linear","MultiX=Average","Skip=True","Sort=True")</f>
        <v>13.608331053351572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51038</v>
      </c>
      <c r="T5194" s="43">
        <f ca="1">_xll.BInterpol('Base CDI'!$H$4:$H$28,'Base CDI'!$J$4:$J$29,S5194,"Cubic","Extrapolate=Linear","MultiX=Average","Skip=True","Sort=True")</f>
        <v>13.627324213406292</v>
      </c>
      <c r="U5194" s="43">
        <f ca="1">_xll.BInterpol('Base CDI'!$H$4:$H$28,'Base CDI'!$I$4:$I$29,S5194,"Cubic","Extrapolate=Linear","MultiX=Average","Skip=True","Sort=True")</f>
        <v>13.608248974008207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51039</v>
      </c>
      <c r="T5195" s="43">
        <f ca="1">_xll.BInterpol('Base CDI'!$H$4:$H$28,'Base CDI'!$J$4:$J$29,S5195,"Cubic","Extrapolate=Linear","MultiX=Average","Skip=True","Sort=True")</f>
        <v>13.627261285909711</v>
      </c>
      <c r="U5195" s="43">
        <f ca="1">_xll.BInterpol('Base CDI'!$H$4:$H$28,'Base CDI'!$I$4:$I$29,S5195,"Cubic","Extrapolate=Linear","MultiX=Average","Skip=True","Sort=True")</f>
        <v>13.608166894664841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51040</v>
      </c>
      <c r="T5196" s="43">
        <f ca="1">_xll.BInterpol('Base CDI'!$H$4:$H$28,'Base CDI'!$J$4:$J$29,S5196,"Cubic","Extrapolate=Linear","MultiX=Average","Skip=True","Sort=True")</f>
        <v>13.62719835841313</v>
      </c>
      <c r="U5196" s="43">
        <f ca="1">_xll.BInterpol('Base CDI'!$H$4:$H$28,'Base CDI'!$I$4:$I$29,S5196,"Cubic","Extrapolate=Linear","MultiX=Average","Skip=True","Sort=True")</f>
        <v>13.608084815321476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51041</v>
      </c>
      <c r="T5197" s="43">
        <f ca="1">_xll.BInterpol('Base CDI'!$H$4:$H$28,'Base CDI'!$J$4:$J$29,S5197,"Cubic","Extrapolate=Linear","MultiX=Average","Skip=True","Sort=True")</f>
        <v>13.627135430916551</v>
      </c>
      <c r="U5197" s="43">
        <f ca="1">_xll.BInterpol('Base CDI'!$H$4:$H$28,'Base CDI'!$I$4:$I$29,S5197,"Cubic","Extrapolate=Linear","MultiX=Average","Skip=True","Sort=True")</f>
        <v>13.608002735978111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51042</v>
      </c>
      <c r="T5198" s="43">
        <f ca="1">_xll.BInterpol('Base CDI'!$H$4:$H$28,'Base CDI'!$J$4:$J$29,S5198,"Cubic","Extrapolate=Linear","MultiX=Average","Skip=True","Sort=True")</f>
        <v>13.627072503419971</v>
      </c>
      <c r="U5198" s="43">
        <f ca="1">_xll.BInterpol('Base CDI'!$H$4:$H$28,'Base CDI'!$I$4:$I$29,S5198,"Cubic","Extrapolate=Linear","MultiX=Average","Skip=True","Sort=True")</f>
        <v>13.607920656634747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51043</v>
      </c>
      <c r="T5199" s="43">
        <f ca="1">_xll.BInterpol('Base CDI'!$H$4:$H$28,'Base CDI'!$J$4:$J$29,S5199,"Cubic","Extrapolate=Linear","MultiX=Average","Skip=True","Sort=True")</f>
        <v>13.62700957592339</v>
      </c>
      <c r="U5199" s="43">
        <f ca="1">_xll.BInterpol('Base CDI'!$H$4:$H$28,'Base CDI'!$I$4:$I$29,S5199,"Cubic","Extrapolate=Linear","MultiX=Average","Skip=True","Sort=True")</f>
        <v>13.60783857729138</v>
      </c>
    </row>
    <row r="5200" spans="16:21" x14ac:dyDescent="0.25">
      <c r="P5200" s="10">
        <v>42072</v>
      </c>
      <c r="Q5200">
        <v>36.26352</v>
      </c>
      <c r="S5200" s="42">
        <f t="shared" ca="1" si="86"/>
        <v>51044</v>
      </c>
      <c r="T5200" s="43">
        <f ca="1">_xll.BInterpol('Base CDI'!$H$4:$H$28,'Base CDI'!$J$4:$J$29,S5200,"Cubic","Extrapolate=Linear","MultiX=Average","Skip=True","Sort=True")</f>
        <v>13.626946648426811</v>
      </c>
      <c r="U5200" s="43">
        <f ca="1">_xll.BInterpol('Base CDI'!$H$4:$H$28,'Base CDI'!$I$4:$I$29,S5200,"Cubic","Extrapolate=Linear","MultiX=Average","Skip=True","Sort=True")</f>
        <v>13.607756497948015</v>
      </c>
    </row>
    <row r="5201" spans="16:21" x14ac:dyDescent="0.25">
      <c r="P5201" s="10">
        <v>42073</v>
      </c>
      <c r="Q5201">
        <v>36.2806</v>
      </c>
      <c r="S5201" s="42">
        <f t="shared" ca="1" si="86"/>
        <v>51045</v>
      </c>
      <c r="T5201" s="43">
        <f ca="1">_xll.BInterpol('Base CDI'!$H$4:$H$28,'Base CDI'!$J$4:$J$29,S5201,"Cubic","Extrapolate=Linear","MultiX=Average","Skip=True","Sort=True")</f>
        <v>13.62688372093023</v>
      </c>
      <c r="U5201" s="43">
        <f ca="1">_xll.BInterpol('Base CDI'!$H$4:$H$28,'Base CDI'!$I$4:$I$29,S5201,"Cubic","Extrapolate=Linear","MultiX=Average","Skip=True","Sort=True")</f>
        <v>13.607674418604651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51046</v>
      </c>
      <c r="T5202" s="43">
        <f ca="1">_xll.BInterpol('Base CDI'!$H$4:$H$28,'Base CDI'!$J$4:$J$29,S5202,"Cubic","Extrapolate=Linear","MultiX=Average","Skip=True","Sort=True")</f>
        <v>13.62682079343365</v>
      </c>
      <c r="U5202" s="43">
        <f ca="1">_xll.BInterpol('Base CDI'!$H$4:$H$28,'Base CDI'!$I$4:$I$29,S5202,"Cubic","Extrapolate=Linear","MultiX=Average","Skip=True","Sort=True")</f>
        <v>13.607592339261284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51047</v>
      </c>
      <c r="T5203" s="43">
        <f ca="1">_xll.BInterpol('Base CDI'!$H$4:$H$28,'Base CDI'!$J$4:$J$29,S5203,"Cubic","Extrapolate=Linear","MultiX=Average","Skip=True","Sort=True")</f>
        <v>13.626757865937071</v>
      </c>
      <c r="U5203" s="43">
        <f ca="1">_xll.BInterpol('Base CDI'!$H$4:$H$28,'Base CDI'!$I$4:$I$29,S5203,"Cubic","Extrapolate=Linear","MultiX=Average","Skip=True","Sort=True")</f>
        <v>13.60751025991792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51048</v>
      </c>
      <c r="T5204" s="43">
        <f ca="1">_xll.BInterpol('Base CDI'!$H$4:$H$28,'Base CDI'!$J$4:$J$29,S5204,"Cubic","Extrapolate=Linear","MultiX=Average","Skip=True","Sort=True")</f>
        <v>13.62669493844049</v>
      </c>
      <c r="U5204" s="43">
        <f ca="1">_xll.BInterpol('Base CDI'!$H$4:$H$28,'Base CDI'!$I$4:$I$29,S5204,"Cubic","Extrapolate=Linear","MultiX=Average","Skip=True","Sort=True")</f>
        <v>13.607428180574555</v>
      </c>
    </row>
    <row r="5205" spans="16:21" x14ac:dyDescent="0.25">
      <c r="P5205" s="10">
        <v>42079</v>
      </c>
      <c r="Q5205">
        <v>36.34901</v>
      </c>
      <c r="S5205" s="42">
        <f t="shared" ca="1" si="86"/>
        <v>51049</v>
      </c>
      <c r="T5205" s="43">
        <f ca="1">_xll.BInterpol('Base CDI'!$H$4:$H$28,'Base CDI'!$J$4:$J$29,S5205,"Cubic","Extrapolate=Linear","MultiX=Average","Skip=True","Sort=True")</f>
        <v>13.62663201094391</v>
      </c>
      <c r="U5205" s="43">
        <f ca="1">_xll.BInterpol('Base CDI'!$H$4:$H$28,'Base CDI'!$I$4:$I$29,S5205,"Cubic","Extrapolate=Linear","MultiX=Average","Skip=True","Sort=True")</f>
        <v>13.607346101231188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51050</v>
      </c>
      <c r="T5206" s="43">
        <f ca="1">_xll.BInterpol('Base CDI'!$H$4:$H$28,'Base CDI'!$J$4:$J$29,S5206,"Cubic","Extrapolate=Linear","MultiX=Average","Skip=True","Sort=True")</f>
        <v>13.626569083447331</v>
      </c>
      <c r="U5206" s="43">
        <f ca="1">_xll.BInterpol('Base CDI'!$H$4:$H$28,'Base CDI'!$I$4:$I$29,S5206,"Cubic","Extrapolate=Linear","MultiX=Average","Skip=True","Sort=True")</f>
        <v>13.607264021887824</v>
      </c>
    </row>
    <row r="5207" spans="16:21" x14ac:dyDescent="0.25">
      <c r="P5207" s="10">
        <v>42081</v>
      </c>
      <c r="Q5207">
        <v>36.38326</v>
      </c>
      <c r="S5207" s="42">
        <f t="shared" ca="1" si="86"/>
        <v>51051</v>
      </c>
      <c r="T5207" s="43">
        <f ca="1">_xll.BInterpol('Base CDI'!$H$4:$H$28,'Base CDI'!$J$4:$J$29,S5207,"Cubic","Extrapolate=Linear","MultiX=Average","Skip=True","Sort=True")</f>
        <v>13.62650615595075</v>
      </c>
      <c r="U5207" s="43">
        <f ca="1">_xll.BInterpol('Base CDI'!$H$4:$H$28,'Base CDI'!$I$4:$I$29,S5207,"Cubic","Extrapolate=Linear","MultiX=Average","Skip=True","Sort=True")</f>
        <v>13.607181942544459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51052</v>
      </c>
      <c r="T5208" s="43">
        <f ca="1">_xll.BInterpol('Base CDI'!$H$4:$H$28,'Base CDI'!$J$4:$J$29,S5208,"Cubic","Extrapolate=Linear","MultiX=Average","Skip=True","Sort=True")</f>
        <v>13.626443228454169</v>
      </c>
      <c r="U5208" s="43">
        <f ca="1">_xll.BInterpol('Base CDI'!$H$4:$H$28,'Base CDI'!$I$4:$I$29,S5208,"Cubic","Extrapolate=Linear","MultiX=Average","Skip=True","Sort=True")</f>
        <v>13.607099863201093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51053</v>
      </c>
      <c r="T5209" s="43">
        <f ca="1">_xll.BInterpol('Base CDI'!$H$4:$H$28,'Base CDI'!$J$4:$J$29,S5209,"Cubic","Extrapolate=Linear","MultiX=Average","Skip=True","Sort=True")</f>
        <v>13.626380300957591</v>
      </c>
      <c r="U5209" s="43">
        <f ca="1">_xll.BInterpol('Base CDI'!$H$4:$H$28,'Base CDI'!$I$4:$I$29,S5209,"Cubic","Extrapolate=Linear","MultiX=Average","Skip=True","Sort=True")</f>
        <v>13.607017783857728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51054</v>
      </c>
      <c r="T5210" s="43">
        <f ca="1">_xll.BInterpol('Base CDI'!$H$4:$H$28,'Base CDI'!$J$4:$J$29,S5210,"Cubic","Extrapolate=Linear","MultiX=Average","Skip=True","Sort=True")</f>
        <v>13.62631737346101</v>
      </c>
      <c r="U5210" s="43">
        <f ca="1">_xll.BInterpol('Base CDI'!$H$4:$H$28,'Base CDI'!$I$4:$I$29,S5210,"Cubic","Extrapolate=Linear","MultiX=Average","Skip=True","Sort=True")</f>
        <v>13.606935704514363</v>
      </c>
    </row>
    <row r="5211" spans="16:21" x14ac:dyDescent="0.25">
      <c r="P5211" s="10">
        <v>42087</v>
      </c>
      <c r="Q5211">
        <v>36.45187</v>
      </c>
      <c r="S5211" s="42">
        <f t="shared" ca="1" si="86"/>
        <v>51055</v>
      </c>
      <c r="T5211" s="43">
        <f ca="1">_xll.BInterpol('Base CDI'!$H$4:$H$28,'Base CDI'!$J$4:$J$29,S5211,"Cubic","Extrapolate=Linear","MultiX=Average","Skip=True","Sort=True")</f>
        <v>13.626254445964431</v>
      </c>
      <c r="U5211" s="43">
        <f ca="1">_xll.BInterpol('Base CDI'!$H$4:$H$28,'Base CDI'!$I$4:$I$29,S5211,"Cubic","Extrapolate=Linear","MultiX=Average","Skip=True","Sort=True")</f>
        <v>13.606853625170997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51056</v>
      </c>
      <c r="T5212" s="43">
        <f ca="1">_xll.BInterpol('Base CDI'!$H$4:$H$28,'Base CDI'!$J$4:$J$29,S5212,"Cubic","Extrapolate=Linear","MultiX=Average","Skip=True","Sort=True")</f>
        <v>13.62619151846785</v>
      </c>
      <c r="U5212" s="43">
        <f ca="1">_xll.BInterpol('Base CDI'!$H$4:$H$28,'Base CDI'!$I$4:$I$29,S5212,"Cubic","Extrapolate=Linear","MultiX=Average","Skip=True","Sort=True")</f>
        <v>13.606771545827632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51057</v>
      </c>
      <c r="T5213" s="43">
        <f ca="1">_xll.BInterpol('Base CDI'!$H$4:$H$28,'Base CDI'!$J$4:$J$29,S5213,"Cubic","Extrapolate=Linear","MultiX=Average","Skip=True","Sort=True")</f>
        <v>13.62612859097127</v>
      </c>
      <c r="U5213" s="43">
        <f ca="1">_xll.BInterpol('Base CDI'!$H$4:$H$28,'Base CDI'!$I$4:$I$29,S5213,"Cubic","Extrapolate=Linear","MultiX=Average","Skip=True","Sort=True")</f>
        <v>13.606689466484267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51058</v>
      </c>
      <c r="T5214" s="43">
        <f ca="1">_xll.BInterpol('Base CDI'!$H$4:$H$28,'Base CDI'!$J$4:$J$29,S5214,"Cubic","Extrapolate=Linear","MultiX=Average","Skip=True","Sort=True")</f>
        <v>13.626065663474691</v>
      </c>
      <c r="U5214" s="43">
        <f ca="1">_xll.BInterpol('Base CDI'!$H$4:$H$28,'Base CDI'!$I$4:$I$29,S5214,"Cubic","Extrapolate=Linear","MultiX=Average","Skip=True","Sort=True")</f>
        <v>13.606607387140901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51059</v>
      </c>
      <c r="T5215" s="43">
        <f ca="1">_xll.BInterpol('Base CDI'!$H$4:$H$28,'Base CDI'!$J$4:$J$29,S5215,"Cubic","Extrapolate=Linear","MultiX=Average","Skip=True","Sort=True")</f>
        <v>13.62600273597811</v>
      </c>
      <c r="U5215" s="43">
        <f ca="1">_xll.BInterpol('Base CDI'!$H$4:$H$28,'Base CDI'!$I$4:$I$29,S5215,"Cubic","Extrapolate=Linear","MultiX=Average","Skip=True","Sort=True")</f>
        <v>13.606525307797536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51060</v>
      </c>
      <c r="T5216" s="43">
        <f ca="1">_xll.BInterpol('Base CDI'!$H$4:$H$28,'Base CDI'!$J$4:$J$29,S5216,"Cubic","Extrapolate=Linear","MultiX=Average","Skip=True","Sort=True")</f>
        <v>13.62593980848153</v>
      </c>
      <c r="U5216" s="43">
        <f ca="1">_xll.BInterpol('Base CDI'!$H$4:$H$28,'Base CDI'!$I$4:$I$29,S5216,"Cubic","Extrapolate=Linear","MultiX=Average","Skip=True","Sort=True")</f>
        <v>13.606443228454172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51061</v>
      </c>
      <c r="T5217" s="43">
        <f ca="1">_xll.BInterpol('Base CDI'!$H$4:$H$28,'Base CDI'!$J$4:$J$29,S5217,"Cubic","Extrapolate=Linear","MultiX=Average","Skip=True","Sort=True")</f>
        <v>13.625876880984951</v>
      </c>
      <c r="U5217" s="43">
        <f ca="1">_xll.BInterpol('Base CDI'!$H$4:$H$28,'Base CDI'!$I$4:$I$29,S5217,"Cubic","Extrapolate=Linear","MultiX=Average","Skip=True","Sort=True")</f>
        <v>13.606361149110805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51062</v>
      </c>
      <c r="T5218" s="43">
        <f ca="1">_xll.BInterpol('Base CDI'!$H$4:$H$28,'Base CDI'!$J$4:$J$29,S5218,"Cubic","Extrapolate=Linear","MultiX=Average","Skip=True","Sort=True")</f>
        <v>13.62581395348837</v>
      </c>
      <c r="U5218" s="43">
        <f ca="1">_xll.BInterpol('Base CDI'!$H$4:$H$28,'Base CDI'!$I$4:$I$29,S5218,"Cubic","Extrapolate=Linear","MultiX=Average","Skip=True","Sort=True")</f>
        <v>13.606279069767441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51063</v>
      </c>
      <c r="T5219" s="43">
        <f ca="1">_xll.BInterpol('Base CDI'!$H$4:$H$28,'Base CDI'!$J$4:$J$29,S5219,"Cubic","Extrapolate=Linear","MultiX=Average","Skip=True","Sort=True")</f>
        <v>13.625751025991789</v>
      </c>
      <c r="U5219" s="43">
        <f ca="1">_xll.BInterpol('Base CDI'!$H$4:$H$28,'Base CDI'!$I$4:$I$29,S5219,"Cubic","Extrapolate=Linear","MultiX=Average","Skip=True","Sort=True")</f>
        <v>13.606196990424076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51064</v>
      </c>
      <c r="T5220" s="43">
        <f ca="1">_xll.BInterpol('Base CDI'!$H$4:$H$28,'Base CDI'!$J$4:$J$29,S5220,"Cubic","Extrapolate=Linear","MultiX=Average","Skip=True","Sort=True")</f>
        <v>13.62568809849521</v>
      </c>
      <c r="U5220" s="43">
        <f ca="1">_xll.BInterpol('Base CDI'!$H$4:$H$28,'Base CDI'!$I$4:$I$29,S5220,"Cubic","Extrapolate=Linear","MultiX=Average","Skip=True","Sort=True")</f>
        <v>13.606114911080709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51065</v>
      </c>
      <c r="T5221" s="43">
        <f ca="1">_xll.BInterpol('Base CDI'!$H$4:$H$28,'Base CDI'!$J$4:$J$29,S5221,"Cubic","Extrapolate=Linear","MultiX=Average","Skip=True","Sort=True")</f>
        <v>13.62562517099863</v>
      </c>
      <c r="U5221" s="43">
        <f ca="1">_xll.BInterpol('Base CDI'!$H$4:$H$28,'Base CDI'!$I$4:$I$29,S5221,"Cubic","Extrapolate=Linear","MultiX=Average","Skip=True","Sort=True")</f>
        <v>13.606032831737345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51066</v>
      </c>
      <c r="T5222" s="43">
        <f ca="1">_xll.BInterpol('Base CDI'!$H$4:$H$28,'Base CDI'!$J$4:$J$29,S5222,"Cubic","Extrapolate=Linear","MultiX=Average","Skip=True","Sort=True")</f>
        <v>13.625562243502049</v>
      </c>
      <c r="U5222" s="43">
        <f ca="1">_xll.BInterpol('Base CDI'!$H$4:$H$28,'Base CDI'!$I$4:$I$29,S5222,"Cubic","Extrapolate=Linear","MultiX=Average","Skip=True","Sort=True")</f>
        <v>13.60595075239398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51067</v>
      </c>
      <c r="T5223" s="43">
        <f ca="1">_xll.BInterpol('Base CDI'!$H$4:$H$28,'Base CDI'!$J$4:$J$29,S5223,"Cubic","Extrapolate=Linear","MultiX=Average","Skip=True","Sort=True")</f>
        <v>13.62549931600547</v>
      </c>
      <c r="U5223" s="43">
        <f ca="1">_xll.BInterpol('Base CDI'!$H$4:$H$28,'Base CDI'!$I$4:$I$29,S5223,"Cubic","Extrapolate=Linear","MultiX=Average","Skip=True","Sort=True")</f>
        <v>13.605868673050615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51068</v>
      </c>
      <c r="T5224" s="43">
        <f ca="1">_xll.BInterpol('Base CDI'!$H$4:$H$28,'Base CDI'!$J$4:$J$29,S5224,"Cubic","Extrapolate=Linear","MultiX=Average","Skip=True","Sort=True")</f>
        <v>13.62543638850889</v>
      </c>
      <c r="U5224" s="43">
        <f ca="1">_xll.BInterpol('Base CDI'!$H$4:$H$28,'Base CDI'!$I$4:$I$29,S5224,"Cubic","Extrapolate=Linear","MultiX=Average","Skip=True","Sort=True")</f>
        <v>13.605786593707249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51069</v>
      </c>
      <c r="T5225" s="43">
        <f ca="1">_xll.BInterpol('Base CDI'!$H$4:$H$28,'Base CDI'!$J$4:$J$29,S5225,"Cubic","Extrapolate=Linear","MultiX=Average","Skip=True","Sort=True")</f>
        <v>13.625373461012309</v>
      </c>
      <c r="U5225" s="43">
        <f ca="1">_xll.BInterpol('Base CDI'!$H$4:$H$28,'Base CDI'!$I$4:$I$29,S5225,"Cubic","Extrapolate=Linear","MultiX=Average","Skip=True","Sort=True")</f>
        <v>13.605704514363884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51070</v>
      </c>
      <c r="T5226" s="43">
        <f ca="1">_xll.BInterpol('Base CDI'!$H$4:$H$28,'Base CDI'!$J$4:$J$29,S5226,"Cubic","Extrapolate=Linear","MultiX=Average","Skip=True","Sort=True")</f>
        <v>13.62531053351573</v>
      </c>
      <c r="U5226" s="43">
        <f ca="1">_xll.BInterpol('Base CDI'!$H$4:$H$28,'Base CDI'!$I$4:$I$29,S5226,"Cubic","Extrapolate=Linear","MultiX=Average","Skip=True","Sort=True")</f>
        <v>13.605622435020519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51071</v>
      </c>
      <c r="T5227" s="43">
        <f ca="1">_xll.BInterpol('Base CDI'!$H$4:$H$28,'Base CDI'!$J$4:$J$29,S5227,"Cubic","Extrapolate=Linear","MultiX=Average","Skip=True","Sort=True")</f>
        <v>13.625247606019149</v>
      </c>
      <c r="U5227" s="43">
        <f ca="1">_xll.BInterpol('Base CDI'!$H$4:$H$28,'Base CDI'!$I$4:$I$29,S5227,"Cubic","Extrapolate=Linear","MultiX=Average","Skip=True","Sort=True")</f>
        <v>13.605540355677153</v>
      </c>
    </row>
    <row r="5228" spans="16:21" x14ac:dyDescent="0.25">
      <c r="P5228" s="10">
        <v>42111</v>
      </c>
      <c r="Q5228">
        <v>36.74492</v>
      </c>
      <c r="S5228" s="42">
        <f t="shared" ca="1" si="86"/>
        <v>51072</v>
      </c>
      <c r="T5228" s="43">
        <f ca="1">_xll.BInterpol('Base CDI'!$H$4:$H$28,'Base CDI'!$J$4:$J$29,S5228,"Cubic","Extrapolate=Linear","MultiX=Average","Skip=True","Sort=True")</f>
        <v>13.625184678522571</v>
      </c>
      <c r="U5228" s="43">
        <f ca="1">_xll.BInterpol('Base CDI'!$H$4:$H$28,'Base CDI'!$I$4:$I$29,S5228,"Cubic","Extrapolate=Linear","MultiX=Average","Skip=True","Sort=True")</f>
        <v>13.605458276333788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51073</v>
      </c>
      <c r="T5229" s="43">
        <f ca="1">_xll.BInterpol('Base CDI'!$H$4:$H$28,'Base CDI'!$J$4:$J$29,S5229,"Cubic","Extrapolate=Linear","MultiX=Average","Skip=True","Sort=True")</f>
        <v>13.62512175102599</v>
      </c>
      <c r="U5229" s="43">
        <f ca="1">_xll.BInterpol('Base CDI'!$H$4:$H$28,'Base CDI'!$I$4:$I$29,S5229,"Cubic","Extrapolate=Linear","MultiX=Average","Skip=True","Sort=True")</f>
        <v>13.605376196990424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51074</v>
      </c>
      <c r="T5230" s="43">
        <f ca="1">_xll.BInterpol('Base CDI'!$H$4:$H$28,'Base CDI'!$J$4:$J$29,S5230,"Cubic","Extrapolate=Linear","MultiX=Average","Skip=True","Sort=True")</f>
        <v>13.625058823529409</v>
      </c>
      <c r="U5230" s="43">
        <f ca="1">_xll.BInterpol('Base CDI'!$H$4:$H$28,'Base CDI'!$I$4:$I$29,S5230,"Cubic","Extrapolate=Linear","MultiX=Average","Skip=True","Sort=True")</f>
        <v>13.605294117647057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51075</v>
      </c>
      <c r="T5231" s="43">
        <f ca="1">_xll.BInterpol('Base CDI'!$H$4:$H$28,'Base CDI'!$J$4:$J$29,S5231,"Cubic","Extrapolate=Linear","MultiX=Average","Skip=True","Sort=True")</f>
        <v>13.62499589603283</v>
      </c>
      <c r="U5231" s="43">
        <f ca="1">_xll.BInterpol('Base CDI'!$H$4:$H$28,'Base CDI'!$I$4:$I$29,S5231,"Cubic","Extrapolate=Linear","MultiX=Average","Skip=True","Sort=True")</f>
        <v>13.605212038303693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51076</v>
      </c>
      <c r="T5232" s="43">
        <f ca="1">_xll.BInterpol('Base CDI'!$H$4:$H$28,'Base CDI'!$J$4:$J$29,S5232,"Cubic","Extrapolate=Linear","MultiX=Average","Skip=True","Sort=True")</f>
        <v>13.62493296853625</v>
      </c>
      <c r="U5232" s="43">
        <f ca="1">_xll.BInterpol('Base CDI'!$H$4:$H$28,'Base CDI'!$I$4:$I$29,S5232,"Cubic","Extrapolate=Linear","MultiX=Average","Skip=True","Sort=True")</f>
        <v>13.605129958960328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51077</v>
      </c>
      <c r="T5233" s="43">
        <f ca="1">_xll.BInterpol('Base CDI'!$H$4:$H$28,'Base CDI'!$J$4:$J$29,S5233,"Cubic","Extrapolate=Linear","MultiX=Average","Skip=True","Sort=True")</f>
        <v>13.624870041039669</v>
      </c>
      <c r="U5233" s="43">
        <f ca="1">_xll.BInterpol('Base CDI'!$H$4:$H$28,'Base CDI'!$I$4:$I$29,S5233,"Cubic","Extrapolate=Linear","MultiX=Average","Skip=True","Sort=True")</f>
        <v>13.605047879616961</v>
      </c>
    </row>
    <row r="5234" spans="16:21" x14ac:dyDescent="0.25">
      <c r="P5234" s="10">
        <v>42122</v>
      </c>
      <c r="Q5234">
        <v>36.8489</v>
      </c>
      <c r="S5234" s="42">
        <f t="shared" ca="1" si="86"/>
        <v>51078</v>
      </c>
      <c r="T5234" s="43">
        <f ca="1">_xll.BInterpol('Base CDI'!$H$4:$H$28,'Base CDI'!$J$4:$J$29,S5234,"Cubic","Extrapolate=Linear","MultiX=Average","Skip=True","Sort=True")</f>
        <v>13.62480711354309</v>
      </c>
      <c r="U5234" s="43">
        <f ca="1">_xll.BInterpol('Base CDI'!$H$4:$H$28,'Base CDI'!$I$4:$I$29,S5234,"Cubic","Extrapolate=Linear","MultiX=Average","Skip=True","Sort=True")</f>
        <v>13.604965800273597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51079</v>
      </c>
      <c r="T5235" s="43">
        <f ca="1">_xll.BInterpol('Base CDI'!$H$4:$H$28,'Base CDI'!$J$4:$J$29,S5235,"Cubic","Extrapolate=Linear","MultiX=Average","Skip=True","Sort=True")</f>
        <v>13.624744186046509</v>
      </c>
      <c r="U5235" s="43">
        <f ca="1">_xll.BInterpol('Base CDI'!$H$4:$H$28,'Base CDI'!$I$4:$I$29,S5235,"Cubic","Extrapolate=Linear","MultiX=Average","Skip=True","Sort=True")</f>
        <v>13.604883720930232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51080</v>
      </c>
      <c r="T5236" s="43">
        <f ca="1">_xll.BInterpol('Base CDI'!$H$4:$H$28,'Base CDI'!$J$4:$J$29,S5236,"Cubic","Extrapolate=Linear","MultiX=Average","Skip=True","Sort=True")</f>
        <v>13.624681258549929</v>
      </c>
      <c r="U5236" s="43">
        <f ca="1">_xll.BInterpol('Base CDI'!$H$4:$H$28,'Base CDI'!$I$4:$I$29,S5236,"Cubic","Extrapolate=Linear","MultiX=Average","Skip=True","Sort=True")</f>
        <v>13.604801641586866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51081</v>
      </c>
      <c r="T5237" s="43">
        <f ca="1">_xll.BInterpol('Base CDI'!$H$4:$H$28,'Base CDI'!$J$4:$J$29,S5237,"Cubic","Extrapolate=Linear","MultiX=Average","Skip=True","Sort=True")</f>
        <v>13.62461833105335</v>
      </c>
      <c r="U5237" s="43">
        <f ca="1">_xll.BInterpol('Base CDI'!$H$4:$H$28,'Base CDI'!$I$4:$I$29,S5237,"Cubic","Extrapolate=Linear","MultiX=Average","Skip=True","Sort=True")</f>
        <v>13.604719562243501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51082</v>
      </c>
      <c r="T5238" s="43">
        <f ca="1">_xll.BInterpol('Base CDI'!$H$4:$H$28,'Base CDI'!$J$4:$J$29,S5238,"Cubic","Extrapolate=Linear","MultiX=Average","Skip=True","Sort=True")</f>
        <v>13.624555403556769</v>
      </c>
      <c r="U5238" s="43">
        <f ca="1">_xll.BInterpol('Base CDI'!$H$4:$H$28,'Base CDI'!$I$4:$I$29,S5238,"Cubic","Extrapolate=Linear","MultiX=Average","Skip=True","Sort=True")</f>
        <v>13.604637482900136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51083</v>
      </c>
      <c r="T5239" s="43">
        <f ca="1">_xll.BInterpol('Base CDI'!$H$4:$H$28,'Base CDI'!$J$4:$J$29,S5239,"Cubic","Extrapolate=Linear","MultiX=Average","Skip=True","Sort=True")</f>
        <v>13.624492476060189</v>
      </c>
      <c r="U5239" s="43">
        <f ca="1">_xll.BInterpol('Base CDI'!$H$4:$H$28,'Base CDI'!$I$4:$I$29,S5239,"Cubic","Extrapolate=Linear","MultiX=Average","Skip=True","Sort=True")</f>
        <v>13.60455540355677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51084</v>
      </c>
      <c r="T5240" s="43">
        <f ca="1">_xll.BInterpol('Base CDI'!$H$4:$H$28,'Base CDI'!$J$4:$J$29,S5240,"Cubic","Extrapolate=Linear","MultiX=Average","Skip=True","Sort=True")</f>
        <v>13.62442954856361</v>
      </c>
      <c r="U5240" s="43">
        <f ca="1">_xll.BInterpol('Base CDI'!$H$4:$H$28,'Base CDI'!$I$4:$I$29,S5240,"Cubic","Extrapolate=Linear","MultiX=Average","Skip=True","Sort=True")</f>
        <v>13.604473324213405</v>
      </c>
    </row>
    <row r="5241" spans="16:21" x14ac:dyDescent="0.25">
      <c r="P5241" s="10">
        <v>42132</v>
      </c>
      <c r="Q5241">
        <v>36.97401</v>
      </c>
      <c r="S5241" s="42">
        <f t="shared" ca="1" si="86"/>
        <v>51085</v>
      </c>
      <c r="T5241" s="43">
        <f ca="1">_xll.BInterpol('Base CDI'!$H$4:$H$28,'Base CDI'!$J$4:$J$29,S5241,"Cubic","Extrapolate=Linear","MultiX=Average","Skip=True","Sort=True")</f>
        <v>13.624366621067029</v>
      </c>
      <c r="U5241" s="43">
        <f ca="1">_xll.BInterpol('Base CDI'!$H$4:$H$28,'Base CDI'!$I$4:$I$29,S5241,"Cubic","Extrapolate=Linear","MultiX=Average","Skip=True","Sort=True")</f>
        <v>13.60439124487004</v>
      </c>
    </row>
    <row r="5242" spans="16:21" x14ac:dyDescent="0.25">
      <c r="P5242" s="10">
        <v>42135</v>
      </c>
      <c r="Q5242">
        <v>36.99212</v>
      </c>
      <c r="S5242" s="42">
        <f t="shared" ca="1" si="86"/>
        <v>51086</v>
      </c>
      <c r="T5242" s="43">
        <f ca="1">_xll.BInterpol('Base CDI'!$H$4:$H$28,'Base CDI'!$J$4:$J$29,S5242,"Cubic","Extrapolate=Linear","MultiX=Average","Skip=True","Sort=True")</f>
        <v>13.624303693570448</v>
      </c>
      <c r="U5242" s="43">
        <f ca="1">_xll.BInterpol('Base CDI'!$H$4:$H$28,'Base CDI'!$I$4:$I$29,S5242,"Cubic","Extrapolate=Linear","MultiX=Average","Skip=True","Sort=True")</f>
        <v>13.604309165526674</v>
      </c>
    </row>
    <row r="5243" spans="16:21" x14ac:dyDescent="0.25">
      <c r="P5243" s="10">
        <v>42136</v>
      </c>
      <c r="Q5243">
        <v>37.01023</v>
      </c>
      <c r="S5243" s="42">
        <f t="shared" ca="1" si="86"/>
        <v>51087</v>
      </c>
      <c r="T5243" s="43">
        <f ca="1">_xll.BInterpol('Base CDI'!$H$4:$H$28,'Base CDI'!$J$4:$J$29,S5243,"Cubic","Extrapolate=Linear","MultiX=Average","Skip=True","Sort=True")</f>
        <v>13.62424076607387</v>
      </c>
      <c r="U5243" s="43">
        <f ca="1">_xll.BInterpol('Base CDI'!$H$4:$H$28,'Base CDI'!$I$4:$I$29,S5243,"Cubic","Extrapolate=Linear","MultiX=Average","Skip=True","Sort=True")</f>
        <v>13.604227086183309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51088</v>
      </c>
      <c r="T5244" s="43">
        <f ca="1">_xll.BInterpol('Base CDI'!$H$4:$H$28,'Base CDI'!$J$4:$J$29,S5244,"Cubic","Extrapolate=Linear","MultiX=Average","Skip=True","Sort=True")</f>
        <v>13.624177838577289</v>
      </c>
      <c r="U5244" s="43">
        <f ca="1">_xll.BInterpol('Base CDI'!$H$4:$H$28,'Base CDI'!$I$4:$I$29,S5244,"Cubic","Extrapolate=Linear","MultiX=Average","Skip=True","Sort=True")</f>
        <v>13.604145006839945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51089</v>
      </c>
      <c r="T5245" s="43">
        <f ca="1">_xll.BInterpol('Base CDI'!$H$4:$H$28,'Base CDI'!$J$4:$J$29,S5245,"Cubic","Extrapolate=Linear","MultiX=Average","Skip=True","Sort=True")</f>
        <v>13.62411491108071</v>
      </c>
      <c r="U5245" s="43">
        <f ca="1">_xll.BInterpol('Base CDI'!$H$4:$H$28,'Base CDI'!$I$4:$I$29,S5245,"Cubic","Extrapolate=Linear","MultiX=Average","Skip=True","Sort=True")</f>
        <v>13.604062927496578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51090</v>
      </c>
      <c r="T5246" s="43">
        <f ca="1">_xll.BInterpol('Base CDI'!$H$4:$H$28,'Base CDI'!$J$4:$J$29,S5246,"Cubic","Extrapolate=Linear","MultiX=Average","Skip=True","Sort=True")</f>
        <v>13.624051983584129</v>
      </c>
      <c r="U5246" s="43">
        <f ca="1">_xll.BInterpol('Base CDI'!$H$4:$H$28,'Base CDI'!$I$4:$I$29,S5246,"Cubic","Extrapolate=Linear","MultiX=Average","Skip=True","Sort=True")</f>
        <v>13.603980848153213</v>
      </c>
    </row>
    <row r="5247" spans="16:21" x14ac:dyDescent="0.25">
      <c r="P5247" s="10">
        <v>42142</v>
      </c>
      <c r="Q5247">
        <v>37.08278</v>
      </c>
      <c r="S5247" s="42">
        <f t="shared" ca="1" si="86"/>
        <v>51091</v>
      </c>
      <c r="T5247" s="43">
        <f ca="1">_xll.BInterpol('Base CDI'!$H$4:$H$28,'Base CDI'!$J$4:$J$29,S5247,"Cubic","Extrapolate=Linear","MultiX=Average","Skip=True","Sort=True")</f>
        <v>13.623989056087549</v>
      </c>
      <c r="U5247" s="43">
        <f ca="1">_xll.BInterpol('Base CDI'!$H$4:$H$28,'Base CDI'!$I$4:$I$29,S5247,"Cubic","Extrapolate=Linear","MultiX=Average","Skip=True","Sort=True")</f>
        <v>13.603898768809849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51092</v>
      </c>
      <c r="T5248" s="43">
        <f ca="1">_xll.BInterpol('Base CDI'!$H$4:$H$28,'Base CDI'!$J$4:$J$29,S5248,"Cubic","Extrapolate=Linear","MultiX=Average","Skip=True","Sort=True")</f>
        <v>13.62392612859097</v>
      </c>
      <c r="U5248" s="43">
        <f ca="1">_xll.BInterpol('Base CDI'!$H$4:$H$28,'Base CDI'!$I$4:$I$29,S5248,"Cubic","Extrapolate=Linear","MultiX=Average","Skip=True","Sort=True")</f>
        <v>13.603816689466482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51093</v>
      </c>
      <c r="T5249" s="43">
        <f ca="1">_xll.BInterpol('Base CDI'!$H$4:$H$28,'Base CDI'!$J$4:$J$29,S5249,"Cubic","Extrapolate=Linear","MultiX=Average","Skip=True","Sort=True")</f>
        <v>13.623863201094389</v>
      </c>
      <c r="U5249" s="43">
        <f ca="1">_xll.BInterpol('Base CDI'!$H$4:$H$28,'Base CDI'!$I$4:$I$29,S5249,"Cubic","Extrapolate=Linear","MultiX=Average","Skip=True","Sort=True")</f>
        <v>13.603734610123118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51094</v>
      </c>
      <c r="T5250" s="43">
        <f ca="1">_xll.BInterpol('Base CDI'!$H$4:$H$28,'Base CDI'!$J$4:$J$29,S5250,"Cubic","Extrapolate=Linear","MultiX=Average","Skip=True","Sort=True")</f>
        <v>13.623800273597809</v>
      </c>
      <c r="U5250" s="43">
        <f ca="1">_xll.BInterpol('Base CDI'!$H$4:$H$28,'Base CDI'!$I$4:$I$29,S5250,"Cubic","Extrapolate=Linear","MultiX=Average","Skip=True","Sort=True")</f>
        <v>13.603652530779753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51095</v>
      </c>
      <c r="T5251" s="43">
        <f ca="1">_xll.BInterpol('Base CDI'!$H$4:$H$28,'Base CDI'!$J$4:$J$29,S5251,"Cubic","Extrapolate=Linear","MultiX=Average","Skip=True","Sort=True")</f>
        <v>13.62373734610123</v>
      </c>
      <c r="U5251" s="43">
        <f ca="1">_xll.BInterpol('Base CDI'!$H$4:$H$28,'Base CDI'!$I$4:$I$29,S5251,"Cubic","Extrapolate=Linear","MultiX=Average","Skip=True","Sort=True")</f>
        <v>13.603570451436386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51096</v>
      </c>
      <c r="T5252" s="43">
        <f ca="1">_xll.BInterpol('Base CDI'!$H$4:$H$28,'Base CDI'!$J$4:$J$29,S5252,"Cubic","Extrapolate=Linear","MultiX=Average","Skip=True","Sort=True")</f>
        <v>13.623674418604649</v>
      </c>
      <c r="U5252" s="43">
        <f ca="1">_xll.BInterpol('Base CDI'!$H$4:$H$28,'Base CDI'!$I$4:$I$29,S5252,"Cubic","Extrapolate=Linear","MultiX=Average","Skip=True","Sort=True")</f>
        <v>13.603488372093022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51097</v>
      </c>
      <c r="T5253" s="43">
        <f ca="1">_xll.BInterpol('Base CDI'!$H$4:$H$28,'Base CDI'!$J$4:$J$29,S5253,"Cubic","Extrapolate=Linear","MultiX=Average","Skip=True","Sort=True")</f>
        <v>13.623611491108068</v>
      </c>
      <c r="U5253" s="43">
        <f ca="1">_xll.BInterpol('Base CDI'!$H$4:$H$28,'Base CDI'!$I$4:$I$29,S5253,"Cubic","Extrapolate=Linear","MultiX=Average","Skip=True","Sort=True")</f>
        <v>13.603406292749657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51098</v>
      </c>
      <c r="T5254" s="43">
        <f ca="1">_xll.BInterpol('Base CDI'!$H$4:$H$28,'Base CDI'!$J$4:$J$29,S5254,"Cubic","Extrapolate=Linear","MultiX=Average","Skip=True","Sort=True")</f>
        <v>13.623548563611489</v>
      </c>
      <c r="U5254" s="43">
        <f ca="1">_xll.BInterpol('Base CDI'!$H$4:$H$28,'Base CDI'!$I$4:$I$29,S5254,"Cubic","Extrapolate=Linear","MultiX=Average","Skip=True","Sort=True")</f>
        <v>13.603324213406292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51099</v>
      </c>
      <c r="T5255" s="43">
        <f ca="1">_xll.BInterpol('Base CDI'!$H$4:$H$28,'Base CDI'!$J$4:$J$29,S5255,"Cubic","Extrapolate=Linear","MultiX=Average","Skip=True","Sort=True")</f>
        <v>13.623485636114909</v>
      </c>
      <c r="U5255" s="43">
        <f ca="1">_xll.BInterpol('Base CDI'!$H$4:$H$28,'Base CDI'!$I$4:$I$29,S5255,"Cubic","Extrapolate=Linear","MultiX=Average","Skip=True","Sort=True")</f>
        <v>13.603242134062926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51100</v>
      </c>
      <c r="T5256" s="43">
        <f ca="1">_xll.BInterpol('Base CDI'!$H$4:$H$28,'Base CDI'!$J$4:$J$29,S5256,"Cubic","Extrapolate=Linear","MultiX=Average","Skip=True","Sort=True")</f>
        <v>13.623422708618328</v>
      </c>
      <c r="U5256" s="43">
        <f ca="1">_xll.BInterpol('Base CDI'!$H$4:$H$28,'Base CDI'!$I$4:$I$29,S5256,"Cubic","Extrapolate=Linear","MultiX=Average","Skip=True","Sort=True")</f>
        <v>13.603160054719561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51101</v>
      </c>
      <c r="T5257" s="43">
        <f ca="1">_xll.BInterpol('Base CDI'!$H$4:$H$28,'Base CDI'!$J$4:$J$29,S5257,"Cubic","Extrapolate=Linear","MultiX=Average","Skip=True","Sort=True")</f>
        <v>13.623359781121749</v>
      </c>
      <c r="U5257" s="43">
        <f ca="1">_xll.BInterpol('Base CDI'!$H$4:$H$28,'Base CDI'!$I$4:$I$29,S5257,"Cubic","Extrapolate=Linear","MultiX=Average","Skip=True","Sort=True")</f>
        <v>13.603077975376197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51102</v>
      </c>
      <c r="T5258" s="43">
        <f ca="1">_xll.BInterpol('Base CDI'!$H$4:$H$28,'Base CDI'!$J$4:$J$29,S5258,"Cubic","Extrapolate=Linear","MultiX=Average","Skip=True","Sort=True")</f>
        <v>13.623296853625169</v>
      </c>
      <c r="U5258" s="43">
        <f ca="1">_xll.BInterpol('Base CDI'!$H$4:$H$28,'Base CDI'!$I$4:$I$29,S5258,"Cubic","Extrapolate=Linear","MultiX=Average","Skip=True","Sort=True")</f>
        <v>13.60299589603283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51103</v>
      </c>
      <c r="T5259" s="43">
        <f ca="1">_xll.BInterpol('Base CDI'!$H$4:$H$28,'Base CDI'!$J$4:$J$29,S5259,"Cubic","Extrapolate=Linear","MultiX=Average","Skip=True","Sort=True")</f>
        <v>13.623233926128588</v>
      </c>
      <c r="U5259" s="43">
        <f ca="1">_xll.BInterpol('Base CDI'!$H$4:$H$28,'Base CDI'!$I$4:$I$29,S5259,"Cubic","Extrapolate=Linear","MultiX=Average","Skip=True","Sort=True")</f>
        <v>13.602913816689465</v>
      </c>
    </row>
    <row r="5260" spans="16:21" x14ac:dyDescent="0.25">
      <c r="P5260" s="10">
        <v>42160</v>
      </c>
      <c r="Q5260">
        <v>37.31953</v>
      </c>
      <c r="S5260" s="42">
        <f t="shared" ca="1" si="87"/>
        <v>51104</v>
      </c>
      <c r="T5260" s="43">
        <f ca="1">_xll.BInterpol('Base CDI'!$H$4:$H$28,'Base CDI'!$J$4:$J$29,S5260,"Cubic","Extrapolate=Linear","MultiX=Average","Skip=True","Sort=True")</f>
        <v>13.623170998632009</v>
      </c>
      <c r="U5260" s="43">
        <f ca="1">_xll.BInterpol('Base CDI'!$H$4:$H$28,'Base CDI'!$I$4:$I$29,S5260,"Cubic","Extrapolate=Linear","MultiX=Average","Skip=True","Sort=True")</f>
        <v>13.602831737346101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51105</v>
      </c>
      <c r="T5261" s="43">
        <f ca="1">_xll.BInterpol('Base CDI'!$H$4:$H$28,'Base CDI'!$J$4:$J$29,S5261,"Cubic","Extrapolate=Linear","MultiX=Average","Skip=True","Sort=True")</f>
        <v>13.623108071135428</v>
      </c>
      <c r="U5261" s="43">
        <f ca="1">_xll.BInterpol('Base CDI'!$H$4:$H$28,'Base CDI'!$I$4:$I$29,S5261,"Cubic","Extrapolate=Linear","MultiX=Average","Skip=True","Sort=True")</f>
        <v>13.602749658002734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51106</v>
      </c>
      <c r="T5262" s="43">
        <f ca="1">_xll.BInterpol('Base CDI'!$H$4:$H$28,'Base CDI'!$J$4:$J$29,S5262,"Cubic","Extrapolate=Linear","MultiX=Average","Skip=True","Sort=True")</f>
        <v>13.62304514363885</v>
      </c>
      <c r="U5262" s="43">
        <f ca="1">_xll.BInterpol('Base CDI'!$H$4:$H$28,'Base CDI'!$I$4:$I$29,S5262,"Cubic","Extrapolate=Linear","MultiX=Average","Skip=True","Sort=True")</f>
        <v>13.60266757865937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51107</v>
      </c>
      <c r="T5263" s="43">
        <f ca="1">_xll.BInterpol('Base CDI'!$H$4:$H$28,'Base CDI'!$J$4:$J$29,S5263,"Cubic","Extrapolate=Linear","MultiX=Average","Skip=True","Sort=True")</f>
        <v>13.622982216142269</v>
      </c>
      <c r="U5263" s="43">
        <f ca="1">_xll.BInterpol('Base CDI'!$H$4:$H$28,'Base CDI'!$I$4:$I$29,S5263,"Cubic","Extrapolate=Linear","MultiX=Average","Skip=True","Sort=True")</f>
        <v>13.602585499316005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51108</v>
      </c>
      <c r="T5264" s="43">
        <f ca="1">_xll.BInterpol('Base CDI'!$H$4:$H$28,'Base CDI'!$J$4:$J$29,S5264,"Cubic","Extrapolate=Linear","MultiX=Average","Skip=True","Sort=True")</f>
        <v>13.622919288645688</v>
      </c>
      <c r="U5264" s="43">
        <f ca="1">_xll.BInterpol('Base CDI'!$H$4:$H$28,'Base CDI'!$I$4:$I$29,S5264,"Cubic","Extrapolate=Linear","MultiX=Average","Skip=True","Sort=True")</f>
        <v>13.602503419972638</v>
      </c>
    </row>
    <row r="5265" spans="16:21" x14ac:dyDescent="0.25">
      <c r="P5265" s="10">
        <v>42167</v>
      </c>
      <c r="Q5265">
        <v>37.41433</v>
      </c>
      <c r="S5265" s="42">
        <f t="shared" ca="1" si="87"/>
        <v>51109</v>
      </c>
      <c r="T5265" s="43">
        <f ca="1">_xll.BInterpol('Base CDI'!$H$4:$H$28,'Base CDI'!$J$4:$J$29,S5265,"Cubic","Extrapolate=Linear","MultiX=Average","Skip=True","Sort=True")</f>
        <v>13.622856361149109</v>
      </c>
      <c r="U5265" s="43">
        <f ca="1">_xll.BInterpol('Base CDI'!$H$4:$H$28,'Base CDI'!$I$4:$I$29,S5265,"Cubic","Extrapolate=Linear","MultiX=Average","Skip=True","Sort=True")</f>
        <v>13.602421340629274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51110</v>
      </c>
      <c r="T5266" s="43">
        <f ca="1">_xll.BInterpol('Base CDI'!$H$4:$H$28,'Base CDI'!$J$4:$J$29,S5266,"Cubic","Extrapolate=Linear","MultiX=Average","Skip=True","Sort=True")</f>
        <v>13.622793433652529</v>
      </c>
      <c r="U5266" s="43">
        <f ca="1">_xll.BInterpol('Base CDI'!$H$4:$H$28,'Base CDI'!$I$4:$I$29,S5266,"Cubic","Extrapolate=Linear","MultiX=Average","Skip=True","Sort=True")</f>
        <v>13.602339261285909</v>
      </c>
    </row>
    <row r="5267" spans="16:21" x14ac:dyDescent="0.25">
      <c r="P5267" s="10">
        <v>42171</v>
      </c>
      <c r="Q5267">
        <v>37.45232</v>
      </c>
      <c r="S5267" s="42">
        <f t="shared" ca="1" si="87"/>
        <v>51111</v>
      </c>
      <c r="T5267" s="43">
        <f ca="1">_xll.BInterpol('Base CDI'!$H$4:$H$28,'Base CDI'!$J$4:$J$29,S5267,"Cubic","Extrapolate=Linear","MultiX=Average","Skip=True","Sort=True")</f>
        <v>13.622730506155948</v>
      </c>
      <c r="U5267" s="43">
        <f ca="1">_xll.BInterpol('Base CDI'!$H$4:$H$28,'Base CDI'!$I$4:$I$29,S5267,"Cubic","Extrapolate=Linear","MultiX=Average","Skip=True","Sort=True")</f>
        <v>13.602257181942543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51112</v>
      </c>
      <c r="T5268" s="43">
        <f ca="1">_xll.BInterpol('Base CDI'!$H$4:$H$28,'Base CDI'!$J$4:$J$29,S5268,"Cubic","Extrapolate=Linear","MultiX=Average","Skip=True","Sort=True")</f>
        <v>13.622667578659369</v>
      </c>
      <c r="U5268" s="43">
        <f ca="1">_xll.BInterpol('Base CDI'!$H$4:$H$28,'Base CDI'!$I$4:$I$29,S5268,"Cubic","Extrapolate=Linear","MultiX=Average","Skip=True","Sort=True")</f>
        <v>13.602175102599178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51113</v>
      </c>
      <c r="T5269" s="43">
        <f ca="1">_xll.BInterpol('Base CDI'!$H$4:$H$28,'Base CDI'!$J$4:$J$29,S5269,"Cubic","Extrapolate=Linear","MultiX=Average","Skip=True","Sort=True")</f>
        <v>13.622604651162789</v>
      </c>
      <c r="U5269" s="43">
        <f ca="1">_xll.BInterpol('Base CDI'!$H$4:$H$28,'Base CDI'!$I$4:$I$29,S5269,"Cubic","Extrapolate=Linear","MultiX=Average","Skip=True","Sort=True")</f>
        <v>13.602093023255813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51114</v>
      </c>
      <c r="T5270" s="43">
        <f ca="1">_xll.BInterpol('Base CDI'!$H$4:$H$28,'Base CDI'!$J$4:$J$29,S5270,"Cubic","Extrapolate=Linear","MultiX=Average","Skip=True","Sort=True")</f>
        <v>13.622541723666208</v>
      </c>
      <c r="U5270" s="43">
        <f ca="1">_xll.BInterpol('Base CDI'!$H$4:$H$28,'Base CDI'!$I$4:$I$29,S5270,"Cubic","Extrapolate=Linear","MultiX=Average","Skip=True","Sort=True")</f>
        <v>13.602010943912447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51115</v>
      </c>
      <c r="T5271" s="43">
        <f ca="1">_xll.BInterpol('Base CDI'!$H$4:$H$28,'Base CDI'!$J$4:$J$29,S5271,"Cubic","Extrapolate=Linear","MultiX=Average","Skip=True","Sort=True")</f>
        <v>13.622478796169629</v>
      </c>
      <c r="U5271" s="43">
        <f ca="1">_xll.BInterpol('Base CDI'!$H$4:$H$28,'Base CDI'!$I$4:$I$29,S5271,"Cubic","Extrapolate=Linear","MultiX=Average","Skip=True","Sort=True")</f>
        <v>13.601928864569082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51116</v>
      </c>
      <c r="T5272" s="43">
        <f ca="1">_xll.BInterpol('Base CDI'!$H$4:$H$28,'Base CDI'!$J$4:$J$29,S5272,"Cubic","Extrapolate=Linear","MultiX=Average","Skip=True","Sort=True")</f>
        <v>13.622415868673048</v>
      </c>
      <c r="U5272" s="43">
        <f ca="1">_xll.BInterpol('Base CDI'!$H$4:$H$28,'Base CDI'!$I$4:$I$29,S5272,"Cubic","Extrapolate=Linear","MultiX=Average","Skip=True","Sort=True")</f>
        <v>13.601846785225717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51117</v>
      </c>
      <c r="T5273" s="43">
        <f ca="1">_xll.BInterpol('Base CDI'!$H$4:$H$28,'Base CDI'!$J$4:$J$29,S5273,"Cubic","Extrapolate=Linear","MultiX=Average","Skip=True","Sort=True")</f>
        <v>13.622352941176468</v>
      </c>
      <c r="U5273" s="43">
        <f ca="1">_xll.BInterpol('Base CDI'!$H$4:$H$28,'Base CDI'!$I$4:$I$29,S5273,"Cubic","Extrapolate=Linear","MultiX=Average","Skip=True","Sort=True")</f>
        <v>13.601764705882351</v>
      </c>
    </row>
    <row r="5274" spans="16:21" x14ac:dyDescent="0.25">
      <c r="P5274" s="10">
        <v>42180</v>
      </c>
      <c r="Q5274">
        <v>37.58558</v>
      </c>
      <c r="S5274" s="42">
        <f t="shared" ca="1" si="87"/>
        <v>51118</v>
      </c>
      <c r="T5274" s="43">
        <f ca="1">_xll.BInterpol('Base CDI'!$H$4:$H$28,'Base CDI'!$J$4:$J$29,S5274,"Cubic","Extrapolate=Linear","MultiX=Average","Skip=True","Sort=True")</f>
        <v>13.622290013679889</v>
      </c>
      <c r="U5274" s="43">
        <f ca="1">_xll.BInterpol('Base CDI'!$H$4:$H$28,'Base CDI'!$I$4:$I$29,S5274,"Cubic","Extrapolate=Linear","MultiX=Average","Skip=True","Sort=True")</f>
        <v>13.601682626538986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51119</v>
      </c>
      <c r="T5275" s="43">
        <f ca="1">_xll.BInterpol('Base CDI'!$H$4:$H$28,'Base CDI'!$J$4:$J$29,S5275,"Cubic","Extrapolate=Linear","MultiX=Average","Skip=True","Sort=True")</f>
        <v>13.622227086183308</v>
      </c>
      <c r="U5275" s="43">
        <f ca="1">_xll.BInterpol('Base CDI'!$H$4:$H$28,'Base CDI'!$I$4:$I$29,S5275,"Cubic","Extrapolate=Linear","MultiX=Average","Skip=True","Sort=True")</f>
        <v>13.601600547195622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51120</v>
      </c>
      <c r="T5276" s="43">
        <f ca="1">_xll.BInterpol('Base CDI'!$H$4:$H$28,'Base CDI'!$J$4:$J$29,S5276,"Cubic","Extrapolate=Linear","MultiX=Average","Skip=True","Sort=True")</f>
        <v>13.622164158686727</v>
      </c>
      <c r="U5276" s="43">
        <f ca="1">_xll.BInterpol('Base CDI'!$H$4:$H$28,'Base CDI'!$I$4:$I$29,S5276,"Cubic","Extrapolate=Linear","MultiX=Average","Skip=True","Sort=True")</f>
        <v>13.601518467852255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51121</v>
      </c>
      <c r="T5277" s="43">
        <f ca="1">_xll.BInterpol('Base CDI'!$H$4:$H$28,'Base CDI'!$J$4:$J$29,S5277,"Cubic","Extrapolate=Linear","MultiX=Average","Skip=True","Sort=True")</f>
        <v>13.622101231190149</v>
      </c>
      <c r="U5277" s="43">
        <f ca="1">_xll.BInterpol('Base CDI'!$H$4:$H$28,'Base CDI'!$I$4:$I$29,S5277,"Cubic","Extrapolate=Linear","MultiX=Average","Skip=True","Sort=True")</f>
        <v>13.60143638850889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51122</v>
      </c>
      <c r="T5278" s="43">
        <f ca="1">_xll.BInterpol('Base CDI'!$H$4:$H$28,'Base CDI'!$J$4:$J$29,S5278,"Cubic","Extrapolate=Linear","MultiX=Average","Skip=True","Sort=True")</f>
        <v>13.622038303693568</v>
      </c>
      <c r="U5278" s="43">
        <f ca="1">_xll.BInterpol('Base CDI'!$H$4:$H$28,'Base CDI'!$I$4:$I$29,S5278,"Cubic","Extrapolate=Linear","MultiX=Average","Skip=True","Sort=True")</f>
        <v>13.601354309165526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51123</v>
      </c>
      <c r="T5279" s="43">
        <f ca="1">_xll.BInterpol('Base CDI'!$H$4:$H$28,'Base CDI'!$J$4:$J$29,S5279,"Cubic","Extrapolate=Linear","MultiX=Average","Skip=True","Sort=True")</f>
        <v>13.621975376196989</v>
      </c>
      <c r="U5279" s="43">
        <f ca="1">_xll.BInterpol('Base CDI'!$H$4:$H$28,'Base CDI'!$I$4:$I$29,S5279,"Cubic","Extrapolate=Linear","MultiX=Average","Skip=True","Sort=True")</f>
        <v>13.601272229822159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51124</v>
      </c>
      <c r="T5280" s="43">
        <f ca="1">_xll.BInterpol('Base CDI'!$H$4:$H$28,'Base CDI'!$J$4:$J$29,S5280,"Cubic","Extrapolate=Linear","MultiX=Average","Skip=True","Sort=True")</f>
        <v>13.621912448700408</v>
      </c>
      <c r="U5280" s="43">
        <f ca="1">_xll.BInterpol('Base CDI'!$H$4:$H$28,'Base CDI'!$I$4:$I$29,S5280,"Cubic","Extrapolate=Linear","MultiX=Average","Skip=True","Sort=True")</f>
        <v>13.601190150478795</v>
      </c>
    </row>
    <row r="5281" spans="16:21" x14ac:dyDescent="0.25">
      <c r="P5281" s="10">
        <v>42191</v>
      </c>
      <c r="Q5281">
        <v>37.71931</v>
      </c>
      <c r="S5281" s="42">
        <f t="shared" ca="1" si="87"/>
        <v>51125</v>
      </c>
      <c r="T5281" s="43">
        <f ca="1">_xll.BInterpol('Base CDI'!$H$4:$H$28,'Base CDI'!$J$4:$J$29,S5281,"Cubic","Extrapolate=Linear","MultiX=Average","Skip=True","Sort=True")</f>
        <v>13.621849521203828</v>
      </c>
      <c r="U5281" s="43">
        <f ca="1">_xll.BInterpol('Base CDI'!$H$4:$H$28,'Base CDI'!$I$4:$I$29,S5281,"Cubic","Extrapolate=Linear","MultiX=Average","Skip=True","Sort=True")</f>
        <v>13.60110807113543</v>
      </c>
    </row>
    <row r="5282" spans="16:21" x14ac:dyDescent="0.25">
      <c r="P5282" s="10">
        <v>42192</v>
      </c>
      <c r="Q5282">
        <v>37.73845</v>
      </c>
      <c r="S5282" s="42">
        <f t="shared" ca="1" si="87"/>
        <v>51126</v>
      </c>
      <c r="T5282" s="43">
        <f ca="1">_xll.BInterpol('Base CDI'!$H$4:$H$28,'Base CDI'!$J$4:$J$29,S5282,"Cubic","Extrapolate=Linear","MultiX=Average","Skip=True","Sort=True")</f>
        <v>13.621786593707249</v>
      </c>
      <c r="U5282" s="43">
        <f ca="1">_xll.BInterpol('Base CDI'!$H$4:$H$28,'Base CDI'!$I$4:$I$29,S5282,"Cubic","Extrapolate=Linear","MultiX=Average","Skip=True","Sort=True")</f>
        <v>13.601025991792065</v>
      </c>
    </row>
    <row r="5283" spans="16:21" x14ac:dyDescent="0.25">
      <c r="P5283" s="10">
        <v>42193</v>
      </c>
      <c r="Q5283">
        <v>37.75761</v>
      </c>
      <c r="S5283" s="42">
        <f t="shared" ca="1" si="87"/>
        <v>51127</v>
      </c>
      <c r="T5283" s="43">
        <f ca="1">_xll.BInterpol('Base CDI'!$H$4:$H$28,'Base CDI'!$J$4:$J$29,S5283,"Cubic","Extrapolate=Linear","MultiX=Average","Skip=True","Sort=True")</f>
        <v>13.621723666210668</v>
      </c>
      <c r="U5283" s="43">
        <f ca="1">_xll.BInterpol('Base CDI'!$H$4:$H$28,'Base CDI'!$I$4:$I$29,S5283,"Cubic","Extrapolate=Linear","MultiX=Average","Skip=True","Sort=True")</f>
        <v>13.600943912448699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51128</v>
      </c>
      <c r="T5284" s="43">
        <f ca="1">_xll.BInterpol('Base CDI'!$H$4:$H$28,'Base CDI'!$J$4:$J$29,S5284,"Cubic","Extrapolate=Linear","MultiX=Average","Skip=True","Sort=True")</f>
        <v>13.621660738714088</v>
      </c>
      <c r="U5284" s="43">
        <f ca="1">_xll.BInterpol('Base CDI'!$H$4:$H$28,'Base CDI'!$I$4:$I$29,S5284,"Cubic","Extrapolate=Linear","MultiX=Average","Skip=True","Sort=True")</f>
        <v>13.600861833105334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51129</v>
      </c>
      <c r="T5285" s="43">
        <f ca="1">_xll.BInterpol('Base CDI'!$H$4:$H$28,'Base CDI'!$J$4:$J$29,S5285,"Cubic","Extrapolate=Linear","MultiX=Average","Skip=True","Sort=True")</f>
        <v>13.621597811217509</v>
      </c>
      <c r="U5285" s="43">
        <f ca="1">_xll.BInterpol('Base CDI'!$H$4:$H$28,'Base CDI'!$I$4:$I$29,S5285,"Cubic","Extrapolate=Linear","MultiX=Average","Skip=True","Sort=True")</f>
        <v>13.600779753761969</v>
      </c>
    </row>
    <row r="5286" spans="16:21" x14ac:dyDescent="0.25">
      <c r="P5286" s="10">
        <v>42198</v>
      </c>
      <c r="Q5286">
        <v>37.81512</v>
      </c>
      <c r="S5286" s="42">
        <f t="shared" ca="1" si="87"/>
        <v>51130</v>
      </c>
      <c r="T5286" s="43">
        <f ca="1">_xll.BInterpol('Base CDI'!$H$4:$H$28,'Base CDI'!$J$4:$J$29,S5286,"Cubic","Extrapolate=Linear","MultiX=Average","Skip=True","Sort=True")</f>
        <v>13.621534883720928</v>
      </c>
      <c r="U5286" s="43">
        <f ca="1">_xll.BInterpol('Base CDI'!$H$4:$H$28,'Base CDI'!$I$4:$I$29,S5286,"Cubic","Extrapolate=Linear","MultiX=Average","Skip=True","Sort=True")</f>
        <v>13.600697674418603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51131</v>
      </c>
      <c r="T5287" s="43">
        <f ca="1">_xll.BInterpol('Base CDI'!$H$4:$H$28,'Base CDI'!$J$4:$J$29,S5287,"Cubic","Extrapolate=Linear","MultiX=Average","Skip=True","Sort=True")</f>
        <v>13.621471956224347</v>
      </c>
      <c r="U5287" s="43">
        <f ca="1">_xll.BInterpol('Base CDI'!$H$4:$H$28,'Base CDI'!$I$4:$I$29,S5287,"Cubic","Extrapolate=Linear","MultiX=Average","Skip=True","Sort=True")</f>
        <v>13.600615595075238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51132</v>
      </c>
      <c r="T5288" s="43">
        <f ca="1">_xll.BInterpol('Base CDI'!$H$4:$H$28,'Base CDI'!$J$4:$J$29,S5288,"Cubic","Extrapolate=Linear","MultiX=Average","Skip=True","Sort=True")</f>
        <v>13.621409028727768</v>
      </c>
      <c r="U5288" s="43">
        <f ca="1">_xll.BInterpol('Base CDI'!$H$4:$H$28,'Base CDI'!$I$4:$I$29,S5288,"Cubic","Extrapolate=Linear","MultiX=Average","Skip=True","Sort=True")</f>
        <v>13.600533515731874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51133</v>
      </c>
      <c r="T5289" s="43">
        <f ca="1">_xll.BInterpol('Base CDI'!$H$4:$H$28,'Base CDI'!$J$4:$J$29,S5289,"Cubic","Extrapolate=Linear","MultiX=Average","Skip=True","Sort=True")</f>
        <v>13.621346101231188</v>
      </c>
      <c r="U5289" s="43">
        <f ca="1">_xll.BInterpol('Base CDI'!$H$4:$H$28,'Base CDI'!$I$4:$I$29,S5289,"Cubic","Extrapolate=Linear","MultiX=Average","Skip=True","Sort=True")</f>
        <v>13.600451436388507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51134</v>
      </c>
      <c r="T5290" s="43">
        <f ca="1">_xll.BInterpol('Base CDI'!$H$4:$H$28,'Base CDI'!$J$4:$J$29,S5290,"Cubic","Extrapolate=Linear","MultiX=Average","Skip=True","Sort=True")</f>
        <v>13.621283173734607</v>
      </c>
      <c r="U5290" s="43">
        <f ca="1">_xll.BInterpol('Base CDI'!$H$4:$H$28,'Base CDI'!$I$4:$I$29,S5290,"Cubic","Extrapolate=Linear","MultiX=Average","Skip=True","Sort=True")</f>
        <v>13.600369357045142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51135</v>
      </c>
      <c r="T5291" s="43">
        <f ca="1">_xll.BInterpol('Base CDI'!$H$4:$H$28,'Base CDI'!$J$4:$J$29,S5291,"Cubic","Extrapolate=Linear","MultiX=Average","Skip=True","Sort=True")</f>
        <v>13.621220246238028</v>
      </c>
      <c r="U5291" s="43">
        <f ca="1">_xll.BInterpol('Base CDI'!$H$4:$H$28,'Base CDI'!$I$4:$I$29,S5291,"Cubic","Extrapolate=Linear","MultiX=Average","Skip=True","Sort=True")</f>
        <v>13.600287277701778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51136</v>
      </c>
      <c r="T5292" s="43">
        <f ca="1">_xll.BInterpol('Base CDI'!$H$4:$H$28,'Base CDI'!$J$4:$J$29,S5292,"Cubic","Extrapolate=Linear","MultiX=Average","Skip=True","Sort=True")</f>
        <v>13.621157318741448</v>
      </c>
      <c r="U5292" s="43">
        <f ca="1">_xll.BInterpol('Base CDI'!$H$4:$H$28,'Base CDI'!$I$4:$I$29,S5292,"Cubic","Extrapolate=Linear","MultiX=Average","Skip=True","Sort=True")</f>
        <v>13.600205198358411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51137</v>
      </c>
      <c r="T5293" s="43">
        <f ca="1">_xll.BInterpol('Base CDI'!$H$4:$H$28,'Base CDI'!$J$4:$J$29,S5293,"Cubic","Extrapolate=Linear","MultiX=Average","Skip=True","Sort=True")</f>
        <v>13.621094391244867</v>
      </c>
      <c r="U5293" s="43">
        <f ca="1">_xll.BInterpol('Base CDI'!$H$4:$H$28,'Base CDI'!$I$4:$I$29,S5293,"Cubic","Extrapolate=Linear","MultiX=Average","Skip=True","Sort=True")</f>
        <v>13.600123119015047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51138</v>
      </c>
      <c r="T5294" s="43">
        <f ca="1">_xll.BInterpol('Base CDI'!$H$4:$H$28,'Base CDI'!$J$4:$J$29,S5294,"Cubic","Extrapolate=Linear","MultiX=Average","Skip=True","Sort=True")</f>
        <v>13.621031463748288</v>
      </c>
      <c r="U5294" s="43">
        <f ca="1">_xll.BInterpol('Base CDI'!$H$4:$H$28,'Base CDI'!$I$4:$I$29,S5294,"Cubic","Extrapolate=Linear","MultiX=Average","Skip=True","Sort=True")</f>
        <v>13.600041039671682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51139</v>
      </c>
      <c r="T5295" s="43">
        <f ca="1">_xll.BInterpol('Base CDI'!$H$4:$H$28,'Base CDI'!$J$4:$J$29,S5295,"Cubic","Extrapolate=Linear","MultiX=Average","Skip=True","Sort=True")</f>
        <v>13.620968536251707</v>
      </c>
      <c r="U5295" s="43">
        <f ca="1">_xll.BInterpol('Base CDI'!$H$4:$H$28,'Base CDI'!$I$4:$I$29,S5295,"Cubic","Extrapolate=Linear","MultiX=Average","Skip=True","Sort=True")</f>
        <v>13.599958960328316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51140</v>
      </c>
      <c r="T5296" s="43">
        <f ca="1">_xll.BInterpol('Base CDI'!$H$4:$H$28,'Base CDI'!$J$4:$J$29,S5296,"Cubic","Extrapolate=Linear","MultiX=Average","Skip=True","Sort=True")</f>
        <v>13.620905608755129</v>
      </c>
      <c r="U5296" s="43">
        <f ca="1">_xll.BInterpol('Base CDI'!$H$4:$H$28,'Base CDI'!$I$4:$I$29,S5296,"Cubic","Extrapolate=Linear","MultiX=Average","Skip=True","Sort=True")</f>
        <v>13.599876880984951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51141</v>
      </c>
      <c r="T5297" s="43">
        <f ca="1">_xll.BInterpol('Base CDI'!$H$4:$H$28,'Base CDI'!$J$4:$J$29,S5297,"Cubic","Extrapolate=Linear","MultiX=Average","Skip=True","Sort=True")</f>
        <v>13.620842681258548</v>
      </c>
      <c r="U5297" s="43">
        <f ca="1">_xll.BInterpol('Base CDI'!$H$4:$H$28,'Base CDI'!$I$4:$I$29,S5297,"Cubic","Extrapolate=Linear","MultiX=Average","Skip=True","Sort=True")</f>
        <v>13.599794801641586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51142</v>
      </c>
      <c r="T5298" s="43">
        <f ca="1">_xll.BInterpol('Base CDI'!$H$4:$H$28,'Base CDI'!$J$4:$J$29,S5298,"Cubic","Extrapolate=Linear","MultiX=Average","Skip=True","Sort=True")</f>
        <v>13.620779753761967</v>
      </c>
      <c r="U5298" s="43">
        <f ca="1">_xll.BInterpol('Base CDI'!$H$4:$H$28,'Base CDI'!$I$4:$I$29,S5298,"Cubic","Extrapolate=Linear","MultiX=Average","Skip=True","Sort=True")</f>
        <v>13.59971272229822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51143</v>
      </c>
      <c r="T5299" s="43">
        <f ca="1">_xll.BInterpol('Base CDI'!$H$4:$H$28,'Base CDI'!$J$4:$J$29,S5299,"Cubic","Extrapolate=Linear","MultiX=Average","Skip=True","Sort=True")</f>
        <v>13.620716826265388</v>
      </c>
      <c r="U5299" s="43">
        <f ca="1">_xll.BInterpol('Base CDI'!$H$4:$H$28,'Base CDI'!$I$4:$I$29,S5299,"Cubic","Extrapolate=Linear","MultiX=Average","Skip=True","Sort=True")</f>
        <v>13.599630642954855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51144</v>
      </c>
      <c r="T5300" s="43">
        <f ca="1">_xll.BInterpol('Base CDI'!$H$4:$H$28,'Base CDI'!$J$4:$J$29,S5300,"Cubic","Extrapolate=Linear","MultiX=Average","Skip=True","Sort=True")</f>
        <v>13.620653898768808</v>
      </c>
      <c r="U5300" s="43">
        <f ca="1">_xll.BInterpol('Base CDI'!$H$4:$H$28,'Base CDI'!$I$4:$I$29,S5300,"Cubic","Extrapolate=Linear","MultiX=Average","Skip=True","Sort=True")</f>
        <v>13.59954856361149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51145</v>
      </c>
      <c r="T5301" s="43">
        <f ca="1">_xll.BInterpol('Base CDI'!$H$4:$H$28,'Base CDI'!$J$4:$J$29,S5301,"Cubic","Extrapolate=Linear","MultiX=Average","Skip=True","Sort=True")</f>
        <v>13.620590971272227</v>
      </c>
      <c r="U5301" s="43">
        <f ca="1">_xll.BInterpol('Base CDI'!$H$4:$H$28,'Base CDI'!$I$4:$I$29,S5301,"Cubic","Extrapolate=Linear","MultiX=Average","Skip=True","Sort=True")</f>
        <v>13.599466484268124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51146</v>
      </c>
      <c r="T5302" s="43">
        <f ca="1">_xll.BInterpol('Base CDI'!$H$4:$H$28,'Base CDI'!$J$4:$J$29,S5302,"Cubic","Extrapolate=Linear","MultiX=Average","Skip=True","Sort=True")</f>
        <v>13.620528043775648</v>
      </c>
      <c r="U5302" s="43">
        <f ca="1">_xll.BInterpol('Base CDI'!$H$4:$H$28,'Base CDI'!$I$4:$I$29,S5302,"Cubic","Extrapolate=Linear","MultiX=Average","Skip=True","Sort=True")</f>
        <v>13.599384404924759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51147</v>
      </c>
      <c r="T5303" s="43">
        <f ca="1">_xll.BInterpol('Base CDI'!$H$4:$H$28,'Base CDI'!$J$4:$J$29,S5303,"Cubic","Extrapolate=Linear","MultiX=Average","Skip=True","Sort=True")</f>
        <v>13.620465116279068</v>
      </c>
      <c r="U5303" s="43">
        <f ca="1">_xll.BInterpol('Base CDI'!$H$4:$H$28,'Base CDI'!$I$4:$I$29,S5303,"Cubic","Extrapolate=Linear","MultiX=Average","Skip=True","Sort=True")</f>
        <v>13.599302325581395</v>
      </c>
    </row>
    <row r="5304" spans="16:21" x14ac:dyDescent="0.25">
      <c r="P5304" s="10">
        <v>42222</v>
      </c>
      <c r="Q5304">
        <v>38.16534</v>
      </c>
      <c r="S5304" s="42">
        <f t="shared" ca="1" si="87"/>
        <v>51148</v>
      </c>
      <c r="T5304" s="43">
        <f ca="1">_xll.BInterpol('Base CDI'!$H$4:$H$28,'Base CDI'!$J$4:$J$29,S5304,"Cubic","Extrapolate=Linear","MultiX=Average","Skip=True","Sort=True")</f>
        <v>13.620402188782487</v>
      </c>
      <c r="U5304" s="43">
        <f ca="1">_xll.BInterpol('Base CDI'!$H$4:$H$28,'Base CDI'!$I$4:$I$29,S5304,"Cubic","Extrapolate=Linear","MultiX=Average","Skip=True","Sort=True")</f>
        <v>13.599220246238028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51149</v>
      </c>
      <c r="T5305" s="43">
        <f ca="1">_xll.BInterpol('Base CDI'!$H$4:$H$28,'Base CDI'!$J$4:$J$29,S5305,"Cubic","Extrapolate=Linear","MultiX=Average","Skip=True","Sort=True")</f>
        <v>13.620339261285908</v>
      </c>
      <c r="U5305" s="43">
        <f ca="1">_xll.BInterpol('Base CDI'!$H$4:$H$28,'Base CDI'!$I$4:$I$29,S5305,"Cubic","Extrapolate=Linear","MultiX=Average","Skip=True","Sort=True")</f>
        <v>13.599138166894663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51150</v>
      </c>
      <c r="T5306" s="43">
        <f ca="1">_xll.BInterpol('Base CDI'!$H$4:$H$28,'Base CDI'!$J$4:$J$29,S5306,"Cubic","Extrapolate=Linear","MultiX=Average","Skip=True","Sort=True")</f>
        <v>13.620276333789327</v>
      </c>
      <c r="U5306" s="43">
        <f ca="1">_xll.BInterpol('Base CDI'!$H$4:$H$28,'Base CDI'!$I$4:$I$29,S5306,"Cubic","Extrapolate=Linear","MultiX=Average","Skip=True","Sort=True")</f>
        <v>13.599056087551299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51151</v>
      </c>
      <c r="T5307" s="43">
        <f ca="1">_xll.BInterpol('Base CDI'!$H$4:$H$28,'Base CDI'!$J$4:$J$29,S5307,"Cubic","Extrapolate=Linear","MultiX=Average","Skip=True","Sort=True")</f>
        <v>13.620213406292747</v>
      </c>
      <c r="U5307" s="43">
        <f ca="1">_xll.BInterpol('Base CDI'!$H$4:$H$28,'Base CDI'!$I$4:$I$29,S5307,"Cubic","Extrapolate=Linear","MultiX=Average","Skip=True","Sort=True")</f>
        <v>13.598974008207932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51152</v>
      </c>
      <c r="T5308" s="43">
        <f ca="1">_xll.BInterpol('Base CDI'!$H$4:$H$28,'Base CDI'!$J$4:$J$29,S5308,"Cubic","Extrapolate=Linear","MultiX=Average","Skip=True","Sort=True")</f>
        <v>13.620150478796168</v>
      </c>
      <c r="U5308" s="43">
        <f ca="1">_xll.BInterpol('Base CDI'!$H$4:$H$28,'Base CDI'!$I$4:$I$29,S5308,"Cubic","Extrapolate=Linear","MultiX=Average","Skip=True","Sort=True")</f>
        <v>13.598891928864568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51153</v>
      </c>
      <c r="T5309" s="43">
        <f ca="1">_xll.BInterpol('Base CDI'!$H$4:$H$28,'Base CDI'!$J$4:$J$29,S5309,"Cubic","Extrapolate=Linear","MultiX=Average","Skip=True","Sort=True")</f>
        <v>13.620087551299587</v>
      </c>
      <c r="U5309" s="43">
        <f ca="1">_xll.BInterpol('Base CDI'!$H$4:$H$28,'Base CDI'!$I$4:$I$29,S5309,"Cubic","Extrapolate=Linear","MultiX=Average","Skip=True","Sort=True")</f>
        <v>13.598809849521203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51154</v>
      </c>
      <c r="T5310" s="43">
        <f ca="1">_xll.BInterpol('Base CDI'!$H$4:$H$28,'Base CDI'!$J$4:$J$29,S5310,"Cubic","Extrapolate=Linear","MultiX=Average","Skip=True","Sort=True")</f>
        <v>13.620024623803006</v>
      </c>
      <c r="U5310" s="43">
        <f ca="1">_xll.BInterpol('Base CDI'!$H$4:$H$28,'Base CDI'!$I$4:$I$29,S5310,"Cubic","Extrapolate=Linear","MultiX=Average","Skip=True","Sort=True")</f>
        <v>13.598727770177838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51155</v>
      </c>
      <c r="T5311" s="43">
        <f ca="1">_xll.BInterpol('Base CDI'!$H$4:$H$28,'Base CDI'!$J$4:$J$29,S5311,"Cubic","Extrapolate=Linear","MultiX=Average","Skip=True","Sort=True")</f>
        <v>13.619961696306428</v>
      </c>
      <c r="U5311" s="43">
        <f ca="1">_xll.BInterpol('Base CDI'!$H$4:$H$28,'Base CDI'!$I$4:$I$29,S5311,"Cubic","Extrapolate=Linear","MultiX=Average","Skip=True","Sort=True")</f>
        <v>13.598645690834472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51156</v>
      </c>
      <c r="T5312" s="43">
        <f ca="1">_xll.BInterpol('Base CDI'!$H$4:$H$28,'Base CDI'!$J$4:$J$29,S5312,"Cubic","Extrapolate=Linear","MultiX=Average","Skip=True","Sort=True")</f>
        <v>13.619898768809847</v>
      </c>
      <c r="U5312" s="43">
        <f ca="1">_xll.BInterpol('Base CDI'!$H$4:$H$28,'Base CDI'!$I$4:$I$29,S5312,"Cubic","Extrapolate=Linear","MultiX=Average","Skip=True","Sort=True")</f>
        <v>13.598563611491107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51157</v>
      </c>
      <c r="T5313" s="43">
        <f ca="1">_xll.BInterpol('Base CDI'!$H$4:$H$28,'Base CDI'!$J$4:$J$29,S5313,"Cubic","Extrapolate=Linear","MultiX=Average","Skip=True","Sort=True")</f>
        <v>13.619835841313268</v>
      </c>
      <c r="U5313" s="43">
        <f ca="1">_xll.BInterpol('Base CDI'!$H$4:$H$28,'Base CDI'!$I$4:$I$29,S5313,"Cubic","Extrapolate=Linear","MultiX=Average","Skip=True","Sort=True")</f>
        <v>13.598481532147742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51158</v>
      </c>
      <c r="T5314" s="43">
        <f ca="1">_xll.BInterpol('Base CDI'!$H$4:$H$28,'Base CDI'!$J$4:$J$29,S5314,"Cubic","Extrapolate=Linear","MultiX=Average","Skip=True","Sort=True")</f>
        <v>13.619772913816687</v>
      </c>
      <c r="U5314" s="43">
        <f ca="1">_xll.BInterpol('Base CDI'!$H$4:$H$28,'Base CDI'!$I$4:$I$29,S5314,"Cubic","Extrapolate=Linear","MultiX=Average","Skip=True","Sort=True")</f>
        <v>13.598399452804376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51159</v>
      </c>
      <c r="T5315" s="43">
        <f ca="1">_xll.BInterpol('Base CDI'!$H$4:$H$28,'Base CDI'!$J$4:$J$29,S5315,"Cubic","Extrapolate=Linear","MultiX=Average","Skip=True","Sort=True")</f>
        <v>13.619709986320107</v>
      </c>
      <c r="U5315" s="43">
        <f ca="1">_xll.BInterpol('Base CDI'!$H$4:$H$28,'Base CDI'!$I$4:$I$29,S5315,"Cubic","Extrapolate=Linear","MultiX=Average","Skip=True","Sort=True")</f>
        <v>13.598317373461011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51160</v>
      </c>
      <c r="T5316" s="43">
        <f ca="1">_xll.BInterpol('Base CDI'!$H$4:$H$28,'Base CDI'!$J$4:$J$29,S5316,"Cubic","Extrapolate=Linear","MultiX=Average","Skip=True","Sort=True")</f>
        <v>13.619647058823528</v>
      </c>
      <c r="U5316" s="43">
        <f ca="1">_xll.BInterpol('Base CDI'!$H$4:$H$28,'Base CDI'!$I$4:$I$29,S5316,"Cubic","Extrapolate=Linear","MultiX=Average","Skip=True","Sort=True")</f>
        <v>13.598235294117647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51161</v>
      </c>
      <c r="T5317" s="43">
        <f ca="1">_xll.BInterpol('Base CDI'!$H$4:$H$28,'Base CDI'!$J$4:$J$29,S5317,"Cubic","Extrapolate=Linear","MultiX=Average","Skip=True","Sort=True")</f>
        <v>13.619584131326947</v>
      </c>
      <c r="U5317" s="43">
        <f ca="1">_xll.BInterpol('Base CDI'!$H$4:$H$28,'Base CDI'!$I$4:$I$29,S5317,"Cubic","Extrapolate=Linear","MultiX=Average","Skip=True","Sort=True")</f>
        <v>13.59815321477428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51162</v>
      </c>
      <c r="T5318" s="43">
        <f ca="1">_xll.BInterpol('Base CDI'!$H$4:$H$28,'Base CDI'!$J$4:$J$29,S5318,"Cubic","Extrapolate=Linear","MultiX=Average","Skip=True","Sort=True")</f>
        <v>13.619521203830367</v>
      </c>
      <c r="U5318" s="43">
        <f ca="1">_xll.BInterpol('Base CDI'!$H$4:$H$28,'Base CDI'!$I$4:$I$29,S5318,"Cubic","Extrapolate=Linear","MultiX=Average","Skip=True","Sort=True")</f>
        <v>13.598071135430915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51163</v>
      </c>
      <c r="T5319" s="43">
        <f ca="1">_xll.BInterpol('Base CDI'!$H$4:$H$28,'Base CDI'!$J$4:$J$29,S5319,"Cubic","Extrapolate=Linear","MultiX=Average","Skip=True","Sort=True")</f>
        <v>13.619458276333788</v>
      </c>
      <c r="U5319" s="43">
        <f ca="1">_xll.BInterpol('Base CDI'!$H$4:$H$28,'Base CDI'!$I$4:$I$29,S5319,"Cubic","Extrapolate=Linear","MultiX=Average","Skip=True","Sort=True")</f>
        <v>13.597989056087551</v>
      </c>
    </row>
    <row r="5320" spans="16:21" x14ac:dyDescent="0.25">
      <c r="P5320" s="10">
        <v>42244</v>
      </c>
      <c r="Q5320">
        <v>38.48695</v>
      </c>
      <c r="S5320" s="42">
        <f t="shared" ca="1" si="87"/>
        <v>51164</v>
      </c>
      <c r="T5320" s="43">
        <f ca="1">_xll.BInterpol('Base CDI'!$H$4:$H$28,'Base CDI'!$J$4:$J$29,S5320,"Cubic","Extrapolate=Linear","MultiX=Average","Skip=True","Sort=True")</f>
        <v>13.619395348837207</v>
      </c>
      <c r="U5320" s="43">
        <f ca="1">_xll.BInterpol('Base CDI'!$H$4:$H$28,'Base CDI'!$I$4:$I$29,S5320,"Cubic","Extrapolate=Linear","MultiX=Average","Skip=True","Sort=True")</f>
        <v>13.597906976744184</v>
      </c>
    </row>
    <row r="5321" spans="16:21" x14ac:dyDescent="0.25">
      <c r="P5321" s="10">
        <v>42247</v>
      </c>
      <c r="Q5321">
        <v>38.50714</v>
      </c>
      <c r="S5321" s="42">
        <f t="shared" ca="1" si="87"/>
        <v>51165</v>
      </c>
      <c r="T5321" s="43">
        <f ca="1">_xll.BInterpol('Base CDI'!$H$4:$H$28,'Base CDI'!$J$4:$J$29,S5321,"Cubic","Extrapolate=Linear","MultiX=Average","Skip=True","Sort=True")</f>
        <v>13.619332421340626</v>
      </c>
      <c r="U5321" s="43">
        <f ca="1">_xll.BInterpol('Base CDI'!$H$4:$H$28,'Base CDI'!$I$4:$I$29,S5321,"Cubic","Extrapolate=Linear","MultiX=Average","Skip=True","Sort=True")</f>
        <v>13.59782489740082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51166</v>
      </c>
      <c r="T5322" s="43">
        <f ca="1">_xll.BInterpol('Base CDI'!$H$4:$H$28,'Base CDI'!$J$4:$J$29,S5322,"Cubic","Extrapolate=Linear","MultiX=Average","Skip=True","Sort=True")</f>
        <v>13.619269493844048</v>
      </c>
      <c r="U5322" s="43">
        <f ca="1">_xll.BInterpol('Base CDI'!$H$4:$H$28,'Base CDI'!$I$4:$I$29,S5322,"Cubic","Extrapolate=Linear","MultiX=Average","Skip=True","Sort=True")</f>
        <v>13.597742818057455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51167</v>
      </c>
      <c r="T5323" s="43">
        <f ca="1">_xll.BInterpol('Base CDI'!$H$4:$H$28,'Base CDI'!$J$4:$J$29,S5323,"Cubic","Extrapolate=Linear","MultiX=Average","Skip=True","Sort=True")</f>
        <v>13.619206566347467</v>
      </c>
      <c r="U5323" s="43">
        <f ca="1">_xll.BInterpol('Base CDI'!$H$4:$H$28,'Base CDI'!$I$4:$I$29,S5323,"Cubic","Extrapolate=Linear","MultiX=Average","Skip=True","Sort=True")</f>
        <v>13.597660738714088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51168</v>
      </c>
      <c r="T5324" s="43">
        <f ca="1">_xll.BInterpol('Base CDI'!$H$4:$H$28,'Base CDI'!$J$4:$J$29,S5324,"Cubic","Extrapolate=Linear","MultiX=Average","Skip=True","Sort=True")</f>
        <v>13.619143638850886</v>
      </c>
      <c r="U5324" s="43">
        <f ca="1">_xll.BInterpol('Base CDI'!$H$4:$H$28,'Base CDI'!$I$4:$I$29,S5324,"Cubic","Extrapolate=Linear","MultiX=Average","Skip=True","Sort=True")</f>
        <v>13.597578659370724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51169</v>
      </c>
      <c r="T5325" s="43">
        <f ca="1">_xll.BInterpol('Base CDI'!$H$4:$H$28,'Base CDI'!$J$4:$J$29,S5325,"Cubic","Extrapolate=Linear","MultiX=Average","Skip=True","Sort=True")</f>
        <v>13.619080711354307</v>
      </c>
      <c r="U5325" s="43">
        <f ca="1">_xll.BInterpol('Base CDI'!$H$4:$H$28,'Base CDI'!$I$4:$I$29,S5325,"Cubic","Extrapolate=Linear","MultiX=Average","Skip=True","Sort=True")</f>
        <v>13.597496580027359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51170</v>
      </c>
      <c r="T5326" s="43">
        <f ca="1">_xll.BInterpol('Base CDI'!$H$4:$H$28,'Base CDI'!$J$4:$J$29,S5326,"Cubic","Extrapolate=Linear","MultiX=Average","Skip=True","Sort=True")</f>
        <v>13.619017783857727</v>
      </c>
      <c r="U5326" s="43">
        <f ca="1">_xll.BInterpol('Base CDI'!$H$4:$H$28,'Base CDI'!$I$4:$I$29,S5326,"Cubic","Extrapolate=Linear","MultiX=Average","Skip=True","Sort=True")</f>
        <v>13.597414500683993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51171</v>
      </c>
      <c r="T5327" s="43">
        <f ca="1">_xll.BInterpol('Base CDI'!$H$4:$H$28,'Base CDI'!$J$4:$J$29,S5327,"Cubic","Extrapolate=Linear","MultiX=Average","Skip=True","Sort=True")</f>
        <v>13.618954856361146</v>
      </c>
      <c r="U5327" s="43">
        <f ca="1">_xll.BInterpol('Base CDI'!$H$4:$H$28,'Base CDI'!$I$4:$I$29,S5327,"Cubic","Extrapolate=Linear","MultiX=Average","Skip=True","Sort=True")</f>
        <v>13.597332421340628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51172</v>
      </c>
      <c r="T5328" s="43">
        <f ca="1">_xll.BInterpol('Base CDI'!$H$4:$H$28,'Base CDI'!$J$4:$J$29,S5328,"Cubic","Extrapolate=Linear","MultiX=Average","Skip=True","Sort=True")</f>
        <v>13.618891928864567</v>
      </c>
      <c r="U5328" s="43">
        <f ca="1">_xll.BInterpol('Base CDI'!$H$4:$H$28,'Base CDI'!$I$4:$I$29,S5328,"Cubic","Extrapolate=Linear","MultiX=Average","Skip=True","Sort=True")</f>
        <v>13.597250341997263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51173</v>
      </c>
      <c r="T5329" s="43">
        <f ca="1">_xll.BInterpol('Base CDI'!$H$4:$H$28,'Base CDI'!$J$4:$J$29,S5329,"Cubic","Extrapolate=Linear","MultiX=Average","Skip=True","Sort=True")</f>
        <v>13.618829001367986</v>
      </c>
      <c r="U5329" s="43">
        <f ca="1">_xll.BInterpol('Base CDI'!$H$4:$H$28,'Base CDI'!$I$4:$I$29,S5329,"Cubic","Extrapolate=Linear","MultiX=Average","Skip=True","Sort=True")</f>
        <v>13.597168262653897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51174</v>
      </c>
      <c r="T5330" s="43">
        <f ca="1">_xll.BInterpol('Base CDI'!$H$4:$H$28,'Base CDI'!$J$4:$J$29,S5330,"Cubic","Extrapolate=Linear","MultiX=Average","Skip=True","Sort=True")</f>
        <v>13.618766073871408</v>
      </c>
      <c r="U5330" s="43">
        <f ca="1">_xll.BInterpol('Base CDI'!$H$4:$H$28,'Base CDI'!$I$4:$I$29,S5330,"Cubic","Extrapolate=Linear","MultiX=Average","Skip=True","Sort=True")</f>
        <v>13.597086183310532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51175</v>
      </c>
      <c r="T5331" s="43">
        <f ca="1">_xll.BInterpol('Base CDI'!$H$4:$H$28,'Base CDI'!$J$4:$J$29,S5331,"Cubic","Extrapolate=Linear","MultiX=Average","Skip=True","Sort=True")</f>
        <v>13.618703146374827</v>
      </c>
      <c r="U5331" s="43">
        <f ca="1">_xll.BInterpol('Base CDI'!$H$4:$H$28,'Base CDI'!$I$4:$I$29,S5331,"Cubic","Extrapolate=Linear","MultiX=Average","Skip=True","Sort=True")</f>
        <v>13.597004103967167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51176</v>
      </c>
      <c r="T5332" s="43">
        <f ca="1">_xll.BInterpol('Base CDI'!$H$4:$H$28,'Base CDI'!$J$4:$J$29,S5332,"Cubic","Extrapolate=Linear","MultiX=Average","Skip=True","Sort=True")</f>
        <v>13.618640218878246</v>
      </c>
      <c r="U5332" s="43">
        <f ca="1">_xll.BInterpol('Base CDI'!$H$4:$H$28,'Base CDI'!$I$4:$I$29,S5332,"Cubic","Extrapolate=Linear","MultiX=Average","Skip=True","Sort=True")</f>
        <v>13.596922024623801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51177</v>
      </c>
      <c r="T5333" s="43">
        <f ca="1">_xll.BInterpol('Base CDI'!$H$4:$H$28,'Base CDI'!$J$4:$J$29,S5333,"Cubic","Extrapolate=Linear","MultiX=Average","Skip=True","Sort=True")</f>
        <v>13.618577291381667</v>
      </c>
      <c r="U5333" s="43">
        <f ca="1">_xll.BInterpol('Base CDI'!$H$4:$H$28,'Base CDI'!$I$4:$I$29,S5333,"Cubic","Extrapolate=Linear","MultiX=Average","Skip=True","Sort=True")</f>
        <v>13.596839945280436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51178</v>
      </c>
      <c r="T5334" s="43">
        <f ca="1">_xll.BInterpol('Base CDI'!$H$4:$H$28,'Base CDI'!$J$4:$J$29,S5334,"Cubic","Extrapolate=Linear","MultiX=Average","Skip=True","Sort=True")</f>
        <v>13.618514363885087</v>
      </c>
      <c r="U5334" s="43">
        <f ca="1">_xll.BInterpol('Base CDI'!$H$4:$H$28,'Base CDI'!$I$4:$I$29,S5334,"Cubic","Extrapolate=Linear","MultiX=Average","Skip=True","Sort=True")</f>
        <v>13.596757865937072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51179</v>
      </c>
      <c r="T5335" s="43">
        <f ca="1">_xll.BInterpol('Base CDI'!$H$4:$H$28,'Base CDI'!$J$4:$J$29,S5335,"Cubic","Extrapolate=Linear","MultiX=Average","Skip=True","Sort=True")</f>
        <v>13.618451436388506</v>
      </c>
      <c r="U5335" s="43">
        <f ca="1">_xll.BInterpol('Base CDI'!$H$4:$H$28,'Base CDI'!$I$4:$I$29,S5335,"Cubic","Extrapolate=Linear","MultiX=Average","Skip=True","Sort=True")</f>
        <v>13.596675786593705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51180</v>
      </c>
      <c r="T5336" s="43">
        <f ca="1">_xll.BInterpol('Base CDI'!$H$4:$H$28,'Base CDI'!$J$4:$J$29,S5336,"Cubic","Extrapolate=Linear","MultiX=Average","Skip=True","Sort=True")</f>
        <v>13.618388508891927</v>
      </c>
      <c r="U5336" s="43">
        <f ca="1">_xll.BInterpol('Base CDI'!$H$4:$H$28,'Base CDI'!$I$4:$I$29,S5336,"Cubic","Extrapolate=Linear","MultiX=Average","Skip=True","Sort=True")</f>
        <v>13.59659370725034</v>
      </c>
    </row>
    <row r="5337" spans="16:21" x14ac:dyDescent="0.25">
      <c r="P5337" s="10">
        <v>42270</v>
      </c>
      <c r="Q5337">
        <v>38.83164</v>
      </c>
      <c r="S5337" s="42">
        <f t="shared" ca="1" si="88"/>
        <v>51181</v>
      </c>
      <c r="T5337" s="43">
        <f ca="1">_xll.BInterpol('Base CDI'!$H$4:$H$28,'Base CDI'!$J$4:$J$29,S5337,"Cubic","Extrapolate=Linear","MultiX=Average","Skip=True","Sort=True")</f>
        <v>13.618325581395347</v>
      </c>
      <c r="U5337" s="43">
        <f ca="1">_xll.BInterpol('Base CDI'!$H$4:$H$28,'Base CDI'!$I$4:$I$29,S5337,"Cubic","Extrapolate=Linear","MultiX=Average","Skip=True","Sort=True")</f>
        <v>13.596511627906976</v>
      </c>
    </row>
    <row r="5338" spans="16:21" x14ac:dyDescent="0.25">
      <c r="P5338" s="10">
        <v>42271</v>
      </c>
      <c r="Q5338">
        <v>38.85201</v>
      </c>
      <c r="S5338" s="42">
        <f t="shared" ca="1" si="88"/>
        <v>51182</v>
      </c>
      <c r="T5338" s="43">
        <f ca="1">_xll.BInterpol('Base CDI'!$H$4:$H$28,'Base CDI'!$J$4:$J$29,S5338,"Cubic","Extrapolate=Linear","MultiX=Average","Skip=True","Sort=True")</f>
        <v>13.618262653898766</v>
      </c>
      <c r="U5338" s="43">
        <f ca="1">_xll.BInterpol('Base CDI'!$H$4:$H$28,'Base CDI'!$I$4:$I$29,S5338,"Cubic","Extrapolate=Linear","MultiX=Average","Skip=True","Sort=True")</f>
        <v>13.596429548563611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51183</v>
      </c>
      <c r="T5339" s="43">
        <f ca="1">_xll.BInterpol('Base CDI'!$H$4:$H$28,'Base CDI'!$J$4:$J$29,S5339,"Cubic","Extrapolate=Linear","MultiX=Average","Skip=True","Sort=True")</f>
        <v>13.618199726402187</v>
      </c>
      <c r="U5339" s="43">
        <f ca="1">_xll.BInterpol('Base CDI'!$H$4:$H$28,'Base CDI'!$I$4:$I$29,S5339,"Cubic","Extrapolate=Linear","MultiX=Average","Skip=True","Sort=True")</f>
        <v>13.596347469220245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51184</v>
      </c>
      <c r="T5340" s="43">
        <f ca="1">_xll.BInterpol('Base CDI'!$H$4:$H$28,'Base CDI'!$J$4:$J$29,S5340,"Cubic","Extrapolate=Linear","MultiX=Average","Skip=True","Sort=True")</f>
        <v>13.618136798905606</v>
      </c>
      <c r="U5340" s="43">
        <f ca="1">_xll.BInterpol('Base CDI'!$H$4:$H$28,'Base CDI'!$I$4:$I$29,S5340,"Cubic","Extrapolate=Linear","MultiX=Average","Skip=True","Sort=True")</f>
        <v>13.59626538987688</v>
      </c>
    </row>
    <row r="5341" spans="16:21" x14ac:dyDescent="0.25">
      <c r="P5341" s="10">
        <v>42276</v>
      </c>
      <c r="Q5341">
        <v>38.91319</v>
      </c>
      <c r="S5341" s="42">
        <f t="shared" ca="1" si="88"/>
        <v>51185</v>
      </c>
      <c r="T5341" s="43">
        <f ca="1">_xll.BInterpol('Base CDI'!$H$4:$H$28,'Base CDI'!$J$4:$J$29,S5341,"Cubic","Extrapolate=Linear","MultiX=Average","Skip=True","Sort=True")</f>
        <v>13.618073871409026</v>
      </c>
      <c r="U5341" s="43">
        <f ca="1">_xll.BInterpol('Base CDI'!$H$4:$H$28,'Base CDI'!$I$4:$I$29,S5341,"Cubic","Extrapolate=Linear","MultiX=Average","Skip=True","Sort=True")</f>
        <v>13.596183310533515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51186</v>
      </c>
      <c r="T5342" s="43">
        <f ca="1">_xll.BInterpol('Base CDI'!$H$4:$H$28,'Base CDI'!$J$4:$J$29,S5342,"Cubic","Extrapolate=Linear","MultiX=Average","Skip=True","Sort=True")</f>
        <v>13.618010943912447</v>
      </c>
      <c r="U5342" s="43">
        <f ca="1">_xll.BInterpol('Base CDI'!$H$4:$H$28,'Base CDI'!$I$4:$I$29,S5342,"Cubic","Extrapolate=Linear","MultiX=Average","Skip=True","Sort=True")</f>
        <v>13.596101231190149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51187</v>
      </c>
      <c r="T5343" s="43">
        <f ca="1">_xll.BInterpol('Base CDI'!$H$4:$H$28,'Base CDI'!$J$4:$J$29,S5343,"Cubic","Extrapolate=Linear","MultiX=Average","Skip=True","Sort=True")</f>
        <v>13.617948016415866</v>
      </c>
      <c r="U5343" s="43">
        <f ca="1">_xll.BInterpol('Base CDI'!$H$4:$H$28,'Base CDI'!$I$4:$I$29,S5343,"Cubic","Extrapolate=Linear","MultiX=Average","Skip=True","Sort=True")</f>
        <v>13.596019151846784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51188</v>
      </c>
      <c r="T5344" s="43">
        <f ca="1">_xll.BInterpol('Base CDI'!$H$4:$H$28,'Base CDI'!$J$4:$J$29,S5344,"Cubic","Extrapolate=Linear","MultiX=Average","Skip=True","Sort=True")</f>
        <v>13.617885088919286</v>
      </c>
      <c r="U5344" s="43">
        <f ca="1">_xll.BInterpol('Base CDI'!$H$4:$H$28,'Base CDI'!$I$4:$I$29,S5344,"Cubic","Extrapolate=Linear","MultiX=Average","Skip=True","Sort=True")</f>
        <v>13.595937072503419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51189</v>
      </c>
      <c r="T5345" s="43">
        <f ca="1">_xll.BInterpol('Base CDI'!$H$4:$H$28,'Base CDI'!$J$4:$J$29,S5345,"Cubic","Extrapolate=Linear","MultiX=Average","Skip=True","Sort=True")</f>
        <v>13.617822161422707</v>
      </c>
      <c r="U5345" s="43">
        <f ca="1">_xll.BInterpol('Base CDI'!$H$4:$H$28,'Base CDI'!$I$4:$I$29,S5345,"Cubic","Extrapolate=Linear","MultiX=Average","Skip=True","Sort=True")</f>
        <v>13.595854993160053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51190</v>
      </c>
      <c r="T5346" s="43">
        <f ca="1">_xll.BInterpol('Base CDI'!$H$4:$H$28,'Base CDI'!$J$4:$J$29,S5346,"Cubic","Extrapolate=Linear","MultiX=Average","Skip=True","Sort=True")</f>
        <v>13.617759233926126</v>
      </c>
      <c r="U5346" s="43">
        <f ca="1">_xll.BInterpol('Base CDI'!$H$4:$H$28,'Base CDI'!$I$4:$I$29,S5346,"Cubic","Extrapolate=Linear","MultiX=Average","Skip=True","Sort=True")</f>
        <v>13.595772913816688</v>
      </c>
    </row>
    <row r="5347" spans="16:21" x14ac:dyDescent="0.25">
      <c r="P5347" s="10">
        <v>42284</v>
      </c>
      <c r="Q5347">
        <v>39.03584</v>
      </c>
      <c r="S5347" s="42">
        <f t="shared" ca="1" si="88"/>
        <v>51191</v>
      </c>
      <c r="T5347" s="43">
        <f ca="1">_xll.BInterpol('Base CDI'!$H$4:$H$28,'Base CDI'!$J$4:$J$29,S5347,"Cubic","Extrapolate=Linear","MultiX=Average","Skip=True","Sort=True")</f>
        <v>13.617696306429547</v>
      </c>
      <c r="U5347" s="43">
        <f ca="1">_xll.BInterpol('Base CDI'!$H$4:$H$28,'Base CDI'!$I$4:$I$29,S5347,"Cubic","Extrapolate=Linear","MultiX=Average","Skip=True","Sort=True")</f>
        <v>13.595690834473324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51192</v>
      </c>
      <c r="T5348" s="43">
        <f ca="1">_xll.BInterpol('Base CDI'!$H$4:$H$28,'Base CDI'!$J$4:$J$29,S5348,"Cubic","Extrapolate=Linear","MultiX=Average","Skip=True","Sort=True")</f>
        <v>13.617633378932966</v>
      </c>
      <c r="U5348" s="43">
        <f ca="1">_xll.BInterpol('Base CDI'!$H$4:$H$28,'Base CDI'!$I$4:$I$29,S5348,"Cubic","Extrapolate=Linear","MultiX=Average","Skip=True","Sort=True")</f>
        <v>13.595608755129957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51193</v>
      </c>
      <c r="T5349" s="43">
        <f ca="1">_xll.BInterpol('Base CDI'!$H$4:$H$28,'Base CDI'!$J$4:$J$29,S5349,"Cubic","Extrapolate=Linear","MultiX=Average","Skip=True","Sort=True")</f>
        <v>13.617570451436386</v>
      </c>
      <c r="U5349" s="43">
        <f ca="1">_xll.BInterpol('Base CDI'!$H$4:$H$28,'Base CDI'!$I$4:$I$29,S5349,"Cubic","Extrapolate=Linear","MultiX=Average","Skip=True","Sort=True")</f>
        <v>13.595526675786592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51194</v>
      </c>
      <c r="T5350" s="43">
        <f ca="1">_xll.BInterpol('Base CDI'!$H$4:$H$28,'Base CDI'!$J$4:$J$29,S5350,"Cubic","Extrapolate=Linear","MultiX=Average","Skip=True","Sort=True")</f>
        <v>13.617507523939807</v>
      </c>
      <c r="U5350" s="43">
        <f ca="1">_xll.BInterpol('Base CDI'!$H$4:$H$28,'Base CDI'!$I$4:$I$29,S5350,"Cubic","Extrapolate=Linear","MultiX=Average","Skip=True","Sort=True")</f>
        <v>13.595444596443228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51195</v>
      </c>
      <c r="T5351" s="43">
        <f ca="1">_xll.BInterpol('Base CDI'!$H$4:$H$28,'Base CDI'!$J$4:$J$29,S5351,"Cubic","Extrapolate=Linear","MultiX=Average","Skip=True","Sort=True")</f>
        <v>13.617444596443226</v>
      </c>
      <c r="U5351" s="43">
        <f ca="1">_xll.BInterpol('Base CDI'!$H$4:$H$28,'Base CDI'!$I$4:$I$29,S5351,"Cubic","Extrapolate=Linear","MultiX=Average","Skip=True","Sort=True")</f>
        <v>13.595362517099861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51196</v>
      </c>
      <c r="T5352" s="43">
        <f ca="1">_xll.BInterpol('Base CDI'!$H$4:$H$28,'Base CDI'!$J$4:$J$29,S5352,"Cubic","Extrapolate=Linear","MultiX=Average","Skip=True","Sort=True")</f>
        <v>13.617381668946646</v>
      </c>
      <c r="U5352" s="43">
        <f ca="1">_xll.BInterpol('Base CDI'!$H$4:$H$28,'Base CDI'!$I$4:$I$29,S5352,"Cubic","Extrapolate=Linear","MultiX=Average","Skip=True","Sort=True")</f>
        <v>13.595280437756497</v>
      </c>
    </row>
    <row r="5353" spans="16:21" x14ac:dyDescent="0.25">
      <c r="P5353" s="10">
        <v>42293</v>
      </c>
      <c r="Q5353">
        <v>39.15887</v>
      </c>
      <c r="S5353" s="42">
        <f t="shared" ca="1" si="88"/>
        <v>51197</v>
      </c>
      <c r="T5353" s="43">
        <f ca="1">_xll.BInterpol('Base CDI'!$H$4:$H$28,'Base CDI'!$J$4:$J$29,S5353,"Cubic","Extrapolate=Linear","MultiX=Average","Skip=True","Sort=True")</f>
        <v>13.617318741450067</v>
      </c>
      <c r="U5353" s="43">
        <f ca="1">_xll.BInterpol('Base CDI'!$H$4:$H$28,'Base CDI'!$I$4:$I$29,S5353,"Cubic","Extrapolate=Linear","MultiX=Average","Skip=True","Sort=True")</f>
        <v>13.595198358413132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51198</v>
      </c>
      <c r="T5354" s="43">
        <f ca="1">_xll.BInterpol('Base CDI'!$H$4:$H$28,'Base CDI'!$J$4:$J$29,S5354,"Cubic","Extrapolate=Linear","MultiX=Average","Skip=True","Sort=True")</f>
        <v>13.617255813953486</v>
      </c>
      <c r="U5354" s="43">
        <f ca="1">_xll.BInterpol('Base CDI'!$H$4:$H$28,'Base CDI'!$I$4:$I$29,S5354,"Cubic","Extrapolate=Linear","MultiX=Average","Skip=True","Sort=True")</f>
        <v>13.595116279069765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51199</v>
      </c>
      <c r="T5355" s="43">
        <f ca="1">_xll.BInterpol('Base CDI'!$H$4:$H$28,'Base CDI'!$J$4:$J$29,S5355,"Cubic","Extrapolate=Linear","MultiX=Average","Skip=True","Sort=True")</f>
        <v>13.617192886456905</v>
      </c>
      <c r="U5355" s="43">
        <f ca="1">_xll.BInterpol('Base CDI'!$H$4:$H$28,'Base CDI'!$I$4:$I$29,S5355,"Cubic","Extrapolate=Linear","MultiX=Average","Skip=True","Sort=True")</f>
        <v>13.595034199726401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51200</v>
      </c>
      <c r="T5356" s="43">
        <f ca="1">_xll.BInterpol('Base CDI'!$H$4:$H$28,'Base CDI'!$J$4:$J$29,S5356,"Cubic","Extrapolate=Linear","MultiX=Average","Skip=True","Sort=True")</f>
        <v>13.617129958960327</v>
      </c>
      <c r="U5356" s="43">
        <f ca="1">_xll.BInterpol('Base CDI'!$H$4:$H$28,'Base CDI'!$I$4:$I$29,S5356,"Cubic","Extrapolate=Linear","MultiX=Average","Skip=True","Sort=True")</f>
        <v>13.594952120383036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51201</v>
      </c>
      <c r="T5357" s="43">
        <f ca="1">_xll.BInterpol('Base CDI'!$H$4:$H$28,'Base CDI'!$J$4:$J$29,S5357,"Cubic","Extrapolate=Linear","MultiX=Average","Skip=True","Sort=True")</f>
        <v>13.617067031463746</v>
      </c>
      <c r="U5357" s="43">
        <f ca="1">_xll.BInterpol('Base CDI'!$H$4:$H$28,'Base CDI'!$I$4:$I$29,S5357,"Cubic","Extrapolate=Linear","MultiX=Average","Skip=True","Sort=True")</f>
        <v>13.59487004103967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51202</v>
      </c>
      <c r="T5358" s="43">
        <f ca="1">_xll.BInterpol('Base CDI'!$H$4:$H$28,'Base CDI'!$J$4:$J$29,S5358,"Cubic","Extrapolate=Linear","MultiX=Average","Skip=True","Sort=True")</f>
        <v>13.617004103967165</v>
      </c>
      <c r="U5358" s="43">
        <f ca="1">_xll.BInterpol('Base CDI'!$H$4:$H$28,'Base CDI'!$I$4:$I$29,S5358,"Cubic","Extrapolate=Linear","MultiX=Average","Skip=True","Sort=True")</f>
        <v>13.594787961696305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51203</v>
      </c>
      <c r="T5359" s="43">
        <f ca="1">_xll.BInterpol('Base CDI'!$H$4:$H$28,'Base CDI'!$J$4:$J$29,S5359,"Cubic","Extrapolate=Linear","MultiX=Average","Skip=True","Sort=True")</f>
        <v>13.616941176470586</v>
      </c>
      <c r="U5359" s="43">
        <f ca="1">_xll.BInterpol('Base CDI'!$H$4:$H$28,'Base CDI'!$I$4:$I$29,S5359,"Cubic","Extrapolate=Linear","MultiX=Average","Skip=True","Sort=True")</f>
        <v>13.59470588235294</v>
      </c>
    </row>
    <row r="5360" spans="16:21" x14ac:dyDescent="0.25">
      <c r="P5360" s="10">
        <v>42304</v>
      </c>
      <c r="Q5360">
        <v>39.30294</v>
      </c>
      <c r="S5360" s="42">
        <f t="shared" ca="1" si="88"/>
        <v>51204</v>
      </c>
      <c r="T5360" s="43">
        <f ca="1">_xll.BInterpol('Base CDI'!$H$4:$H$28,'Base CDI'!$J$4:$J$29,S5360,"Cubic","Extrapolate=Linear","MultiX=Average","Skip=True","Sort=True")</f>
        <v>13.616878248974006</v>
      </c>
      <c r="U5360" s="43">
        <f ca="1">_xll.BInterpol('Base CDI'!$H$4:$H$28,'Base CDI'!$I$4:$I$29,S5360,"Cubic","Extrapolate=Linear","MultiX=Average","Skip=True","Sort=True")</f>
        <v>13.594623803009574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51205</v>
      </c>
      <c r="T5361" s="43">
        <f ca="1">_xll.BInterpol('Base CDI'!$H$4:$H$28,'Base CDI'!$J$4:$J$29,S5361,"Cubic","Extrapolate=Linear","MultiX=Average","Skip=True","Sort=True")</f>
        <v>13.616815321477425</v>
      </c>
      <c r="U5361" s="43">
        <f ca="1">_xll.BInterpol('Base CDI'!$H$4:$H$28,'Base CDI'!$I$4:$I$29,S5361,"Cubic","Extrapolate=Linear","MultiX=Average","Skip=True","Sort=True")</f>
        <v>13.594541723666209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51206</v>
      </c>
      <c r="T5362" s="43">
        <f ca="1">_xll.BInterpol('Base CDI'!$H$4:$H$28,'Base CDI'!$J$4:$J$29,S5362,"Cubic","Extrapolate=Linear","MultiX=Average","Skip=True","Sort=True")</f>
        <v>13.616752393980846</v>
      </c>
      <c r="U5362" s="43">
        <f ca="1">_xll.BInterpol('Base CDI'!$H$4:$H$28,'Base CDI'!$I$4:$I$29,S5362,"Cubic","Extrapolate=Linear","MultiX=Average","Skip=True","Sort=True")</f>
        <v>13.594459644322844</v>
      </c>
    </row>
    <row r="5363" spans="16:21" x14ac:dyDescent="0.25">
      <c r="P5363" s="10">
        <v>42307</v>
      </c>
      <c r="Q5363">
        <v>39.36486</v>
      </c>
      <c r="S5363" s="42">
        <f t="shared" ca="1" si="88"/>
        <v>51207</v>
      </c>
      <c r="T5363" s="43">
        <f ca="1">_xll.BInterpol('Base CDI'!$H$4:$H$28,'Base CDI'!$J$4:$J$29,S5363,"Cubic","Extrapolate=Linear","MultiX=Average","Skip=True","Sort=True")</f>
        <v>13.616689466484265</v>
      </c>
      <c r="U5363" s="43">
        <f ca="1">_xll.BInterpol('Base CDI'!$H$4:$H$28,'Base CDI'!$I$4:$I$29,S5363,"Cubic","Extrapolate=Linear","MultiX=Average","Skip=True","Sort=True")</f>
        <v>13.594377564979478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51208</v>
      </c>
      <c r="T5364" s="43">
        <f ca="1">_xll.BInterpol('Base CDI'!$H$4:$H$28,'Base CDI'!$J$4:$J$29,S5364,"Cubic","Extrapolate=Linear","MultiX=Average","Skip=True","Sort=True")</f>
        <v>13.616626538987687</v>
      </c>
      <c r="U5364" s="43">
        <f ca="1">_xll.BInterpol('Base CDI'!$H$4:$H$28,'Base CDI'!$I$4:$I$29,S5364,"Cubic","Extrapolate=Linear","MultiX=Average","Skip=True","Sort=True")</f>
        <v>13.594295485636113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51209</v>
      </c>
      <c r="T5365" s="43">
        <f ca="1">_xll.BInterpol('Base CDI'!$H$4:$H$28,'Base CDI'!$J$4:$J$29,S5365,"Cubic","Extrapolate=Linear","MultiX=Average","Skip=True","Sort=True")</f>
        <v>13.616563611491106</v>
      </c>
      <c r="U5365" s="43">
        <f ca="1">_xll.BInterpol('Base CDI'!$H$4:$H$28,'Base CDI'!$I$4:$I$29,S5365,"Cubic","Extrapolate=Linear","MultiX=Average","Skip=True","Sort=True")</f>
        <v>13.594213406292749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51210</v>
      </c>
      <c r="T5366" s="43">
        <f ca="1">_xll.BInterpol('Base CDI'!$H$4:$H$28,'Base CDI'!$J$4:$J$29,S5366,"Cubic","Extrapolate=Linear","MultiX=Average","Skip=True","Sort=True")</f>
        <v>13.616500683994525</v>
      </c>
      <c r="U5366" s="43">
        <f ca="1">_xll.BInterpol('Base CDI'!$H$4:$H$28,'Base CDI'!$I$4:$I$29,S5366,"Cubic","Extrapolate=Linear","MultiX=Average","Skip=True","Sort=True")</f>
        <v>13.594131326949384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51211</v>
      </c>
      <c r="T5367" s="43">
        <f ca="1">_xll.BInterpol('Base CDI'!$H$4:$H$28,'Base CDI'!$J$4:$J$29,S5367,"Cubic","Extrapolate=Linear","MultiX=Average","Skip=True","Sort=True")</f>
        <v>13.616437756497946</v>
      </c>
      <c r="U5367" s="43">
        <f ca="1">_xll.BInterpol('Base CDI'!$H$4:$H$28,'Base CDI'!$I$4:$I$29,S5367,"Cubic","Extrapolate=Linear","MultiX=Average","Skip=True","Sort=True")</f>
        <v>13.594049247606018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51212</v>
      </c>
      <c r="T5368" s="43">
        <f ca="1">_xll.BInterpol('Base CDI'!$H$4:$H$28,'Base CDI'!$J$4:$J$29,S5368,"Cubic","Extrapolate=Linear","MultiX=Average","Skip=True","Sort=True")</f>
        <v>13.616374829001366</v>
      </c>
      <c r="U5368" s="43">
        <f ca="1">_xll.BInterpol('Base CDI'!$H$4:$H$28,'Base CDI'!$I$4:$I$29,S5368,"Cubic","Extrapolate=Linear","MultiX=Average","Skip=True","Sort=True")</f>
        <v>13.593967168262653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51213</v>
      </c>
      <c r="T5369" s="43">
        <f ca="1">_xll.BInterpol('Base CDI'!$H$4:$H$28,'Base CDI'!$J$4:$J$29,S5369,"Cubic","Extrapolate=Linear","MultiX=Average","Skip=True","Sort=True")</f>
        <v>13.616311901504785</v>
      </c>
      <c r="U5369" s="43">
        <f ca="1">_xll.BInterpol('Base CDI'!$H$4:$H$28,'Base CDI'!$I$4:$I$29,S5369,"Cubic","Extrapolate=Linear","MultiX=Average","Skip=True","Sort=True")</f>
        <v>13.593885088919288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51214</v>
      </c>
      <c r="T5370" s="43">
        <f ca="1">_xll.BInterpol('Base CDI'!$H$4:$H$28,'Base CDI'!$J$4:$J$29,S5370,"Cubic","Extrapolate=Linear","MultiX=Average","Skip=True","Sort=True")</f>
        <v>13.616248974008206</v>
      </c>
      <c r="U5370" s="43">
        <f ca="1">_xll.BInterpol('Base CDI'!$H$4:$H$28,'Base CDI'!$I$4:$I$29,S5370,"Cubic","Extrapolate=Linear","MultiX=Average","Skip=True","Sort=True")</f>
        <v>13.593803009575922</v>
      </c>
    </row>
    <row r="5371" spans="16:21" x14ac:dyDescent="0.25">
      <c r="P5371" s="10">
        <v>42320</v>
      </c>
      <c r="Q5371">
        <v>39.53049</v>
      </c>
      <c r="S5371" s="42">
        <f t="shared" ca="1" si="88"/>
        <v>51215</v>
      </c>
      <c r="T5371" s="43">
        <f ca="1">_xll.BInterpol('Base CDI'!$H$4:$H$28,'Base CDI'!$J$4:$J$29,S5371,"Cubic","Extrapolate=Linear","MultiX=Average","Skip=True","Sort=True")</f>
        <v>13.616186046511626</v>
      </c>
      <c r="U5371" s="43">
        <f ca="1">_xll.BInterpol('Base CDI'!$H$4:$H$28,'Base CDI'!$I$4:$I$29,S5371,"Cubic","Extrapolate=Linear","MultiX=Average","Skip=True","Sort=True")</f>
        <v>13.593720930232557</v>
      </c>
    </row>
    <row r="5372" spans="16:21" x14ac:dyDescent="0.25">
      <c r="P5372" s="10">
        <v>42321</v>
      </c>
      <c r="Q5372">
        <v>39.55124</v>
      </c>
      <c r="S5372" s="42">
        <f t="shared" ca="1" si="88"/>
        <v>51216</v>
      </c>
      <c r="T5372" s="43">
        <f ca="1">_xll.BInterpol('Base CDI'!$H$4:$H$28,'Base CDI'!$J$4:$J$29,S5372,"Cubic","Extrapolate=Linear","MultiX=Average","Skip=True","Sort=True")</f>
        <v>13.616123119015045</v>
      </c>
      <c r="U5372" s="43">
        <f ca="1">_xll.BInterpol('Base CDI'!$H$4:$H$28,'Base CDI'!$I$4:$I$29,S5372,"Cubic","Extrapolate=Linear","MultiX=Average","Skip=True","Sort=True")</f>
        <v>13.593638850889192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51217</v>
      </c>
      <c r="T5373" s="43">
        <f ca="1">_xll.BInterpol('Base CDI'!$H$4:$H$28,'Base CDI'!$J$4:$J$29,S5373,"Cubic","Extrapolate=Linear","MultiX=Average","Skip=True","Sort=True")</f>
        <v>13.616060191518466</v>
      </c>
      <c r="U5373" s="43">
        <f ca="1">_xll.BInterpol('Base CDI'!$H$4:$H$28,'Base CDI'!$I$4:$I$29,S5373,"Cubic","Extrapolate=Linear","MultiX=Average","Skip=True","Sort=True")</f>
        <v>13.593556771545826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51218</v>
      </c>
      <c r="T5374" s="43">
        <f ca="1">_xll.BInterpol('Base CDI'!$H$4:$H$28,'Base CDI'!$J$4:$J$29,S5374,"Cubic","Extrapolate=Linear","MultiX=Average","Skip=True","Sort=True")</f>
        <v>13.615997264021885</v>
      </c>
      <c r="U5374" s="43">
        <f ca="1">_xll.BInterpol('Base CDI'!$H$4:$H$28,'Base CDI'!$I$4:$I$29,S5374,"Cubic","Extrapolate=Linear","MultiX=Average","Skip=True","Sort=True")</f>
        <v>13.593474692202461</v>
      </c>
    </row>
    <row r="5375" spans="16:21" x14ac:dyDescent="0.25">
      <c r="P5375" s="10">
        <v>42326</v>
      </c>
      <c r="Q5375">
        <v>39.61356</v>
      </c>
      <c r="S5375" s="42">
        <f t="shared" ca="1" si="88"/>
        <v>51219</v>
      </c>
      <c r="T5375" s="43">
        <f ca="1">_xll.BInterpol('Base CDI'!$H$4:$H$28,'Base CDI'!$J$4:$J$29,S5375,"Cubic","Extrapolate=Linear","MultiX=Average","Skip=True","Sort=True")</f>
        <v>13.615934336525305</v>
      </c>
      <c r="U5375" s="43">
        <f ca="1">_xll.BInterpol('Base CDI'!$H$4:$H$28,'Base CDI'!$I$4:$I$29,S5375,"Cubic","Extrapolate=Linear","MultiX=Average","Skip=True","Sort=True")</f>
        <v>13.593392612859097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51220</v>
      </c>
      <c r="T5376" s="43">
        <f ca="1">_xll.BInterpol('Base CDI'!$H$4:$H$28,'Base CDI'!$J$4:$J$29,S5376,"Cubic","Extrapolate=Linear","MultiX=Average","Skip=True","Sort=True")</f>
        <v>13.615871409028726</v>
      </c>
      <c r="U5376" s="43">
        <f ca="1">_xll.BInterpol('Base CDI'!$H$4:$H$28,'Base CDI'!$I$4:$I$29,S5376,"Cubic","Extrapolate=Linear","MultiX=Average","Skip=True","Sort=True")</f>
        <v>13.59331053351573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51221</v>
      </c>
      <c r="T5377" s="43">
        <f ca="1">_xll.BInterpol('Base CDI'!$H$4:$H$28,'Base CDI'!$J$4:$J$29,S5377,"Cubic","Extrapolate=Linear","MultiX=Average","Skip=True","Sort=True")</f>
        <v>13.615808481532145</v>
      </c>
      <c r="U5377" s="43">
        <f ca="1">_xll.BInterpol('Base CDI'!$H$4:$H$28,'Base CDI'!$I$4:$I$29,S5377,"Cubic","Extrapolate=Linear","MultiX=Average","Skip=True","Sort=True")</f>
        <v>13.593228454172365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51222</v>
      </c>
      <c r="T5378" s="43">
        <f ca="1">_xll.BInterpol('Base CDI'!$H$4:$H$28,'Base CDI'!$J$4:$J$29,S5378,"Cubic","Extrapolate=Linear","MultiX=Average","Skip=True","Sort=True")</f>
        <v>13.615745554035565</v>
      </c>
      <c r="U5378" s="43">
        <f ca="1">_xll.BInterpol('Base CDI'!$H$4:$H$28,'Base CDI'!$I$4:$I$29,S5378,"Cubic","Extrapolate=Linear","MultiX=Average","Skip=True","Sort=True")</f>
        <v>13.593146374829001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51223</v>
      </c>
      <c r="T5379" s="43">
        <f ca="1">_xll.BInterpol('Base CDI'!$H$4:$H$28,'Base CDI'!$J$4:$J$29,S5379,"Cubic","Extrapolate=Linear","MultiX=Average","Skip=True","Sort=True")</f>
        <v>13.615682626538986</v>
      </c>
      <c r="U5379" s="43">
        <f ca="1">_xll.BInterpol('Base CDI'!$H$4:$H$28,'Base CDI'!$I$4:$I$29,S5379,"Cubic","Extrapolate=Linear","MultiX=Average","Skip=True","Sort=True")</f>
        <v>13.593064295485634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51224</v>
      </c>
      <c r="T5380" s="43">
        <f ca="1">_xll.BInterpol('Base CDI'!$H$4:$H$28,'Base CDI'!$J$4:$J$29,S5380,"Cubic","Extrapolate=Linear","MultiX=Average","Skip=True","Sort=True")</f>
        <v>13.615619699042405</v>
      </c>
      <c r="U5380" s="43">
        <f ca="1">_xll.BInterpol('Base CDI'!$H$4:$H$28,'Base CDI'!$I$4:$I$29,S5380,"Cubic","Extrapolate=Linear","MultiX=Average","Skip=True","Sort=True")</f>
        <v>13.59298221614227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51225</v>
      </c>
      <c r="T5381" s="43">
        <f ca="1">_xll.BInterpol('Base CDI'!$H$4:$H$28,'Base CDI'!$J$4:$J$29,S5381,"Cubic","Extrapolate=Linear","MultiX=Average","Skip=True","Sort=True")</f>
        <v>13.615556771545826</v>
      </c>
      <c r="U5381" s="43">
        <f ca="1">_xll.BInterpol('Base CDI'!$H$4:$H$28,'Base CDI'!$I$4:$I$29,S5381,"Cubic","Extrapolate=Linear","MultiX=Average","Skip=True","Sort=True")</f>
        <v>13.592900136798905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51226</v>
      </c>
      <c r="T5382" s="43">
        <f ca="1">_xll.BInterpol('Base CDI'!$H$4:$H$28,'Base CDI'!$J$4:$J$29,S5382,"Cubic","Extrapolate=Linear","MultiX=Average","Skip=True","Sort=True")</f>
        <v>13.615493844049245</v>
      </c>
      <c r="U5382" s="43">
        <f ca="1">_xll.BInterpol('Base CDI'!$H$4:$H$28,'Base CDI'!$I$4:$I$29,S5382,"Cubic","Extrapolate=Linear","MultiX=Average","Skip=True","Sort=True")</f>
        <v>13.592818057455538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51227</v>
      </c>
      <c r="T5383" s="43">
        <f ca="1">_xll.BInterpol('Base CDI'!$H$4:$H$28,'Base CDI'!$J$4:$J$29,S5383,"Cubic","Extrapolate=Linear","MultiX=Average","Skip=True","Sort=True")</f>
        <v>13.615430916552665</v>
      </c>
      <c r="U5383" s="43">
        <f ca="1">_xll.BInterpol('Base CDI'!$H$4:$H$28,'Base CDI'!$I$4:$I$29,S5383,"Cubic","Extrapolate=Linear","MultiX=Average","Skip=True","Sort=True")</f>
        <v>13.592735978112174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51228</v>
      </c>
      <c r="T5384" s="43">
        <f ca="1">_xll.BInterpol('Base CDI'!$H$4:$H$28,'Base CDI'!$J$4:$J$29,S5384,"Cubic","Extrapolate=Linear","MultiX=Average","Skip=True","Sort=True")</f>
        <v>13.615367989056086</v>
      </c>
      <c r="U5384" s="43">
        <f ca="1">_xll.BInterpol('Base CDI'!$H$4:$H$28,'Base CDI'!$I$4:$I$29,S5384,"Cubic","Extrapolate=Linear","MultiX=Average","Skip=True","Sort=True")</f>
        <v>13.592653898768809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51229</v>
      </c>
      <c r="T5385" s="43">
        <f ca="1">_xll.BInterpol('Base CDI'!$H$4:$H$28,'Base CDI'!$J$4:$J$29,S5385,"Cubic","Extrapolate=Linear","MultiX=Average","Skip=True","Sort=True")</f>
        <v>13.615305061559505</v>
      </c>
      <c r="U5385" s="43">
        <f ca="1">_xll.BInterpol('Base CDI'!$H$4:$H$28,'Base CDI'!$I$4:$I$29,S5385,"Cubic","Extrapolate=Linear","MultiX=Average","Skip=True","Sort=True")</f>
        <v>13.592571819425443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51230</v>
      </c>
      <c r="T5386" s="43">
        <f ca="1">_xll.BInterpol('Base CDI'!$H$4:$H$28,'Base CDI'!$J$4:$J$29,S5386,"Cubic","Extrapolate=Linear","MultiX=Average","Skip=True","Sort=True")</f>
        <v>13.615242134062925</v>
      </c>
      <c r="U5386" s="43">
        <f ca="1">_xll.BInterpol('Base CDI'!$H$4:$H$28,'Base CDI'!$I$4:$I$29,S5386,"Cubic","Extrapolate=Linear","MultiX=Average","Skip=True","Sort=True")</f>
        <v>13.592489740082078</v>
      </c>
    </row>
    <row r="5387" spans="16:21" x14ac:dyDescent="0.25">
      <c r="P5387" s="10">
        <v>42342</v>
      </c>
      <c r="Q5387">
        <v>39.86383</v>
      </c>
      <c r="S5387" s="42">
        <f ca="1">S5386+1</f>
        <v>51231</v>
      </c>
      <c r="T5387" s="43">
        <f ca="1">_xll.BInterpol('Base CDI'!$H$4:$H$28,'Base CDI'!$J$4:$J$29,S5387,"Cubic","Extrapolate=Linear","MultiX=Average","Skip=True","Sort=True")</f>
        <v>13.615179206566346</v>
      </c>
      <c r="U5387" s="43">
        <f ca="1">_xll.BInterpol('Base CDI'!$H$4:$H$28,'Base CDI'!$I$4:$I$29,S5387,"Cubic","Extrapolate=Linear","MultiX=Average","Skip=True","Sort=True")</f>
        <v>13.592407660738713</v>
      </c>
    </row>
    <row r="5388" spans="16:21" x14ac:dyDescent="0.25">
      <c r="P5388" s="10">
        <v>42345</v>
      </c>
      <c r="Q5388">
        <v>39.88476</v>
      </c>
      <c r="S5388" s="42">
        <f ca="1">S5387+1</f>
        <v>51232</v>
      </c>
      <c r="T5388" s="43">
        <f ca="1">_xll.BInterpol('Base CDI'!$H$4:$H$28,'Base CDI'!$J$4:$J$29,S5388,"Cubic","Extrapolate=Linear","MultiX=Average","Skip=True","Sort=True")</f>
        <v>13.615116279069765</v>
      </c>
      <c r="U5388" s="43">
        <f ca="1">_xll.BInterpol('Base CDI'!$H$4:$H$28,'Base CDI'!$I$4:$I$29,S5388,"Cubic","Extrapolate=Linear","MultiX=Average","Skip=True","Sort=True")</f>
        <v>13.592325581395347</v>
      </c>
    </row>
    <row r="5389" spans="16:21" x14ac:dyDescent="0.25">
      <c r="P5389" s="10">
        <v>42346</v>
      </c>
      <c r="Q5389">
        <v>39.905700000000003</v>
      </c>
      <c r="S5389" s="42">
        <f ca="1">S5388+1</f>
        <v>51233</v>
      </c>
      <c r="T5389" s="43">
        <f ca="1">_xll.BInterpol('Base CDI'!$H$4:$H$28,'Base CDI'!$J$4:$J$29,S5389,"Cubic","Extrapolate=Linear","MultiX=Average","Skip=True","Sort=True")</f>
        <v>13.615053351573184</v>
      </c>
      <c r="U5389" s="43">
        <f ca="1">_xll.BInterpol('Base CDI'!$H$4:$H$28,'Base CDI'!$I$4:$I$29,S5389,"Cubic","Extrapolate=Linear","MultiX=Average","Skip=True","Sort=True")</f>
        <v>13.592243502051982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/>
    </row>
    <row r="7798" spans="16:17" x14ac:dyDescent="0.25">
      <c r="P7798" s="10"/>
    </row>
    <row r="7799" spans="16:17" x14ac:dyDescent="0.25">
      <c r="P7799" s="10"/>
    </row>
    <row r="7800" spans="16:17" x14ac:dyDescent="0.25">
      <c r="P7800" s="10"/>
    </row>
    <row r="7801" spans="16:17" x14ac:dyDescent="0.25">
      <c r="P7801" s="10"/>
    </row>
    <row r="7802" spans="16:17" x14ac:dyDescent="0.25">
      <c r="P7802" s="10"/>
    </row>
    <row r="7803" spans="16:17" x14ac:dyDescent="0.25">
      <c r="P7803" s="10"/>
    </row>
    <row r="7804" spans="16:17" x14ac:dyDescent="0.25">
      <c r="P7804" s="10"/>
    </row>
    <row r="7805" spans="16:17" x14ac:dyDescent="0.25">
      <c r="P7805" s="10"/>
    </row>
    <row r="7806" spans="16:17" x14ac:dyDescent="0.25">
      <c r="P7806" s="10"/>
    </row>
    <row r="7807" spans="16:17" x14ac:dyDescent="0.25">
      <c r="P7807" s="10"/>
    </row>
    <row r="7808" spans="16:17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G34" sqref="G34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10.039899999999999</v>
      </c>
      <c r="E3" s="47">
        <f>_xll.BDP(A3,"YLD_YTM_MID", "PRICING_SOURCE=ANDE")</f>
        <v>10.0657</v>
      </c>
      <c r="F3" s="4">
        <f>+D3-E3</f>
        <v>-2.5800000000000267E-2</v>
      </c>
      <c r="G3" s="12">
        <f>_xll.BDP(A3,"RISK_MID",,)/100</f>
        <v>0.42125227082988204</v>
      </c>
      <c r="H3" s="12">
        <f>_xll.BDP(A3,"DUR_MID",,)</f>
        <v>1.0388645494749724</v>
      </c>
      <c r="I3" s="12">
        <f>_xll.BDP(A3,"px_LAST",,)</f>
        <v>4462.046875</v>
      </c>
      <c r="J3" s="3">
        <f>_xll.BDP(A3,"PX_LAST",,)/_xll.BDP(A3,"PX_YEST_CLOSE",,)-1</f>
        <v>6.7792301633717855E-4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8.8206000000000007</v>
      </c>
      <c r="E4" s="47">
        <f>_xll.BDP(A4,"YLD_YTM_MID", "PRICING_SOURCE=ANDE")</f>
        <v>8.8322000000000003</v>
      </c>
      <c r="F4" s="4">
        <f t="shared" ref="F4:F13" si="1">+D4-E4</f>
        <v>-1.1599999999999611E-2</v>
      </c>
      <c r="G4" s="12">
        <f>_xll.BDP(A4,"RISK_MID",,)/100</f>
        <v>0.69755752373976065</v>
      </c>
      <c r="H4" s="12">
        <f>_xll.BDP(A4,"DUR_MID",,)</f>
        <v>1.7360417243910995</v>
      </c>
      <c r="I4" s="12">
        <f>_xll.BDP(A4,"px_LAST",,)</f>
        <v>4372.5151370000003</v>
      </c>
      <c r="J4" s="3">
        <f>_xll.BDP(A4,"PX_LAST",,)/_xll.BDP(A4,"PX_YEST_CLOSE",,)-1</f>
        <v>6.3966043590890642E-4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45853</v>
      </c>
      <c r="AI4" s="43">
        <f ca="1">_xll.BInterpol('Base IPCA'!$C$3:$C$13,'Base IPCA'!$E$3:$E$13,AH4,"Cubic","Extrapolate=Linear","MultiX=Average","Skip=True","Sort=True")</f>
        <v>11.854952747252746</v>
      </c>
      <c r="AJ4" s="43">
        <f ca="1">_xll.BInterpol('Base IPCA'!$C$3:$C$13,'Base IPCA'!$D$3:$D$13,AH4,"Cubic","Extrapolate=Linear","MultiX=Average","Skip=True","Sort=True")</f>
        <v>11.808554945054944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8.1776</v>
      </c>
      <c r="E5" s="47">
        <f>_xll.BDP(A5,"YLD_YTM_MID", "PRICING_SOURCE=ANDE")</f>
        <v>8.1898999999999997</v>
      </c>
      <c r="F5" s="4">
        <f t="shared" si="1"/>
        <v>-1.2299999999999756E-2</v>
      </c>
      <c r="G5" s="12">
        <f>_xll.BDP(A5,"RISK_MID",,)/100</f>
        <v>1.1256041860347068</v>
      </c>
      <c r="H5" s="12">
        <f>_xll.BDP(A5,"DUR_MID",,)</f>
        <v>2.7747337397064227</v>
      </c>
      <c r="I5" s="12">
        <f>_xll.BDP(A5,"px_LAST",,)</f>
        <v>4388.3579099999997</v>
      </c>
      <c r="J5" s="3">
        <f>_xll.BDP(A5,"PX_LAST",,)/_xll.BDP(A5,"PX_YEST_CLOSE",,)-1</f>
        <v>9.050084504342859E-4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45854</v>
      </c>
      <c r="AI5" s="43">
        <f ca="1">_xll.BInterpol('Base IPCA'!$C$3:$C$13,'Base IPCA'!$E$3:$E$13,AH5,"Cubic","Extrapolate=Linear","MultiX=Average","Skip=True","Sort=True")</f>
        <v>11.850434432234431</v>
      </c>
      <c r="AJ5" s="43">
        <f ca="1">_xll.BInterpol('Base IPCA'!$C$3:$C$13,'Base IPCA'!$D$3:$D$13,AH5,"Cubic","Extrapolate=Linear","MultiX=Average","Skip=True","Sort=True")</f>
        <v>11.804088644688642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7.7377000000000002</v>
      </c>
      <c r="E6" s="47">
        <f>_xll.BDP(A6,"YLD_YTM_MID", "PRICING_SOURCE=ANDE")</f>
        <v>7.7485999999999997</v>
      </c>
      <c r="F6" s="4">
        <f t="shared" si="1"/>
        <v>-1.0899999999999466E-2</v>
      </c>
      <c r="G6" s="12">
        <f>_xll.BDP(A6,"RISK_MID",,)/100</f>
        <v>1.7280402292649342</v>
      </c>
      <c r="H6" s="12">
        <f>_xll.BDP(A6,"DUR_MID",,)</f>
        <v>4.2958994458736974</v>
      </c>
      <c r="I6" s="12">
        <f>_xll.BDP(A6,"px_LAST",,)</f>
        <v>4333.7929690000001</v>
      </c>
      <c r="J6" s="3">
        <f>_xll.BDP(A6,"PX_LAST",,)/_xll.BDP(A6,"PX_YEST_CLOSE",,)-1</f>
        <v>6.6636595983249336E-4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45855</v>
      </c>
      <c r="AI6" s="43">
        <f ca="1">_xll.BInterpol('Base IPCA'!$C$3:$C$13,'Base IPCA'!$E$3:$E$13,AH6,"Cubic","Extrapolate=Linear","MultiX=Average","Skip=True","Sort=True")</f>
        <v>11.845916117216117</v>
      </c>
      <c r="AJ6" s="43">
        <f ca="1">_xll.BInterpol('Base IPCA'!$C$3:$C$13,'Base IPCA'!$D$3:$D$13,AH6,"Cubic","Extrapolate=Linear","MultiX=Average","Skip=True","Sort=True")</f>
        <v>11.799622344322342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7.6463999999999999</v>
      </c>
      <c r="E7" s="47">
        <f>_xll.BDP(A7,"YLD_YTM_MID", "PRICING_SOURCE=ANDE")</f>
        <v>7.6323999999999996</v>
      </c>
      <c r="F7" s="4">
        <f t="shared" si="1"/>
        <v>1.4000000000000234E-2</v>
      </c>
      <c r="G7" s="12">
        <f>_xll.BDP(A7,"RISK_MID",,)/100</f>
        <v>2.2330899948301521</v>
      </c>
      <c r="H7" s="12">
        <f>_xll.BDP(A7,"DUR_MID",,)</f>
        <v>5.6444015645523162</v>
      </c>
      <c r="I7" s="12">
        <f>_xll.BDP(A7,"px_LAST",,)</f>
        <v>4258.8081050000001</v>
      </c>
      <c r="J7" s="3">
        <f>_xll.BDP(A7,"PX_LAST",,)/_xll.BDP(A7,"PX_YEST_CLOSE",,)-1</f>
        <v>2.4654785990563255E-8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45856</v>
      </c>
      <c r="AI7" s="43">
        <f ca="1">_xll.BInterpol('Base IPCA'!$C$3:$C$13,'Base IPCA'!$E$3:$E$13,AH7,"Cubic","Extrapolate=Linear","MultiX=Average","Skip=True","Sort=True")</f>
        <v>11.8413978021978</v>
      </c>
      <c r="AJ7" s="43">
        <f ca="1">_xll.BInterpol('Base IPCA'!$C$3:$C$13,'Base IPCA'!$D$3:$D$13,AH7,"Cubic","Extrapolate=Linear","MultiX=Average","Skip=True","Sort=True")</f>
        <v>11.795156043956041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7.3405000000000005</v>
      </c>
      <c r="E8" s="47">
        <f>_xll.BDP(A8,"YLD_YTM_MID", "PRICING_SOURCE=ANDE")</f>
        <v>7.3430999999999997</v>
      </c>
      <c r="F8" s="4">
        <f t="shared" si="1"/>
        <v>-2.5999999999992696E-3</v>
      </c>
      <c r="G8" s="12">
        <f>_xll.BDP(A8,"RISK_MID",,)/100</f>
        <v>2.8604388067651598</v>
      </c>
      <c r="H8" s="12">
        <f>_xll.BDP(A8,"DUR_MID",,)</f>
        <v>7.3487494882026825</v>
      </c>
      <c r="I8" s="12">
        <f>_xll.BDP(A8,"px_LAST",,)</f>
        <v>4178.1411129999997</v>
      </c>
      <c r="J8" s="3">
        <f>_xll.BDP(A8,"PX_LAST",,)/_xll.BDP(A8,"PX_YEST_CLOSE",,)-1</f>
        <v>8.4345712903211023E-4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45857</v>
      </c>
      <c r="AI8" s="43">
        <f ca="1">_xll.BInterpol('Base IPCA'!$C$3:$C$13,'Base IPCA'!$E$3:$E$13,AH8,"Cubic","Extrapolate=Linear","MultiX=Average","Skip=True","Sort=True")</f>
        <v>11.836879487179486</v>
      </c>
      <c r="AJ8" s="43">
        <f ca="1">_xll.BInterpol('Base IPCA'!$C$3:$C$13,'Base IPCA'!$D$3:$D$13,AH8,"Cubic","Extrapolate=Linear","MultiX=Average","Skip=True","Sort=True")</f>
        <v>11.790689743589741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7.2001999999999997</v>
      </c>
      <c r="E9" s="47">
        <f>_xll.BDP(A9,"YLD_YTM_MID", "PRICING_SOURCE=ANDE")</f>
        <v>7.1977000000000002</v>
      </c>
      <c r="F9" s="4">
        <f t="shared" si="1"/>
        <v>2.4999999999995026E-3</v>
      </c>
      <c r="G9" s="12">
        <f>_xll.BDP(A9,"RISK_MID",,)/100</f>
        <v>3.7210617256655496</v>
      </c>
      <c r="H9" s="12">
        <f>_xll.BDP(A9,"DUR_MID",,)</f>
        <v>9.5614547281419888</v>
      </c>
      <c r="I9" s="12">
        <f>_xll.BDP(A9,"px_LAST",,)</f>
        <v>4171.9501950000003</v>
      </c>
      <c r="J9" s="3">
        <f>_xll.BDP(A9,"PX_LAST",,)/_xll.BDP(A9,"PX_YEST_CLOSE",,)-1</f>
        <v>-1.3847839966563136E-4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45858</v>
      </c>
      <c r="AI9" s="43">
        <f ca="1">_xll.BInterpol('Base IPCA'!$C$3:$C$13,'Base IPCA'!$E$3:$E$13,AH9,"Cubic","Extrapolate=Linear","MultiX=Average","Skip=True","Sort=True")</f>
        <v>11.832361172161171</v>
      </c>
      <c r="AJ9" s="43">
        <f ca="1">_xll.BInterpol('Base IPCA'!$C$3:$C$13,'Base IPCA'!$D$3:$D$13,AH9,"Cubic","Extrapolate=Linear","MultiX=Average","Skip=True","Sort=True")</f>
        <v>11.786223443223442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7.1749000000000001</v>
      </c>
      <c r="E10" s="47">
        <f>_xll.BDP(A10,"YLD_YTM_MID", "PRICING_SOURCE=ANDE")</f>
        <v>7.1849999999999996</v>
      </c>
      <c r="F10" s="4">
        <f t="shared" si="1"/>
        <v>-1.0099999999999554E-2</v>
      </c>
      <c r="G10" s="12">
        <f>_xll.BDP(A10,"RISK_MID",,)/100</f>
        <v>4.2329058826951496</v>
      </c>
      <c r="H10" s="12">
        <f>_xll.BDP(A10,"DUR_MID",,)</f>
        <v>11.212648510733519</v>
      </c>
      <c r="I10" s="12">
        <f>_xll.BDP(A10,"px_LAST",,)</f>
        <v>4045.9799800000001</v>
      </c>
      <c r="J10" s="3">
        <f>_xll.BDP(A10,"PX_LAST",,)/_xll.BDP(A10,"PX_YEST_CLOSE",,)-1</f>
        <v>1.4130190771857176E-3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45859</v>
      </c>
      <c r="AI10" s="43">
        <f ca="1">_xll.BInterpol('Base IPCA'!$C$3:$C$13,'Base IPCA'!$E$3:$E$13,AH10,"Cubic","Extrapolate=Linear","MultiX=Average","Skip=True","Sort=True")</f>
        <v>11.827842857142855</v>
      </c>
      <c r="AJ10" s="43">
        <f ca="1">_xll.BInterpol('Base IPCA'!$C$3:$C$13,'Base IPCA'!$D$3:$D$13,AH10,"Cubic","Extrapolate=Linear","MultiX=Average","Skip=True","Sort=True")</f>
        <v>11.78175714285714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7.0850999999999997</v>
      </c>
      <c r="E11" s="47">
        <f>_xll.BDP(A11,"YLD_YTM_MID", "PRICING_SOURCE=ANDE")</f>
        <v>7.09</v>
      </c>
      <c r="F11" s="4">
        <f t="shared" si="1"/>
        <v>-4.9000000000001265E-3</v>
      </c>
      <c r="G11" s="12">
        <f>_xll.BDP(A11,"RISK_MID",,)/100</f>
        <v>4.6745413279204513</v>
      </c>
      <c r="H11" s="12">
        <f>_xll.BDP(A11,"DUR_MID",,)</f>
        <v>12.211356617093713</v>
      </c>
      <c r="I11" s="12">
        <f>_xll.BDP(A11,"px_LAST",,)</f>
        <v>4099.2548829999996</v>
      </c>
      <c r="J11" s="3">
        <f>_xll.BDP(A11,"PX_LAST",,)/_xll.BDP(A11,"PX_YEST_CLOSE",,)-1</f>
        <v>3.145177387999798E-4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45860</v>
      </c>
      <c r="AI11" s="43">
        <f ca="1">_xll.BInterpol('Base IPCA'!$C$3:$C$13,'Base IPCA'!$E$3:$E$13,AH11,"Cubic","Extrapolate=Linear","MultiX=Average","Skip=True","Sort=True")</f>
        <v>11.82332454212454</v>
      </c>
      <c r="AJ11" s="43">
        <f ca="1">_xll.BInterpol('Base IPCA'!$C$3:$C$13,'Base IPCA'!$D$3:$D$13,AH11,"Cubic","Extrapolate=Linear","MultiX=Average","Skip=True","Sort=True")</f>
        <v>11.77729084249084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7.0777999999999999</v>
      </c>
      <c r="E12" s="47">
        <f>_xll.BDP(A12,"YLD_YTM_MID", "PRICING_SOURCE=ANDE")</f>
        <v>7.0780000000000003</v>
      </c>
      <c r="F12" s="4">
        <f t="shared" si="1"/>
        <v>-2.0000000000042206E-4</v>
      </c>
      <c r="G12" s="12">
        <f>_xll.BDP(A12,"RISK_MID",,)/100</f>
        <v>4.912345029195194</v>
      </c>
      <c r="H12" s="12">
        <f>_xll.BDP(A12,"DUR_MID",,)</f>
        <v>13.138673619000688</v>
      </c>
      <c r="I12" s="12">
        <f>_xll.BDP(A12,"px_LAST",,)</f>
        <v>4003.4729000000002</v>
      </c>
      <c r="J12" s="3">
        <f>_xll.BDP(A12,"PX_LAST",,)/_xll.BDP(A12,"PX_YEST_CLOSE",,)-1</f>
        <v>-2.4978312529455593E-8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45861</v>
      </c>
      <c r="AI12" s="43">
        <f ca="1">_xll.BInterpol('Base IPCA'!$C$3:$C$13,'Base IPCA'!$E$3:$E$13,AH12,"Cubic","Extrapolate=Linear","MultiX=Average","Skip=True","Sort=True")</f>
        <v>11.818806227106226</v>
      </c>
      <c r="AJ12" s="43">
        <f ca="1">_xll.BInterpol('Base IPCA'!$C$3:$C$13,'Base IPCA'!$D$3:$D$13,AH12,"Cubic","Extrapolate=Linear","MultiX=Average","Skip=True","Sort=True")</f>
        <v>11.772824542124539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7.1227999999999998</v>
      </c>
      <c r="E13" s="47">
        <f>_xll.BDP(A13,"YLD_YTM_MID", "PRICING_SOURCE=ANDE")</f>
        <v>7.1104000000000003</v>
      </c>
      <c r="F13" s="4">
        <f t="shared" si="1"/>
        <v>1.2399999999999523E-2</v>
      </c>
      <c r="G13" s="12">
        <f>_xll.BDP(A13,"RISK_MID",,)/100</f>
        <v>5.032379278409735</v>
      </c>
      <c r="H13" s="12">
        <f>_xll.BDP(A13,"DUR_MID",,)</f>
        <v>13.406882446178987</v>
      </c>
      <c r="I13" s="12">
        <f>_xll.BDP(A13,"px_LAST",,)</f>
        <v>4020.9399410000001</v>
      </c>
      <c r="J13" s="3">
        <f>_xll.BDP(A13,"PX_LAST",,)/_xll.BDP(A13,"PX_YEST_CLOSE",,)-1</f>
        <v>-1.467318588854738E-8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45862</v>
      </c>
      <c r="AI13" s="43">
        <f ca="1">_xll.BInterpol('Base IPCA'!$C$3:$C$13,'Base IPCA'!$E$3:$E$13,AH13,"Cubic","Extrapolate=Linear","MultiX=Average","Skip=True","Sort=True")</f>
        <v>11.814287912087911</v>
      </c>
      <c r="AJ13" s="43">
        <f ca="1">_xll.BInterpol('Base IPCA'!$C$3:$C$13,'Base IPCA'!$D$3:$D$13,AH13,"Cubic","Extrapolate=Linear","MultiX=Average","Skip=True","Sort=True")</f>
        <v>11.768358241758239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45863</v>
      </c>
      <c r="AI14" s="43">
        <f ca="1">_xll.BInterpol('Base IPCA'!$C$3:$C$13,'Base IPCA'!$E$3:$E$13,AH14,"Cubic","Extrapolate=Linear","MultiX=Average","Skip=True","Sort=True")</f>
        <v>11.809769597069597</v>
      </c>
      <c r="AJ14" s="43">
        <f ca="1">_xll.BInterpol('Base IPCA'!$C$3:$C$13,'Base IPCA'!$D$3:$D$13,AH14,"Cubic","Extrapolate=Linear","MultiX=Average","Skip=True","Sort=True")</f>
        <v>11.76389194139194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45864</v>
      </c>
      <c r="AI15" s="43">
        <f ca="1">_xll.BInterpol('Base IPCA'!$C$3:$C$13,'Base IPCA'!$E$3:$E$13,AH15,"Cubic","Extrapolate=Linear","MultiX=Average","Skip=True","Sort=True")</f>
        <v>11.80525128205128</v>
      </c>
      <c r="AJ15" s="43">
        <f ca="1">_xll.BInterpol('Base IPCA'!$C$3:$C$13,'Base IPCA'!$D$3:$D$13,AH15,"Cubic","Extrapolate=Linear","MultiX=Average","Skip=True","Sort=True")</f>
        <v>11.759425641025638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45865</v>
      </c>
      <c r="AI16" s="43">
        <f ca="1">_xll.BInterpol('Base IPCA'!$C$3:$C$13,'Base IPCA'!$E$3:$E$13,AH16,"Cubic","Extrapolate=Linear","MultiX=Average","Skip=True","Sort=True")</f>
        <v>11.800732967032966</v>
      </c>
      <c r="AJ16" s="43">
        <f ca="1">_xll.BInterpol('Base IPCA'!$C$3:$C$13,'Base IPCA'!$D$3:$D$13,AH16,"Cubic","Extrapolate=Linear","MultiX=Average","Skip=True","Sort=True")</f>
        <v>11.754959340659338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45866</v>
      </c>
      <c r="AI17" s="43">
        <f ca="1">_xll.BInterpol('Base IPCA'!$C$3:$C$13,'Base IPCA'!$E$3:$E$13,AH17,"Cubic","Extrapolate=Linear","MultiX=Average","Skip=True","Sort=True")</f>
        <v>11.796214652014651</v>
      </c>
      <c r="AJ17" s="43">
        <f ca="1">_xll.BInterpol('Base IPCA'!$C$3:$C$13,'Base IPCA'!$D$3:$D$13,AH17,"Cubic","Extrapolate=Linear","MultiX=Average","Skip=True","Sort=True")</f>
        <v>11.750493040293037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10.025</v>
      </c>
      <c r="E18" s="259">
        <f t="shared" ref="E18:E26" ca="1" si="5">NETWORKDAYS(TODAY(),C18,feriadosbr)</f>
        <v>277</v>
      </c>
      <c r="F18" s="262">
        <f t="shared" ref="F18:F26" ca="1" si="6">100000/((1+D18%)^(E18/252))</f>
        <v>90031.070628925154</v>
      </c>
      <c r="G18" s="262">
        <f t="shared" ref="G18:G26" ca="1" si="7">F18*$F$30*$F$32</f>
        <v>164583.00835204232</v>
      </c>
      <c r="H18" s="335">
        <f ca="1">F18*$F$37</f>
        <v>90072.156574395092</v>
      </c>
      <c r="I18" s="262">
        <f t="shared" ref="I18:I26" ca="1" si="8">H18*$F$34</f>
        <v>164673.74471596352</v>
      </c>
      <c r="J18" s="257">
        <f t="shared" ref="J18:J26" ca="1" si="9">(((100000/H18)^(252/(E18-1)))-1)*100</f>
        <v>10.017251767637813</v>
      </c>
      <c r="K18" s="257">
        <f>_xll.BDP(A18,"LAST_PRICE")</f>
        <v>10.025</v>
      </c>
      <c r="L18" s="257">
        <f t="shared" ref="L18:L26" si="10">+K18-D18</f>
        <v>0</v>
      </c>
      <c r="M18" s="335">
        <f ca="1">I18-((100000/((1+(J18+0.01)%)^((E18-1)/252)))*$F$34)</f>
        <v>16.391955175349722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45867</v>
      </c>
      <c r="AI18" s="43">
        <f ca="1">_xll.BInterpol('Base IPCA'!$C$3:$C$13,'Base IPCA'!$E$3:$E$13,AH18,"Cubic","Extrapolate=Linear","MultiX=Average","Skip=True","Sort=True")</f>
        <v>11.791696336996335</v>
      </c>
      <c r="AJ18" s="43">
        <f ca="1">_xll.BInterpol('Base IPCA'!$C$3:$C$13,'Base IPCA'!$D$3:$D$13,AH18,"Cubic","Extrapolate=Linear","MultiX=Average","Skip=True","Sort=True")</f>
        <v>11.746026739926737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8.8699999999999992</v>
      </c>
      <c r="E19" s="125">
        <f t="shared" ca="1" si="5"/>
        <v>463</v>
      </c>
      <c r="F19" s="264">
        <f t="shared" ca="1" si="6"/>
        <v>85543.78522728692</v>
      </c>
      <c r="G19" s="133">
        <f t="shared" ca="1" si="7"/>
        <v>156379.94106008735</v>
      </c>
      <c r="H19" s="336">
        <f ca="1">F19*$F$37</f>
        <v>85582.823386786622</v>
      </c>
      <c r="I19" s="133">
        <f t="shared" ca="1" si="8"/>
        <v>156466.15498571724</v>
      </c>
      <c r="J19" s="258">
        <f t="shared" ca="1" si="9"/>
        <v>8.8629330136370754</v>
      </c>
      <c r="K19" s="258">
        <f>_xll.BDP(A19,"LAST_PRICE")</f>
        <v>8.8699999999999992</v>
      </c>
      <c r="L19" s="258">
        <f t="shared" si="10"/>
        <v>0</v>
      </c>
      <c r="M19" s="336">
        <f ca="1">I19-((100000/((1+(J19+0.01)%)^((E19-1)/252)))*$F$34)</f>
        <v>26.346643861703342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45868</v>
      </c>
      <c r="AI19" s="43">
        <f ca="1">_xll.BInterpol('Base IPCA'!$C$3:$C$13,'Base IPCA'!$E$3:$E$13,AH19,"Cubic","Extrapolate=Linear","MultiX=Average","Skip=True","Sort=True")</f>
        <v>11.78717802197802</v>
      </c>
      <c r="AJ19" s="43">
        <f ca="1">_xll.BInterpol('Base IPCA'!$C$3:$C$13,'Base IPCA'!$D$3:$D$13,AH19,"Cubic","Extrapolate=Linear","MultiX=Average","Skip=True","Sort=True")</f>
        <v>11.741560439560438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8.17</v>
      </c>
      <c r="E20" s="259">
        <f t="shared" ref="E20" ca="1" si="11">NETWORKDAYS(TODAY(),C20,feriadosbr)</f>
        <v>778</v>
      </c>
      <c r="F20" s="262">
        <f t="shared" ref="F20" ca="1" si="12">100000/((1+D20%)^(E20/252))</f>
        <v>78469.688844329168</v>
      </c>
      <c r="G20" s="262">
        <f t="shared" ca="1" si="7"/>
        <v>143448.00483022508</v>
      </c>
      <c r="H20" s="335">
        <f ca="1">F20*$F$37</f>
        <v>78505.498719013311</v>
      </c>
      <c r="I20" s="262">
        <f t="shared" ca="1" si="8"/>
        <v>143527.08924179568</v>
      </c>
      <c r="J20" s="257">
        <f t="shared" ref="J20" ca="1" si="13">(((100000/H20)^(252/(E20-1)))-1)*100</f>
        <v>8.1649270106339156</v>
      </c>
      <c r="K20" s="257">
        <f>_xll.BDP(A20,"LAST_PRICE")</f>
        <v>8.17</v>
      </c>
      <c r="L20" s="257">
        <f t="shared" si="10"/>
        <v>0</v>
      </c>
      <c r="M20" s="257">
        <f t="shared" ref="M18:M26" ca="1" si="14">I20-((100000/((1+(J20+0.01)%)^((E20-1)/252)))*$F$34)</f>
        <v>40.905897302931407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45869</v>
      </c>
      <c r="AI20" s="43">
        <f ca="1">_xll.BInterpol('Base IPCA'!$C$3:$C$13,'Base IPCA'!$E$3:$E$13,AH20,"Cubic","Extrapolate=Linear","MultiX=Average","Skip=True","Sort=True")</f>
        <v>11.782659706959706</v>
      </c>
      <c r="AJ20" s="43">
        <f ca="1">_xll.BInterpol('Base IPCA'!$C$3:$C$13,'Base IPCA'!$D$3:$D$13,AH20,"Cubic","Extrapolate=Linear","MultiX=Average","Skip=True","Sort=True")</f>
        <v>11.737094139194136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7.86</v>
      </c>
      <c r="E21" s="125">
        <f t="shared" ca="1" si="5"/>
        <v>963</v>
      </c>
      <c r="F21" s="264">
        <f t="shared" ca="1" si="6"/>
        <v>74890.42024321777</v>
      </c>
      <c r="G21" s="133">
        <f t="shared" ca="1" si="7"/>
        <v>136904.85489370019</v>
      </c>
      <c r="H21" s="336">
        <f ca="1">F21*$F$37</f>
        <v>74924.596708085272</v>
      </c>
      <c r="I21" s="133">
        <f t="shared" ca="1" si="8"/>
        <v>136980.33199708158</v>
      </c>
      <c r="J21" s="258">
        <f t="shared" ca="1" si="9"/>
        <v>7.8555925392442605</v>
      </c>
      <c r="K21" s="258">
        <f>_xll.BDP(A21,"LAST_PRICE")</f>
        <v>7.86</v>
      </c>
      <c r="L21" s="258">
        <f t="shared" si="10"/>
        <v>0</v>
      </c>
      <c r="M21" s="258">
        <f t="shared" ca="1" si="14"/>
        <v>48.472240310627967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45870</v>
      </c>
      <c r="AI21" s="43">
        <f ca="1">_xll.BInterpol('Base IPCA'!$C$3:$C$13,'Base IPCA'!$E$3:$E$13,AH21,"Cubic","Extrapolate=Linear","MultiX=Average","Skip=True","Sort=True")</f>
        <v>11.778141391941391</v>
      </c>
      <c r="AJ21" s="43">
        <f ca="1">_xll.BInterpol('Base IPCA'!$C$3:$C$13,'Base IPCA'!$D$3:$D$13,AH21,"Cubic","Extrapolate=Linear","MultiX=Average","Skip=True","Sort=True")</f>
        <v>11.732627838827836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7.7050000000000001</v>
      </c>
      <c r="E22" s="259">
        <f ca="1">NETWORKDAYS(TODAY(),C22,feriadosbr)</f>
        <v>1284</v>
      </c>
      <c r="F22" s="262">
        <f t="shared" ca="1" si="6"/>
        <v>68509.467561198995</v>
      </c>
      <c r="G22" s="262">
        <f t="shared" ca="1" si="7"/>
        <v>125240.03316912906</v>
      </c>
      <c r="H22" s="335">
        <f ca="1">F22*$F$37</f>
        <v>68540.732059429778</v>
      </c>
      <c r="I22" s="262">
        <f t="shared" ca="1" si="8"/>
        <v>125309.07933216204</v>
      </c>
      <c r="J22" s="257">
        <f t="shared" ca="1" si="9"/>
        <v>7.7015792754620005</v>
      </c>
      <c r="K22" s="257">
        <f>_xll.BDP(A22,"LAST_PRICE")</f>
        <v>7.7050000000000001</v>
      </c>
      <c r="L22" s="257">
        <f t="shared" si="10"/>
        <v>0</v>
      </c>
      <c r="M22" s="257">
        <f t="shared" ca="1" si="14"/>
        <v>59.219369737475063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5">SUM(Q22:AB22)</f>
        <v>5275</v>
      </c>
      <c r="AH22" s="42">
        <f t="shared" ca="1" si="2"/>
        <v>45871</v>
      </c>
      <c r="AI22" s="43">
        <f ca="1">_xll.BInterpol('Base IPCA'!$C$3:$C$13,'Base IPCA'!$E$3:$E$13,AH22,"Cubic","Extrapolate=Linear","MultiX=Average","Skip=True","Sort=True")</f>
        <v>11.773623076923077</v>
      </c>
      <c r="AJ22" s="43">
        <f ca="1">_xll.BInterpol('Base IPCA'!$C$3:$C$13,'Base IPCA'!$D$3:$D$13,AH22,"Cubic","Extrapolate=Linear","MultiX=Average","Skip=True","Sort=True")</f>
        <v>11.728161538461535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7.58</v>
      </c>
      <c r="E23" s="125">
        <f t="shared" ca="1" si="5"/>
        <v>1806</v>
      </c>
      <c r="F23" s="264">
        <f t="shared" ca="1" si="6"/>
        <v>59236.669153635361</v>
      </c>
      <c r="G23" s="133">
        <f t="shared" ca="1" si="7"/>
        <v>108288.71794986373</v>
      </c>
      <c r="H23" s="336">
        <f ca="1">F23*$F$37</f>
        <v>59263.701982876039</v>
      </c>
      <c r="I23" s="133">
        <f t="shared" ca="1" si="8"/>
        <v>108348.41867242825</v>
      </c>
      <c r="J23" s="258">
        <f t="shared" ca="1" si="9"/>
        <v>7.5775021380834362</v>
      </c>
      <c r="K23" s="258">
        <f>_xll.BDP(A23,"LAST_PRICE")</f>
        <v>7.59</v>
      </c>
      <c r="L23" s="258">
        <f t="shared" si="10"/>
        <v>9.9999999999997868E-3</v>
      </c>
      <c r="M23" s="258">
        <f t="shared" ca="1" si="14"/>
        <v>72.112912546508596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5"/>
        <v>2070</v>
      </c>
      <c r="AH23" s="42">
        <f t="shared" ca="1" si="2"/>
        <v>45872</v>
      </c>
      <c r="AI23" s="43">
        <f ca="1">_xll.BInterpol('Base IPCA'!$C$3:$C$13,'Base IPCA'!$E$3:$E$13,AH23,"Cubic","Extrapolate=Linear","MultiX=Average","Skip=True","Sort=True")</f>
        <v>11.76910476190476</v>
      </c>
      <c r="AJ23" s="43">
        <f ca="1">_xll.BInterpol('Base IPCA'!$C$3:$C$13,'Base IPCA'!$D$3:$D$13,AH23,"Cubic","Extrapolate=Linear","MultiX=Average","Skip=True","Sort=True")</f>
        <v>11.723695238095235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7.47</v>
      </c>
      <c r="E24" s="259">
        <f t="shared" ref="E24" ca="1" si="16">NETWORKDAYS(TODAY(),C24,feriadosbr)</f>
        <v>2001</v>
      </c>
      <c r="F24" s="262">
        <f t="shared" ref="F24" ca="1" si="17">100000/((1+D24%)^(E24/252))</f>
        <v>56437.055249513425</v>
      </c>
      <c r="G24" s="262">
        <f t="shared" ca="1" si="7"/>
        <v>103170.83058780276</v>
      </c>
      <c r="H24" s="335">
        <f ca="1">F24*$F$37</f>
        <v>56462.810466665316</v>
      </c>
      <c r="I24" s="262">
        <f t="shared" ca="1" si="8"/>
        <v>103227.70976460236</v>
      </c>
      <c r="J24" s="257">
        <f t="shared" ref="J24" ca="1" si="18">(((100000/H24)^(252/(E24-1)))-1)*100</f>
        <v>7.4676930113964479</v>
      </c>
      <c r="K24" s="257">
        <f>_xll.BDP(A24,"LAST_PRICE")</f>
        <v>7.47</v>
      </c>
      <c r="L24" s="257">
        <f t="shared" si="10"/>
        <v>0</v>
      </c>
      <c r="M24" s="257">
        <f t="shared" ca="1" si="14"/>
        <v>76.202157843566965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45873</v>
      </c>
      <c r="AI24" s="43">
        <f ca="1">_xll.BInterpol('Base IPCA'!$C$3:$C$13,'Base IPCA'!$E$3:$E$13,AH24,"Cubic","Extrapolate=Linear","MultiX=Average","Skip=True","Sort=True")</f>
        <v>11.764586446886446</v>
      </c>
      <c r="AJ24" s="43">
        <f ca="1">_xll.BInterpol('Base IPCA'!$C$3:$C$13,'Base IPCA'!$D$3:$D$13,AH24,"Cubic","Extrapolate=Linear","MultiX=Average","Skip=True","Sort=True")</f>
        <v>11.719228937728936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7.3049999999999997</v>
      </c>
      <c r="E25" s="125">
        <f t="shared" ca="1" si="5"/>
        <v>2522</v>
      </c>
      <c r="F25" s="264">
        <f t="shared" ca="1" si="6"/>
        <v>49380.717459193853</v>
      </c>
      <c r="G25" s="133">
        <f t="shared" ca="1" si="7"/>
        <v>90271.35829044813</v>
      </c>
      <c r="H25" s="336">
        <f ca="1">F25*$F$37</f>
        <v>49403.252495716486</v>
      </c>
      <c r="I25" s="133">
        <f t="shared" ca="1" si="8"/>
        <v>90321.125850899945</v>
      </c>
      <c r="J25" s="258">
        <f t="shared" ca="1" si="9"/>
        <v>7.3031071900260036</v>
      </c>
      <c r="K25" s="258">
        <f>_xll.BDP(A25,"LAST_PRICE")</f>
        <v>7.31</v>
      </c>
      <c r="L25" s="258">
        <f t="shared" si="10"/>
        <v>4.9999999999998934E-3</v>
      </c>
      <c r="M25" s="258">
        <f t="shared" ca="1" si="14"/>
        <v>84.164062461029971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9">SUM(Q25:AB25)</f>
        <v>3005</v>
      </c>
      <c r="AH25" s="42">
        <f t="shared" ca="1" si="2"/>
        <v>45874</v>
      </c>
      <c r="AI25" s="43">
        <f ca="1">_xll.BInterpol('Base IPCA'!$C$3:$C$13,'Base IPCA'!$E$3:$E$13,AH25,"Cubic","Extrapolate=Linear","MultiX=Average","Skip=True","Sort=True")</f>
        <v>11.760068131868131</v>
      </c>
      <c r="AJ25" s="43">
        <f ca="1">_xll.BInterpol('Base IPCA'!$C$3:$C$13,'Base IPCA'!$D$3:$D$13,AH25,"Cubic","Extrapolate=Linear","MultiX=Average","Skip=True","Sort=True")</f>
        <v>11.714762637362636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7.15</v>
      </c>
      <c r="E26" s="259">
        <f t="shared" ca="1" si="5"/>
        <v>3893</v>
      </c>
      <c r="F26" s="262">
        <f t="shared" ca="1" si="6"/>
        <v>34408.718400985745</v>
      </c>
      <c r="G26" s="262">
        <f ca="1">F26*$F$30*$F$32</f>
        <v>62901.511094027504</v>
      </c>
      <c r="H26" s="335">
        <f ca="1">F26*$F$37</f>
        <v>34424.420921438272</v>
      </c>
      <c r="I26" s="262">
        <f t="shared" ca="1" si="8"/>
        <v>62936.189366462611</v>
      </c>
      <c r="J26" s="257">
        <f t="shared" ca="1" si="9"/>
        <v>7.1487359244055915</v>
      </c>
      <c r="K26" s="257">
        <f>_xll.BDP(A26,"LAST_PRICE")</f>
        <v>7.14</v>
      </c>
      <c r="L26" s="257">
        <f t="shared" si="10"/>
        <v>-1.0000000000000675E-2</v>
      </c>
      <c r="M26" s="335">
        <f ca="1">I26-((100000/((1+(J26+0.01)%)^((E26-1)/252)))*$F$34)</f>
        <v>90.646799167545396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9"/>
        <v>6830</v>
      </c>
      <c r="AH26" s="42">
        <f t="shared" ca="1" si="2"/>
        <v>45875</v>
      </c>
      <c r="AI26" s="43">
        <f ca="1">_xll.BInterpol('Base IPCA'!$C$3:$C$13,'Base IPCA'!$E$3:$E$13,AH26,"Cubic","Extrapolate=Linear","MultiX=Average","Skip=True","Sort=True")</f>
        <v>11.755549816849815</v>
      </c>
      <c r="AJ26" s="43">
        <f ca="1">_xll.BInterpol('Base IPCA'!$C$3:$C$13,'Base IPCA'!$D$3:$D$13,AH26,"Cubic","Extrapolate=Linear","MultiX=Average","Skip=True","Sort=True")</f>
        <v>11.710296336996334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45876</v>
      </c>
      <c r="AI27" s="43">
        <f ca="1">_xll.BInterpol('Base IPCA'!$C$3:$C$13,'Base IPCA'!$E$3:$E$13,AH27,"Cubic","Extrapolate=Linear","MultiX=Average","Skip=True","Sort=True")</f>
        <v>11.7510315018315</v>
      </c>
      <c r="AJ27" s="43">
        <f ca="1">_xll.BInterpol('Base IPCA'!$C$3:$C$13,'Base IPCA'!$D$3:$D$13,AH27,"Cubic","Extrapolate=Linear","MultiX=Average","Skip=True","Sort=True")</f>
        <v>11.705830036630035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45877</v>
      </c>
      <c r="AI28" s="43">
        <f ca="1">_xll.BInterpol('Base IPCA'!$C$3:$C$13,'Base IPCA'!$E$3:$E$13,AH28,"Cubic","Extrapolate=Linear","MultiX=Average","Skip=True","Sort=True")</f>
        <v>11.746513186813186</v>
      </c>
      <c r="AJ28" s="43">
        <f ca="1">_xll.BInterpol('Base IPCA'!$C$3:$C$13,'Base IPCA'!$D$3:$D$13,AH28,"Cubic","Extrapolate=Linear","MultiX=Average","Skip=True","Sort=True")</f>
        <v>11.701363736263733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14.9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0">SUM(Q29:AB29)</f>
        <v>4606</v>
      </c>
      <c r="AH29" s="42">
        <f t="shared" ca="1" si="2"/>
        <v>45878</v>
      </c>
      <c r="AI29" s="43">
        <f ca="1">_xll.BInterpol('Base IPCA'!$C$3:$C$13,'Base IPCA'!$E$3:$E$13,AH29,"Cubic","Extrapolate=Linear","MultiX=Average","Skip=True","Sort=True")</f>
        <v>11.741994871794871</v>
      </c>
      <c r="AJ29" s="43">
        <f ca="1">_xll.BInterpol('Base IPCA'!$C$3:$C$13,'Base IPCA'!$D$3:$D$13,AH29,"Cubic","Extrapolate=Linear","MultiX=Average","Skip=True","Sort=True")</f>
        <v>11.696897435897434</v>
      </c>
    </row>
    <row r="30" spans="1:36" x14ac:dyDescent="0.25">
      <c r="B30" s="268">
        <f ca="1">_xll.BDH(B28,C29,DATE(YEAR(H31)-1,MONTH(H31),DAY(H31)),H31,"Sort=d","cols=2;rows=11")</f>
        <v>45838</v>
      </c>
      <c r="C30" s="125">
        <v>7312.97</v>
      </c>
      <c r="D30" s="162"/>
      <c r="E30" s="267" t="s">
        <v>1105</v>
      </c>
      <c r="F30" s="269">
        <v>2.5000000000000001E-4</v>
      </c>
      <c r="H30" s="270">
        <f ca="1">TODAY()</f>
        <v>45853</v>
      </c>
      <c r="I30" s="267" t="s">
        <v>344</v>
      </c>
      <c r="J30" s="271">
        <f>+_xll.BDP("BRSTNCNTB3D4 Govt", "INFLATION_ASSUMPTION")</f>
        <v>0.19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0"/>
        <v>4000</v>
      </c>
      <c r="AH30" s="42">
        <f t="shared" ca="1" si="2"/>
        <v>45879</v>
      </c>
      <c r="AI30" s="43">
        <f ca="1">_xll.BInterpol('Base IPCA'!$C$3:$C$13,'Base IPCA'!$E$3:$E$13,AH30,"Cubic","Extrapolate=Linear","MultiX=Average","Skip=True","Sort=True")</f>
        <v>11.737476556776556</v>
      </c>
      <c r="AJ30" s="43">
        <f ca="1">_xll.BInterpol('Base IPCA'!$C$3:$C$13,'Base IPCA'!$D$3:$D$13,AH30,"Cubic","Extrapolate=Linear","MultiX=Average","Skip=True","Sort=True")</f>
        <v>11.692431135531134</v>
      </c>
    </row>
    <row r="31" spans="1:36" x14ac:dyDescent="0.25">
      <c r="B31" s="268">
        <v>45808</v>
      </c>
      <c r="C31" s="125">
        <v>7295.46</v>
      </c>
      <c r="E31" s="267" t="s">
        <v>1106</v>
      </c>
      <c r="F31" s="272">
        <f>C30</f>
        <v>7312.97</v>
      </c>
      <c r="H31" s="268">
        <f ca="1">WORKDAY(WORKDAY(DATE(YEAR(EOMONTH(H32,1)),MONTH(EOMONTH(H32,1)),I29),-1,feriadosbr),1,feriadosbr)</f>
        <v>45884</v>
      </c>
      <c r="I31" s="125">
        <f ca="1">+NETWORKDAYS(H32,H31,feriadosbr)-1</f>
        <v>23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0"/>
        <v>4200</v>
      </c>
      <c r="AH31" s="42">
        <f t="shared" ca="1" si="2"/>
        <v>45880</v>
      </c>
      <c r="AI31" s="43">
        <f ca="1">_xll.BInterpol('Base IPCA'!$C$3:$C$13,'Base IPCA'!$E$3:$E$13,AH31,"Cubic","Extrapolate=Linear","MultiX=Average","Skip=True","Sort=True")</f>
        <v>11.73295824175824</v>
      </c>
      <c r="AJ31" s="43">
        <f ca="1">_xll.BInterpol('Base IPCA'!$C$3:$C$13,'Base IPCA'!$D$3:$D$13,AH31,"Cubic","Extrapolate=Linear","MultiX=Average","Skip=True","Sort=True")</f>
        <v>11.687964835164832</v>
      </c>
    </row>
    <row r="32" spans="1:36" x14ac:dyDescent="0.25">
      <c r="B32" s="268">
        <v>45777</v>
      </c>
      <c r="C32" s="125">
        <v>7276.54</v>
      </c>
      <c r="D32" s="162"/>
      <c r="E32" s="267" t="s">
        <v>1108</v>
      </c>
      <c r="F32" s="272">
        <f ca="1">+IF(I32=0,F31/((1+J30%)^(1/I37)),ROUND(F31*J38,2))</f>
        <v>7312.2759599468827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45853</v>
      </c>
      <c r="I32" s="125">
        <f ca="1">+NETWORKDAYS(H32,H30,feriadosbr)-1</f>
        <v>0</v>
      </c>
      <c r="J32" s="273">
        <f ca="1">(1+J30%)^(I32/I31)</f>
        <v>1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45881</v>
      </c>
      <c r="AI32" s="43">
        <f ca="1">_xll.BInterpol('Base IPCA'!$C$3:$C$13,'Base IPCA'!$E$3:$E$13,AH32,"Cubic","Extrapolate=Linear","MultiX=Average","Skip=True","Sort=True")</f>
        <v>11.728439926739926</v>
      </c>
      <c r="AJ32" s="43">
        <f ca="1">_xll.BInterpol('Base IPCA'!$C$3:$C$13,'Base IPCA'!$D$3:$D$13,AH32,"Cubic","Extrapolate=Linear","MultiX=Average","Skip=True","Sort=True")</f>
        <v>11.683498534798533</v>
      </c>
    </row>
    <row r="33" spans="2:36" x14ac:dyDescent="0.25">
      <c r="B33" s="268">
        <v>45747</v>
      </c>
      <c r="C33" s="125">
        <v>7245.38</v>
      </c>
      <c r="E33" s="267" t="s">
        <v>1109</v>
      </c>
      <c r="F33" s="272">
        <f ca="1">ROUND(F31*J32,2)</f>
        <v>7312.97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45882</v>
      </c>
      <c r="AI33" s="43">
        <f ca="1">_xll.BInterpol('Base IPCA'!$C$3:$C$13,'Base IPCA'!$E$3:$E$13,AH33,"Cubic","Extrapolate=Linear","MultiX=Average","Skip=True","Sort=True")</f>
        <v>11.723921611721611</v>
      </c>
      <c r="AJ33" s="43">
        <f ca="1">_xll.BInterpol('Base IPCA'!$C$3:$C$13,'Base IPCA'!$D$3:$D$13,AH33,"Cubic","Extrapolate=Linear","MultiX=Average","Skip=True","Sort=True")</f>
        <v>11.679032234432231</v>
      </c>
    </row>
    <row r="34" spans="2:36" x14ac:dyDescent="0.25">
      <c r="B34" s="268">
        <v>45716</v>
      </c>
      <c r="C34" s="125">
        <v>7205.03</v>
      </c>
      <c r="E34" s="267" t="s">
        <v>1110</v>
      </c>
      <c r="F34" s="269">
        <f ca="1">F33*F30</f>
        <v>1.8282425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1">SUM(Q34:AB34)</f>
        <v>660</v>
      </c>
      <c r="AH34" s="42">
        <f t="shared" ca="1" si="2"/>
        <v>45883</v>
      </c>
      <c r="AI34" s="43">
        <f ca="1">_xll.BInterpol('Base IPCA'!$C$3:$C$13,'Base IPCA'!$E$3:$E$13,AH34,"Cubic","Extrapolate=Linear","MultiX=Average","Skip=True","Sort=True")</f>
        <v>11.719403296703295</v>
      </c>
      <c r="AJ34" s="43">
        <f ca="1">_xll.BInterpol('Base IPCA'!$C$3:$C$13,'Base IPCA'!$D$3:$D$13,AH34,"Cubic","Extrapolate=Linear","MultiX=Average","Skip=True","Sort=True")</f>
        <v>11.674565934065932</v>
      </c>
    </row>
    <row r="35" spans="2:36" x14ac:dyDescent="0.25">
      <c r="B35" s="268">
        <v>45688</v>
      </c>
      <c r="C35" s="125">
        <v>7111.86</v>
      </c>
      <c r="E35" s="267" t="s">
        <v>1112</v>
      </c>
      <c r="F35" s="274">
        <f>1+cdi_diario</f>
        <v>1.0005513106415402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45884</v>
      </c>
      <c r="AI35" s="43">
        <f ca="1">_xll.BInterpol('Base IPCA'!$C$3:$C$13,'Base IPCA'!$E$3:$E$13,AH35,"Cubic","Extrapolate=Linear","MultiX=Average","Skip=True","Sort=True")</f>
        <v>11.71488498168498</v>
      </c>
      <c r="AJ35" s="43">
        <f ca="1">_xll.BInterpol('Base IPCA'!$C$3:$C$13,'Base IPCA'!$D$3:$D$13,AH35,"Cubic","Extrapolate=Linear","MultiX=Average","Skip=True","Sort=True")</f>
        <v>11.670099633699632</v>
      </c>
    </row>
    <row r="36" spans="2:36" x14ac:dyDescent="0.25">
      <c r="B36" s="268">
        <v>45657</v>
      </c>
      <c r="C36" s="125">
        <v>7100.5</v>
      </c>
      <c r="E36" s="267" t="s">
        <v>1113</v>
      </c>
      <c r="F36" s="274">
        <f ca="1">F33/F32</f>
        <v>1.0000949143682376</v>
      </c>
      <c r="H36" s="268">
        <f ca="1">+WORKDAY(H30,-1,feriadosbr)</f>
        <v>45852</v>
      </c>
      <c r="I36" s="267" t="s">
        <v>344</v>
      </c>
      <c r="J36" s="275">
        <f>+_xll.BDP("BRSTNCNTB3D4 Govt", "INFLATION_ASSUMPTION")</f>
        <v>0.19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2">SUM(Q36:AB36)</f>
        <v>5200</v>
      </c>
      <c r="AH36" s="42">
        <f t="shared" ca="1" si="2"/>
        <v>45885</v>
      </c>
      <c r="AI36" s="43">
        <f ca="1">_xll.BInterpol('Base IPCA'!$C$3:$C$13,'Base IPCA'!$E$3:$E$13,AH36,"Cubic","Extrapolate=Linear","MultiX=Average","Skip=True","Sort=True")</f>
        <v>11.710366666666665</v>
      </c>
      <c r="AJ36" s="43">
        <f ca="1">_xll.BInterpol('Base IPCA'!$C$3:$C$13,'Base IPCA'!$D$3:$D$13,AH36,"Cubic","Extrapolate=Linear","MultiX=Average","Skip=True","Sort=True")</f>
        <v>11.665633333333332</v>
      </c>
    </row>
    <row r="37" spans="2:36" x14ac:dyDescent="0.25">
      <c r="B37" s="268">
        <v>45626</v>
      </c>
      <c r="C37" s="125">
        <v>7063.77</v>
      </c>
      <c r="E37" s="267" t="s">
        <v>1114</v>
      </c>
      <c r="F37" s="274">
        <f ca="1">F35/F36</f>
        <v>1.0004563529588499</v>
      </c>
      <c r="H37" s="268">
        <f ca="1">WORKDAY(WORKDAY(DATE(YEAR(EOMONTH(H38,1)),MONTH(EOMONTH(H38,1)),I35),-1,feriadosbr),1,feriadosbr)</f>
        <v>45853</v>
      </c>
      <c r="I37" s="125">
        <f ca="1">+NETWORKDAYS(H38,H37,feriadosbr)-1</f>
        <v>20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2"/>
        <v>1147</v>
      </c>
      <c r="AH37" s="42">
        <f t="shared" ca="1" si="2"/>
        <v>45886</v>
      </c>
      <c r="AI37" s="43">
        <f ca="1">_xll.BInterpol('Base IPCA'!$C$3:$C$13,'Base IPCA'!$E$3:$E$13,AH37,"Cubic","Extrapolate=Linear","MultiX=Average","Skip=True","Sort=True")</f>
        <v>11.705848351648351</v>
      </c>
      <c r="AJ37" s="43">
        <f ca="1">_xll.BInterpol('Base IPCA'!$C$3:$C$13,'Base IPCA'!$D$3:$D$13,AH37,"Cubic","Extrapolate=Linear","MultiX=Average","Skip=True","Sort=True")</f>
        <v>11.661167032967031</v>
      </c>
    </row>
    <row r="38" spans="2:36" x14ac:dyDescent="0.25">
      <c r="B38" s="268">
        <v>45596</v>
      </c>
      <c r="C38" s="125">
        <v>7036.33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45824</v>
      </c>
      <c r="I38" s="125">
        <f ca="1">+NETWORKDAYS(H38,H36,feriadosbr)-1</f>
        <v>19</v>
      </c>
      <c r="J38" s="276">
        <f ca="1">(1+J36%)^(I38/I37)</f>
        <v>1.0018049143194601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45887</v>
      </c>
      <c r="AI38" s="43">
        <f ca="1">_xll.BInterpol('Base IPCA'!$C$3:$C$13,'Base IPCA'!$E$3:$E$13,AH38,"Cubic","Extrapolate=Linear","MultiX=Average","Skip=True","Sort=True")</f>
        <v>11.701330036630036</v>
      </c>
      <c r="AJ38" s="43">
        <f ca="1">_xll.BInterpol('Base IPCA'!$C$3:$C$13,'Base IPCA'!$D$3:$D$13,AH38,"Cubic","Extrapolate=Linear","MultiX=Average","Skip=True","Sort=True")</f>
        <v>11.656700732600731</v>
      </c>
    </row>
    <row r="39" spans="2:36" x14ac:dyDescent="0.25">
      <c r="B39" s="268">
        <v>45565</v>
      </c>
      <c r="C39" s="125">
        <v>6997.15</v>
      </c>
      <c r="E39" s="267" t="s">
        <v>1115</v>
      </c>
      <c r="F39" s="277">
        <f>((1+cdi)^(1/252)-1)*10000</f>
        <v>5.513106415402369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45888</v>
      </c>
      <c r="AI39" s="43">
        <f ca="1">_xll.BInterpol('Base IPCA'!$C$3:$C$13,'Base IPCA'!$E$3:$E$13,AH39,"Cubic","Extrapolate=Linear","MultiX=Average","Skip=True","Sort=True")</f>
        <v>11.69681172161172</v>
      </c>
      <c r="AJ39" s="43">
        <f ca="1">_xll.BInterpol('Base IPCA'!$C$3:$C$13,'Base IPCA'!$D$3:$D$13,AH39,"Cubic","Extrapolate=Linear","MultiX=Average","Skip=True","Sort=True")</f>
        <v>11.65223443223443</v>
      </c>
    </row>
    <row r="40" spans="2:36" x14ac:dyDescent="0.25">
      <c r="B40" s="268">
        <v>45535</v>
      </c>
      <c r="C40" s="125">
        <v>6966.5</v>
      </c>
      <c r="E40" s="267" t="s">
        <v>1116</v>
      </c>
      <c r="F40" s="277">
        <f>F39*22</f>
        <v>121.28834113885212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45889</v>
      </c>
      <c r="AI40" s="43">
        <f ca="1">_xll.BInterpol('Base IPCA'!$C$3:$C$13,'Base IPCA'!$E$3:$E$13,AH40,"Cubic","Extrapolate=Linear","MultiX=Average","Skip=True","Sort=True")</f>
        <v>11.692293406593405</v>
      </c>
      <c r="AJ40" s="43">
        <f ca="1">_xll.BInterpol('Base IPCA'!$C$3:$C$13,'Base IPCA'!$D$3:$D$13,AH40,"Cubic","Extrapolate=Linear","MultiX=Average","Skip=True","Sort=True")</f>
        <v>11.64776813186813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3">SUM(Q41:AB41)</f>
        <v>4550</v>
      </c>
      <c r="AH41" s="42">
        <f t="shared" ca="1" si="2"/>
        <v>45890</v>
      </c>
      <c r="AI41" s="43">
        <f ca="1">_xll.BInterpol('Base IPCA'!$C$3:$C$13,'Base IPCA'!$E$3:$E$13,AH41,"Cubic","Extrapolate=Linear","MultiX=Average","Skip=True","Sort=True")</f>
        <v>11.687775091575091</v>
      </c>
      <c r="AJ41" s="43">
        <f ca="1">_xll.BInterpol('Base IPCA'!$C$3:$C$13,'Base IPCA'!$D$3:$D$13,AH41,"Cubic","Extrapolate=Linear","MultiX=Average","Skip=True","Sort=True")</f>
        <v>11.64330183150183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3"/>
        <v>3600</v>
      </c>
      <c r="AH42" s="42">
        <f t="shared" ca="1" si="2"/>
        <v>45891</v>
      </c>
      <c r="AI42" s="43">
        <f ca="1">_xll.BInterpol('Base IPCA'!$C$3:$C$13,'Base IPCA'!$E$3:$E$13,AH42,"Cubic","Extrapolate=Linear","MultiX=Average","Skip=True","Sort=True")</f>
        <v>11.683256776556775</v>
      </c>
      <c r="AJ42" s="43">
        <f ca="1">_xll.BInterpol('Base IPCA'!$C$3:$C$13,'Base IPCA'!$D$3:$D$13,AH42,"Cubic","Extrapolate=Linear","MultiX=Average","Skip=True","Sort=True")</f>
        <v>11.638835531135529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45892</v>
      </c>
      <c r="AI43" s="43">
        <f ca="1">_xll.BInterpol('Base IPCA'!$C$3:$C$13,'Base IPCA'!$E$3:$E$13,AH43,"Cubic","Extrapolate=Linear","MultiX=Average","Skip=True","Sort=True")</f>
        <v>11.67873846153846</v>
      </c>
      <c r="AJ43" s="43">
        <f ca="1">_xll.BInterpol('Base IPCA'!$C$3:$C$13,'Base IPCA'!$D$3:$D$13,AH43,"Cubic","Extrapolate=Linear","MultiX=Average","Skip=True","Sort=True")</f>
        <v>11.634369230769227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45893</v>
      </c>
      <c r="AI44" s="43">
        <f ca="1">_xll.BInterpol('Base IPCA'!$C$3:$C$13,'Base IPCA'!$E$3:$E$13,AH44,"Cubic","Extrapolate=Linear","MultiX=Average","Skip=True","Sort=True")</f>
        <v>11.674220146520145</v>
      </c>
      <c r="AJ44" s="43">
        <f ca="1">_xll.BInterpol('Base IPCA'!$C$3:$C$13,'Base IPCA'!$D$3:$D$13,AH44,"Cubic","Extrapolate=Linear","MultiX=Average","Skip=True","Sort=True")</f>
        <v>11.629902930402928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45894</v>
      </c>
      <c r="AI45" s="43">
        <f ca="1">_xll.BInterpol('Base IPCA'!$C$3:$C$13,'Base IPCA'!$E$3:$E$13,AH45,"Cubic","Extrapolate=Linear","MultiX=Average","Skip=True","Sort=True")</f>
        <v>11.669701831501829</v>
      </c>
      <c r="AJ45" s="43">
        <f ca="1">_xll.BInterpol('Base IPCA'!$C$3:$C$13,'Base IPCA'!$D$3:$D$13,AH45,"Cubic","Extrapolate=Linear","MultiX=Average","Skip=True","Sort=True")</f>
        <v>11.625436630036628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45895</v>
      </c>
      <c r="AI46" s="43">
        <f ca="1">_xll.BInterpol('Base IPCA'!$C$3:$C$13,'Base IPCA'!$E$3:$E$13,AH46,"Cubic","Extrapolate=Linear","MultiX=Average","Skip=True","Sort=True")</f>
        <v>11.665183516483514</v>
      </c>
      <c r="AJ46" s="43">
        <f ca="1">_xll.BInterpol('Base IPCA'!$C$3:$C$13,'Base IPCA'!$D$3:$D$13,AH46,"Cubic","Extrapolate=Linear","MultiX=Average","Skip=True","Sort=True")</f>
        <v>11.620970329670328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45896</v>
      </c>
      <c r="AI47" s="43">
        <f ca="1">_xll.BInterpol('Base IPCA'!$C$3:$C$13,'Base IPCA'!$E$3:$E$13,AH47,"Cubic","Extrapolate=Linear","MultiX=Average","Skip=True","Sort=True")</f>
        <v>11.6606652014652</v>
      </c>
      <c r="AJ47" s="43">
        <f ca="1">_xll.BInterpol('Base IPCA'!$C$3:$C$13,'Base IPCA'!$D$3:$D$13,AH47,"Cubic","Extrapolate=Linear","MultiX=Average","Skip=True","Sort=True")</f>
        <v>11.616504029304027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45897</v>
      </c>
      <c r="AI48" s="43">
        <f ca="1">_xll.BInterpol('Base IPCA'!$C$3:$C$13,'Base IPCA'!$E$3:$E$13,AH48,"Cubic","Extrapolate=Linear","MultiX=Average","Skip=True","Sort=True")</f>
        <v>11.656146886446885</v>
      </c>
      <c r="AJ48" s="43">
        <f ca="1">_xll.BInterpol('Base IPCA'!$C$3:$C$13,'Base IPCA'!$D$3:$D$13,AH48,"Cubic","Extrapolate=Linear","MultiX=Average","Skip=True","Sort=True")</f>
        <v>11.612037728937727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45898</v>
      </c>
      <c r="AI49" s="43">
        <f ca="1">_xll.BInterpol('Base IPCA'!$C$3:$C$13,'Base IPCA'!$E$3:$E$13,AH49,"Cubic","Extrapolate=Linear","MultiX=Average","Skip=True","Sort=True")</f>
        <v>11.651628571428571</v>
      </c>
      <c r="AJ49" s="43">
        <f ca="1">_xll.BInterpol('Base IPCA'!$C$3:$C$13,'Base IPCA'!$D$3:$D$13,AH49,"Cubic","Extrapolate=Linear","MultiX=Average","Skip=True","Sort=True")</f>
        <v>11.607571428571426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45899</v>
      </c>
      <c r="AI50" s="43">
        <f ca="1">_xll.BInterpol('Base IPCA'!$C$3:$C$13,'Base IPCA'!$E$3:$E$13,AH50,"Cubic","Extrapolate=Linear","MultiX=Average","Skip=True","Sort=True")</f>
        <v>11.647110256410254</v>
      </c>
      <c r="AJ50" s="43">
        <f ca="1">_xll.BInterpol('Base IPCA'!$C$3:$C$13,'Base IPCA'!$D$3:$D$13,AH50,"Cubic","Extrapolate=Linear","MultiX=Average","Skip=True","Sort=True")</f>
        <v>11.603105128205126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45900</v>
      </c>
      <c r="AI51" s="43">
        <f ca="1">_xll.BInterpol('Base IPCA'!$C$3:$C$13,'Base IPCA'!$E$3:$E$13,AH51,"Cubic","Extrapolate=Linear","MultiX=Average","Skip=True","Sort=True")</f>
        <v>11.64259194139194</v>
      </c>
      <c r="AJ51" s="43">
        <f ca="1">_xll.BInterpol('Base IPCA'!$C$3:$C$13,'Base IPCA'!$D$3:$D$13,AH51,"Cubic","Extrapolate=Linear","MultiX=Average","Skip=True","Sort=True")</f>
        <v>11.598638827838826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45901</v>
      </c>
      <c r="AI52" s="43">
        <f ca="1">_xll.BInterpol('Base IPCA'!$C$3:$C$13,'Base IPCA'!$E$3:$E$13,AH52,"Cubic","Extrapolate=Linear","MultiX=Average","Skip=True","Sort=True")</f>
        <v>11.638073626373625</v>
      </c>
      <c r="AJ52" s="43">
        <f ca="1">_xll.BInterpol('Base IPCA'!$C$3:$C$13,'Base IPCA'!$D$3:$D$13,AH52,"Cubic","Extrapolate=Linear","MultiX=Average","Skip=True","Sort=True")</f>
        <v>11.594172527472525</v>
      </c>
    </row>
    <row r="53" spans="7:36" ht="15.75" thickBot="1" x14ac:dyDescent="0.3">
      <c r="I53" s="1"/>
      <c r="AH53" s="42">
        <f t="shared" ca="1" si="2"/>
        <v>45902</v>
      </c>
      <c r="AI53" s="43">
        <f ca="1">_xll.BInterpol('Base IPCA'!$C$3:$C$13,'Base IPCA'!$E$3:$E$13,AH53,"Cubic","Extrapolate=Linear","MultiX=Average","Skip=True","Sort=True")</f>
        <v>11.633555311355311</v>
      </c>
      <c r="AJ53" s="43">
        <f ca="1">_xll.BInterpol('Base IPCA'!$C$3:$C$13,'Base IPCA'!$D$3:$D$13,AH53,"Cubic","Extrapolate=Linear","MultiX=Average","Skip=True","Sort=True")</f>
        <v>11.589706227106225</v>
      </c>
    </row>
    <row r="54" spans="7:36" ht="15.75" thickBot="1" x14ac:dyDescent="0.3">
      <c r="I54" s="1"/>
      <c r="P54" s="45" t="s">
        <v>66</v>
      </c>
      <c r="Q54" s="48" t="str">
        <f t="shared" ref="Q54:AB54" si="24">Q2</f>
        <v>FIRF GERAES</v>
      </c>
      <c r="R54" s="49" t="str">
        <f t="shared" si="24"/>
        <v>FIRF GERAES 30</v>
      </c>
      <c r="S54" s="49" t="str">
        <f t="shared" si="24"/>
        <v>HORIZONTE</v>
      </c>
      <c r="T54" s="49" t="str">
        <f t="shared" si="24"/>
        <v>MANACA INFRA FIRF</v>
      </c>
      <c r="U54" s="49" t="str">
        <f t="shared" si="24"/>
        <v>BH FIRF INFRA</v>
      </c>
      <c r="V54" s="49" t="str">
        <f t="shared" si="24"/>
        <v>REAL FIM</v>
      </c>
      <c r="W54" s="49" t="str">
        <f t="shared" si="24"/>
        <v>RIO INFRA</v>
      </c>
      <c r="X54" s="49" t="str">
        <f t="shared" si="24"/>
        <v>JERA2026</v>
      </c>
      <c r="Y54" s="49" t="str">
        <f t="shared" si="24"/>
        <v>SANTANA</v>
      </c>
      <c r="Z54" s="49" t="str">
        <f t="shared" si="24"/>
        <v>BORDEAUX INFRA</v>
      </c>
      <c r="AA54" s="49" t="str">
        <f t="shared" si="24"/>
        <v>AF INVEST GERAES PREV</v>
      </c>
      <c r="AB54" s="50" t="str">
        <f t="shared" si="24"/>
        <v>TOPAZIO INFRA</v>
      </c>
      <c r="AC54" s="45" t="s">
        <v>159</v>
      </c>
      <c r="AH54" s="42">
        <f t="shared" ca="1" si="2"/>
        <v>45903</v>
      </c>
      <c r="AI54" s="43">
        <f ca="1">_xll.BInterpol('Base IPCA'!$C$3:$C$13,'Base IPCA'!$E$3:$E$13,AH54,"Cubic","Extrapolate=Linear","MultiX=Average","Skip=True","Sort=True")</f>
        <v>11.629036996336996</v>
      </c>
      <c r="AJ54" s="43">
        <f ca="1">_xll.BInterpol('Base IPCA'!$C$3:$C$13,'Base IPCA'!$D$3:$D$13,AH54,"Cubic","Extrapolate=Linear","MultiX=Average","Skip=True","Sort=True")</f>
        <v>11.585239926739924</v>
      </c>
    </row>
    <row r="55" spans="7:36" x14ac:dyDescent="0.25">
      <c r="O55" t="s">
        <v>179</v>
      </c>
      <c r="P55" s="52" t="str">
        <f t="shared" ref="P55:P86" si="25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325.86626000001115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110.66267500000379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6">SUM(Q55:AB55)</f>
        <v>436.52893500001494</v>
      </c>
      <c r="AD55" s="5">
        <f t="shared" ref="AD55:AD86" ca="1" si="27">+AC55/$AC$105</f>
        <v>5.4882387671664002E-3</v>
      </c>
      <c r="AH55" s="42">
        <f t="shared" ca="1" si="2"/>
        <v>45904</v>
      </c>
      <c r="AI55" s="43">
        <f ca="1">_xll.BInterpol('Base IPCA'!$C$3:$C$13,'Base IPCA'!$E$3:$E$13,AH55,"Cubic","Extrapolate=Linear","MultiX=Average","Skip=True","Sort=True")</f>
        <v>11.62451868131868</v>
      </c>
      <c r="AJ55" s="43">
        <f ca="1">_xll.BInterpol('Base IPCA'!$C$3:$C$13,'Base IPCA'!$D$3:$D$13,AH55,"Cubic","Extrapolate=Linear","MultiX=Average","Skip=True","Sort=True")</f>
        <v>11.580773626373624</v>
      </c>
    </row>
    <row r="56" spans="7:36" x14ac:dyDescent="0.25">
      <c r="O56" t="s">
        <v>179</v>
      </c>
      <c r="P56" s="52" t="str">
        <f t="shared" si="25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98.666138500001011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66.782757500000685</v>
      </c>
      <c r="AA56" s="16">
        <f>AA4*_xll.BDP($P56&amp;" Corp","RISK_MTY_MID")/100</f>
        <v>0</v>
      </c>
      <c r="AB56" s="16">
        <f>AB4*_xll.BDP($P56&amp;" Corp","RISK_MTY_MID")/100</f>
        <v>50.410210500000524</v>
      </c>
      <c r="AC56" s="55">
        <f t="shared" si="26"/>
        <v>215.85910650000221</v>
      </c>
      <c r="AD56" s="5">
        <f t="shared" ca="1" si="27"/>
        <v>2.7138780996022E-3</v>
      </c>
      <c r="AH56" s="42">
        <f t="shared" ca="1" si="2"/>
        <v>45905</v>
      </c>
      <c r="AI56" s="43">
        <f ca="1">_xll.BInterpol('Base IPCA'!$C$3:$C$13,'Base IPCA'!$E$3:$E$13,AH56,"Cubic","Extrapolate=Linear","MultiX=Average","Skip=True","Sort=True")</f>
        <v>11.620000366300365</v>
      </c>
      <c r="AJ56" s="43">
        <f ca="1">_xll.BInterpol('Base IPCA'!$C$3:$C$13,'Base IPCA'!$D$3:$D$13,AH56,"Cubic","Extrapolate=Linear","MultiX=Average","Skip=True","Sort=True")</f>
        <v>11.576307326007324</v>
      </c>
    </row>
    <row r="57" spans="7:36" x14ac:dyDescent="0.25">
      <c r="N57" s="202"/>
      <c r="O57" t="s">
        <v>313</v>
      </c>
      <c r="P57" s="52" t="str">
        <f t="shared" si="25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127.62280799999917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6"/>
        <v>127.62280799999917</v>
      </c>
      <c r="AD57" s="5">
        <f t="shared" ca="1" si="27"/>
        <v>1.6045315356706094E-3</v>
      </c>
      <c r="AH57" s="42">
        <f t="shared" ca="1" si="2"/>
        <v>45906</v>
      </c>
      <c r="AI57" s="43">
        <f ca="1">_xll.BInterpol('Base IPCA'!$C$3:$C$13,'Base IPCA'!$E$3:$E$13,AH57,"Cubic","Extrapolate=Linear","MultiX=Average","Skip=True","Sort=True")</f>
        <v>11.615482051282051</v>
      </c>
      <c r="AJ57" s="43">
        <f ca="1">_xll.BInterpol('Base IPCA'!$C$3:$C$13,'Base IPCA'!$D$3:$D$13,AH57,"Cubic","Extrapolate=Linear","MultiX=Average","Skip=True","Sort=True")</f>
        <v>11.571841025641024</v>
      </c>
    </row>
    <row r="58" spans="7:36" x14ac:dyDescent="0.25">
      <c r="O58" t="s">
        <v>179</v>
      </c>
      <c r="P58" s="52" t="str">
        <f t="shared" si="25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2496.1217889998388</v>
      </c>
      <c r="V58" s="16">
        <f>V6*_xll.BDP($P58&amp;" Corp","RISK_MTY_MID")/100</f>
        <v>0</v>
      </c>
      <c r="W58" s="16">
        <f>W6*_xll.BDP($P58&amp;" Corp","RISK_MTY_MID")/100</f>
        <v>129.82888099999161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712.59019299995407</v>
      </c>
      <c r="AA58" s="16">
        <f>AA6*_xll.BDP($P58&amp;" Corp","RISK_MTY_MID")/100</f>
        <v>0</v>
      </c>
      <c r="AB58" s="16">
        <f>AB6*_xll.BDP($P58&amp;" Corp","RISK_MTY_MID")/100</f>
        <v>481.71801999996887</v>
      </c>
      <c r="AC58" s="55">
        <f t="shared" si="26"/>
        <v>3820.2588829997535</v>
      </c>
      <c r="AD58" s="5">
        <f t="shared" ca="1" si="27"/>
        <v>4.8030018679724722E-2</v>
      </c>
      <c r="AH58" s="42">
        <f t="shared" ca="1" si="2"/>
        <v>45907</v>
      </c>
      <c r="AI58" s="43">
        <f ca="1">_xll.BInterpol('Base IPCA'!$C$3:$C$13,'Base IPCA'!$E$3:$E$13,AH58,"Cubic","Extrapolate=Linear","MultiX=Average","Skip=True","Sort=True")</f>
        <v>11.610963736263734</v>
      </c>
      <c r="AJ58" s="43">
        <f ca="1">_xll.BInterpol('Base IPCA'!$C$3:$C$13,'Base IPCA'!$D$3:$D$13,AH58,"Cubic","Extrapolate=Linear","MultiX=Average","Skip=True","Sort=True")</f>
        <v>11.567374725274723</v>
      </c>
    </row>
    <row r="59" spans="7:36" x14ac:dyDescent="0.25">
      <c r="O59" t="s">
        <v>177</v>
      </c>
      <c r="P59" s="52" t="str">
        <f t="shared" si="25"/>
        <v>BRFS31</v>
      </c>
      <c r="Q59" s="16">
        <f>Q7*_xll.BDP($P59&amp;" Corp","RISK_MTY_MID")/100</f>
        <v>57.856337999997493</v>
      </c>
      <c r="R59" s="16">
        <f>R7*_xll.BDP($P59&amp;" Corp","RISK_MTY_MID")/100</f>
        <v>52.679465999997717</v>
      </c>
      <c r="S59" s="16">
        <f>S7*_xll.BDP($P59&amp;" Corp","RISK_MTY_MID")/100</f>
        <v>136.89950399999407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8.2446479999996427</v>
      </c>
      <c r="W59" s="16">
        <f>W7*_xll.BDP($P59&amp;" Corp","RISK_MTY_MID")/100</f>
        <v>0</v>
      </c>
      <c r="X59" s="16">
        <f>X7*_xll.BDP($P59&amp;" Corp","RISK_MTY_MID")/100</f>
        <v>91.314269999996043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1.1983499999999481</v>
      </c>
      <c r="AB59" s="16">
        <f>AB7*_xll.BDP($P59&amp;" Corp","RISK_MTY_MID")/100</f>
        <v>7.7653079999996635</v>
      </c>
      <c r="AC59" s="55">
        <f t="shared" si="26"/>
        <v>355.95788399998457</v>
      </c>
      <c r="AD59" s="5">
        <f t="shared" ca="1" si="27"/>
        <v>4.4752631539697798E-3</v>
      </c>
      <c r="AH59" s="42">
        <f t="shared" ca="1" si="2"/>
        <v>45908</v>
      </c>
      <c r="AI59" s="43">
        <f ca="1">_xll.BInterpol('Base IPCA'!$C$3:$C$13,'Base IPCA'!$E$3:$E$13,AH59,"Cubic","Extrapolate=Linear","MultiX=Average","Skip=True","Sort=True")</f>
        <v>11.60644542124542</v>
      </c>
      <c r="AJ59" s="43">
        <f ca="1">_xll.BInterpol('Base IPCA'!$C$3:$C$13,'Base IPCA'!$D$3:$D$13,AH59,"Cubic","Extrapolate=Linear","MultiX=Average","Skip=True","Sort=True")</f>
        <v>11.562908424908423</v>
      </c>
    </row>
    <row r="60" spans="7:36" x14ac:dyDescent="0.25">
      <c r="O60" t="s">
        <v>179</v>
      </c>
      <c r="P60" s="52" t="str">
        <f t="shared" si="25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327.51409800004581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6"/>
        <v>327.51409800004581</v>
      </c>
      <c r="AD60" s="5">
        <f t="shared" ca="1" si="27"/>
        <v>4.1176550402949241E-3</v>
      </c>
      <c r="AH60" s="42">
        <f t="shared" ca="1" si="2"/>
        <v>45909</v>
      </c>
      <c r="AI60" s="43">
        <f ca="1">_xll.BInterpol('Base IPCA'!$C$3:$C$13,'Base IPCA'!$E$3:$E$13,AH60,"Cubic","Extrapolate=Linear","MultiX=Average","Skip=True","Sort=True")</f>
        <v>11.601927106227105</v>
      </c>
      <c r="AJ60" s="43">
        <f ca="1">_xll.BInterpol('Base IPCA'!$C$3:$C$13,'Base IPCA'!$D$3:$D$13,AH60,"Cubic","Extrapolate=Linear","MultiX=Average","Skip=True","Sort=True")</f>
        <v>11.558442124542122</v>
      </c>
    </row>
    <row r="61" spans="7:36" x14ac:dyDescent="0.25">
      <c r="O61" t="s">
        <v>179</v>
      </c>
      <c r="P61" s="52" t="str">
        <f t="shared" si="25"/>
        <v>TBCR18</v>
      </c>
      <c r="Q61" s="16">
        <f t="shared" ref="Q61:AB61" si="28">Q9*0.4340811</f>
        <v>0</v>
      </c>
      <c r="R61" s="16">
        <f t="shared" si="28"/>
        <v>0</v>
      </c>
      <c r="S61" s="16">
        <f t="shared" si="28"/>
        <v>0</v>
      </c>
      <c r="T61" s="16">
        <f t="shared" si="28"/>
        <v>0</v>
      </c>
      <c r="U61" s="16">
        <f t="shared" si="28"/>
        <v>540.86505060000002</v>
      </c>
      <c r="V61" s="16">
        <f t="shared" si="28"/>
        <v>0</v>
      </c>
      <c r="W61" s="16">
        <f t="shared" si="28"/>
        <v>0</v>
      </c>
      <c r="X61" s="16">
        <f t="shared" si="28"/>
        <v>0</v>
      </c>
      <c r="Y61" s="16">
        <f t="shared" si="28"/>
        <v>0</v>
      </c>
      <c r="Z61" s="16">
        <f t="shared" si="28"/>
        <v>130.22433000000001</v>
      </c>
      <c r="AA61" s="16">
        <f t="shared" si="28"/>
        <v>0</v>
      </c>
      <c r="AB61" s="16">
        <f t="shared" si="28"/>
        <v>0</v>
      </c>
      <c r="AC61" s="55">
        <f t="shared" si="26"/>
        <v>671.08938060000003</v>
      </c>
      <c r="AD61" s="5">
        <f t="shared" ca="1" si="27"/>
        <v>8.4372385414554045E-3</v>
      </c>
      <c r="AH61" s="42">
        <f t="shared" ca="1" si="2"/>
        <v>45910</v>
      </c>
      <c r="AI61" s="43">
        <f ca="1">_xll.BInterpol('Base IPCA'!$C$3:$C$13,'Base IPCA'!$E$3:$E$13,AH61,"Cubic","Extrapolate=Linear","MultiX=Average","Skip=True","Sort=True")</f>
        <v>11.597408791208791</v>
      </c>
      <c r="AJ61" s="43">
        <f ca="1">_xll.BInterpol('Base IPCA'!$C$3:$C$13,'Base IPCA'!$D$3:$D$13,AH61,"Cubic","Extrapolate=Linear","MultiX=Average","Skip=True","Sort=True")</f>
        <v>11.553975824175822</v>
      </c>
    </row>
    <row r="62" spans="7:36" x14ac:dyDescent="0.25">
      <c r="O62" t="s">
        <v>180</v>
      </c>
      <c r="P62" s="52" t="str">
        <f t="shared" si="25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7"/>
        <v>1.7044484897131479E-2</v>
      </c>
      <c r="AH62" s="42">
        <f t="shared" ca="1" si="2"/>
        <v>45911</v>
      </c>
      <c r="AI62" s="43">
        <f ca="1">_xll.BInterpol('Base IPCA'!$C$3:$C$13,'Base IPCA'!$E$3:$E$13,AH62,"Cubic","Extrapolate=Linear","MultiX=Average","Skip=True","Sort=True")</f>
        <v>11.592890476190476</v>
      </c>
      <c r="AJ62" s="43">
        <f ca="1">_xll.BInterpol('Base IPCA'!$C$3:$C$13,'Base IPCA'!$D$3:$D$13,AH62,"Cubic","Extrapolate=Linear","MultiX=Average","Skip=True","Sort=True")</f>
        <v>11.549509523809522</v>
      </c>
    </row>
    <row r="63" spans="7:36" x14ac:dyDescent="0.25">
      <c r="O63" t="s">
        <v>438</v>
      </c>
      <c r="P63" s="52" t="str">
        <f t="shared" si="25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9">SUM(Q63:AB63)</f>
        <v>562.92089700000008</v>
      </c>
      <c r="AD63" s="5">
        <f t="shared" ca="1" si="27"/>
        <v>7.0772955514698671E-3</v>
      </c>
      <c r="AH63" s="42">
        <f t="shared" ca="1" si="2"/>
        <v>45912</v>
      </c>
      <c r="AI63" s="43">
        <f ca="1">_xll.BInterpol('Base IPCA'!$C$3:$C$13,'Base IPCA'!$E$3:$E$13,AH63,"Cubic","Extrapolate=Linear","MultiX=Average","Skip=True","Sort=True")</f>
        <v>11.58837216117216</v>
      </c>
      <c r="AJ63" s="43">
        <f ca="1">_xll.BInterpol('Base IPCA'!$C$3:$C$13,'Base IPCA'!$D$3:$D$13,AH63,"Cubic","Extrapolate=Linear","MultiX=Average","Skip=True","Sort=True")</f>
        <v>11.545043223443221</v>
      </c>
    </row>
    <row r="64" spans="7:36" x14ac:dyDescent="0.25">
      <c r="O64" t="s">
        <v>180</v>
      </c>
      <c r="P64" s="52" t="str">
        <f t="shared" si="25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1127.8878649999358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324.48766999998156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215.80384799998774</v>
      </c>
      <c r="AC64" s="55">
        <f t="shared" ref="AC64:AC67" si="30">SUM(Q64:AB64)</f>
        <v>1668.1793829999051</v>
      </c>
      <c r="AD64" s="5">
        <f t="shared" ca="1" si="27"/>
        <v>2.0973104017417522E-2</v>
      </c>
      <c r="AH64" s="42">
        <f t="shared" ca="1" si="2"/>
        <v>45913</v>
      </c>
      <c r="AI64" s="43">
        <f ca="1">_xll.BInterpol('Base IPCA'!$C$3:$C$13,'Base IPCA'!$E$3:$E$13,AH64,"Cubic","Extrapolate=Linear","MultiX=Average","Skip=True","Sort=True")</f>
        <v>11.583853846153845</v>
      </c>
      <c r="AJ64" s="43">
        <f ca="1">_xll.BInterpol('Base IPCA'!$C$3:$C$13,'Base IPCA'!$D$3:$D$13,AH64,"Cubic","Extrapolate=Linear","MultiX=Average","Skip=True","Sort=True")</f>
        <v>11.540576923076921</v>
      </c>
    </row>
    <row r="65" spans="10:36" x14ac:dyDescent="0.25">
      <c r="O65" t="s">
        <v>183</v>
      </c>
      <c r="P65" s="52" t="str">
        <f t="shared" si="25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30"/>
        <v>1475.1693</v>
      </c>
      <c r="AD65" s="5">
        <f t="shared" ca="1" si="27"/>
        <v>1.8546494152543277E-2</v>
      </c>
      <c r="AH65" s="42">
        <f t="shared" ca="1" si="2"/>
        <v>45914</v>
      </c>
      <c r="AI65" s="43">
        <f ca="1">_xll.BInterpol('Base IPCA'!$C$3:$C$13,'Base IPCA'!$E$3:$E$13,AH65,"Cubic","Extrapolate=Linear","MultiX=Average","Skip=True","Sort=True")</f>
        <v>11.579335531135531</v>
      </c>
      <c r="AJ65" s="43">
        <f ca="1">_xll.BInterpol('Base IPCA'!$C$3:$C$13,'Base IPCA'!$D$3:$D$13,AH65,"Cubic","Extrapolate=Linear","MultiX=Average","Skip=True","Sort=True")</f>
        <v>11.53611062271062</v>
      </c>
    </row>
    <row r="66" spans="10:36" x14ac:dyDescent="0.25">
      <c r="O66" t="s">
        <v>180</v>
      </c>
      <c r="P66" s="52" t="str">
        <f t="shared" si="25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2092.7656749998887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603.51541249996797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405.03141249997844</v>
      </c>
      <c r="AC66" s="55">
        <f t="shared" si="30"/>
        <v>3101.3124999998354</v>
      </c>
      <c r="AD66" s="5">
        <f t="shared" ca="1" si="27"/>
        <v>3.8991100307236813E-2</v>
      </c>
      <c r="AH66" s="42">
        <f t="shared" ca="1" si="2"/>
        <v>45915</v>
      </c>
      <c r="AI66" s="43">
        <f ca="1">_xll.BInterpol('Base IPCA'!$C$3:$C$13,'Base IPCA'!$E$3:$E$13,AH66,"Cubic","Extrapolate=Linear","MultiX=Average","Skip=True","Sort=True")</f>
        <v>11.574817216117214</v>
      </c>
      <c r="AJ66" s="43">
        <f ca="1">_xll.BInterpol('Base IPCA'!$C$3:$C$13,'Base IPCA'!$D$3:$D$13,AH66,"Cubic","Extrapolate=Linear","MultiX=Average","Skip=True","Sort=True")</f>
        <v>11.53164432234432</v>
      </c>
    </row>
    <row r="67" spans="10:36" x14ac:dyDescent="0.25">
      <c r="O67" t="s">
        <v>180</v>
      </c>
      <c r="P67" s="52" t="str">
        <f t="shared" si="25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1782.00415800001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514.56883500000288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345.06380700000193</v>
      </c>
      <c r="AC67" s="55">
        <f t="shared" si="30"/>
        <v>2641.6368000000148</v>
      </c>
      <c r="AD67" s="5">
        <f t="shared" ca="1" si="27"/>
        <v>3.3211849964843637E-2</v>
      </c>
      <c r="AH67" s="42">
        <f t="shared" ca="1" si="2"/>
        <v>45916</v>
      </c>
      <c r="AI67" s="43">
        <f ca="1">_xll.BInterpol('Base IPCA'!$C$3:$C$13,'Base IPCA'!$E$3:$E$13,AH67,"Cubic","Extrapolate=Linear","MultiX=Average","Skip=True","Sort=True")</f>
        <v>11.5702989010989</v>
      </c>
      <c r="AJ67" s="43">
        <f ca="1">_xll.BInterpol('Base IPCA'!$C$3:$C$13,'Base IPCA'!$D$3:$D$13,AH67,"Cubic","Extrapolate=Linear","MultiX=Average","Skip=True","Sort=True")</f>
        <v>11.52717802197802</v>
      </c>
    </row>
    <row r="68" spans="10:36" x14ac:dyDescent="0.25">
      <c r="O68" t="s">
        <v>438</v>
      </c>
      <c r="P68" s="52" t="str">
        <f t="shared" si="25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1227.2924069998628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352.21760699996065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243.56248599997275</v>
      </c>
      <c r="AC68" s="55">
        <f t="shared" si="29"/>
        <v>1823.0724999997963</v>
      </c>
      <c r="AD68" s="5">
        <f t="shared" ca="1" si="27"/>
        <v>2.2920490184352858E-2</v>
      </c>
      <c r="AH68" s="42">
        <f t="shared" ca="1" si="2"/>
        <v>45917</v>
      </c>
      <c r="AI68" s="43">
        <f ca="1">_xll.BInterpol('Base IPCA'!$C$3:$C$13,'Base IPCA'!$E$3:$E$13,AH68,"Cubic","Extrapolate=Linear","MultiX=Average","Skip=True","Sort=True")</f>
        <v>11.565780586080585</v>
      </c>
      <c r="AJ68" s="43">
        <f ca="1">_xll.BInterpol('Base IPCA'!$C$3:$C$13,'Base IPCA'!$D$3:$D$13,AH68,"Cubic","Extrapolate=Linear","MultiX=Average","Skip=True","Sort=True")</f>
        <v>11.522711721611719</v>
      </c>
    </row>
    <row r="69" spans="10:36" x14ac:dyDescent="0.25">
      <c r="O69" t="s">
        <v>313</v>
      </c>
      <c r="P69" s="52" t="str">
        <f t="shared" si="25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1217.2870144998028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345.50183749994403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230.08554799996273</v>
      </c>
      <c r="AC69" s="55">
        <f t="shared" si="29"/>
        <v>1792.8743999997096</v>
      </c>
      <c r="AD69" s="5">
        <f t="shared" ca="1" si="27"/>
        <v>2.2540826043383054E-2</v>
      </c>
      <c r="AH69" s="42">
        <f t="shared" ca="1" si="2"/>
        <v>45918</v>
      </c>
      <c r="AI69" s="43">
        <f ca="1">_xll.BInterpol('Base IPCA'!$C$3:$C$13,'Base IPCA'!$E$3:$E$13,AH69,"Cubic","Extrapolate=Linear","MultiX=Average","Skip=True","Sort=True")</f>
        <v>11.561262271062271</v>
      </c>
      <c r="AJ69" s="43">
        <f ca="1">_xll.BInterpol('Base IPCA'!$C$3:$C$13,'Base IPCA'!$D$3:$D$13,AH69,"Cubic","Extrapolate=Linear","MultiX=Average","Skip=True","Sort=True")</f>
        <v>11.518245421245419</v>
      </c>
    </row>
    <row r="70" spans="10:36" x14ac:dyDescent="0.25">
      <c r="O70" t="s">
        <v>180</v>
      </c>
      <c r="P70" s="52" t="str">
        <f t="shared" si="25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1616.1808920001581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703.50300000006882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464.31198000004542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311.41732800003047</v>
      </c>
      <c r="AC70" s="55">
        <f t="shared" si="29"/>
        <v>3095.4132000003028</v>
      </c>
      <c r="AD70" s="5">
        <f t="shared" ca="1" si="27"/>
        <v>3.891693164541242E-2</v>
      </c>
      <c r="AH70" s="42">
        <f t="shared" ref="AH70:AH133" ca="1" si="31">AH69+1</f>
        <v>45919</v>
      </c>
      <c r="AI70" s="43">
        <f ca="1">_xll.BInterpol('Base IPCA'!$C$3:$C$13,'Base IPCA'!$E$3:$E$13,AH70,"Cubic","Extrapolate=Linear","MultiX=Average","Skip=True","Sort=True")</f>
        <v>11.556743956043956</v>
      </c>
      <c r="AJ70" s="43">
        <f ca="1">_xll.BInterpol('Base IPCA'!$C$3:$C$13,'Base IPCA'!$D$3:$D$13,AH70,"Cubic","Extrapolate=Linear","MultiX=Average","Skip=True","Sort=True")</f>
        <v>11.513779120879118</v>
      </c>
    </row>
    <row r="71" spans="10:36" x14ac:dyDescent="0.25">
      <c r="O71" t="s">
        <v>183</v>
      </c>
      <c r="P71" s="52" t="str">
        <f t="shared" si="25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1866.3201844998518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385.7627499999694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1219.7818154999034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385.7627499999694</v>
      </c>
      <c r="AC71" s="55">
        <f t="shared" si="29"/>
        <v>3857.6274999996936</v>
      </c>
      <c r="AD71" s="5">
        <f t="shared" ca="1" si="27"/>
        <v>4.8499833796320502E-2</v>
      </c>
      <c r="AH71" s="42">
        <f t="shared" ca="1" si="31"/>
        <v>45920</v>
      </c>
      <c r="AI71" s="43">
        <f ca="1">_xll.BInterpol('Base IPCA'!$C$3:$C$13,'Base IPCA'!$E$3:$E$13,AH71,"Cubic","Extrapolate=Linear","MultiX=Average","Skip=True","Sort=True")</f>
        <v>11.55222564102564</v>
      </c>
      <c r="AJ71" s="43">
        <f ca="1">_xll.BInterpol('Base IPCA'!$C$3:$C$13,'Base IPCA'!$D$3:$D$13,AH71,"Cubic","Extrapolate=Linear","MultiX=Average","Skip=True","Sort=True")</f>
        <v>11.509312820512818</v>
      </c>
    </row>
    <row r="72" spans="10:36" x14ac:dyDescent="0.25">
      <c r="O72" t="s">
        <v>184</v>
      </c>
      <c r="P72" s="52" t="str">
        <f t="shared" si="25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2458.2711380000542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706.79861100001551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487.63625100001065</v>
      </c>
      <c r="AC72" s="55">
        <f t="shared" si="29"/>
        <v>3652.7060000000806</v>
      </c>
      <c r="AD72" s="5">
        <f t="shared" ca="1" si="27"/>
        <v>4.5923468221553444E-2</v>
      </c>
      <c r="AH72" s="42">
        <f t="shared" ca="1" si="31"/>
        <v>45921</v>
      </c>
      <c r="AI72" s="43">
        <f ca="1">_xll.BInterpol('Base IPCA'!$C$3:$C$13,'Base IPCA'!$E$3:$E$13,AH72,"Cubic","Extrapolate=Linear","MultiX=Average","Skip=True","Sort=True")</f>
        <v>11.547707326007325</v>
      </c>
      <c r="AJ72" s="43">
        <f ca="1">_xll.BInterpol('Base IPCA'!$C$3:$C$13,'Base IPCA'!$D$3:$D$13,AH72,"Cubic","Extrapolate=Linear","MultiX=Average","Skip=True","Sort=True")</f>
        <v>11.504846520146518</v>
      </c>
    </row>
    <row r="73" spans="10:36" x14ac:dyDescent="0.25">
      <c r="J73" s="5"/>
      <c r="O73" t="s">
        <v>180</v>
      </c>
      <c r="P73" s="52" t="str">
        <f t="shared" si="25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850.29408449997459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235.79135699999293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403.57747199998789</v>
      </c>
      <c r="AC73" s="55">
        <f t="shared" si="29"/>
        <v>1489.6629134999555</v>
      </c>
      <c r="AD73" s="5">
        <f t="shared" ca="1" si="27"/>
        <v>1.8728714402128289E-2</v>
      </c>
      <c r="AH73" s="42">
        <f t="shared" ca="1" si="31"/>
        <v>45922</v>
      </c>
      <c r="AI73" s="43">
        <f ca="1">_xll.BInterpol('Base IPCA'!$C$3:$C$13,'Base IPCA'!$E$3:$E$13,AH73,"Cubic","Extrapolate=Linear","MultiX=Average","Skip=True","Sort=True")</f>
        <v>11.543189010989011</v>
      </c>
      <c r="AJ73" s="43">
        <f ca="1">_xll.BInterpol('Base IPCA'!$C$3:$C$13,'Base IPCA'!$D$3:$D$13,AH73,"Cubic","Extrapolate=Linear","MultiX=Average","Skip=True","Sort=True")</f>
        <v>11.500380219780219</v>
      </c>
    </row>
    <row r="74" spans="10:36" x14ac:dyDescent="0.25">
      <c r="J74" s="310"/>
      <c r="O74" t="s">
        <v>180</v>
      </c>
      <c r="P74" s="52" t="str">
        <f t="shared" si="25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380.8778749999604</v>
      </c>
      <c r="U74" s="16">
        <f>IFERROR(U22*_xll.BDP($P74&amp;" Corp","RISK_MTY_MID")/100,(U22*0.41467))</f>
        <v>657.28638999993166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659.46283499993137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311.23163499996764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287.29073999997013</v>
      </c>
      <c r="AC74" s="55">
        <f t="shared" ref="AC74:AC75" si="32">SUM(Q74:AB74)</f>
        <v>2296.149474999761</v>
      </c>
      <c r="AD74" s="5">
        <f t="shared" ca="1" si="27"/>
        <v>2.8868227403761982E-2</v>
      </c>
      <c r="AH74" s="42">
        <f t="shared" ca="1" si="31"/>
        <v>45923</v>
      </c>
      <c r="AI74" s="43">
        <f ca="1">_xll.BInterpol('Base IPCA'!$C$3:$C$13,'Base IPCA'!$E$3:$E$13,AH74,"Cubic","Extrapolate=Linear","MultiX=Average","Skip=True","Sort=True")</f>
        <v>11.538670695970694</v>
      </c>
      <c r="AJ74" s="43">
        <f ca="1">_xll.BInterpol('Base IPCA'!$C$3:$C$13,'Base IPCA'!$D$3:$D$13,AH74,"Cubic","Extrapolate=Linear","MultiX=Average","Skip=True","Sort=True")</f>
        <v>11.495913919413917</v>
      </c>
    </row>
    <row r="75" spans="10:36" x14ac:dyDescent="0.25">
      <c r="O75" t="s">
        <v>438</v>
      </c>
      <c r="P75" s="52" t="str">
        <f t="shared" si="25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1364.1227999999273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326.7359999999826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2"/>
        <v>1690.8587999999099</v>
      </c>
      <c r="AD75" s="5">
        <f t="shared" ca="1" si="27"/>
        <v>2.1258239882686464E-2</v>
      </c>
      <c r="AH75" s="42">
        <f t="shared" ca="1" si="31"/>
        <v>45924</v>
      </c>
      <c r="AI75" s="43">
        <f ca="1">_xll.BInterpol('Base IPCA'!$C$3:$C$13,'Base IPCA'!$E$3:$E$13,AH75,"Cubic","Extrapolate=Linear","MultiX=Average","Skip=True","Sort=True")</f>
        <v>11.53415238095238</v>
      </c>
      <c r="AJ75" s="43">
        <f ca="1">_xll.BInterpol('Base IPCA'!$C$3:$C$13,'Base IPCA'!$D$3:$D$13,AH75,"Cubic","Extrapolate=Linear","MultiX=Average","Skip=True","Sort=True")</f>
        <v>11.491447619047618</v>
      </c>
    </row>
    <row r="76" spans="10:36" x14ac:dyDescent="0.25">
      <c r="O76" t="s">
        <v>184</v>
      </c>
      <c r="P76" s="52" t="str">
        <f t="shared" si="25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2016.0866249999431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555.54386999998428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299.27685899999153</v>
      </c>
      <c r="AC76" s="55">
        <f t="shared" si="29"/>
        <v>2870.907353999919</v>
      </c>
      <c r="AD76" s="5">
        <f t="shared" ca="1" si="27"/>
        <v>3.6094342834719371E-2</v>
      </c>
      <c r="AH76" s="42">
        <f t="shared" ca="1" si="31"/>
        <v>45925</v>
      </c>
      <c r="AI76" s="43">
        <f ca="1">_xll.BInterpol('Base IPCA'!$C$3:$C$13,'Base IPCA'!$E$3:$E$13,AH76,"Cubic","Extrapolate=Linear","MultiX=Average","Skip=True","Sort=True")</f>
        <v>11.529634065934065</v>
      </c>
      <c r="AJ76" s="43">
        <f ca="1">_xll.BInterpol('Base IPCA'!$C$3:$C$13,'Base IPCA'!$D$3:$D$13,AH76,"Cubic","Extrapolate=Linear","MultiX=Average","Skip=True","Sort=True")</f>
        <v>11.486981318681316</v>
      </c>
    </row>
    <row r="77" spans="10:36" x14ac:dyDescent="0.25">
      <c r="O77" t="s">
        <v>1218</v>
      </c>
      <c r="P77" s="52" t="str">
        <f t="shared" si="25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1135.2317089999058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320.33493099997338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201.24311499998328</v>
      </c>
      <c r="AC77" s="55">
        <f t="shared" ref="AC77:AC78" si="33">SUM(Q77:AB77)</f>
        <v>1656.8097549998624</v>
      </c>
      <c r="AD77" s="5">
        <f t="shared" ca="1" si="27"/>
        <v>2.0830159923326503E-2</v>
      </c>
      <c r="AH77" s="42">
        <f t="shared" ca="1" si="31"/>
        <v>45926</v>
      </c>
      <c r="AI77" s="43">
        <f ca="1">_xll.BInterpol('Base IPCA'!$C$3:$C$13,'Base IPCA'!$E$3:$E$13,AH77,"Cubic","Extrapolate=Linear","MultiX=Average","Skip=True","Sort=True")</f>
        <v>11.525115750915749</v>
      </c>
      <c r="AJ77" s="43">
        <f ca="1">_xll.BInterpol('Base IPCA'!$C$3:$C$13,'Base IPCA'!$D$3:$D$13,AH77,"Cubic","Extrapolate=Linear","MultiX=Average","Skip=True","Sort=True")</f>
        <v>11.482515018315016</v>
      </c>
    </row>
    <row r="78" spans="10:36" x14ac:dyDescent="0.25">
      <c r="O78" t="s">
        <v>184</v>
      </c>
      <c r="P78" s="52" t="str">
        <f t="shared" si="25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3544.3263449997949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749.8451799999566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1412.499059999918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248.49520499998562</v>
      </c>
      <c r="AC78" s="55">
        <f t="shared" si="33"/>
        <v>5955.1657899996553</v>
      </c>
      <c r="AD78" s="5">
        <f t="shared" ca="1" si="27"/>
        <v>7.4871031753205794E-2</v>
      </c>
      <c r="AH78" s="42">
        <f t="shared" ca="1" si="31"/>
        <v>45927</v>
      </c>
      <c r="AI78" s="43">
        <f ca="1">_xll.BInterpol('Base IPCA'!$C$3:$C$13,'Base IPCA'!$E$3:$E$13,AH78,"Cubic","Extrapolate=Linear","MultiX=Average","Skip=True","Sort=True")</f>
        <v>11.520597435897434</v>
      </c>
      <c r="AJ78" s="43">
        <f ca="1">_xll.BInterpol('Base IPCA'!$C$3:$C$13,'Base IPCA'!$D$3:$D$13,AH78,"Cubic","Extrapolate=Linear","MultiX=Average","Skip=True","Sort=True")</f>
        <v>11.478048717948715</v>
      </c>
    </row>
    <row r="79" spans="10:36" x14ac:dyDescent="0.25">
      <c r="O79" t="s">
        <v>180</v>
      </c>
      <c r="P79" s="52" t="str">
        <f t="shared" si="25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1204.7210174998941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928.95504099991831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260.04001449997713</v>
      </c>
      <c r="AC79" s="55">
        <f t="shared" si="29"/>
        <v>2393.7160729997895</v>
      </c>
      <c r="AD79" s="5">
        <f t="shared" ca="1" si="27"/>
        <v>3.0094878703576227E-2</v>
      </c>
      <c r="AH79" s="42">
        <f t="shared" ca="1" si="31"/>
        <v>45928</v>
      </c>
      <c r="AI79" s="43">
        <f ca="1">_xll.BInterpol('Base IPCA'!$C$3:$C$13,'Base IPCA'!$E$3:$E$13,AH79,"Cubic","Extrapolate=Linear","MultiX=Average","Skip=True","Sort=True")</f>
        <v>11.51607912087912</v>
      </c>
      <c r="AJ79" s="43">
        <f ca="1">_xll.BInterpol('Base IPCA'!$C$3:$C$13,'Base IPCA'!$D$3:$D$13,AH79,"Cubic","Extrapolate=Linear","MultiX=Average","Skip=True","Sort=True")</f>
        <v>11.473582417582415</v>
      </c>
    </row>
    <row r="80" spans="10:36" x14ac:dyDescent="0.25">
      <c r="O80" t="s">
        <v>438</v>
      </c>
      <c r="P80" s="52" t="str">
        <f t="shared" si="25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1265.7844650001141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1249.4355350001126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9"/>
        <v>2515.2200000002267</v>
      </c>
      <c r="AD80" s="5">
        <f t="shared" ca="1" si="27"/>
        <v>3.1622480905997778E-2</v>
      </c>
      <c r="AH80" s="42">
        <f t="shared" ca="1" si="31"/>
        <v>45929</v>
      </c>
      <c r="AI80" s="43">
        <f ca="1">_xll.BInterpol('Base IPCA'!$C$3:$C$13,'Base IPCA'!$E$3:$E$13,AH80,"Cubic","Extrapolate=Linear","MultiX=Average","Skip=True","Sort=True")</f>
        <v>11.511560805860805</v>
      </c>
      <c r="AJ80" s="43">
        <f ca="1">_xll.BInterpol('Base IPCA'!$C$3:$C$13,'Base IPCA'!$D$3:$D$13,AH80,"Cubic","Extrapolate=Linear","MultiX=Average","Skip=True","Sort=True")</f>
        <v>11.469116117216114</v>
      </c>
    </row>
    <row r="81" spans="14:36" x14ac:dyDescent="0.25">
      <c r="O81" t="s">
        <v>180</v>
      </c>
      <c r="P81" s="52" t="str">
        <f t="shared" si="25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1740.8441905001041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477.38833350002858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233.10600900001396</v>
      </c>
      <c r="AC81" s="55">
        <f t="shared" ref="AC81:AC83" si="34">SUM(Q81:AB81)</f>
        <v>2451.3385330001465</v>
      </c>
      <c r="AD81" s="5">
        <f t="shared" ca="1" si="27"/>
        <v>3.0819334274507497E-2</v>
      </c>
      <c r="AH81" s="42">
        <f t="shared" ca="1" si="31"/>
        <v>45930</v>
      </c>
      <c r="AI81" s="43">
        <f ca="1">_xll.BInterpol('Base IPCA'!$C$3:$C$13,'Base IPCA'!$E$3:$E$13,AH81,"Cubic","Extrapolate=Linear","MultiX=Average","Skip=True","Sort=True")</f>
        <v>11.50704249084249</v>
      </c>
      <c r="AJ81" s="43">
        <f ca="1">_xll.BInterpol('Base IPCA'!$C$3:$C$13,'Base IPCA'!$D$3:$D$13,AH81,"Cubic","Extrapolate=Linear","MultiX=Average","Skip=True","Sort=True")</f>
        <v>11.464649816849814</v>
      </c>
    </row>
    <row r="82" spans="14:36" x14ac:dyDescent="0.25">
      <c r="O82" t="s">
        <v>180</v>
      </c>
      <c r="P82" s="52" t="str">
        <f t="shared" si="25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712.27178700002946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580.09023500002399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144.39397800000597</v>
      </c>
      <c r="AC82" s="55">
        <f t="shared" si="34"/>
        <v>1436.7560000000594</v>
      </c>
      <c r="AD82" s="5">
        <f t="shared" ca="1" si="27"/>
        <v>1.8063544809827976E-2</v>
      </c>
      <c r="AH82" s="42">
        <f t="shared" ca="1" si="31"/>
        <v>45931</v>
      </c>
      <c r="AI82" s="43">
        <f ca="1">_xll.BInterpol('Base IPCA'!$C$3:$C$13,'Base IPCA'!$E$3:$E$13,AH82,"Cubic","Extrapolate=Linear","MultiX=Average","Skip=True","Sort=True")</f>
        <v>11.502524175824174</v>
      </c>
      <c r="AJ82" s="43">
        <f ca="1">_xll.BInterpol('Base IPCA'!$C$3:$C$13,'Base IPCA'!$D$3:$D$13,AH82,"Cubic","Extrapolate=Linear","MultiX=Average","Skip=True","Sort=True")</f>
        <v>11.460183516483514</v>
      </c>
    </row>
    <row r="83" spans="14:36" x14ac:dyDescent="0.25">
      <c r="O83" t="s">
        <v>183</v>
      </c>
      <c r="P83" s="52" t="str">
        <f t="shared" si="25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1883.9368184999967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1151.174281499998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4"/>
        <v>3035.1110999999946</v>
      </c>
      <c r="AD83" s="5">
        <f t="shared" ca="1" si="27"/>
        <v>3.8158786431136474E-2</v>
      </c>
      <c r="AH83" s="42">
        <f t="shared" ca="1" si="31"/>
        <v>45932</v>
      </c>
      <c r="AI83" s="43">
        <f ca="1">_xll.BInterpol('Base IPCA'!$C$3:$C$13,'Base IPCA'!$E$3:$E$13,AH83,"Cubic","Extrapolate=Linear","MultiX=Average","Skip=True","Sort=True")</f>
        <v>11.49800586080586</v>
      </c>
      <c r="AJ83" s="43">
        <f ca="1">_xll.BInterpol('Base IPCA'!$C$3:$C$13,'Base IPCA'!$D$3:$D$13,AH83,"Cubic","Extrapolate=Linear","MultiX=Average","Skip=True","Sort=True")</f>
        <v>11.455717216117215</v>
      </c>
    </row>
    <row r="84" spans="14:36" x14ac:dyDescent="0.25">
      <c r="N84"/>
      <c r="O84" t="s">
        <v>180</v>
      </c>
      <c r="P84" s="52" t="str">
        <f t="shared" si="25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299.19978000000356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9"/>
        <v>299.19978000000356</v>
      </c>
      <c r="AD84" s="5">
        <f t="shared" ca="1" si="27"/>
        <v>3.7616746567409589E-3</v>
      </c>
      <c r="AH84" s="42">
        <f t="shared" ca="1" si="31"/>
        <v>45933</v>
      </c>
      <c r="AI84" s="43">
        <f ca="1">_xll.BInterpol('Base IPCA'!$C$3:$C$13,'Base IPCA'!$E$3:$E$13,AH84,"Cubic","Extrapolate=Linear","MultiX=Average","Skip=True","Sort=True")</f>
        <v>11.493487545787545</v>
      </c>
      <c r="AJ84" s="43">
        <f ca="1">_xll.BInterpol('Base IPCA'!$C$3:$C$13,'Base IPCA'!$D$3:$D$13,AH84,"Cubic","Extrapolate=Linear","MultiX=Average","Skip=True","Sort=True")</f>
        <v>11.451250915750913</v>
      </c>
    </row>
    <row r="85" spans="14:36" x14ac:dyDescent="0.25">
      <c r="N85"/>
      <c r="O85" t="s">
        <v>183</v>
      </c>
      <c r="P85" s="52" t="str">
        <f t="shared" si="25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609.00139199999649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1093.7524999999937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656.25149999999621</v>
      </c>
      <c r="AC85" s="55">
        <f t="shared" si="29"/>
        <v>2359.0053919999864</v>
      </c>
      <c r="AD85" s="5">
        <f t="shared" ca="1" si="27"/>
        <v>2.96584803578449E-2</v>
      </c>
      <c r="AH85" s="42">
        <f t="shared" ca="1" si="31"/>
        <v>45934</v>
      </c>
      <c r="AI85" s="43">
        <f ca="1">_xll.BInterpol('Base IPCA'!$C$3:$C$13,'Base IPCA'!$E$3:$E$13,AH85,"Cubic","Extrapolate=Linear","MultiX=Average","Skip=True","Sort=True")</f>
        <v>11.488969230769229</v>
      </c>
      <c r="AJ85" s="43">
        <f ca="1">_xll.BInterpol('Base IPCA'!$C$3:$C$13,'Base IPCA'!$D$3:$D$13,AH85,"Cubic","Extrapolate=Linear","MultiX=Average","Skip=True","Sort=True")</f>
        <v>11.446784615384614</v>
      </c>
    </row>
    <row r="86" spans="14:36" x14ac:dyDescent="0.25">
      <c r="N86"/>
      <c r="O86" t="s">
        <v>180</v>
      </c>
      <c r="P86" s="52" t="str">
        <f t="shared" si="25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331.8262200000413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5">SUM(Q86:AB86)</f>
        <v>331.8262200000413</v>
      </c>
      <c r="AD86" s="5">
        <f t="shared" ca="1" si="27"/>
        <v>4.1718689840490207E-3</v>
      </c>
      <c r="AH86" s="42">
        <f t="shared" ca="1" si="31"/>
        <v>45935</v>
      </c>
      <c r="AI86" s="43">
        <f ca="1">_xll.BInterpol('Base IPCA'!$C$3:$C$13,'Base IPCA'!$E$3:$E$13,AH86,"Cubic","Extrapolate=Linear","MultiX=Average","Skip=True","Sort=True")</f>
        <v>11.484450915750914</v>
      </c>
      <c r="AJ86" s="43">
        <f ca="1">_xll.BInterpol('Base IPCA'!$C$3:$C$13,'Base IPCA'!$D$3:$D$13,AH86,"Cubic","Extrapolate=Linear","MultiX=Average","Skip=True","Sort=True")</f>
        <v>11.442318315018312</v>
      </c>
    </row>
    <row r="87" spans="14:36" x14ac:dyDescent="0.25">
      <c r="N87"/>
      <c r="O87" t="s">
        <v>180</v>
      </c>
      <c r="P87" s="52" t="str">
        <f t="shared" ref="P87:P104" si="36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298.83587500003159</v>
      </c>
      <c r="U87" s="16">
        <f>IFERROR(U35*_xll.BDP($P87&amp;" Corp","RISK_MTY_MID")/100,(U35*0.40341))</f>
        <v>689.62125000007291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390.78537500004131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689.62125000007291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229.8737500000243</v>
      </c>
      <c r="AC87" s="55">
        <f t="shared" si="35"/>
        <v>2298.737500000243</v>
      </c>
      <c r="AD87" s="5">
        <f t="shared" ref="AD87:AD104" ca="1" si="37">+AC87/$AC$105</f>
        <v>2.8900765221989408E-2</v>
      </c>
      <c r="AH87" s="42">
        <f t="shared" ca="1" si="31"/>
        <v>45936</v>
      </c>
      <c r="AI87" s="43">
        <f ca="1">_xll.BInterpol('Base IPCA'!$C$3:$C$13,'Base IPCA'!$E$3:$E$13,AH87,"Cubic","Extrapolate=Linear","MultiX=Average","Skip=True","Sort=True")</f>
        <v>11.479932600732599</v>
      </c>
      <c r="AJ87" s="43">
        <f ca="1">_xll.BInterpol('Base IPCA'!$C$3:$C$13,'Base IPCA'!$D$3:$D$13,AH87,"Cubic","Extrapolate=Linear","MultiX=Average","Skip=True","Sort=True")</f>
        <v>11.437852014652012</v>
      </c>
    </row>
    <row r="88" spans="14:36" x14ac:dyDescent="0.25">
      <c r="N88"/>
      <c r="O88" t="s">
        <v>438</v>
      </c>
      <c r="P88" s="52" t="str">
        <f t="shared" si="36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1311.7864099999217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651.49966199996118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954.02647999994315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346.46224799997935</v>
      </c>
      <c r="AC88" s="55">
        <f t="shared" si="35"/>
        <v>3263.7747999998055</v>
      </c>
      <c r="AD88" s="5">
        <f t="shared" ca="1" si="37"/>
        <v>4.1033649658662567E-2</v>
      </c>
      <c r="AH88" s="42">
        <f t="shared" ca="1" si="31"/>
        <v>45937</v>
      </c>
      <c r="AI88" s="43">
        <f ca="1">_xll.BInterpol('Base IPCA'!$C$3:$C$13,'Base IPCA'!$E$3:$E$13,AH88,"Cubic","Extrapolate=Linear","MultiX=Average","Skip=True","Sort=True")</f>
        <v>11.475414285714285</v>
      </c>
      <c r="AJ88" s="43">
        <f ca="1">_xll.BInterpol('Base IPCA'!$C$3:$C$13,'Base IPCA'!$D$3:$D$13,AH88,"Cubic","Extrapolate=Linear","MultiX=Average","Skip=True","Sort=True")</f>
        <v>11.433385714285713</v>
      </c>
    </row>
    <row r="89" spans="14:36" x14ac:dyDescent="0.25">
      <c r="O89" t="s">
        <v>179</v>
      </c>
      <c r="P89" s="52" t="str">
        <f t="shared" si="36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228.33253800000281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154.55842850000192</v>
      </c>
      <c r="AC89" s="55">
        <f t="shared" si="35"/>
        <v>382.89096650000477</v>
      </c>
      <c r="AD89" s="5">
        <f t="shared" ca="1" si="37"/>
        <v>4.8138780214948768E-3</v>
      </c>
      <c r="AH89" s="42">
        <f t="shared" ca="1" si="31"/>
        <v>45938</v>
      </c>
      <c r="AI89" s="43">
        <f ca="1">_xll.BInterpol('Base IPCA'!$C$3:$C$13,'Base IPCA'!$E$3:$E$13,AH89,"Cubic","Extrapolate=Linear","MultiX=Average","Skip=True","Sort=True")</f>
        <v>11.47089597069597</v>
      </c>
      <c r="AJ89" s="43">
        <f ca="1">_xll.BInterpol('Base IPCA'!$C$3:$C$13,'Base IPCA'!$D$3:$D$13,AH89,"Cubic","Extrapolate=Linear","MultiX=Average","Skip=True","Sort=True")</f>
        <v>11.428919413919411</v>
      </c>
    </row>
    <row r="90" spans="14:36" x14ac:dyDescent="0.25">
      <c r="O90" t="s">
        <v>180</v>
      </c>
      <c r="P90" s="52" t="str">
        <f t="shared" si="36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9"/>
        <v>884</v>
      </c>
      <c r="AD90" s="5">
        <f t="shared" ca="1" si="37"/>
        <v>1.1114046930646033E-2</v>
      </c>
      <c r="AH90" s="42">
        <f t="shared" ca="1" si="31"/>
        <v>45939</v>
      </c>
      <c r="AI90" s="43">
        <f ca="1">_xll.BInterpol('Base IPCA'!$C$3:$C$13,'Base IPCA'!$E$3:$E$13,AH90,"Cubic","Extrapolate=Linear","MultiX=Average","Skip=True","Sort=True")</f>
        <v>11.466377655677654</v>
      </c>
      <c r="AJ90" s="43">
        <f ca="1">_xll.BInterpol('Base IPCA'!$C$3:$C$13,'Base IPCA'!$D$3:$D$13,AH90,"Cubic","Extrapolate=Linear","MultiX=Average","Skip=True","Sort=True")</f>
        <v>11.424453113553112</v>
      </c>
    </row>
    <row r="91" spans="14:36" x14ac:dyDescent="0.25">
      <c r="O91" t="s">
        <v>180</v>
      </c>
      <c r="P91" s="52" t="str">
        <f t="shared" si="36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9"/>
        <v>358</v>
      </c>
      <c r="AD91" s="5">
        <f t="shared" ca="1" si="37"/>
        <v>4.5009375578860629E-3</v>
      </c>
      <c r="AH91" s="42">
        <f t="shared" ca="1" si="31"/>
        <v>45940</v>
      </c>
      <c r="AI91" s="43">
        <f ca="1">_xll.BInterpol('Base IPCA'!$C$3:$C$13,'Base IPCA'!$E$3:$E$13,AH91,"Cubic","Extrapolate=Linear","MultiX=Average","Skip=True","Sort=True")</f>
        <v>11.461859340659339</v>
      </c>
      <c r="AJ91" s="43">
        <f ca="1">_xll.BInterpol('Base IPCA'!$C$3:$C$13,'Base IPCA'!$D$3:$D$13,AH91,"Cubic","Extrapolate=Linear","MultiX=Average","Skip=True","Sort=True")</f>
        <v>11.41998681318681</v>
      </c>
    </row>
    <row r="92" spans="14:36" x14ac:dyDescent="0.25">
      <c r="O92" t="s">
        <v>180</v>
      </c>
      <c r="P92" s="52" t="str">
        <f t="shared" si="36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9"/>
        <v>587</v>
      </c>
      <c r="AD92" s="5">
        <f t="shared" ca="1" si="37"/>
        <v>7.3800289007796621E-3</v>
      </c>
      <c r="AH92" s="42">
        <f t="shared" ca="1" si="31"/>
        <v>45941</v>
      </c>
      <c r="AI92" s="43">
        <f ca="1">_xll.BInterpol('Base IPCA'!$C$3:$C$13,'Base IPCA'!$E$3:$E$13,AH92,"Cubic","Extrapolate=Linear","MultiX=Average","Skip=True","Sort=True")</f>
        <v>11.457341025641025</v>
      </c>
      <c r="AJ92" s="43">
        <f ca="1">_xll.BInterpol('Base IPCA'!$C$3:$C$13,'Base IPCA'!$D$3:$D$13,AH92,"Cubic","Extrapolate=Linear","MultiX=Average","Skip=True","Sort=True")</f>
        <v>11.41552051282051</v>
      </c>
    </row>
    <row r="93" spans="14:36" x14ac:dyDescent="0.25">
      <c r="O93" t="s">
        <v>1218</v>
      </c>
      <c r="P93" s="52" t="str">
        <f t="shared" si="36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285.16333799996914</v>
      </c>
      <c r="U93" s="16">
        <f>IFERROR(U41*_xll.BDP($P93&amp;" Corp","RISK_MTY_MID")/100,(U41*0.34243))</f>
        <v>832.88115599990988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320.53526099996532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220.61869499997613</v>
      </c>
      <c r="AC93" s="55">
        <f t="shared" ref="AC93:AC94" si="38">SUM(Q93:AB93)</f>
        <v>1659.1984499998202</v>
      </c>
      <c r="AD93" s="5">
        <f t="shared" ca="1" si="37"/>
        <v>2.086019167483389E-2</v>
      </c>
      <c r="AH93" s="42">
        <f t="shared" ca="1" si="31"/>
        <v>45942</v>
      </c>
      <c r="AI93" s="43">
        <f ca="1">_xll.BInterpol('Base IPCA'!$C$3:$C$13,'Base IPCA'!$E$3:$E$13,AH93,"Cubic","Extrapolate=Linear","MultiX=Average","Skip=True","Sort=True")</f>
        <v>11.452822710622709</v>
      </c>
      <c r="AJ93" s="43">
        <f ca="1">_xll.BInterpol('Base IPCA'!$C$3:$C$13,'Base IPCA'!$D$3:$D$13,AH93,"Cubic","Extrapolate=Linear","MultiX=Average","Skip=True","Sort=True")</f>
        <v>11.411054212454211</v>
      </c>
    </row>
    <row r="94" spans="14:36" x14ac:dyDescent="0.25">
      <c r="O94" t="s">
        <v>179</v>
      </c>
      <c r="P94" s="52" t="str">
        <f t="shared" si="36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563.30100000002403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219.06150000000932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344.23950000001469</v>
      </c>
      <c r="AC94" s="55">
        <f t="shared" si="38"/>
        <v>1126.6020000000481</v>
      </c>
      <c r="AD94" s="5">
        <f t="shared" ca="1" si="37"/>
        <v>1.4164148755837349E-2</v>
      </c>
      <c r="AH94" s="42">
        <f t="shared" ca="1" si="31"/>
        <v>45943</v>
      </c>
      <c r="AI94" s="43">
        <f ca="1">_xll.BInterpol('Base IPCA'!$C$3:$C$13,'Base IPCA'!$E$3:$E$13,AH94,"Cubic","Extrapolate=Linear","MultiX=Average","Skip=True","Sort=True")</f>
        <v>11.448304395604394</v>
      </c>
      <c r="AJ94" s="43">
        <f ca="1">_xll.BInterpol('Base IPCA'!$C$3:$C$13,'Base IPCA'!$D$3:$D$13,AH94,"Cubic","Extrapolate=Linear","MultiX=Average","Skip=True","Sort=True")</f>
        <v>11.406587912087911</v>
      </c>
    </row>
    <row r="95" spans="14:36" x14ac:dyDescent="0.25">
      <c r="O95" t="s">
        <v>313</v>
      </c>
      <c r="P95" s="52" t="str">
        <f t="shared" si="36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9"/>
        <v>0</v>
      </c>
      <c r="AD95" s="5">
        <f t="shared" ca="1" si="37"/>
        <v>0</v>
      </c>
      <c r="AH95" s="42">
        <f t="shared" ca="1" si="31"/>
        <v>45944</v>
      </c>
      <c r="AI95" s="43">
        <f ca="1">_xll.BInterpol('Base IPCA'!$C$3:$C$13,'Base IPCA'!$E$3:$E$13,AH95,"Cubic","Extrapolate=Linear","MultiX=Average","Skip=True","Sort=True")</f>
        <v>11.443786080586079</v>
      </c>
      <c r="AJ95" s="43">
        <f ca="1">_xll.BInterpol('Base IPCA'!$C$3:$C$13,'Base IPCA'!$D$3:$D$13,AH95,"Cubic","Extrapolate=Linear","MultiX=Average","Skip=True","Sort=True")</f>
        <v>11.40212161172161</v>
      </c>
    </row>
    <row r="96" spans="14:36" x14ac:dyDescent="0.25">
      <c r="O96" t="s">
        <v>1218</v>
      </c>
      <c r="P96" s="52" t="str">
        <f t="shared" si="36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904.80922999998961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265.00876999999696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179.97199999999793</v>
      </c>
      <c r="AC96" s="55">
        <f t="shared" si="26"/>
        <v>1349.7899999999845</v>
      </c>
      <c r="AD96" s="5">
        <f t="shared" ca="1" si="37"/>
        <v>1.6970169011896536E-2</v>
      </c>
      <c r="AH96" s="42">
        <f t="shared" ca="1" si="31"/>
        <v>45945</v>
      </c>
      <c r="AI96" s="43">
        <f ca="1">_xll.BInterpol('Base IPCA'!$C$3:$C$13,'Base IPCA'!$E$3:$E$13,AH96,"Cubic","Extrapolate=Linear","MultiX=Average","Skip=True","Sort=True")</f>
        <v>11.439267765567765</v>
      </c>
      <c r="AJ96" s="43">
        <f ca="1">_xll.BInterpol('Base IPCA'!$C$3:$C$13,'Base IPCA'!$D$3:$D$13,AH96,"Cubic","Extrapolate=Linear","MultiX=Average","Skip=True","Sort=True")</f>
        <v>11.39765531135531</v>
      </c>
    </row>
    <row r="97" spans="14:36" x14ac:dyDescent="0.25">
      <c r="O97" t="s">
        <v>179</v>
      </c>
      <c r="P97" s="52" t="str">
        <f t="shared" si="36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6"/>
        <v>3375.68</v>
      </c>
      <c r="AD97" s="5">
        <f t="shared" ca="1" si="37"/>
        <v>4.244057233353303E-2</v>
      </c>
      <c r="AH97" s="42">
        <f t="shared" ca="1" si="31"/>
        <v>45946</v>
      </c>
      <c r="AI97" s="43">
        <f ca="1">_xll.BInterpol('Base IPCA'!$C$3:$C$13,'Base IPCA'!$E$3:$E$13,AH97,"Cubic","Extrapolate=Linear","MultiX=Average","Skip=True","Sort=True")</f>
        <v>11.43474945054945</v>
      </c>
      <c r="AJ97" s="43">
        <f ca="1">_xll.BInterpol('Base IPCA'!$C$3:$C$13,'Base IPCA'!$D$3:$D$13,AH97,"Cubic","Extrapolate=Linear","MultiX=Average","Skip=True","Sort=True")</f>
        <v>11.393189010989008</v>
      </c>
    </row>
    <row r="98" spans="14:36" x14ac:dyDescent="0.25">
      <c r="O98" t="s">
        <v>116</v>
      </c>
      <c r="P98" s="52" t="str">
        <f t="shared" si="36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6"/>
        <v>379.03</v>
      </c>
      <c r="AD98" s="5">
        <f t="shared" ca="1" si="37"/>
        <v>4.7653362082836718E-3</v>
      </c>
      <c r="AH98" s="42">
        <f t="shared" ca="1" si="31"/>
        <v>45947</v>
      </c>
      <c r="AI98" s="43">
        <f ca="1">_xll.BInterpol('Base IPCA'!$C$3:$C$13,'Base IPCA'!$E$3:$E$13,AH98,"Cubic","Extrapolate=Linear","MultiX=Average","Skip=True","Sort=True")</f>
        <v>11.430231135531134</v>
      </c>
      <c r="AJ98" s="43">
        <f ca="1">_xll.BInterpol('Base IPCA'!$C$3:$C$13,'Base IPCA'!$D$3:$D$13,AH98,"Cubic","Extrapolate=Linear","MultiX=Average","Skip=True","Sort=True")</f>
        <v>11.388722710622709</v>
      </c>
    </row>
    <row r="99" spans="14:36" x14ac:dyDescent="0.25">
      <c r="O99" t="s">
        <v>116</v>
      </c>
      <c r="P99" s="52" t="str">
        <f t="shared" si="36"/>
        <v>CRI Vic Engenharia 1ª Emissão</v>
      </c>
      <c r="Q99" s="85">
        <f t="shared" ref="Q99:AB99" si="39">Q47*0.0962110000000393</f>
        <v>0</v>
      </c>
      <c r="R99" s="85">
        <f t="shared" si="39"/>
        <v>0</v>
      </c>
      <c r="S99" s="85">
        <f t="shared" si="39"/>
        <v>514.15158400021005</v>
      </c>
      <c r="T99" s="85">
        <f t="shared" si="39"/>
        <v>0</v>
      </c>
      <c r="U99" s="85">
        <f t="shared" si="39"/>
        <v>87.648221000035804</v>
      </c>
      <c r="V99" s="85">
        <f t="shared" si="39"/>
        <v>27.227713000011125</v>
      </c>
      <c r="W99" s="85">
        <f t="shared" si="39"/>
        <v>0</v>
      </c>
      <c r="X99" s="85">
        <f t="shared" si="39"/>
        <v>0</v>
      </c>
      <c r="Y99" s="85">
        <f t="shared" si="39"/>
        <v>0</v>
      </c>
      <c r="Z99" s="85">
        <f t="shared" si="39"/>
        <v>26.169392000010692</v>
      </c>
      <c r="AA99" s="85">
        <f t="shared" si="39"/>
        <v>7.889302000003223</v>
      </c>
      <c r="AB99" s="85">
        <f t="shared" si="39"/>
        <v>18.568723000007587</v>
      </c>
      <c r="AC99" s="55">
        <f t="shared" si="26"/>
        <v>681.65493500027856</v>
      </c>
      <c r="AD99" s="5">
        <f t="shared" ca="1" si="37"/>
        <v>8.5700734593886514E-3</v>
      </c>
      <c r="AH99" s="42">
        <f t="shared" ca="1" si="31"/>
        <v>45948</v>
      </c>
      <c r="AI99" s="43">
        <f ca="1">_xll.BInterpol('Base IPCA'!$C$3:$C$13,'Base IPCA'!$E$3:$E$13,AH99,"Cubic","Extrapolate=Linear","MultiX=Average","Skip=True","Sort=True")</f>
        <v>11.425712820512819</v>
      </c>
      <c r="AJ99" s="43">
        <f ca="1">_xll.BInterpol('Base IPCA'!$C$3:$C$13,'Base IPCA'!$D$3:$D$13,AH99,"Cubic","Extrapolate=Linear","MultiX=Average","Skip=True","Sort=True")</f>
        <v>11.384256410256409</v>
      </c>
    </row>
    <row r="100" spans="14:36" x14ac:dyDescent="0.25">
      <c r="O100" t="s">
        <v>116</v>
      </c>
      <c r="P100" s="52" t="str">
        <f t="shared" si="36"/>
        <v>LFSN210099R</v>
      </c>
      <c r="Q100" s="85">
        <f t="shared" ref="Q100:AB100" si="40">Q48*113.01235875</f>
        <v>0</v>
      </c>
      <c r="R100" s="85">
        <f t="shared" si="40"/>
        <v>0</v>
      </c>
      <c r="S100" s="85">
        <f t="shared" si="40"/>
        <v>113.01235875</v>
      </c>
      <c r="T100" s="85">
        <f t="shared" si="40"/>
        <v>0</v>
      </c>
      <c r="U100" s="85">
        <f t="shared" si="40"/>
        <v>113.01235875</v>
      </c>
      <c r="V100" s="85">
        <f t="shared" si="40"/>
        <v>0</v>
      </c>
      <c r="W100" s="85">
        <f t="shared" si="40"/>
        <v>0</v>
      </c>
      <c r="X100" s="85">
        <f t="shared" si="40"/>
        <v>0</v>
      </c>
      <c r="Y100" s="85">
        <f t="shared" si="40"/>
        <v>0</v>
      </c>
      <c r="Z100" s="85">
        <f t="shared" si="40"/>
        <v>0</v>
      </c>
      <c r="AA100" s="85">
        <f t="shared" si="40"/>
        <v>0</v>
      </c>
      <c r="AB100" s="85">
        <f t="shared" si="40"/>
        <v>0</v>
      </c>
      <c r="AC100" s="55">
        <f t="shared" si="26"/>
        <v>226.02471750000001</v>
      </c>
      <c r="AD100" s="5">
        <f t="shared" ca="1" si="37"/>
        <v>2.8416847486210542E-3</v>
      </c>
      <c r="AH100" s="42">
        <f t="shared" ca="1" si="31"/>
        <v>45949</v>
      </c>
      <c r="AI100" s="43">
        <f ca="1">_xll.BInterpol('Base IPCA'!$C$3:$C$13,'Base IPCA'!$E$3:$E$13,AH100,"Cubic","Extrapolate=Linear","MultiX=Average","Skip=True","Sort=True")</f>
        <v>11.421194505494505</v>
      </c>
      <c r="AJ100" s="43">
        <f ca="1">_xll.BInterpol('Base IPCA'!$C$3:$C$13,'Base IPCA'!$D$3:$D$13,AH100,"Cubic","Extrapolate=Linear","MultiX=Average","Skip=True","Sort=True")</f>
        <v>11.379790109890108</v>
      </c>
    </row>
    <row r="101" spans="14:36" x14ac:dyDescent="0.25">
      <c r="O101" t="s">
        <v>116</v>
      </c>
      <c r="P101" s="52" t="str">
        <f t="shared" si="36"/>
        <v>NTN-B26</v>
      </c>
      <c r="Q101" s="85">
        <f t="shared" ref="Q101:AB101" si="41">Q49*VLOOKUP($P101,$B$3:$J$13,6,0)</f>
        <v>0</v>
      </c>
      <c r="R101" s="85">
        <f t="shared" si="41"/>
        <v>0</v>
      </c>
      <c r="S101" s="85">
        <f t="shared" si="41"/>
        <v>0</v>
      </c>
      <c r="T101" s="85">
        <f t="shared" si="41"/>
        <v>0</v>
      </c>
      <c r="U101" s="85">
        <f t="shared" si="41"/>
        <v>0</v>
      </c>
      <c r="V101" s="85">
        <f t="shared" si="41"/>
        <v>0</v>
      </c>
      <c r="W101" s="85">
        <f t="shared" si="41"/>
        <v>0</v>
      </c>
      <c r="X101" s="85">
        <f t="shared" si="41"/>
        <v>0</v>
      </c>
      <c r="Y101" s="85">
        <f t="shared" si="41"/>
        <v>0</v>
      </c>
      <c r="Z101" s="85">
        <f t="shared" si="41"/>
        <v>0</v>
      </c>
      <c r="AA101" s="85">
        <f t="shared" si="41"/>
        <v>0</v>
      </c>
      <c r="AB101" s="85">
        <f t="shared" si="41"/>
        <v>20.220108999834338</v>
      </c>
      <c r="AC101" s="55">
        <f t="shared" si="26"/>
        <v>20.220108999834338</v>
      </c>
      <c r="AD101" s="5">
        <f t="shared" ca="1" si="37"/>
        <v>2.5421633525671614E-4</v>
      </c>
      <c r="AH101" s="42">
        <f t="shared" ca="1" si="31"/>
        <v>45950</v>
      </c>
      <c r="AI101" s="43">
        <f ca="1">_xll.BInterpol('Base IPCA'!$C$3:$C$13,'Base IPCA'!$E$3:$E$13,AH101,"Cubic","Extrapolate=Linear","MultiX=Average","Skip=True","Sort=True")</f>
        <v>11.41667619047619</v>
      </c>
      <c r="AJ101" s="43">
        <f ca="1">_xll.BInterpol('Base IPCA'!$C$3:$C$13,'Base IPCA'!$D$3:$D$13,AH101,"Cubic","Extrapolate=Linear","MultiX=Average","Skip=True","Sort=True")</f>
        <v>11.375323809523808</v>
      </c>
    </row>
    <row r="102" spans="14:36" x14ac:dyDescent="0.25">
      <c r="O102" t="str">
        <f>$P50</f>
        <v>DAPAGO26</v>
      </c>
      <c r="P102" s="52" t="str">
        <f t="shared" si="36"/>
        <v>DAPAGO26</v>
      </c>
      <c r="Q102" s="99">
        <f t="shared" ref="Q102:AB102" ca="1" si="42">Q50*VLOOKUP($P102,$B$18:$M$26,12,0)</f>
        <v>0</v>
      </c>
      <c r="R102" s="100">
        <f t="shared" ca="1" si="42"/>
        <v>0</v>
      </c>
      <c r="S102" s="100">
        <f t="shared" ca="1" si="42"/>
        <v>0</v>
      </c>
      <c r="T102" s="100">
        <f t="shared" ca="1" si="42"/>
        <v>0</v>
      </c>
      <c r="U102" s="100">
        <f t="shared" ca="1" si="42"/>
        <v>0</v>
      </c>
      <c r="V102" s="100">
        <f t="shared" ca="1" si="42"/>
        <v>114.74368622744805</v>
      </c>
      <c r="W102" s="100">
        <f t="shared" ca="1" si="42"/>
        <v>0</v>
      </c>
      <c r="X102" s="100">
        <f t="shared" ca="1" si="42"/>
        <v>409.79887938374304</v>
      </c>
      <c r="Y102" s="100">
        <f t="shared" ca="1" si="42"/>
        <v>0</v>
      </c>
      <c r="Z102" s="100">
        <f t="shared" ca="1" si="42"/>
        <v>0</v>
      </c>
      <c r="AA102" s="100">
        <f t="shared" ca="1" si="42"/>
        <v>0</v>
      </c>
      <c r="AB102" s="101">
        <f t="shared" ca="1" si="42"/>
        <v>0</v>
      </c>
      <c r="AC102" s="55">
        <f ca="1">SUM(Q102:AB102)</f>
        <v>524.54256561119109</v>
      </c>
      <c r="AD102" s="5">
        <f t="shared" ca="1" si="37"/>
        <v>6.594785849914314E-3</v>
      </c>
      <c r="AH102" s="42">
        <f t="shared" ca="1" si="31"/>
        <v>45951</v>
      </c>
      <c r="AI102" s="43">
        <f ca="1">_xll.BInterpol('Base IPCA'!$C$3:$C$13,'Base IPCA'!$E$3:$E$13,AH102,"Cubic","Extrapolate=Linear","MultiX=Average","Skip=True","Sort=True")</f>
        <v>11.412157875457876</v>
      </c>
      <c r="AJ102" s="43">
        <f ca="1">_xll.BInterpol('Base IPCA'!$C$3:$C$13,'Base IPCA'!$D$3:$D$13,AH102,"Cubic","Extrapolate=Linear","MultiX=Average","Skip=True","Sort=True")</f>
        <v>11.370857509157506</v>
      </c>
    </row>
    <row r="103" spans="14:36" x14ac:dyDescent="0.25">
      <c r="O103" t="str">
        <f>$P51</f>
        <v>DAPMAI27</v>
      </c>
      <c r="P103" s="52" t="str">
        <f t="shared" si="36"/>
        <v>DAPMAI27</v>
      </c>
      <c r="Q103" s="99">
        <f t="shared" ref="Q103:AB103" ca="1" si="43">Q51*VLOOKUP($P103,$B$18:$M$26,12,0)</f>
        <v>0</v>
      </c>
      <c r="R103" s="100">
        <f t="shared" ca="1" si="43"/>
        <v>0</v>
      </c>
      <c r="S103" s="100">
        <f t="shared" ca="1" si="43"/>
        <v>0</v>
      </c>
      <c r="T103" s="100">
        <f t="shared" ca="1" si="43"/>
        <v>0</v>
      </c>
      <c r="U103" s="100">
        <f t="shared" ca="1" si="43"/>
        <v>0</v>
      </c>
      <c r="V103" s="100">
        <f t="shared" ca="1" si="43"/>
        <v>131.73321930851671</v>
      </c>
      <c r="W103" s="100">
        <f t="shared" ca="1" si="43"/>
        <v>0</v>
      </c>
      <c r="X103" s="100">
        <f t="shared" ca="1" si="43"/>
        <v>526.93287723406684</v>
      </c>
      <c r="Y103" s="100">
        <f t="shared" ca="1" si="43"/>
        <v>0</v>
      </c>
      <c r="Z103" s="100">
        <f t="shared" ca="1" si="43"/>
        <v>0</v>
      </c>
      <c r="AA103" s="100">
        <f t="shared" ca="1" si="43"/>
        <v>0</v>
      </c>
      <c r="AB103" s="101">
        <f t="shared" ca="1" si="43"/>
        <v>0</v>
      </c>
      <c r="AC103" s="55">
        <f t="shared" ca="1" si="26"/>
        <v>658.66609654258355</v>
      </c>
      <c r="AD103" s="5">
        <f t="shared" ca="1" si="37"/>
        <v>8.281047407918218E-3</v>
      </c>
      <c r="AH103" s="42">
        <f t="shared" ca="1" si="31"/>
        <v>45952</v>
      </c>
      <c r="AI103" s="43">
        <f ca="1">_xll.BInterpol('Base IPCA'!$C$3:$C$13,'Base IPCA'!$E$3:$E$13,AH103,"Cubic","Extrapolate=Linear","MultiX=Average","Skip=True","Sort=True")</f>
        <v>11.407639560439559</v>
      </c>
      <c r="AJ103" s="43">
        <f ca="1">_xll.BInterpol('Base IPCA'!$C$3:$C$13,'Base IPCA'!$D$3:$D$13,AH103,"Cubic","Extrapolate=Linear","MultiX=Average","Skip=True","Sort=True")</f>
        <v>11.366391208791207</v>
      </c>
    </row>
    <row r="104" spans="14:36" ht="15.75" thickBot="1" x14ac:dyDescent="0.3">
      <c r="O104" t="str">
        <f>$P52</f>
        <v>DAPMAI35</v>
      </c>
      <c r="P104" s="53" t="str">
        <f t="shared" si="36"/>
        <v>DAPMAI35</v>
      </c>
      <c r="Q104" s="102">
        <f t="shared" ref="Q104:AB104" ca="1" si="44">Q52*VLOOKUP($P104,$B$18:$M$26,12,0)</f>
        <v>0</v>
      </c>
      <c r="R104" s="103">
        <f t="shared" ca="1" si="44"/>
        <v>0</v>
      </c>
      <c r="S104" s="103">
        <f t="shared" ca="1" si="44"/>
        <v>0</v>
      </c>
      <c r="T104" s="103">
        <f t="shared" ca="1" si="44"/>
        <v>0</v>
      </c>
      <c r="U104" s="103">
        <f t="shared" ca="1" si="44"/>
        <v>0</v>
      </c>
      <c r="V104" s="103">
        <f t="shared" ca="1" si="44"/>
        <v>0</v>
      </c>
      <c r="W104" s="103">
        <f t="shared" ca="1" si="44"/>
        <v>0</v>
      </c>
      <c r="X104" s="103">
        <f t="shared" ca="1" si="44"/>
        <v>0</v>
      </c>
      <c r="Y104" s="103">
        <f t="shared" ca="1" si="44"/>
        <v>0</v>
      </c>
      <c r="Z104" s="103">
        <f t="shared" ca="1" si="44"/>
        <v>0</v>
      </c>
      <c r="AA104" s="103">
        <f t="shared" ca="1" si="44"/>
        <v>0</v>
      </c>
      <c r="AB104" s="104">
        <f t="shared" ca="1" si="44"/>
        <v>0</v>
      </c>
      <c r="AC104" s="55">
        <f t="shared" ca="1" si="26"/>
        <v>0</v>
      </c>
      <c r="AD104" s="5">
        <f t="shared" ca="1" si="37"/>
        <v>0</v>
      </c>
      <c r="AH104" s="42">
        <f t="shared" ca="1" si="31"/>
        <v>45953</v>
      </c>
      <c r="AI104" s="43">
        <f ca="1">_xll.BInterpol('Base IPCA'!$C$3:$C$13,'Base IPCA'!$E$3:$E$13,AH104,"Cubic","Extrapolate=Linear","MultiX=Average","Skip=True","Sort=True")</f>
        <v>11.403121245421245</v>
      </c>
      <c r="AJ104" s="43">
        <f ca="1">_xll.BInterpol('Base IPCA'!$C$3:$C$13,'Base IPCA'!$D$3:$D$13,AH104,"Cubic","Extrapolate=Linear","MultiX=Average","Skip=True","Sort=True")</f>
        <v>11.361924908424907</v>
      </c>
    </row>
    <row r="105" spans="14:36" ht="15.75" thickBot="1" x14ac:dyDescent="0.3">
      <c r="Q105" s="63">
        <f t="shared" ref="Q105:AC105" ca="1" si="45">SUM(Q55:Q104)</f>
        <v>931.45633799999746</v>
      </c>
      <c r="R105" s="64">
        <f t="shared" ca="1" si="45"/>
        <v>841.79946599999766</v>
      </c>
      <c r="S105" s="64">
        <f t="shared" ca="1" si="45"/>
        <v>1899.7434467502042</v>
      </c>
      <c r="T105" s="64">
        <f t="shared" ca="1" si="45"/>
        <v>1233.3770879999611</v>
      </c>
      <c r="U105" s="64">
        <f t="shared" ca="1" si="45"/>
        <v>41860.55390994902</v>
      </c>
      <c r="V105" s="64">
        <f t="shared" ca="1" si="45"/>
        <v>413.35926653597551</v>
      </c>
      <c r="W105" s="64">
        <f t="shared" ca="1" si="45"/>
        <v>4505.6890749999166</v>
      </c>
      <c r="X105" s="64">
        <f t="shared" ca="1" si="45"/>
        <v>1201.376026617806</v>
      </c>
      <c r="Y105" s="64">
        <f t="shared" ca="1" si="45"/>
        <v>0</v>
      </c>
      <c r="Z105" s="64">
        <f t="shared" ca="1" si="45"/>
        <v>18497.276040899716</v>
      </c>
      <c r="AA105" s="64">
        <f t="shared" ca="1" si="45"/>
        <v>46.207652000003165</v>
      </c>
      <c r="AB105" s="57">
        <f t="shared" ca="1" si="45"/>
        <v>8108.1456009996318</v>
      </c>
      <c r="AC105" s="65">
        <f t="shared" ca="1" si="45"/>
        <v>79538.983910752228</v>
      </c>
      <c r="AH105" s="42">
        <f t="shared" ca="1" si="31"/>
        <v>45954</v>
      </c>
      <c r="AI105" s="43">
        <f ca="1">_xll.BInterpol('Base IPCA'!$C$3:$C$13,'Base IPCA'!$E$3:$E$13,AH105,"Cubic","Extrapolate=Linear","MultiX=Average","Skip=True","Sort=True")</f>
        <v>11.39860293040293</v>
      </c>
      <c r="AJ105" s="43">
        <f ca="1">_xll.BInterpol('Base IPCA'!$C$3:$C$13,'Base IPCA'!$D$3:$D$13,AH105,"Cubic","Extrapolate=Linear","MultiX=Average","Skip=True","Sort=True")</f>
        <v>11.357458608058607</v>
      </c>
    </row>
    <row r="106" spans="14:36" ht="15.75" thickBot="1" x14ac:dyDescent="0.3">
      <c r="U106" s="140"/>
      <c r="AH106" s="42">
        <f t="shared" ca="1" si="31"/>
        <v>45955</v>
      </c>
      <c r="AI106" s="43">
        <f ca="1">_xll.BInterpol('Base IPCA'!$C$3:$C$13,'Base IPCA'!$E$3:$E$13,AH106,"Cubic","Extrapolate=Linear","MultiX=Average","Skip=True","Sort=True")</f>
        <v>11.394084615384614</v>
      </c>
      <c r="AJ106" s="43">
        <f ca="1">_xll.BInterpol('Base IPCA'!$C$3:$C$13,'Base IPCA'!$D$3:$D$13,AH106,"Cubic","Extrapolate=Linear","MultiX=Average","Skip=True","Sort=True")</f>
        <v>11.352992307692306</v>
      </c>
    </row>
    <row r="107" spans="14:36" ht="15.75" thickBot="1" x14ac:dyDescent="0.3">
      <c r="P107" s="45" t="s">
        <v>362</v>
      </c>
      <c r="Q107" s="48" t="str">
        <f t="shared" ref="Q107:AB107" si="46">Q2</f>
        <v>FIRF GERAES</v>
      </c>
      <c r="R107" s="49" t="str">
        <f t="shared" si="46"/>
        <v>FIRF GERAES 30</v>
      </c>
      <c r="S107" s="49" t="str">
        <f t="shared" si="46"/>
        <v>HORIZONTE</v>
      </c>
      <c r="T107" s="49" t="str">
        <f t="shared" si="46"/>
        <v>MANACA INFRA FIRF</v>
      </c>
      <c r="U107" s="49" t="str">
        <f t="shared" si="46"/>
        <v>BH FIRF INFRA</v>
      </c>
      <c r="V107" s="49" t="str">
        <f t="shared" si="46"/>
        <v>REAL FIM</v>
      </c>
      <c r="W107" s="49" t="str">
        <f t="shared" si="46"/>
        <v>RIO INFRA</v>
      </c>
      <c r="X107" s="49" t="str">
        <f t="shared" si="46"/>
        <v>JERA2026</v>
      </c>
      <c r="Y107" s="49" t="str">
        <f t="shared" si="46"/>
        <v>SANTANA</v>
      </c>
      <c r="Z107" s="49" t="str">
        <f t="shared" si="46"/>
        <v>BORDEAUX INFRA</v>
      </c>
      <c r="AA107" s="49" t="str">
        <f t="shared" si="46"/>
        <v>AF INVEST GERAES PREV</v>
      </c>
      <c r="AB107" s="50" t="str">
        <f t="shared" si="46"/>
        <v>TOPAZIO INFRA</v>
      </c>
      <c r="AC107" s="45" t="s">
        <v>159</v>
      </c>
      <c r="AH107" s="42">
        <f t="shared" ca="1" si="31"/>
        <v>45956</v>
      </c>
      <c r="AI107" s="43">
        <f ca="1">_xll.BInterpol('Base IPCA'!$C$3:$C$13,'Base IPCA'!$E$3:$E$13,AH107,"Cubic","Extrapolate=Linear","MultiX=Average","Skip=True","Sort=True")</f>
        <v>11.389566300366299</v>
      </c>
      <c r="AJ107" s="43">
        <f ca="1">_xll.BInterpol('Base IPCA'!$C$3:$C$13,'Base IPCA'!$D$3:$D$13,AH107,"Cubic","Extrapolate=Linear","MultiX=Average","Skip=True","Sort=True")</f>
        <v>11.348526007326006</v>
      </c>
    </row>
    <row r="108" spans="14:36" x14ac:dyDescent="0.25">
      <c r="P108" s="52" t="s">
        <v>177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7">SUM(Q108:AB108)</f>
        <v>#N/A</v>
      </c>
      <c r="AH108" s="42">
        <f t="shared" ca="1" si="31"/>
        <v>45957</v>
      </c>
      <c r="AI108" s="43">
        <f ca="1">_xll.BInterpol('Base IPCA'!$C$3:$C$13,'Base IPCA'!$E$3:$E$13,AH108,"Cubic","Extrapolate=Linear","MultiX=Average","Skip=True","Sort=True")</f>
        <v>11.385047985347985</v>
      </c>
      <c r="AJ108" s="43">
        <f ca="1">_xll.BInterpol('Base IPCA'!$C$3:$C$13,'Base IPCA'!$D$3:$D$13,AH108,"Cubic","Extrapolate=Linear","MultiX=Average","Skip=True","Sort=True")</f>
        <v>11.344059706959705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-114.74368622744805</v>
      </c>
      <c r="R109" s="16">
        <f ca="1">SUMIFS(Estratégia!$F:$F,Estratégia!$C:$C,R$107,Estratégia!$D:$D,$P109,Estratégia!$E:$E,"Hedge IPCA")*VLOOKUP($P109,$B$18:$M$26,12,0)</f>
        <v>-98.35173105209833</v>
      </c>
      <c r="S109" s="16">
        <f ca="1">SUMIFS(Estratégia!$F:$F,Estratégia!$C:$C,S$107,Estratégia!$D:$D,$P109,Estratégia!$E:$E,"Hedge IPCA")*VLOOKUP($P109,$B$18:$M$26,12,0)</f>
        <v>-278.66323798094527</v>
      </c>
      <c r="T109" s="16">
        <f ca="1">SUMIFS(Estratégia!$F:$F,Estratégia!$C:$C,T$107,Estratégia!$D:$D,$P109,Estratégia!$E:$E,"Hedge IPCA")*VLOOKUP($P109,$B$18:$M$26,12,0)</f>
        <v>-16.391955175349722</v>
      </c>
      <c r="U109" s="16">
        <f ca="1">SUMIFS(Estratégia!$F:$F,Estratégia!$C:$C,U$107,Estratégia!$D:$D,$P109,Estratégia!$E:$E,"Hedge IPCA")*VLOOKUP($P109,$B$18:$M$26,12,0)</f>
        <v>-573.71843113724026</v>
      </c>
      <c r="V109" s="16">
        <f ca="1">SUMIFS(Estratégia!$F:$F,Estratégia!$C:$C,V$107,Estratégia!$D:$D,$P109,Estratégia!$E:$E,"Hedge IPCA")*VLOOKUP($P109,$B$18:$M$26,12,0)</f>
        <v>-131.13564140279777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-524.54256561119109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-229.4873724548961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-163.91955175349722</v>
      </c>
      <c r="AC109" s="55">
        <f t="shared" ca="1" si="47"/>
        <v>-2130.9541727954638</v>
      </c>
      <c r="AH109" s="42">
        <f t="shared" ca="1" si="31"/>
        <v>45958</v>
      </c>
      <c r="AI109" s="43">
        <f ca="1">_xll.BInterpol('Base IPCA'!$C$3:$C$13,'Base IPCA'!$E$3:$E$13,AH109,"Cubic","Extrapolate=Linear","MultiX=Average","Skip=True","Sort=True")</f>
        <v>11.38052967032967</v>
      </c>
      <c r="AJ109" s="43">
        <f ca="1">_xll.BInterpol('Base IPCA'!$C$3:$C$13,'Base IPCA'!$D$3:$D$13,AH109,"Cubic","Extrapolate=Linear","MultiX=Average","Skip=True","Sort=True")</f>
        <v>11.339593406593405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-131.73321930851671</v>
      </c>
      <c r="R110" s="16">
        <f ca="1">SUMIFS(Estratégia!$F:$F,Estratégia!$C:$C,R$107,Estratégia!$D:$D,$P110,Estratégia!$E:$E,"Hedge IPCA")*VLOOKUP($P110,$B$18:$M$26,12,0)</f>
        <v>-105.38657544681337</v>
      </c>
      <c r="S110" s="16">
        <f ca="1">SUMIFS(Estratégia!$F:$F,Estratégia!$C:$C,S$107,Estratégia!$D:$D,$P110,Estratégia!$E:$E,"Hedge IPCA")*VLOOKUP($P110,$B$18:$M$26,12,0)</f>
        <v>-158.07986317022005</v>
      </c>
      <c r="T110" s="16">
        <f ca="1">SUMIFS(Estratégia!$F:$F,Estratégia!$C:$C,T$107,Estratégia!$D:$D,$P110,Estratégia!$E:$E,"Hedge IPCA")*VLOOKUP($P110,$B$18:$M$26,12,0)</f>
        <v>-26.346643861703342</v>
      </c>
      <c r="U110" s="16">
        <f ca="1">SUMIFS(Estratégia!$F:$F,Estratégia!$C:$C,U$107,Estratégia!$D:$D,$P110,Estratégia!$E:$E,"Hedge IPCA")*VLOOKUP($P110,$B$18:$M$26,12,0)</f>
        <v>-1290.9855492234637</v>
      </c>
      <c r="V110" s="16">
        <f ca="1">SUMIFS(Estratégia!$F:$F,Estratégia!$C:$C,V$107,Estratégia!$D:$D,$P110,Estratégia!$E:$E,"Hedge IPCA")*VLOOKUP($P110,$B$18:$M$26,12,0)</f>
        <v>-158.07986317022005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-553.27952109577018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-474.23958951066015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-316.1597263404401</v>
      </c>
      <c r="AC110" s="55">
        <f t="shared" ca="1" si="47"/>
        <v>-3214.2905511278077</v>
      </c>
      <c r="AH110" s="42">
        <f t="shared" ca="1" si="31"/>
        <v>45959</v>
      </c>
      <c r="AI110" s="43">
        <f ca="1">_xll.BInterpol('Base IPCA'!$C$3:$C$13,'Base IPCA'!$E$3:$E$13,AH110,"Cubic","Extrapolate=Linear","MultiX=Average","Skip=True","Sort=True")</f>
        <v>11.376011355311354</v>
      </c>
      <c r="AJ110" s="43">
        <f ca="1">_xll.BInterpol('Base IPCA'!$C$3:$C$13,'Base IPCA'!$D$3:$D$13,AH110,"Cubic","Extrapolate=Linear","MultiX=Average","Skip=True","Sort=True")</f>
        <v>11.335127106227104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-163.62358921172563</v>
      </c>
      <c r="R111" s="16">
        <f ca="1">SUMIFS(Estratégia!$F:$F,Estratégia!$C:$C,R$107,Estratégia!$D:$D,$P111,Estratégia!$E:$E,"Hedge IPCA")*VLOOKUP($P111,$B$18:$M$26,12,0)</f>
        <v>-163.62358921172563</v>
      </c>
      <c r="S111" s="16">
        <f ca="1">SUMIFS(Estratégia!$F:$F,Estratégia!$C:$C,S$107,Estratégia!$D:$D,$P111,Estratégia!$E:$E,"Hedge IPCA")*VLOOKUP($P111,$B$18:$M$26,12,0)</f>
        <v>-245.43538381758844</v>
      </c>
      <c r="T111" s="16">
        <f ca="1">SUMIFS(Estratégia!$F:$F,Estratégia!$C:$C,T$107,Estratégia!$D:$D,$P111,Estratégia!$E:$E,"Hedge IPCA")*VLOOKUP($P111,$B$18:$M$26,12,0)</f>
        <v>-163.62358921172563</v>
      </c>
      <c r="U111" s="16">
        <f ca="1">SUMIFS(Estratégia!$F:$F,Estratégia!$C:$C,U$107,Estratégia!$D:$D,$P111,Estratégia!$E:$E,"Hedge IPCA")*VLOOKUP($P111,$B$18:$M$26,12,0)</f>
        <v>-2249.8243516612274</v>
      </c>
      <c r="V111" s="16">
        <f ca="1">SUMIFS(Estratégia!$F:$F,Estratégia!$C:$C,V$107,Estratégia!$D:$D,$P111,Estratégia!$E:$E,"Hedge IPCA")*VLOOKUP($P111,$B$18:$M$26,12,0)</f>
        <v>-40.905897302931407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-40.905897302931407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-1022.6474325732852</v>
      </c>
      <c r="AA111" s="16">
        <f ca="1">SUMIFS(Estratégia!$F:$F,Estratégia!$C:$C,AA$107,Estratégia!$D:$D,$P111,Estratégia!$E:$E,"Hedge IPCA")*VLOOKUP($P111,$B$18:$M$26,12,0)</f>
        <v>-40.905897302931407</v>
      </c>
      <c r="AB111" s="16">
        <f ca="1">SUMIFS(Estratégia!$F:$F,Estratégia!$C:$C,AB$107,Estratégia!$D:$D,$P111,Estratégia!$E:$E,"Hedge IPCA")*VLOOKUP($P111,$B$18:$M$26,12,0)</f>
        <v>-736.30615145276533</v>
      </c>
      <c r="AC111" s="55">
        <f t="shared" ca="1" si="47"/>
        <v>-4867.8017790488375</v>
      </c>
      <c r="AH111" s="42">
        <f t="shared" ca="1" si="31"/>
        <v>45960</v>
      </c>
      <c r="AI111" s="43">
        <f ca="1">_xll.BInterpol('Base IPCA'!$C$3:$C$13,'Base IPCA'!$E$3:$E$13,AH111,"Cubic","Extrapolate=Linear","MultiX=Average","Skip=True","Sort=True")</f>
        <v>11.371493040293039</v>
      </c>
      <c r="AJ111" s="43">
        <f ca="1">_xll.BInterpol('Base IPCA'!$C$3:$C$13,'Base IPCA'!$D$3:$D$13,AH111,"Cubic","Extrapolate=Linear","MultiX=Average","Skip=True","Sort=True")</f>
        <v>11.330660805860804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-193.88896124251187</v>
      </c>
      <c r="R112" s="16">
        <f ca="1">SUMIFS(Estratégia!$F:$F,Estratégia!$C:$C,R$107,Estratégia!$D:$D,$P112,Estratégia!$E:$E,"Hedge IPCA")*VLOOKUP($P112,$B$18:$M$26,12,0)</f>
        <v>-193.88896124251187</v>
      </c>
      <c r="S112" s="16">
        <f ca="1">SUMIFS(Estratégia!$F:$F,Estratégia!$C:$C,S$107,Estratégia!$D:$D,$P112,Estratégia!$E:$E,"Hedge IPCA")*VLOOKUP($P112,$B$18:$M$26,12,0)</f>
        <v>-242.36120155313984</v>
      </c>
      <c r="T112" s="16">
        <f ca="1">SUMIFS(Estratégia!$F:$F,Estratégia!$C:$C,T$107,Estratégia!$D:$D,$P112,Estratégia!$E:$E,"Hedge IPCA")*VLOOKUP($P112,$B$18:$M$26,12,0)</f>
        <v>-290.8334418637678</v>
      </c>
      <c r="U112" s="16">
        <f ca="1">SUMIFS(Estratégia!$F:$F,Estratégia!$C:$C,U$107,Estratégia!$D:$D,$P112,Estratégia!$E:$E,"Hedge IPCA")*VLOOKUP($P112,$B$18:$M$26,12,0)</f>
        <v>-4071.6681860927492</v>
      </c>
      <c r="V112" s="16">
        <f ca="1">SUMIFS(Estratégia!$F:$F,Estratégia!$C:$C,V$107,Estratégia!$D:$D,$P112,Estratégia!$E:$E,"Hedge IPCA")*VLOOKUP($P112,$B$18:$M$26,12,0)</f>
        <v>-48.472240310627967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-48.472240310627967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-1890.4173721144907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-969.44480621255934</v>
      </c>
      <c r="AC112" s="55">
        <f t="shared" ref="AC112" ca="1" si="48">SUM(Q112:AB112)</f>
        <v>-7949.4474109429866</v>
      </c>
      <c r="AH112" s="42">
        <f t="shared" ca="1" si="31"/>
        <v>45961</v>
      </c>
      <c r="AI112" s="43">
        <f ca="1">_xll.BInterpol('Base IPCA'!$C$3:$C$13,'Base IPCA'!$E$3:$E$13,AH112,"Cubic","Extrapolate=Linear","MultiX=Average","Skip=True","Sort=True")</f>
        <v>11.366974725274725</v>
      </c>
      <c r="AJ112" s="43">
        <f ca="1">_xll.BInterpol('Base IPCA'!$C$3:$C$13,'Base IPCA'!$D$3:$D$13,AH112,"Cubic","Extrapolate=Linear","MultiX=Average","Skip=True","Sort=True")</f>
        <v>11.326194505494502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-414.53558816232544</v>
      </c>
      <c r="R113" s="16">
        <f ca="1">SUMIFS(Estratégia!$F:$F,Estratégia!$C:$C,R$107,Estratégia!$D:$D,$P113,Estratégia!$E:$E,"Hedge IPCA")*VLOOKUP($P113,$B$18:$M$26,12,0)</f>
        <v>-296.09684868737531</v>
      </c>
      <c r="S113" s="16">
        <f ca="1">SUMIFS(Estratégia!$F:$F,Estratégia!$C:$C,S$107,Estratégia!$D:$D,$P113,Estratégia!$E:$E,"Hedge IPCA")*VLOOKUP($P113,$B$18:$M$26,12,0)</f>
        <v>-473.7549578998005</v>
      </c>
      <c r="T113" s="16">
        <f ca="1">SUMIFS(Estratégia!$F:$F,Estratégia!$C:$C,T$107,Estratégia!$D:$D,$P113,Estratégia!$E:$E,"Hedge IPCA")*VLOOKUP($P113,$B$18:$M$26,12,0)</f>
        <v>-592.19369737475063</v>
      </c>
      <c r="U113" s="16">
        <f ca="1">SUMIFS(Estratégia!$F:$F,Estratégia!$C:$C,U$107,Estratégia!$D:$D,$P113,Estratégia!$E:$E,"Hedge IPCA")*VLOOKUP($P113,$B$18:$M$26,12,0)</f>
        <v>-11666.215838282587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-59.219369737475063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-4678.33020926053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-2724.0910079238529</v>
      </c>
      <c r="AC113" s="55">
        <f t="shared" ca="1" si="47"/>
        <v>-20904.437517328697</v>
      </c>
      <c r="AH113" s="42">
        <f t="shared" ca="1" si="31"/>
        <v>45962</v>
      </c>
      <c r="AI113" s="43">
        <f ca="1">_xll.BInterpol('Base IPCA'!$C$3:$C$13,'Base IPCA'!$E$3:$E$13,AH113,"Cubic","Extrapolate=Linear","MultiX=Average","Skip=True","Sort=True")</f>
        <v>11.36245641025641</v>
      </c>
      <c r="AJ113" s="43">
        <f ca="1">_xll.BInterpol('Base IPCA'!$C$3:$C$13,'Base IPCA'!$D$3:$D$13,AH113,"Cubic","Extrapolate=Linear","MultiX=Average","Skip=True","Sort=True")</f>
        <v>11.321728205128203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-72.112912546508596</v>
      </c>
      <c r="U114" s="16">
        <f ca="1">SUMIFS(Estratégia!$F:$F,Estratégia!$C:$C,U$107,Estratégia!$D:$D,$P114,Estratégia!$E:$E,"Hedge IPCA")*VLOOKUP($P114,$B$18:$M$26,12,0)</f>
        <v>-6706.5008668252995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-3100.8552394998696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-2307.6132014882751</v>
      </c>
      <c r="AC114" s="55">
        <f t="shared" ref="AC114" ca="1" si="49">SUM(Q114:AB114)</f>
        <v>-12187.082220359953</v>
      </c>
      <c r="AH114" s="42">
        <f t="shared" ca="1" si="31"/>
        <v>45963</v>
      </c>
      <c r="AI114" s="43">
        <f ca="1">_xll.BInterpol('Base IPCA'!$C$3:$C$13,'Base IPCA'!$E$3:$E$13,AH114,"Cubic","Extrapolate=Linear","MultiX=Average","Skip=True","Sort=True")</f>
        <v>11.357938095238094</v>
      </c>
      <c r="AJ114" s="43">
        <f ca="1">_xll.BInterpol('Base IPCA'!$C$3:$C$13,'Base IPCA'!$D$3:$D$13,AH114,"Cubic","Extrapolate=Linear","MultiX=Average","Skip=True","Sort=True")</f>
        <v>11.317261904761903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-84.164062461029971</v>
      </c>
      <c r="U115" s="16">
        <f ca="1">SUMIFS(Estratégia!$F:$F,Estratégia!$C:$C,U$107,Estratégia!$D:$D,$P115,Estratégia!$E:$E,"Hedge IPCA")*VLOOKUP($P115,$B$18:$M$26,12,0)</f>
        <v>-6143.9765596551879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-3619.0546858242888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-1935.7734366036893</v>
      </c>
      <c r="AC115" s="55">
        <f t="shared" ca="1" si="47"/>
        <v>-11782.968744544196</v>
      </c>
      <c r="AH115" s="42">
        <f t="shared" ca="1" si="31"/>
        <v>45964</v>
      </c>
      <c r="AI115" s="43">
        <f ca="1">_xll.BInterpol('Base IPCA'!$C$3:$C$13,'Base IPCA'!$E$3:$E$13,AH115,"Cubic","Extrapolate=Linear","MultiX=Average","Skip=True","Sort=True")</f>
        <v>11.353419780219779</v>
      </c>
      <c r="AJ115" s="43">
        <f ca="1">_xll.BInterpol('Base IPCA'!$C$3:$C$13,'Base IPCA'!$D$3:$D$13,AH115,"Cubic","Extrapolate=Linear","MultiX=Average","Skip=True","Sort=True")</f>
        <v>11.312795604395603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-4804.280355879906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-1812.9359833509079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-815.82119250790856</v>
      </c>
      <c r="AC116" s="56">
        <f t="shared" ca="1" si="47"/>
        <v>-7433.0375317387225</v>
      </c>
      <c r="AH116" s="42">
        <f t="shared" ca="1" si="31"/>
        <v>45965</v>
      </c>
      <c r="AI116" s="43">
        <f ca="1">_xll.BInterpol('Base IPCA'!$C$3:$C$13,'Base IPCA'!$E$3:$E$13,AH116,"Cubic","Extrapolate=Linear","MultiX=Average","Skip=True","Sort=True")</f>
        <v>11.348901465201465</v>
      </c>
      <c r="AJ116" s="43">
        <f ca="1">_xll.BInterpol('Base IPCA'!$C$3:$C$13,'Base IPCA'!$D$3:$D$13,AH116,"Cubic","Extrapolate=Linear","MultiX=Average","Skip=True","Sort=True")</f>
        <v>11.308329304029302</v>
      </c>
    </row>
    <row r="117" spans="15:36" ht="15.75" thickBot="1" x14ac:dyDescent="0.3">
      <c r="Q117" s="66" t="e">
        <f t="shared" ref="Q117:AC117" si="50">SUM(Q108:Q116)</f>
        <v>#N/A</v>
      </c>
      <c r="R117" s="67" t="e">
        <f t="shared" si="50"/>
        <v>#N/A</v>
      </c>
      <c r="S117" s="67" t="e">
        <f t="shared" si="50"/>
        <v>#N/A</v>
      </c>
      <c r="T117" s="67" t="e">
        <f t="shared" si="50"/>
        <v>#N/A</v>
      </c>
      <c r="U117" s="67" t="e">
        <f t="shared" si="50"/>
        <v>#N/A</v>
      </c>
      <c r="V117" s="67" t="e">
        <f t="shared" si="50"/>
        <v>#N/A</v>
      </c>
      <c r="W117" s="67" t="e">
        <f t="shared" si="50"/>
        <v>#N/A</v>
      </c>
      <c r="X117" s="67" t="e">
        <f t="shared" si="50"/>
        <v>#N/A</v>
      </c>
      <c r="Y117" s="67" t="e">
        <f t="shared" si="50"/>
        <v>#N/A</v>
      </c>
      <c r="Z117" s="67" t="e">
        <f t="shared" si="50"/>
        <v>#N/A</v>
      </c>
      <c r="AA117" s="67" t="e">
        <f t="shared" si="50"/>
        <v>#N/A</v>
      </c>
      <c r="AB117" s="68" t="e">
        <f t="shared" si="50"/>
        <v>#N/A</v>
      </c>
      <c r="AC117" s="65" t="e">
        <f t="shared" si="50"/>
        <v>#N/A</v>
      </c>
      <c r="AH117" s="42">
        <f t="shared" ca="1" si="31"/>
        <v>45966</v>
      </c>
      <c r="AI117" s="43">
        <f ca="1">_xll.BInterpol('Base IPCA'!$C$3:$C$13,'Base IPCA'!$E$3:$E$13,AH117,"Cubic","Extrapolate=Linear","MultiX=Average","Skip=True","Sort=True")</f>
        <v>11.344383150183148</v>
      </c>
      <c r="AJ117" s="43">
        <f ca="1">_xll.BInterpol('Base IPCA'!$C$3:$C$13,'Base IPCA'!$D$3:$D$13,AH117,"Cubic","Extrapolate=Linear","MultiX=Average","Skip=True","Sort=True")</f>
        <v>11.303863003663002</v>
      </c>
    </row>
    <row r="118" spans="15:36" ht="15.75" thickBot="1" x14ac:dyDescent="0.3">
      <c r="Q118" s="3">
        <f t="shared" ref="Q118:AB118" ca="1" si="51">+IFERROR(Q117/Q105,0)</f>
        <v>0</v>
      </c>
      <c r="R118" s="3">
        <f t="shared" ca="1" si="51"/>
        <v>0</v>
      </c>
      <c r="S118" s="3">
        <f t="shared" ca="1" si="51"/>
        <v>0</v>
      </c>
      <c r="T118" s="3">
        <f t="shared" ca="1" si="51"/>
        <v>0</v>
      </c>
      <c r="U118" s="3">
        <f t="shared" ca="1" si="51"/>
        <v>0</v>
      </c>
      <c r="V118" s="3">
        <f t="shared" ca="1" si="51"/>
        <v>0</v>
      </c>
      <c r="W118" s="3">
        <f t="shared" ca="1" si="51"/>
        <v>0</v>
      </c>
      <c r="X118" s="3">
        <f t="shared" ca="1" si="51"/>
        <v>0</v>
      </c>
      <c r="Y118" s="3">
        <f t="shared" ca="1" si="51"/>
        <v>0</v>
      </c>
      <c r="Z118" s="3">
        <f t="shared" ca="1" si="51"/>
        <v>0</v>
      </c>
      <c r="AA118" s="3">
        <f t="shared" ca="1" si="51"/>
        <v>0</v>
      </c>
      <c r="AB118" s="3">
        <f t="shared" ca="1" si="51"/>
        <v>0</v>
      </c>
      <c r="AH118" s="42">
        <f t="shared" ca="1" si="31"/>
        <v>45967</v>
      </c>
      <c r="AI118" s="43">
        <f ca="1">_xll.BInterpol('Base IPCA'!$C$3:$C$13,'Base IPCA'!$E$3:$E$13,AH118,"Cubic","Extrapolate=Linear","MultiX=Average","Skip=True","Sort=True")</f>
        <v>11.339864835164834</v>
      </c>
      <c r="AJ118" s="43">
        <f ca="1">_xll.BInterpol('Base IPCA'!$C$3:$C$13,'Base IPCA'!$D$3:$D$13,AH118,"Cubic","Extrapolate=Linear","MultiX=Average","Skip=True","Sort=True")</f>
        <v>11.299396703296701</v>
      </c>
    </row>
    <row r="119" spans="15:36" ht="15.75" thickBot="1" x14ac:dyDescent="0.3">
      <c r="P119" s="69" t="s">
        <v>226</v>
      </c>
      <c r="Q119" s="63" t="e">
        <f t="shared" ref="Q119:AB119" ca="1" si="52">+Q117+Q105</f>
        <v>#N/A</v>
      </c>
      <c r="R119" s="64" t="e">
        <f t="shared" ca="1" si="52"/>
        <v>#N/A</v>
      </c>
      <c r="S119" s="64" t="e">
        <f t="shared" ca="1" si="52"/>
        <v>#N/A</v>
      </c>
      <c r="T119" s="64" t="e">
        <f t="shared" ca="1" si="52"/>
        <v>#N/A</v>
      </c>
      <c r="U119" s="64" t="e">
        <f t="shared" ca="1" si="52"/>
        <v>#N/A</v>
      </c>
      <c r="V119" s="64" t="e">
        <f t="shared" ca="1" si="52"/>
        <v>#N/A</v>
      </c>
      <c r="W119" s="64" t="e">
        <f t="shared" ca="1" si="52"/>
        <v>#N/A</v>
      </c>
      <c r="X119" s="64" t="e">
        <f t="shared" ca="1" si="52"/>
        <v>#N/A</v>
      </c>
      <c r="Y119" s="64" t="e">
        <f t="shared" ca="1" si="52"/>
        <v>#N/A</v>
      </c>
      <c r="Z119" s="64" t="e">
        <f t="shared" ca="1" si="52"/>
        <v>#N/A</v>
      </c>
      <c r="AA119" s="64" t="e">
        <f t="shared" ca="1" si="52"/>
        <v>#N/A</v>
      </c>
      <c r="AB119" s="57" t="e">
        <f t="shared" ca="1" si="52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45968</v>
      </c>
      <c r="AI120" s="43">
        <f ca="1">_xll.BInterpol('Base IPCA'!$C$3:$C$13,'Base IPCA'!$E$3:$E$13,AH120,"Cubic","Extrapolate=Linear","MultiX=Average","Skip=True","Sort=True")</f>
        <v>11.335346520146519</v>
      </c>
      <c r="AJ120" s="43">
        <f ca="1">_xll.BInterpol('Base IPCA'!$C$3:$C$13,'Base IPCA'!$D$3:$D$13,AH120,"Cubic","Extrapolate=Linear","MultiX=Average","Skip=True","Sort=True")</f>
        <v>11.294930402930401</v>
      </c>
    </row>
    <row r="121" spans="15:36" ht="15.75" thickBot="1" x14ac:dyDescent="0.3">
      <c r="P121" s="69"/>
      <c r="Q121" s="48" t="str">
        <f t="shared" ref="Q121:AA121" si="53">Q$2</f>
        <v>FIRF GERAES</v>
      </c>
      <c r="R121" s="49" t="str">
        <f t="shared" si="53"/>
        <v>FIRF GERAES 30</v>
      </c>
      <c r="S121" s="49" t="str">
        <f t="shared" si="53"/>
        <v>HORIZONTE</v>
      </c>
      <c r="T121" s="49" t="str">
        <f t="shared" si="53"/>
        <v>MANACA INFRA FIRF</v>
      </c>
      <c r="U121" s="49" t="str">
        <f t="shared" si="53"/>
        <v>BH FIRF INFRA</v>
      </c>
      <c r="V121" s="49" t="str">
        <f t="shared" si="53"/>
        <v>REAL FIM</v>
      </c>
      <c r="W121" s="49" t="str">
        <f>W$2</f>
        <v>RIO INFRA</v>
      </c>
      <c r="X121" s="49" t="str">
        <f t="shared" si="53"/>
        <v>JERA2026</v>
      </c>
      <c r="Y121" s="49" t="str">
        <f t="shared" si="53"/>
        <v>SANTANA</v>
      </c>
      <c r="Z121" s="49" t="str">
        <f t="shared" si="53"/>
        <v>BORDEAUX INFRA</v>
      </c>
      <c r="AA121" s="49" t="str">
        <f t="shared" si="53"/>
        <v>AF INVEST GERAES PREV</v>
      </c>
      <c r="AB121" s="50" t="str">
        <f>AB$2</f>
        <v>TOPAZIO INFRA</v>
      </c>
      <c r="AC121" s="45" t="s">
        <v>159</v>
      </c>
      <c r="AH121" s="42">
        <f t="shared" ca="1" si="31"/>
        <v>45969</v>
      </c>
      <c r="AI121" s="43">
        <f ca="1">_xll.BInterpol('Base IPCA'!$C$3:$C$13,'Base IPCA'!$E$3:$E$13,AH121,"Cubic","Extrapolate=Linear","MultiX=Average","Skip=True","Sort=True")</f>
        <v>11.330828205128205</v>
      </c>
      <c r="AJ121" s="43">
        <f ca="1">_xll.BInterpol('Base IPCA'!$C$3:$C$13,'Base IPCA'!$D$3:$D$13,AH121,"Cubic","Extrapolate=Linear","MultiX=Average","Skip=True","Sort=True")</f>
        <v>11.290464102564101</v>
      </c>
    </row>
    <row r="122" spans="15:36" ht="15.75" thickBot="1" x14ac:dyDescent="0.3">
      <c r="P122" s="45" t="s">
        <v>216</v>
      </c>
      <c r="Q122" s="67" t="e">
        <f t="shared" ref="Q122:AB122" ca="1" si="54">+Q105+Q117</f>
        <v>#N/A</v>
      </c>
      <c r="R122" s="67" t="e">
        <f t="shared" ca="1" si="54"/>
        <v>#N/A</v>
      </c>
      <c r="S122" s="67" t="e">
        <f t="shared" ca="1" si="54"/>
        <v>#N/A</v>
      </c>
      <c r="T122" s="67" t="e">
        <f t="shared" ca="1" si="54"/>
        <v>#N/A</v>
      </c>
      <c r="U122" s="67" t="e">
        <f t="shared" ca="1" si="54"/>
        <v>#N/A</v>
      </c>
      <c r="V122" s="67" t="e">
        <f t="shared" ca="1" si="54"/>
        <v>#N/A</v>
      </c>
      <c r="W122" s="67" t="e">
        <f t="shared" ca="1" si="54"/>
        <v>#N/A</v>
      </c>
      <c r="X122" s="67" t="e">
        <f t="shared" ca="1" si="54"/>
        <v>#N/A</v>
      </c>
      <c r="Y122" s="67" t="e">
        <f t="shared" ca="1" si="54"/>
        <v>#N/A</v>
      </c>
      <c r="Z122" s="67" t="e">
        <f t="shared" ca="1" si="54"/>
        <v>#N/A</v>
      </c>
      <c r="AA122" s="67" t="e">
        <f t="shared" ca="1" si="54"/>
        <v>#N/A</v>
      </c>
      <c r="AB122" s="67" t="e">
        <f t="shared" ca="1" si="54"/>
        <v>#N/A</v>
      </c>
      <c r="AC122" s="65" t="e">
        <f ca="1">SUM(Q122:AB122)</f>
        <v>#N/A</v>
      </c>
      <c r="AH122" s="42">
        <f t="shared" ca="1" si="31"/>
        <v>45970</v>
      </c>
      <c r="AI122" s="43">
        <f ca="1">_xll.BInterpol('Base IPCA'!$C$3:$C$13,'Base IPCA'!$E$3:$E$13,AH122,"Cubic","Extrapolate=Linear","MultiX=Average","Skip=True","Sort=True")</f>
        <v>11.32630989010989</v>
      </c>
      <c r="AJ122" s="43">
        <f ca="1">_xll.BInterpol('Base IPCA'!$C$3:$C$13,'Base IPCA'!$D$3:$D$13,AH122,"Cubic","Extrapolate=Linear","MultiX=Average","Skip=True","Sort=True")</f>
        <v>11.2859978021978</v>
      </c>
    </row>
    <row r="123" spans="15:36" x14ac:dyDescent="0.25">
      <c r="O123" s="12"/>
      <c r="P123" s="2" t="s">
        <v>78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1"/>
        <v>45971</v>
      </c>
      <c r="AI123" s="43">
        <f ca="1">_xll.BInterpol('Base IPCA'!$C$3:$C$13,'Base IPCA'!$E$3:$E$13,AH123,"Cubic","Extrapolate=Linear","MultiX=Average","Skip=True","Sort=True")</f>
        <v>11.321791575091574</v>
      </c>
      <c r="AJ123" s="43">
        <f ca="1">_xll.BInterpol('Base IPCA'!$C$3:$C$13,'Base IPCA'!$D$3:$D$13,AH123,"Cubic","Extrapolate=Linear","MultiX=Average","Skip=True","Sort=True")</f>
        <v>11.2815315018315</v>
      </c>
    </row>
    <row r="124" spans="15:36" x14ac:dyDescent="0.25">
      <c r="P124" s="34" t="s">
        <v>217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1"/>
        <v>45972</v>
      </c>
      <c r="AI124" s="43">
        <f ca="1">_xll.BInterpol('Base IPCA'!$C$3:$C$13,'Base IPCA'!$E$3:$E$13,AH124,"Cubic","Extrapolate=Linear","MultiX=Average","Skip=True","Sort=True")</f>
        <v>11.317273260073259</v>
      </c>
      <c r="AJ124" s="43">
        <f ca="1">_xll.BInterpol('Base IPCA'!$C$3:$C$13,'Base IPCA'!$D$3:$D$13,AH124,"Cubic","Extrapolate=Linear","MultiX=Average","Skip=True","Sort=True")</f>
        <v>11.277065201465199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1"/>
        <v>45973</v>
      </c>
      <c r="AI125" s="43">
        <f ca="1">_xll.BInterpol('Base IPCA'!$C$3:$C$13,'Base IPCA'!$E$3:$E$13,AH125,"Cubic","Extrapolate=Linear","MultiX=Average","Skip=True","Sort=True")</f>
        <v>11.312754945054944</v>
      </c>
      <c r="AJ125" s="43">
        <f ca="1">_xll.BInterpol('Base IPCA'!$C$3:$C$13,'Base IPCA'!$D$3:$D$13,AH125,"Cubic","Extrapolate=Linear","MultiX=Average","Skip=True","Sort=True")</f>
        <v>11.272598901098899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1"/>
        <v>45974</v>
      </c>
      <c r="AI126" s="43">
        <f ca="1">_xll.BInterpol('Base IPCA'!$C$3:$C$13,'Base IPCA'!$E$3:$E$13,AH126,"Cubic","Extrapolate=Linear","MultiX=Average","Skip=True","Sort=True")</f>
        <v>11.308236630036628</v>
      </c>
      <c r="AJ126" s="43">
        <f ca="1">_xll.BInterpol('Base IPCA'!$C$3:$C$13,'Base IPCA'!$D$3:$D$13,AH126,"Cubic","Extrapolate=Linear","MultiX=Average","Skip=True","Sort=True")</f>
        <v>11.268132600732599</v>
      </c>
    </row>
    <row r="127" spans="15:36" x14ac:dyDescent="0.25">
      <c r="Q127" s="5"/>
      <c r="R127" s="140"/>
      <c r="S127" s="5"/>
      <c r="U127" s="162"/>
      <c r="AH127" s="42">
        <f t="shared" ca="1" si="31"/>
        <v>45975</v>
      </c>
      <c r="AI127" s="43">
        <f ca="1">_xll.BInterpol('Base IPCA'!$C$3:$C$13,'Base IPCA'!$E$3:$E$13,AH127,"Cubic","Extrapolate=Linear","MultiX=Average","Skip=True","Sort=True")</f>
        <v>11.303718315018314</v>
      </c>
      <c r="AJ127" s="43">
        <f ca="1">_xll.BInterpol('Base IPCA'!$C$3:$C$13,'Base IPCA'!$D$3:$D$13,AH127,"Cubic","Extrapolate=Linear","MultiX=Average","Skip=True","Sort=True")</f>
        <v>11.263666300366298</v>
      </c>
    </row>
    <row r="128" spans="15:36" x14ac:dyDescent="0.25">
      <c r="Q128" s="5"/>
      <c r="R128" s="5"/>
      <c r="AG128"/>
      <c r="AH128" s="42">
        <f t="shared" ca="1" si="31"/>
        <v>45976</v>
      </c>
      <c r="AI128" s="43">
        <f ca="1">_xll.BInterpol('Base IPCA'!$C$3:$C$13,'Base IPCA'!$E$3:$E$13,AH128,"Cubic","Extrapolate=Linear","MultiX=Average","Skip=True","Sort=True")</f>
        <v>11.299199999999999</v>
      </c>
      <c r="AJ128" s="43">
        <f ca="1">_xll.BInterpol('Base IPCA'!$C$3:$C$13,'Base IPCA'!$D$3:$D$13,AH128,"Cubic","Extrapolate=Linear","MultiX=Average","Skip=True","Sort=True")</f>
        <v>11.259199999999998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5">S121</f>
        <v>HORIZONTE</v>
      </c>
      <c r="T130" s="49" t="str">
        <f t="shared" si="55"/>
        <v>MANACA INFRA FIRF</v>
      </c>
      <c r="U130" s="49" t="str">
        <f t="shared" si="55"/>
        <v>BH FIRF INFRA</v>
      </c>
      <c r="V130" s="49" t="str">
        <f t="shared" si="55"/>
        <v>REAL FIM</v>
      </c>
      <c r="W130" s="49" t="str">
        <f t="shared" si="55"/>
        <v>RIO INFRA</v>
      </c>
      <c r="X130" s="49" t="str">
        <f t="shared" si="55"/>
        <v>JERA2026</v>
      </c>
      <c r="Y130" s="49" t="str">
        <f t="shared" si="55"/>
        <v>SANTANA</v>
      </c>
      <c r="Z130" s="49" t="str">
        <f>Z121</f>
        <v>BORDEAUX INFRA</v>
      </c>
      <c r="AA130" s="49" t="str">
        <f t="shared" si="55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1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6">SUMIF($O$55:$O$104,$P131,Q$55:Q$104)</f>
        <v>57.856337999997493</v>
      </c>
      <c r="R131" s="16">
        <f t="shared" si="56"/>
        <v>52.679465999997717</v>
      </c>
      <c r="S131" s="16">
        <f t="shared" si="56"/>
        <v>136.89950399999407</v>
      </c>
      <c r="T131" s="16">
        <f t="shared" si="56"/>
        <v>0</v>
      </c>
      <c r="U131" s="16">
        <f t="shared" si="56"/>
        <v>0</v>
      </c>
      <c r="V131" s="16">
        <f t="shared" si="56"/>
        <v>8.2446479999996427</v>
      </c>
      <c r="W131" s="16">
        <f t="shared" si="56"/>
        <v>0</v>
      </c>
      <c r="X131" s="16">
        <f t="shared" si="56"/>
        <v>91.314269999996043</v>
      </c>
      <c r="Y131" s="16">
        <f t="shared" si="56"/>
        <v>0</v>
      </c>
      <c r="Z131" s="16">
        <f t="shared" si="56"/>
        <v>0</v>
      </c>
      <c r="AA131" s="16">
        <f t="shared" si="56"/>
        <v>1.1983499999999481</v>
      </c>
      <c r="AB131" s="16">
        <f t="shared" si="56"/>
        <v>7.7653079999996635</v>
      </c>
      <c r="AC131" s="55">
        <f t="shared" ref="AC131:AC139" si="57">SUM(Q131:AB131)</f>
        <v>355.95788399998457</v>
      </c>
      <c r="AE131" s="2"/>
      <c r="AG131"/>
      <c r="AH131" s="42" t="e">
        <f t="shared" si="31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6"/>
        <v>0</v>
      </c>
      <c r="R132" s="16">
        <f t="shared" ca="1" si="56"/>
        <v>0</v>
      </c>
      <c r="S132" s="16">
        <f t="shared" ca="1" si="56"/>
        <v>627.16394275021003</v>
      </c>
      <c r="T132" s="16">
        <f t="shared" ca="1" si="56"/>
        <v>0</v>
      </c>
      <c r="U132" s="16">
        <f t="shared" ca="1" si="56"/>
        <v>354.65057975003583</v>
      </c>
      <c r="V132" s="16">
        <f t="shared" ca="1" si="56"/>
        <v>214.18139922745917</v>
      </c>
      <c r="W132" s="16">
        <f t="shared" ca="1" si="56"/>
        <v>0</v>
      </c>
      <c r="X132" s="16">
        <f t="shared" ca="1" si="56"/>
        <v>500.56887938374302</v>
      </c>
      <c r="Y132" s="16">
        <f t="shared" ca="1" si="56"/>
        <v>0</v>
      </c>
      <c r="Z132" s="16">
        <f t="shared" ca="1" si="56"/>
        <v>26.169392000010692</v>
      </c>
      <c r="AA132" s="16">
        <f t="shared" ca="1" si="56"/>
        <v>7.889302000003223</v>
      </c>
      <c r="AB132" s="16">
        <f t="shared" ca="1" si="56"/>
        <v>100.84883199984192</v>
      </c>
      <c r="AC132" s="55">
        <f t="shared" ca="1" si="57"/>
        <v>1831.4723271113039</v>
      </c>
      <c r="AE132" s="2"/>
      <c r="AG132"/>
      <c r="AH132" s="42" t="e">
        <f t="shared" si="31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6"/>
        <v>0</v>
      </c>
      <c r="R133" s="16">
        <f t="shared" ca="1" si="56"/>
        <v>0</v>
      </c>
      <c r="S133" s="16">
        <f t="shared" ca="1" si="56"/>
        <v>0</v>
      </c>
      <c r="T133" s="16">
        <f t="shared" ca="1" si="56"/>
        <v>0</v>
      </c>
      <c r="U133" s="16">
        <f t="shared" ca="1" si="56"/>
        <v>1344.909822499802</v>
      </c>
      <c r="V133" s="16">
        <f t="shared" ca="1" si="56"/>
        <v>131.73321930851671</v>
      </c>
      <c r="W133" s="16">
        <f t="shared" ca="1" si="56"/>
        <v>0</v>
      </c>
      <c r="X133" s="16">
        <f t="shared" ca="1" si="56"/>
        <v>526.93287723406684</v>
      </c>
      <c r="Y133" s="16">
        <f t="shared" ca="1" si="56"/>
        <v>0</v>
      </c>
      <c r="Z133" s="16">
        <f t="shared" ca="1" si="56"/>
        <v>345.50183749994403</v>
      </c>
      <c r="AA133" s="16">
        <f t="shared" ca="1" si="56"/>
        <v>0</v>
      </c>
      <c r="AB133" s="16">
        <f t="shared" ca="1" si="56"/>
        <v>230.08554799996273</v>
      </c>
      <c r="AC133" s="55">
        <f t="shared" ca="1" si="57"/>
        <v>2579.1633045422923</v>
      </c>
      <c r="AE133" s="2"/>
      <c r="AG133"/>
      <c r="AH133" s="42" t="e">
        <f t="shared" si="31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6"/>
        <v>873.6</v>
      </c>
      <c r="R134" s="16">
        <f t="shared" si="56"/>
        <v>789.12</v>
      </c>
      <c r="S134" s="16">
        <f t="shared" si="56"/>
        <v>1135.68</v>
      </c>
      <c r="T134" s="16">
        <f t="shared" si="56"/>
        <v>0</v>
      </c>
      <c r="U134" s="16">
        <f t="shared" si="56"/>
        <v>4672.3343360999206</v>
      </c>
      <c r="V134" s="16">
        <f t="shared" si="56"/>
        <v>59.2</v>
      </c>
      <c r="W134" s="16">
        <f t="shared" si="56"/>
        <v>129.82888099999161</v>
      </c>
      <c r="X134" s="16">
        <f t="shared" si="56"/>
        <v>82.56</v>
      </c>
      <c r="Y134" s="16">
        <f t="shared" si="56"/>
        <v>0</v>
      </c>
      <c r="Z134" s="16">
        <f t="shared" si="56"/>
        <v>1467.6539934999707</v>
      </c>
      <c r="AA134" s="16">
        <f t="shared" si="56"/>
        <v>37.119999999999997</v>
      </c>
      <c r="AB134" s="16">
        <f t="shared" si="56"/>
        <v>1109.3261589999861</v>
      </c>
      <c r="AC134" s="55">
        <f t="shared" si="57"/>
        <v>10356.423369599868</v>
      </c>
      <c r="AE134" s="2"/>
      <c r="AG134"/>
      <c r="AH134" s="42" t="e">
        <f t="shared" ref="AH134:AH197" si="58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6"/>
        <v>0</v>
      </c>
      <c r="R135" s="16">
        <f t="shared" si="56"/>
        <v>0</v>
      </c>
      <c r="S135" s="16">
        <f t="shared" si="56"/>
        <v>0</v>
      </c>
      <c r="T135" s="16">
        <f t="shared" si="56"/>
        <v>285.16333799996914</v>
      </c>
      <c r="U135" s="16">
        <f t="shared" si="56"/>
        <v>2872.9220949998053</v>
      </c>
      <c r="V135" s="16">
        <f t="shared" si="56"/>
        <v>0</v>
      </c>
      <c r="W135" s="16">
        <f t="shared" si="56"/>
        <v>0</v>
      </c>
      <c r="X135" s="16">
        <f t="shared" si="56"/>
        <v>0</v>
      </c>
      <c r="Y135" s="16">
        <f t="shared" si="56"/>
        <v>0</v>
      </c>
      <c r="Z135" s="16">
        <f t="shared" si="56"/>
        <v>905.87896199993565</v>
      </c>
      <c r="AA135" s="16">
        <f t="shared" si="56"/>
        <v>0</v>
      </c>
      <c r="AB135" s="16">
        <f t="shared" si="56"/>
        <v>601.83380999995734</v>
      </c>
      <c r="AC135" s="55">
        <f>SUM(Q135:AB135)</f>
        <v>4665.7982049996681</v>
      </c>
      <c r="AE135" s="2"/>
      <c r="AG135"/>
      <c r="AH135" s="42" t="e">
        <f t="shared" si="58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6"/>
        <v>0</v>
      </c>
      <c r="R136" s="16">
        <f t="shared" si="56"/>
        <v>0</v>
      </c>
      <c r="S136" s="16">
        <f t="shared" si="56"/>
        <v>0</v>
      </c>
      <c r="T136" s="16">
        <f t="shared" si="56"/>
        <v>948.21374999999193</v>
      </c>
      <c r="U136" s="16">
        <f t="shared" si="56"/>
        <v>14224.278879499998</v>
      </c>
      <c r="V136" s="16">
        <f t="shared" si="56"/>
        <v>0</v>
      </c>
      <c r="W136" s="16">
        <f t="shared" si="56"/>
        <v>1979.7512100000415</v>
      </c>
      <c r="X136" s="16">
        <f t="shared" si="56"/>
        <v>0</v>
      </c>
      <c r="Y136" s="16">
        <f t="shared" si="56"/>
        <v>0</v>
      </c>
      <c r="Z136" s="16">
        <f t="shared" si="56"/>
        <v>6335.9778490000463</v>
      </c>
      <c r="AA136" s="16">
        <f t="shared" si="56"/>
        <v>0</v>
      </c>
      <c r="AB136" s="16">
        <f t="shared" si="56"/>
        <v>3200.407698999978</v>
      </c>
      <c r="AC136" s="55">
        <f>SUM(Q136:AB136)</f>
        <v>26688.629387500056</v>
      </c>
      <c r="AE136" s="2"/>
      <c r="AG136"/>
      <c r="AH136" s="42" t="e">
        <f t="shared" si="58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6"/>
        <v>0</v>
      </c>
      <c r="R137" s="16">
        <f t="shared" si="56"/>
        <v>0</v>
      </c>
      <c r="S137" s="16">
        <f t="shared" si="56"/>
        <v>0</v>
      </c>
      <c r="T137" s="16">
        <f t="shared" si="56"/>
        <v>0</v>
      </c>
      <c r="U137" s="16">
        <f t="shared" si="56"/>
        <v>5622.9781300998256</v>
      </c>
      <c r="V137" s="16">
        <f t="shared" si="56"/>
        <v>0</v>
      </c>
      <c r="W137" s="16">
        <f t="shared" si="56"/>
        <v>651.49966199996118</v>
      </c>
      <c r="X137" s="16">
        <f t="shared" si="56"/>
        <v>0</v>
      </c>
      <c r="Y137" s="16">
        <f t="shared" si="56"/>
        <v>0</v>
      </c>
      <c r="Z137" s="16">
        <f t="shared" si="56"/>
        <v>2991.3444708999991</v>
      </c>
      <c r="AA137" s="16">
        <f t="shared" si="56"/>
        <v>0</v>
      </c>
      <c r="AB137" s="16">
        <f t="shared" si="56"/>
        <v>590.0247339999521</v>
      </c>
      <c r="AC137" s="55">
        <f t="shared" si="57"/>
        <v>9855.8469969997368</v>
      </c>
      <c r="AG137"/>
      <c r="AH137" s="42" t="e">
        <f t="shared" si="58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6"/>
        <v>0</v>
      </c>
      <c r="R138" s="16">
        <f t="shared" ca="1" si="56"/>
        <v>0</v>
      </c>
      <c r="S138" s="16">
        <f t="shared" ca="1" si="56"/>
        <v>0</v>
      </c>
      <c r="T138" s="16">
        <f t="shared" ca="1" si="56"/>
        <v>0</v>
      </c>
      <c r="U138" s="16">
        <f t="shared" ca="1" si="56"/>
        <v>4749.7959589998482</v>
      </c>
      <c r="V138" s="16">
        <f t="shared" ca="1" si="56"/>
        <v>0</v>
      </c>
      <c r="W138" s="16">
        <f t="shared" ca="1" si="56"/>
        <v>994.76414199996589</v>
      </c>
      <c r="X138" s="16">
        <f t="shared" ca="1" si="56"/>
        <v>0</v>
      </c>
      <c r="Y138" s="16">
        <f t="shared" ca="1" si="56"/>
        <v>0</v>
      </c>
      <c r="Z138" s="16">
        <f t="shared" ca="1" si="56"/>
        <v>3749.907994999895</v>
      </c>
      <c r="AA138" s="16">
        <f t="shared" ca="1" si="56"/>
        <v>0</v>
      </c>
      <c r="AB138" s="16">
        <f t="shared" ca="1" si="56"/>
        <v>1232.4451959999656</v>
      </c>
      <c r="AC138" s="55">
        <f t="shared" ca="1" si="57"/>
        <v>10726.913291999675</v>
      </c>
      <c r="AH138" s="42" t="e">
        <f t="shared" si="58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6"/>
        <v>0</v>
      </c>
      <c r="R139" s="16">
        <f t="shared" si="56"/>
        <v>0</v>
      </c>
      <c r="S139" s="16">
        <f t="shared" si="56"/>
        <v>0</v>
      </c>
      <c r="T139" s="16">
        <f t="shared" si="56"/>
        <v>0</v>
      </c>
      <c r="U139" s="16">
        <f t="shared" si="56"/>
        <v>8018.6841079997921</v>
      </c>
      <c r="V139" s="16">
        <f t="shared" si="56"/>
        <v>0</v>
      </c>
      <c r="W139" s="16">
        <f t="shared" si="56"/>
        <v>749.8451799999566</v>
      </c>
      <c r="X139" s="16">
        <f t="shared" si="56"/>
        <v>0</v>
      </c>
      <c r="Y139" s="16">
        <f t="shared" si="56"/>
        <v>0</v>
      </c>
      <c r="Z139" s="16">
        <f t="shared" si="56"/>
        <v>2674.8415409999179</v>
      </c>
      <c r="AA139" s="16">
        <f t="shared" si="56"/>
        <v>0</v>
      </c>
      <c r="AB139" s="16">
        <f t="shared" si="56"/>
        <v>1035.4083149999879</v>
      </c>
      <c r="AC139" s="55">
        <f t="shared" si="57"/>
        <v>12478.779143999654</v>
      </c>
      <c r="AH139" s="42" t="e">
        <f t="shared" si="58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9">SUM(Q131:Q139)</f>
        <v>931.45633799999746</v>
      </c>
      <c r="R140" s="67">
        <f t="shared" ca="1" si="59"/>
        <v>841.79946599999766</v>
      </c>
      <c r="S140" s="67">
        <f t="shared" ca="1" si="59"/>
        <v>1899.7434467502042</v>
      </c>
      <c r="T140" s="67">
        <f t="shared" ca="1" si="59"/>
        <v>1233.3770879999611</v>
      </c>
      <c r="U140" s="67">
        <f t="shared" ca="1" si="59"/>
        <v>41860.553909949027</v>
      </c>
      <c r="V140" s="67">
        <f t="shared" ca="1" si="59"/>
        <v>413.35926653597551</v>
      </c>
      <c r="W140" s="67">
        <f t="shared" ca="1" si="59"/>
        <v>4505.6890749999166</v>
      </c>
      <c r="X140" s="67">
        <f t="shared" ca="1" si="59"/>
        <v>1201.3760266178058</v>
      </c>
      <c r="Y140" s="67">
        <f t="shared" ca="1" si="59"/>
        <v>0</v>
      </c>
      <c r="Z140" s="67">
        <f t="shared" ca="1" si="59"/>
        <v>18497.27604089972</v>
      </c>
      <c r="AA140" s="67">
        <f t="shared" ca="1" si="59"/>
        <v>46.207652000003165</v>
      </c>
      <c r="AB140" s="68">
        <f t="shared" ca="1" si="59"/>
        <v>8108.1456009996309</v>
      </c>
      <c r="AC140" s="65">
        <f t="shared" ca="1" si="59"/>
        <v>79538.983910752242</v>
      </c>
      <c r="AH140" s="42" t="e">
        <f t="shared" si="58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8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8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0">Q121</f>
        <v>FIRF GERAES</v>
      </c>
      <c r="R143" s="49" t="str">
        <f t="shared" si="60"/>
        <v>FIRF GERAES 30</v>
      </c>
      <c r="S143" s="49" t="str">
        <f t="shared" si="60"/>
        <v>HORIZONTE</v>
      </c>
      <c r="T143" s="49" t="str">
        <f t="shared" si="60"/>
        <v>MANACA INFRA FIRF</v>
      </c>
      <c r="U143" s="49" t="str">
        <f t="shared" si="60"/>
        <v>BH FIRF INFRA</v>
      </c>
      <c r="V143" s="49" t="str">
        <f t="shared" si="60"/>
        <v>REAL FIM</v>
      </c>
      <c r="W143" s="49" t="str">
        <f t="shared" si="60"/>
        <v>RIO INFRA</v>
      </c>
      <c r="X143" s="49" t="str">
        <f t="shared" si="60"/>
        <v>JERA2026</v>
      </c>
      <c r="Y143" s="49" t="str">
        <f t="shared" si="60"/>
        <v>SANTANA</v>
      </c>
      <c r="Z143" s="49" t="str">
        <f t="shared" si="60"/>
        <v>BORDEAUX INFRA</v>
      </c>
      <c r="AA143" s="49" t="str">
        <f t="shared" si="60"/>
        <v>AF INVEST GERAES PREV</v>
      </c>
      <c r="AB143" s="49" t="str">
        <f t="shared" si="60"/>
        <v>TOPAZIO INFRA</v>
      </c>
      <c r="AC143" s="45" t="s">
        <v>159</v>
      </c>
      <c r="AH143" s="42" t="e">
        <f t="shared" si="58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1">P131</f>
        <v>DAPMAI25</v>
      </c>
      <c r="Q144" s="16" t="e">
        <f t="shared" ref="Q144:AB152" ca="1" si="62">SUMIF($P$108:$AC$116,$P144,Q$108:Q$116)</f>
        <v>#N/A</v>
      </c>
      <c r="R144" s="16" t="e">
        <f t="shared" ca="1" si="62"/>
        <v>#N/A</v>
      </c>
      <c r="S144" s="16" t="e">
        <f t="shared" ca="1" si="62"/>
        <v>#N/A</v>
      </c>
      <c r="T144" s="16" t="e">
        <f t="shared" ca="1" si="62"/>
        <v>#N/A</v>
      </c>
      <c r="U144" s="16" t="e">
        <f t="shared" ca="1" si="62"/>
        <v>#N/A</v>
      </c>
      <c r="V144" s="16" t="e">
        <f t="shared" ca="1" si="62"/>
        <v>#N/A</v>
      </c>
      <c r="W144" s="16" t="e">
        <f t="shared" ca="1" si="62"/>
        <v>#N/A</v>
      </c>
      <c r="X144" s="16" t="e">
        <f t="shared" ca="1" si="62"/>
        <v>#N/A</v>
      </c>
      <c r="Y144" s="16" t="e">
        <f t="shared" ca="1" si="62"/>
        <v>#N/A</v>
      </c>
      <c r="Z144" s="16" t="e">
        <f t="shared" ca="1" si="62"/>
        <v>#N/A</v>
      </c>
      <c r="AA144" s="16" t="e">
        <f t="shared" ca="1" si="62"/>
        <v>#N/A</v>
      </c>
      <c r="AB144" s="16" t="e">
        <f t="shared" ca="1" si="62"/>
        <v>#N/A</v>
      </c>
      <c r="AC144" s="55" t="e">
        <f t="shared" ref="AC144:AC152" ca="1" si="63">SUM(Q144:AB144)</f>
        <v>#N/A</v>
      </c>
      <c r="AH144" s="42" t="e">
        <f t="shared" si="58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1"/>
        <v>DAPAGO26</v>
      </c>
      <c r="Q145" s="16">
        <f t="shared" ca="1" si="62"/>
        <v>-114.74368622744805</v>
      </c>
      <c r="R145" s="16">
        <f t="shared" ca="1" si="62"/>
        <v>-98.35173105209833</v>
      </c>
      <c r="S145" s="16">
        <f t="shared" ca="1" si="62"/>
        <v>-278.66323798094527</v>
      </c>
      <c r="T145" s="16">
        <f t="shared" ca="1" si="62"/>
        <v>-16.391955175349722</v>
      </c>
      <c r="U145" s="16">
        <f t="shared" ca="1" si="62"/>
        <v>-573.71843113724026</v>
      </c>
      <c r="V145" s="16">
        <f t="shared" ca="1" si="62"/>
        <v>-131.13564140279777</v>
      </c>
      <c r="W145" s="16">
        <f t="shared" ca="1" si="62"/>
        <v>0</v>
      </c>
      <c r="X145" s="16">
        <f t="shared" ca="1" si="62"/>
        <v>-524.54256561119109</v>
      </c>
      <c r="Y145" s="16">
        <f t="shared" ca="1" si="62"/>
        <v>0</v>
      </c>
      <c r="Z145" s="16">
        <f t="shared" ca="1" si="62"/>
        <v>-229.4873724548961</v>
      </c>
      <c r="AA145" s="16">
        <f t="shared" ca="1" si="62"/>
        <v>0</v>
      </c>
      <c r="AB145" s="16">
        <f t="shared" ca="1" si="62"/>
        <v>-163.91955175349722</v>
      </c>
      <c r="AC145" s="55">
        <f t="shared" ca="1" si="63"/>
        <v>-2130.9541727954638</v>
      </c>
      <c r="AH145" s="42" t="e">
        <f t="shared" si="58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1"/>
        <v>DAPMAI27</v>
      </c>
      <c r="Q146" s="16">
        <f t="shared" ca="1" si="62"/>
        <v>-131.73321930851671</v>
      </c>
      <c r="R146" s="16">
        <f t="shared" ca="1" si="62"/>
        <v>-105.38657544681337</v>
      </c>
      <c r="S146" s="16">
        <f t="shared" ca="1" si="62"/>
        <v>-158.07986317022005</v>
      </c>
      <c r="T146" s="16">
        <f t="shared" ca="1" si="62"/>
        <v>-26.346643861703342</v>
      </c>
      <c r="U146" s="16">
        <f t="shared" ca="1" si="62"/>
        <v>-1290.9855492234637</v>
      </c>
      <c r="V146" s="16">
        <f t="shared" ca="1" si="62"/>
        <v>-158.07986317022005</v>
      </c>
      <c r="W146" s="16">
        <f t="shared" ca="1" si="62"/>
        <v>0</v>
      </c>
      <c r="X146" s="16">
        <f t="shared" ca="1" si="62"/>
        <v>-553.27952109577018</v>
      </c>
      <c r="Y146" s="16">
        <f t="shared" ca="1" si="62"/>
        <v>0</v>
      </c>
      <c r="Z146" s="16">
        <f t="shared" ca="1" si="62"/>
        <v>-474.23958951066015</v>
      </c>
      <c r="AA146" s="16">
        <f t="shared" ca="1" si="62"/>
        <v>0</v>
      </c>
      <c r="AB146" s="16">
        <f t="shared" ca="1" si="62"/>
        <v>-316.1597263404401</v>
      </c>
      <c r="AC146" s="55">
        <f t="shared" ca="1" si="63"/>
        <v>-3214.2905511278077</v>
      </c>
      <c r="AH146" s="42" t="e">
        <f t="shared" si="58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1"/>
        <v>DAPAGO28</v>
      </c>
      <c r="Q147" s="16">
        <f t="shared" ca="1" si="62"/>
        <v>-163.62358921172563</v>
      </c>
      <c r="R147" s="16">
        <f t="shared" ca="1" si="62"/>
        <v>-163.62358921172563</v>
      </c>
      <c r="S147" s="16">
        <f t="shared" ca="1" si="62"/>
        <v>-245.43538381758844</v>
      </c>
      <c r="T147" s="16">
        <f t="shared" ca="1" si="62"/>
        <v>-163.62358921172563</v>
      </c>
      <c r="U147" s="16">
        <f t="shared" ca="1" si="62"/>
        <v>-2249.8243516612274</v>
      </c>
      <c r="V147" s="16">
        <f t="shared" ca="1" si="62"/>
        <v>-40.905897302931407</v>
      </c>
      <c r="W147" s="16">
        <f t="shared" ca="1" si="62"/>
        <v>0</v>
      </c>
      <c r="X147" s="16">
        <f t="shared" ca="1" si="62"/>
        <v>-40.905897302931407</v>
      </c>
      <c r="Y147" s="16">
        <f t="shared" ca="1" si="62"/>
        <v>0</v>
      </c>
      <c r="Z147" s="16">
        <f t="shared" ca="1" si="62"/>
        <v>-1022.6474325732852</v>
      </c>
      <c r="AA147" s="16">
        <f t="shared" ca="1" si="62"/>
        <v>-40.905897302931407</v>
      </c>
      <c r="AB147" s="16">
        <f t="shared" ca="1" si="62"/>
        <v>-736.30615145276533</v>
      </c>
      <c r="AC147" s="55">
        <f t="shared" ca="1" si="63"/>
        <v>-4867.8017790488375</v>
      </c>
      <c r="AH147" s="42" t="e">
        <f t="shared" si="58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1"/>
        <v>DAPMAI29</v>
      </c>
      <c r="Q148" s="16">
        <f t="shared" ca="1" si="62"/>
        <v>-193.88896124251187</v>
      </c>
      <c r="R148" s="16">
        <f t="shared" ca="1" si="62"/>
        <v>-193.88896124251187</v>
      </c>
      <c r="S148" s="16">
        <f t="shared" ca="1" si="62"/>
        <v>-242.36120155313984</v>
      </c>
      <c r="T148" s="16">
        <f t="shared" ca="1" si="62"/>
        <v>-290.8334418637678</v>
      </c>
      <c r="U148" s="16">
        <f t="shared" ca="1" si="62"/>
        <v>-4071.6681860927492</v>
      </c>
      <c r="V148" s="16">
        <f t="shared" ca="1" si="62"/>
        <v>-48.472240310627967</v>
      </c>
      <c r="W148" s="16">
        <f t="shared" ca="1" si="62"/>
        <v>0</v>
      </c>
      <c r="X148" s="16">
        <f t="shared" ca="1" si="62"/>
        <v>-48.472240310627967</v>
      </c>
      <c r="Y148" s="16">
        <f t="shared" ca="1" si="62"/>
        <v>0</v>
      </c>
      <c r="Z148" s="16">
        <f t="shared" ca="1" si="62"/>
        <v>-1890.4173721144907</v>
      </c>
      <c r="AA148" s="16">
        <f t="shared" ca="1" si="62"/>
        <v>0</v>
      </c>
      <c r="AB148" s="16">
        <f t="shared" ca="1" si="62"/>
        <v>-969.44480621255934</v>
      </c>
      <c r="AC148" s="55">
        <f t="shared" ref="AC148" ca="1" si="64">SUM(Q148:AB148)</f>
        <v>-7949.4474109429866</v>
      </c>
      <c r="AH148" s="42" t="e">
        <f t="shared" si="58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1"/>
        <v>DAPAGO30</v>
      </c>
      <c r="Q149" s="16">
        <f t="shared" ca="1" si="62"/>
        <v>-414.53558816232544</v>
      </c>
      <c r="R149" s="16">
        <f t="shared" ca="1" si="62"/>
        <v>-296.09684868737531</v>
      </c>
      <c r="S149" s="16">
        <f t="shared" ca="1" si="62"/>
        <v>-473.7549578998005</v>
      </c>
      <c r="T149" s="16">
        <f t="shared" ca="1" si="62"/>
        <v>-592.19369737475063</v>
      </c>
      <c r="U149" s="16">
        <f t="shared" ca="1" si="62"/>
        <v>-11666.215838282587</v>
      </c>
      <c r="V149" s="16">
        <f t="shared" ca="1" si="62"/>
        <v>0</v>
      </c>
      <c r="W149" s="16">
        <f t="shared" ca="1" si="62"/>
        <v>0</v>
      </c>
      <c r="X149" s="16">
        <f t="shared" ca="1" si="62"/>
        <v>-59.219369737475063</v>
      </c>
      <c r="Y149" s="16">
        <f t="shared" ca="1" si="62"/>
        <v>0</v>
      </c>
      <c r="Z149" s="16">
        <f t="shared" ca="1" si="62"/>
        <v>-4678.33020926053</v>
      </c>
      <c r="AA149" s="16">
        <f t="shared" ca="1" si="62"/>
        <v>0</v>
      </c>
      <c r="AB149" s="16">
        <f t="shared" ca="1" si="62"/>
        <v>-2724.0910079238529</v>
      </c>
      <c r="AC149" s="55">
        <f t="shared" ca="1" si="63"/>
        <v>-20904.437517328697</v>
      </c>
      <c r="AH149" s="42" t="e">
        <f t="shared" si="58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1"/>
        <v>DAPAGO32</v>
      </c>
      <c r="Q150" s="16">
        <f t="shared" ca="1" si="62"/>
        <v>0</v>
      </c>
      <c r="R150" s="16">
        <f t="shared" ca="1" si="62"/>
        <v>0</v>
      </c>
      <c r="S150" s="16">
        <f t="shared" ca="1" si="62"/>
        <v>0</v>
      </c>
      <c r="T150" s="16">
        <f t="shared" ca="1" si="62"/>
        <v>-72.112912546508596</v>
      </c>
      <c r="U150" s="16">
        <f t="shared" ca="1" si="62"/>
        <v>-6706.5008668252995</v>
      </c>
      <c r="V150" s="16">
        <f t="shared" ca="1" si="62"/>
        <v>0</v>
      </c>
      <c r="W150" s="16">
        <f t="shared" ca="1" si="62"/>
        <v>0</v>
      </c>
      <c r="X150" s="16">
        <f t="shared" ca="1" si="62"/>
        <v>0</v>
      </c>
      <c r="Y150" s="16">
        <f t="shared" ca="1" si="62"/>
        <v>0</v>
      </c>
      <c r="Z150" s="16">
        <f t="shared" ca="1" si="62"/>
        <v>-3100.8552394998696</v>
      </c>
      <c r="AA150" s="16">
        <f t="shared" ca="1" si="62"/>
        <v>0</v>
      </c>
      <c r="AB150" s="16">
        <f t="shared" ca="1" si="62"/>
        <v>-2307.6132014882751</v>
      </c>
      <c r="AC150" s="55">
        <f t="shared" ca="1" si="63"/>
        <v>-12187.082220359953</v>
      </c>
      <c r="AH150" s="42" t="e">
        <f t="shared" si="58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1"/>
        <v>DAPMAI35</v>
      </c>
      <c r="Q151" s="16">
        <f t="shared" ca="1" si="62"/>
        <v>0</v>
      </c>
      <c r="R151" s="16">
        <f t="shared" ca="1" si="62"/>
        <v>0</v>
      </c>
      <c r="S151" s="16">
        <f t="shared" ca="1" si="62"/>
        <v>0</v>
      </c>
      <c r="T151" s="16">
        <f t="shared" ca="1" si="62"/>
        <v>-84.164062461029971</v>
      </c>
      <c r="U151" s="16">
        <f t="shared" ca="1" si="62"/>
        <v>-6143.9765596551879</v>
      </c>
      <c r="V151" s="16">
        <f t="shared" ca="1" si="62"/>
        <v>0</v>
      </c>
      <c r="W151" s="16">
        <f t="shared" ca="1" si="62"/>
        <v>0</v>
      </c>
      <c r="X151" s="16">
        <f t="shared" ca="1" si="62"/>
        <v>0</v>
      </c>
      <c r="Y151" s="16">
        <f t="shared" ca="1" si="62"/>
        <v>0</v>
      </c>
      <c r="Z151" s="16">
        <f t="shared" ca="1" si="62"/>
        <v>-3619.0546858242888</v>
      </c>
      <c r="AA151" s="16">
        <f t="shared" ca="1" si="62"/>
        <v>0</v>
      </c>
      <c r="AB151" s="16">
        <f t="shared" ca="1" si="62"/>
        <v>-1935.7734366036893</v>
      </c>
      <c r="AC151" s="55">
        <f t="shared" ca="1" si="63"/>
        <v>-11782.968744544196</v>
      </c>
      <c r="AH151" s="42" t="e">
        <f t="shared" si="58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1"/>
        <v>DAPAGO40</v>
      </c>
      <c r="Q152" s="16">
        <f t="shared" ca="1" si="62"/>
        <v>0</v>
      </c>
      <c r="R152" s="16">
        <f t="shared" ca="1" si="62"/>
        <v>0</v>
      </c>
      <c r="S152" s="16">
        <f t="shared" ca="1" si="62"/>
        <v>0</v>
      </c>
      <c r="T152" s="16">
        <f t="shared" ca="1" si="62"/>
        <v>0</v>
      </c>
      <c r="U152" s="16">
        <f t="shared" ca="1" si="62"/>
        <v>-4804.280355879906</v>
      </c>
      <c r="V152" s="16">
        <f t="shared" ca="1" si="62"/>
        <v>0</v>
      </c>
      <c r="W152" s="16">
        <f t="shared" ca="1" si="62"/>
        <v>0</v>
      </c>
      <c r="X152" s="16">
        <f t="shared" ca="1" si="62"/>
        <v>0</v>
      </c>
      <c r="Y152" s="16">
        <f t="shared" ca="1" si="62"/>
        <v>0</v>
      </c>
      <c r="Z152" s="16">
        <f t="shared" ca="1" si="62"/>
        <v>-1812.9359833509079</v>
      </c>
      <c r="AA152" s="16">
        <f t="shared" ca="1" si="62"/>
        <v>0</v>
      </c>
      <c r="AB152" s="16">
        <f t="shared" ca="1" si="62"/>
        <v>-815.82119250790856</v>
      </c>
      <c r="AC152" s="55">
        <f t="shared" ca="1" si="63"/>
        <v>-7433.0375317387225</v>
      </c>
      <c r="AH152" s="42" t="e">
        <f t="shared" si="58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65">SUM(Q144:Q152)</f>
        <v>#N/A</v>
      </c>
      <c r="R153" s="67" t="e">
        <f t="shared" ca="1" si="65"/>
        <v>#N/A</v>
      </c>
      <c r="S153" s="67" t="e">
        <f t="shared" ca="1" si="65"/>
        <v>#N/A</v>
      </c>
      <c r="T153" s="67" t="e">
        <f t="shared" ca="1" si="65"/>
        <v>#N/A</v>
      </c>
      <c r="U153" s="67" t="e">
        <f t="shared" ca="1" si="65"/>
        <v>#N/A</v>
      </c>
      <c r="V153" s="67" t="e">
        <f t="shared" ca="1" si="65"/>
        <v>#N/A</v>
      </c>
      <c r="W153" s="67" t="e">
        <f t="shared" ca="1" si="65"/>
        <v>#N/A</v>
      </c>
      <c r="X153" s="67" t="e">
        <f t="shared" ca="1" si="65"/>
        <v>#N/A</v>
      </c>
      <c r="Y153" s="67" t="e">
        <f t="shared" ca="1" si="65"/>
        <v>#N/A</v>
      </c>
      <c r="Z153" s="67" t="e">
        <f t="shared" ca="1" si="65"/>
        <v>#N/A</v>
      </c>
      <c r="AA153" s="67" t="e">
        <f t="shared" ca="1" si="65"/>
        <v>#N/A</v>
      </c>
      <c r="AB153" s="68" t="e">
        <f t="shared" ca="1" si="65"/>
        <v>#N/A</v>
      </c>
      <c r="AC153" s="65" t="e">
        <f t="shared" ca="1" si="65"/>
        <v>#N/A</v>
      </c>
      <c r="AH153" s="42" t="e">
        <f t="shared" si="58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8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8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6">Q121</f>
        <v>FIRF GERAES</v>
      </c>
      <c r="R156" s="49" t="str">
        <f t="shared" si="66"/>
        <v>FIRF GERAES 30</v>
      </c>
      <c r="S156" s="49" t="str">
        <f t="shared" si="66"/>
        <v>HORIZONTE</v>
      </c>
      <c r="T156" s="49" t="str">
        <f t="shared" si="66"/>
        <v>MANACA INFRA FIRF</v>
      </c>
      <c r="U156" s="49" t="str">
        <f t="shared" si="66"/>
        <v>BH FIRF INFRA</v>
      </c>
      <c r="V156" s="49" t="str">
        <f t="shared" si="66"/>
        <v>REAL FIM</v>
      </c>
      <c r="W156" s="49" t="str">
        <f t="shared" si="66"/>
        <v>RIO INFRA</v>
      </c>
      <c r="X156" s="49" t="str">
        <f t="shared" si="66"/>
        <v>JERA2026</v>
      </c>
      <c r="Y156" s="49" t="str">
        <f t="shared" si="66"/>
        <v>SANTANA</v>
      </c>
      <c r="Z156" s="49" t="str">
        <f t="shared" si="66"/>
        <v>BORDEAUX INFRA</v>
      </c>
      <c r="AA156" s="49" t="str">
        <f t="shared" si="66"/>
        <v>AF INVEST GERAES PREV</v>
      </c>
      <c r="AB156" s="49" t="str">
        <f t="shared" si="66"/>
        <v>TOPAZIO INFRA</v>
      </c>
      <c r="AC156" s="45" t="s">
        <v>159</v>
      </c>
      <c r="AH156" s="42" t="e">
        <f t="shared" si="58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7">R131+R144</f>
        <v>#N/A</v>
      </c>
      <c r="S157" s="155" t="e">
        <f t="shared" ca="1" si="67"/>
        <v>#N/A</v>
      </c>
      <c r="T157" s="155" t="e">
        <f t="shared" ca="1" si="67"/>
        <v>#N/A</v>
      </c>
      <c r="U157" s="155" t="e">
        <f t="shared" ca="1" si="67"/>
        <v>#N/A</v>
      </c>
      <c r="V157" s="155" t="e">
        <f t="shared" ca="1" si="67"/>
        <v>#N/A</v>
      </c>
      <c r="W157" s="155" t="e">
        <f t="shared" ca="1" si="67"/>
        <v>#N/A</v>
      </c>
      <c r="X157" s="155" t="e">
        <f t="shared" ca="1" si="67"/>
        <v>#N/A</v>
      </c>
      <c r="Y157" s="155" t="e">
        <f t="shared" ca="1" si="67"/>
        <v>#N/A</v>
      </c>
      <c r="Z157" s="155" t="e">
        <f t="shared" ca="1" si="67"/>
        <v>#N/A</v>
      </c>
      <c r="AA157" s="155" t="e">
        <f t="shared" ca="1" si="67"/>
        <v>#N/A</v>
      </c>
      <c r="AB157" s="155" t="e">
        <f t="shared" ca="1" si="67"/>
        <v>#N/A</v>
      </c>
      <c r="AC157" s="55" t="e">
        <f t="shared" ref="AC157:AC165" ca="1" si="68">SUM(Q157:AB157)</f>
        <v>#N/A</v>
      </c>
      <c r="AH157" s="42" t="e">
        <f t="shared" si="58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9">P132</f>
        <v>DAPAGO26</v>
      </c>
      <c r="Q158" s="155">
        <f t="shared" ref="Q158:AB158" ca="1" si="70">Q132+Q145</f>
        <v>-114.74368622744805</v>
      </c>
      <c r="R158" s="155">
        <f t="shared" ca="1" si="70"/>
        <v>-98.35173105209833</v>
      </c>
      <c r="S158" s="155">
        <f t="shared" ca="1" si="70"/>
        <v>348.50070476926476</v>
      </c>
      <c r="T158" s="155">
        <f t="shared" ca="1" si="70"/>
        <v>-16.391955175349722</v>
      </c>
      <c r="U158" s="155">
        <f t="shared" ca="1" si="70"/>
        <v>-219.06785138720443</v>
      </c>
      <c r="V158" s="155">
        <f t="shared" ca="1" si="70"/>
        <v>83.045757824661393</v>
      </c>
      <c r="W158" s="155">
        <f t="shared" ca="1" si="70"/>
        <v>0</v>
      </c>
      <c r="X158" s="155">
        <f t="shared" ca="1" si="70"/>
        <v>-23.97368622744807</v>
      </c>
      <c r="Y158" s="155">
        <f t="shared" ca="1" si="70"/>
        <v>0</v>
      </c>
      <c r="Z158" s="155">
        <f t="shared" ca="1" si="70"/>
        <v>-203.3179804548854</v>
      </c>
      <c r="AA158" s="155">
        <f t="shared" ca="1" si="70"/>
        <v>7.889302000003223</v>
      </c>
      <c r="AB158" s="155">
        <f t="shared" ca="1" si="70"/>
        <v>-63.070719753655297</v>
      </c>
      <c r="AC158" s="55">
        <f t="shared" ca="1" si="68"/>
        <v>-299.48184568415991</v>
      </c>
      <c r="AH158" s="42" t="e">
        <f t="shared" si="58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69"/>
        <v>DAPMAI27</v>
      </c>
      <c r="Q159" s="155">
        <f t="shared" ref="Q159:AB159" ca="1" si="71">Q133+Q146</f>
        <v>-131.73321930851671</v>
      </c>
      <c r="R159" s="155">
        <f t="shared" ca="1" si="71"/>
        <v>-105.38657544681337</v>
      </c>
      <c r="S159" s="155">
        <f t="shared" ca="1" si="71"/>
        <v>-158.07986317022005</v>
      </c>
      <c r="T159" s="155">
        <f t="shared" ca="1" si="71"/>
        <v>-26.346643861703342</v>
      </c>
      <c r="U159" s="155">
        <f t="shared" ca="1" si="71"/>
        <v>53.924273276338226</v>
      </c>
      <c r="V159" s="155">
        <f t="shared" ca="1" si="71"/>
        <v>-26.346643861703342</v>
      </c>
      <c r="W159" s="155">
        <f t="shared" ca="1" si="71"/>
        <v>0</v>
      </c>
      <c r="X159" s="155">
        <f t="shared" ca="1" si="71"/>
        <v>-26.346643861703342</v>
      </c>
      <c r="Y159" s="155">
        <f t="shared" ca="1" si="71"/>
        <v>0</v>
      </c>
      <c r="Z159" s="155">
        <f t="shared" ca="1" si="71"/>
        <v>-128.73775201071612</v>
      </c>
      <c r="AA159" s="155">
        <f t="shared" ca="1" si="71"/>
        <v>0</v>
      </c>
      <c r="AB159" s="155">
        <f t="shared" ca="1" si="71"/>
        <v>-86.074178340477374</v>
      </c>
      <c r="AC159" s="55">
        <f t="shared" ca="1" si="68"/>
        <v>-635.12724658551542</v>
      </c>
      <c r="AH159" s="42" t="e">
        <f t="shared" si="58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69"/>
        <v>DAPAGO28</v>
      </c>
      <c r="Q160" s="155">
        <f t="shared" ref="Q160:AB160" ca="1" si="72">Q134+Q147</f>
        <v>709.97641078827439</v>
      </c>
      <c r="R160" s="155">
        <f t="shared" ca="1" si="72"/>
        <v>625.49641078827437</v>
      </c>
      <c r="S160" s="155">
        <f t="shared" ca="1" si="72"/>
        <v>890.24461618241162</v>
      </c>
      <c r="T160" s="155">
        <f t="shared" ca="1" si="72"/>
        <v>-163.62358921172563</v>
      </c>
      <c r="U160" s="155">
        <f t="shared" ca="1" si="72"/>
        <v>2422.5099844386932</v>
      </c>
      <c r="V160" s="155">
        <f t="shared" ca="1" si="72"/>
        <v>18.294102697068595</v>
      </c>
      <c r="W160" s="155">
        <f t="shared" ca="1" si="72"/>
        <v>129.82888099999161</v>
      </c>
      <c r="X160" s="155">
        <f t="shared" ca="1" si="72"/>
        <v>41.654102697068595</v>
      </c>
      <c r="Y160" s="155">
        <f t="shared" ca="1" si="72"/>
        <v>0</v>
      </c>
      <c r="Z160" s="155">
        <f t="shared" ca="1" si="72"/>
        <v>445.00656092668555</v>
      </c>
      <c r="AA160" s="155">
        <f t="shared" ca="1" si="72"/>
        <v>-3.78589730293141</v>
      </c>
      <c r="AB160" s="155">
        <f t="shared" ca="1" si="72"/>
        <v>373.02000754722076</v>
      </c>
      <c r="AC160" s="55">
        <f t="shared" ca="1" si="68"/>
        <v>5488.6215905510307</v>
      </c>
      <c r="AH160" s="42" t="e">
        <f t="shared" si="58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69"/>
        <v>DAPMAI29</v>
      </c>
      <c r="Q161" s="155">
        <f t="shared" ref="Q161:AB161" ca="1" si="73">Q135+Q148</f>
        <v>-193.88896124251187</v>
      </c>
      <c r="R161" s="155">
        <f t="shared" ca="1" si="73"/>
        <v>-193.88896124251187</v>
      </c>
      <c r="S161" s="155">
        <f t="shared" ca="1" si="73"/>
        <v>-242.36120155313984</v>
      </c>
      <c r="T161" s="155">
        <f t="shared" ca="1" si="73"/>
        <v>-5.6701038637986585</v>
      </c>
      <c r="U161" s="155">
        <f t="shared" ca="1" si="73"/>
        <v>-1198.746091092944</v>
      </c>
      <c r="V161" s="155">
        <f t="shared" ca="1" si="73"/>
        <v>-48.472240310627967</v>
      </c>
      <c r="W161" s="155">
        <f t="shared" ca="1" si="73"/>
        <v>0</v>
      </c>
      <c r="X161" s="155">
        <f t="shared" ca="1" si="73"/>
        <v>-48.472240310627967</v>
      </c>
      <c r="Y161" s="155">
        <f t="shared" ca="1" si="73"/>
        <v>0</v>
      </c>
      <c r="Z161" s="155">
        <f t="shared" ca="1" si="73"/>
        <v>-984.53841011455506</v>
      </c>
      <c r="AA161" s="155">
        <f t="shared" ca="1" si="73"/>
        <v>0</v>
      </c>
      <c r="AB161" s="155">
        <f t="shared" ca="1" si="73"/>
        <v>-367.610996212602</v>
      </c>
      <c r="AC161" s="55">
        <f ca="1">SUM(Q161:AB161)</f>
        <v>-3283.6492059433194</v>
      </c>
      <c r="AH161" s="42" t="e">
        <f t="shared" si="58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69"/>
        <v>DAPAGO30</v>
      </c>
      <c r="Q162" s="155">
        <f t="shared" ref="Q162:AB162" ca="1" si="74">Q136+Q149</f>
        <v>-414.53558816232544</v>
      </c>
      <c r="R162" s="155">
        <f t="shared" ca="1" si="74"/>
        <v>-296.09684868737531</v>
      </c>
      <c r="S162" s="155">
        <f t="shared" ca="1" si="74"/>
        <v>-473.7549578998005</v>
      </c>
      <c r="T162" s="155">
        <f t="shared" ca="1" si="74"/>
        <v>356.02005262524131</v>
      </c>
      <c r="U162" s="155">
        <f t="shared" ca="1" si="74"/>
        <v>2558.0630412174105</v>
      </c>
      <c r="V162" s="155">
        <f t="shared" ca="1" si="74"/>
        <v>0</v>
      </c>
      <c r="W162" s="155">
        <f t="shared" ca="1" si="74"/>
        <v>1979.7512100000415</v>
      </c>
      <c r="X162" s="155">
        <f t="shared" ca="1" si="74"/>
        <v>-59.219369737475063</v>
      </c>
      <c r="Y162" s="155">
        <f t="shared" ca="1" si="74"/>
        <v>0</v>
      </c>
      <c r="Z162" s="155">
        <f t="shared" ca="1" si="74"/>
        <v>1657.6476397395163</v>
      </c>
      <c r="AA162" s="155">
        <f t="shared" ca="1" si="74"/>
        <v>0</v>
      </c>
      <c r="AB162" s="155">
        <f t="shared" ca="1" si="74"/>
        <v>476.31669107612515</v>
      </c>
      <c r="AC162" s="55">
        <f t="shared" ref="AC162" ca="1" si="75">SUM(Q162:AB162)</f>
        <v>5784.1918701713585</v>
      </c>
      <c r="AH162" s="42" t="e">
        <f t="shared" si="58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69"/>
        <v>DAPAGO32</v>
      </c>
      <c r="Q163" s="155">
        <f t="shared" ref="Q163:AB163" ca="1" si="76">Q137+Q150</f>
        <v>0</v>
      </c>
      <c r="R163" s="155">
        <f t="shared" ca="1" si="76"/>
        <v>0</v>
      </c>
      <c r="S163" s="155">
        <f t="shared" ca="1" si="76"/>
        <v>0</v>
      </c>
      <c r="T163" s="155">
        <f t="shared" ca="1" si="76"/>
        <v>-72.112912546508596</v>
      </c>
      <c r="U163" s="155">
        <f t="shared" ca="1" si="76"/>
        <v>-1083.5227367254738</v>
      </c>
      <c r="V163" s="155">
        <f t="shared" ca="1" si="76"/>
        <v>0</v>
      </c>
      <c r="W163" s="155">
        <f t="shared" ca="1" si="76"/>
        <v>651.49966199996118</v>
      </c>
      <c r="X163" s="155">
        <f t="shared" ca="1" si="76"/>
        <v>0</v>
      </c>
      <c r="Y163" s="155">
        <f t="shared" ca="1" si="76"/>
        <v>0</v>
      </c>
      <c r="Z163" s="155">
        <f t="shared" ca="1" si="76"/>
        <v>-109.51076859987052</v>
      </c>
      <c r="AA163" s="155">
        <f t="shared" ca="1" si="76"/>
        <v>0</v>
      </c>
      <c r="AB163" s="155">
        <f t="shared" ca="1" si="76"/>
        <v>-1717.588467488323</v>
      </c>
      <c r="AC163" s="55">
        <f t="shared" ca="1" si="68"/>
        <v>-2331.2352233602146</v>
      </c>
      <c r="AH163" s="42" t="e">
        <f t="shared" si="58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69"/>
        <v>DAPMAI35</v>
      </c>
      <c r="Q164" s="155">
        <f t="shared" ref="Q164:AB164" ca="1" si="77">Q138+Q151</f>
        <v>0</v>
      </c>
      <c r="R164" s="155">
        <f t="shared" ca="1" si="77"/>
        <v>0</v>
      </c>
      <c r="S164" s="155">
        <f t="shared" ca="1" si="77"/>
        <v>0</v>
      </c>
      <c r="T164" s="155">
        <f t="shared" ca="1" si="77"/>
        <v>-84.164062461029971</v>
      </c>
      <c r="U164" s="155">
        <f t="shared" ca="1" si="77"/>
        <v>-1394.1806006553397</v>
      </c>
      <c r="V164" s="155">
        <f t="shared" ca="1" si="77"/>
        <v>0</v>
      </c>
      <c r="W164" s="155">
        <f t="shared" ca="1" si="77"/>
        <v>994.76414199996589</v>
      </c>
      <c r="X164" s="155">
        <f t="shared" ca="1" si="77"/>
        <v>0</v>
      </c>
      <c r="Y164" s="155">
        <f t="shared" ca="1" si="77"/>
        <v>0</v>
      </c>
      <c r="Z164" s="155">
        <f t="shared" ca="1" si="77"/>
        <v>130.85330917560623</v>
      </c>
      <c r="AA164" s="155">
        <f t="shared" ca="1" si="77"/>
        <v>0</v>
      </c>
      <c r="AB164" s="155">
        <f t="shared" ca="1" si="77"/>
        <v>-703.32824060372377</v>
      </c>
      <c r="AC164" s="55">
        <f t="shared" ca="1" si="68"/>
        <v>-1056.0554525445214</v>
      </c>
      <c r="AH164" s="42" t="e">
        <f t="shared" si="58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9"/>
        <v>DAPAGO40</v>
      </c>
      <c r="Q165" s="155">
        <f t="shared" ref="Q165:AB165" ca="1" si="78">Q139+Q152</f>
        <v>0</v>
      </c>
      <c r="R165" s="155">
        <f t="shared" ca="1" si="78"/>
        <v>0</v>
      </c>
      <c r="S165" s="155">
        <f t="shared" ca="1" si="78"/>
        <v>0</v>
      </c>
      <c r="T165" s="155">
        <f t="shared" ca="1" si="78"/>
        <v>0</v>
      </c>
      <c r="U165" s="155">
        <f t="shared" ca="1" si="78"/>
        <v>3214.4037521198861</v>
      </c>
      <c r="V165" s="155">
        <f t="shared" ca="1" si="78"/>
        <v>0</v>
      </c>
      <c r="W165" s="155">
        <f t="shared" ca="1" si="78"/>
        <v>749.8451799999566</v>
      </c>
      <c r="X165" s="155">
        <f t="shared" ca="1" si="78"/>
        <v>0</v>
      </c>
      <c r="Y165" s="155">
        <f t="shared" ca="1" si="78"/>
        <v>0</v>
      </c>
      <c r="Z165" s="155">
        <f t="shared" ca="1" si="78"/>
        <v>861.90555764901001</v>
      </c>
      <c r="AA165" s="155">
        <f t="shared" ca="1" si="78"/>
        <v>0</v>
      </c>
      <c r="AB165" s="155">
        <f t="shared" ca="1" si="78"/>
        <v>219.58712249207929</v>
      </c>
      <c r="AC165" s="55">
        <f t="shared" ca="1" si="68"/>
        <v>5045.741612260932</v>
      </c>
      <c r="AH165" s="42" t="e">
        <f t="shared" si="58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79">SUM(Q157:Q165)</f>
        <v>#N/A</v>
      </c>
      <c r="R166" s="67" t="e">
        <f t="shared" ca="1" si="79"/>
        <v>#N/A</v>
      </c>
      <c r="S166" s="207" t="e">
        <f t="shared" ca="1" si="79"/>
        <v>#N/A</v>
      </c>
      <c r="T166" s="207" t="e">
        <f t="shared" ca="1" si="79"/>
        <v>#N/A</v>
      </c>
      <c r="U166" s="207" t="e">
        <f t="shared" ca="1" si="79"/>
        <v>#N/A</v>
      </c>
      <c r="V166" s="207" t="e">
        <f t="shared" ca="1" si="79"/>
        <v>#N/A</v>
      </c>
      <c r="W166" s="207" t="e">
        <f t="shared" ca="1" si="79"/>
        <v>#N/A</v>
      </c>
      <c r="X166" s="207" t="e">
        <f t="shared" ca="1" si="79"/>
        <v>#N/A</v>
      </c>
      <c r="Y166" s="207" t="e">
        <f t="shared" ca="1" si="79"/>
        <v>#N/A</v>
      </c>
      <c r="Z166" s="207" t="e">
        <f t="shared" ca="1" si="79"/>
        <v>#N/A</v>
      </c>
      <c r="AA166" s="207" t="e">
        <f t="shared" ca="1" si="79"/>
        <v>#N/A</v>
      </c>
      <c r="AB166" s="68" t="e">
        <f t="shared" ca="1" si="79"/>
        <v>#N/A</v>
      </c>
      <c r="AC166" s="65" t="e">
        <f t="shared" ca="1" si="79"/>
        <v>#N/A</v>
      </c>
      <c r="AH166" s="42" t="e">
        <f t="shared" si="58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8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8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8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8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0">Q156</f>
        <v>FIRF GERAES</v>
      </c>
      <c r="R171" s="49" t="str">
        <f t="shared" si="80"/>
        <v>FIRF GERAES 30</v>
      </c>
      <c r="S171" s="49" t="str">
        <f t="shared" si="80"/>
        <v>HORIZONTE</v>
      </c>
      <c r="T171" s="49" t="str">
        <f t="shared" si="80"/>
        <v>MANACA INFRA FIRF</v>
      </c>
      <c r="U171" s="49" t="str">
        <f t="shared" si="80"/>
        <v>BH FIRF INFRA</v>
      </c>
      <c r="V171" s="49" t="str">
        <f t="shared" si="80"/>
        <v>REAL FIM</v>
      </c>
      <c r="W171" s="49" t="str">
        <f t="shared" si="80"/>
        <v>RIO INFRA</v>
      </c>
      <c r="X171" s="49" t="str">
        <f t="shared" si="80"/>
        <v>JERA2026</v>
      </c>
      <c r="Y171" s="49" t="str">
        <f t="shared" si="80"/>
        <v>SANTANA</v>
      </c>
      <c r="Z171" s="49" t="str">
        <f t="shared" si="80"/>
        <v>BORDEAUX INFRA</v>
      </c>
      <c r="AA171" s="49" t="str">
        <f t="shared" si="80"/>
        <v>AF INVEST GERAES PREV</v>
      </c>
      <c r="AB171" s="49" t="str">
        <f t="shared" si="80"/>
        <v>TOPAZIO INFRA</v>
      </c>
      <c r="AC171" s="45" t="s">
        <v>159</v>
      </c>
      <c r="AH171" s="42" t="e">
        <f t="shared" si="58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1">P144</f>
        <v>DAPMAI25</v>
      </c>
      <c r="Q172" s="16" t="e">
        <f t="shared" ref="Q172:AB172" ca="1" si="82">Q157/-VLOOKUP($P172,$B$18:$M$26,12,0)</f>
        <v>#N/A</v>
      </c>
      <c r="R172" s="16" t="e">
        <f t="shared" ca="1" si="82"/>
        <v>#N/A</v>
      </c>
      <c r="S172" s="16" t="e">
        <f t="shared" ca="1" si="82"/>
        <v>#N/A</v>
      </c>
      <c r="T172" s="16" t="e">
        <f t="shared" ca="1" si="82"/>
        <v>#N/A</v>
      </c>
      <c r="U172" s="16" t="e">
        <f t="shared" ca="1" si="82"/>
        <v>#N/A</v>
      </c>
      <c r="V172" s="16" t="e">
        <f t="shared" ca="1" si="82"/>
        <v>#N/A</v>
      </c>
      <c r="W172" s="16" t="e">
        <f t="shared" ca="1" si="82"/>
        <v>#N/A</v>
      </c>
      <c r="X172" s="16" t="e">
        <f t="shared" ca="1" si="82"/>
        <v>#N/A</v>
      </c>
      <c r="Y172" s="16" t="e">
        <f t="shared" ca="1" si="82"/>
        <v>#N/A</v>
      </c>
      <c r="Z172" s="16" t="e">
        <f t="shared" ca="1" si="82"/>
        <v>#N/A</v>
      </c>
      <c r="AA172" s="16" t="e">
        <f t="shared" ca="1" si="82"/>
        <v>#N/A</v>
      </c>
      <c r="AB172" s="16" t="e">
        <f t="shared" ca="1" si="82"/>
        <v>#N/A</v>
      </c>
      <c r="AC172" s="55" t="e">
        <f t="shared" ref="AC172" ca="1" si="83">SUM(Q172:AB172)</f>
        <v>#N/A</v>
      </c>
      <c r="AH172" s="42" t="e">
        <f t="shared" si="58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1"/>
        <v>DAPAGO26</v>
      </c>
      <c r="Q173" s="16">
        <f t="shared" ref="Q173:AB173" ca="1" si="84">Q158/-VLOOKUP($P173,$B$18:$M$26,12,0)</f>
        <v>7</v>
      </c>
      <c r="R173" s="16">
        <f t="shared" ca="1" si="84"/>
        <v>6</v>
      </c>
      <c r="S173" s="16">
        <f t="shared" ca="1" si="84"/>
        <v>-21.260472045051788</v>
      </c>
      <c r="T173" s="16">
        <f t="shared" ca="1" si="84"/>
        <v>1</v>
      </c>
      <c r="U173" s="16">
        <f t="shared" ca="1" si="84"/>
        <v>13.364351539750389</v>
      </c>
      <c r="V173" s="16">
        <f t="shared" ca="1" si="84"/>
        <v>-5.0662509100528705</v>
      </c>
      <c r="W173" s="16">
        <f t="shared" ca="1" si="84"/>
        <v>0</v>
      </c>
      <c r="X173" s="16">
        <f t="shared" ca="1" si="84"/>
        <v>1.4625275612942001</v>
      </c>
      <c r="Y173" s="16">
        <f t="shared" ca="1" si="84"/>
        <v>0</v>
      </c>
      <c r="Z173" s="16">
        <f t="shared" ca="1" si="84"/>
        <v>12.403522232700812</v>
      </c>
      <c r="AA173" s="16">
        <f t="shared" ca="1" si="84"/>
        <v>-0.48129109161225514</v>
      </c>
      <c r="AB173" s="16">
        <f t="shared" ca="1" si="84"/>
        <v>3.8476630199978379</v>
      </c>
      <c r="AC173" s="55">
        <f t="shared" ref="AC173:AC177" ca="1" si="85">SUM(Q173:AB173)</f>
        <v>18.270050307026327</v>
      </c>
      <c r="AH173" s="42" t="e">
        <f t="shared" si="58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1"/>
        <v>DAPMAI27</v>
      </c>
      <c r="Q174" s="16">
        <f t="shared" ref="Q174:AB174" ca="1" si="86">Q159/-VLOOKUP($P174,$B$18:$M$26,12,0)</f>
        <v>5</v>
      </c>
      <c r="R174" s="16">
        <f t="shared" ca="1" si="86"/>
        <v>4</v>
      </c>
      <c r="S174" s="16">
        <f t="shared" ca="1" si="86"/>
        <v>6</v>
      </c>
      <c r="T174" s="16">
        <f t="shared" ca="1" si="86"/>
        <v>1</v>
      </c>
      <c r="U174" s="16">
        <f t="shared" ca="1" si="86"/>
        <v>-2.046722670234324</v>
      </c>
      <c r="V174" s="16">
        <f t="shared" ca="1" si="86"/>
        <v>1</v>
      </c>
      <c r="W174" s="16">
        <f t="shared" ca="1" si="86"/>
        <v>0</v>
      </c>
      <c r="X174" s="16">
        <f t="shared" ca="1" si="86"/>
        <v>1</v>
      </c>
      <c r="Y174" s="16">
        <f t="shared" ca="1" si="86"/>
        <v>0</v>
      </c>
      <c r="Z174" s="16">
        <f t="shared" ca="1" si="86"/>
        <v>4.8863055456503623</v>
      </c>
      <c r="AA174" s="16">
        <f t="shared" ca="1" si="86"/>
        <v>0</v>
      </c>
      <c r="AB174" s="16">
        <f t="shared" ca="1" si="86"/>
        <v>3.2669883417520253</v>
      </c>
      <c r="AC174" s="55">
        <f t="shared" ca="1" si="85"/>
        <v>24.106571217168064</v>
      </c>
      <c r="AH174" s="42" t="e">
        <f t="shared" si="58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1"/>
        <v>DAPAGO28</v>
      </c>
      <c r="Q175" s="16">
        <f t="shared" ref="Q175:AB175" ca="1" si="87">Q160/-VLOOKUP($P175,$B$18:$M$26,12,0)</f>
        <v>-17.356333868696137</v>
      </c>
      <c r="R175" s="16">
        <f t="shared" ca="1" si="87"/>
        <v>-15.291105978096951</v>
      </c>
      <c r="S175" s="16">
        <f t="shared" ca="1" si="87"/>
        <v>-21.763234029304979</v>
      </c>
      <c r="T175" s="16">
        <f t="shared" ca="1" si="87"/>
        <v>4</v>
      </c>
      <c r="U175" s="16">
        <f t="shared" ca="1" si="87"/>
        <v>-59.221533914746587</v>
      </c>
      <c r="V175" s="16">
        <f t="shared" ca="1" si="87"/>
        <v>-0.44722409000321817</v>
      </c>
      <c r="W175" s="16">
        <f t="shared" ca="1" si="87"/>
        <v>-3.1738426378606244</v>
      </c>
      <c r="X175" s="16">
        <f t="shared" ca="1" si="87"/>
        <v>-1.0182908930855692</v>
      </c>
      <c r="Y175" s="16">
        <f t="shared" ca="1" si="87"/>
        <v>0</v>
      </c>
      <c r="Z175" s="16">
        <f t="shared" ca="1" si="87"/>
        <v>-10.878787418624732</v>
      </c>
      <c r="AA175" s="16">
        <f t="shared" ca="1" si="87"/>
        <v>9.2551381403387631E-2</v>
      </c>
      <c r="AB175" s="16">
        <f t="shared" ca="1" si="87"/>
        <v>-9.1189787326945968</v>
      </c>
      <c r="AC175" s="55">
        <f t="shared" ca="1" si="85"/>
        <v>-134.17678018171</v>
      </c>
      <c r="AH175" s="42" t="e">
        <f t="shared" si="58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1"/>
        <v>DAPMAI29</v>
      </c>
      <c r="Q176" s="16">
        <f t="shared" ref="Q176:AB176" ca="1" si="88">Q161/-VLOOKUP($P176,$B$18:$M$26,12,0)</f>
        <v>4</v>
      </c>
      <c r="R176" s="16">
        <f t="shared" ca="1" si="88"/>
        <v>4</v>
      </c>
      <c r="S176" s="16">
        <f t="shared" ca="1" si="88"/>
        <v>5</v>
      </c>
      <c r="T176" s="16">
        <f t="shared" ca="1" si="88"/>
        <v>0.11697631113112464</v>
      </c>
      <c r="U176" s="16">
        <f t="shared" ca="1" si="88"/>
        <v>24.730569154859307</v>
      </c>
      <c r="V176" s="16">
        <f t="shared" ca="1" si="88"/>
        <v>1</v>
      </c>
      <c r="W176" s="16">
        <f t="shared" ca="1" si="88"/>
        <v>0</v>
      </c>
      <c r="X176" s="16">
        <f t="shared" ca="1" si="88"/>
        <v>1</v>
      </c>
      <c r="Y176" s="16">
        <f t="shared" ca="1" si="88"/>
        <v>0</v>
      </c>
      <c r="Z176" s="16">
        <f t="shared" ca="1" si="88"/>
        <v>20.311386554557213</v>
      </c>
      <c r="AA176" s="16">
        <f t="shared" ca="1" si="88"/>
        <v>0</v>
      </c>
      <c r="AB176" s="16">
        <f t="shared" ca="1" si="88"/>
        <v>7.5839489542223619</v>
      </c>
      <c r="AC176" s="55">
        <f t="shared" ref="AC176" ca="1" si="89">SUM(Q176:AB176)</f>
        <v>67.742880974770017</v>
      </c>
      <c r="AH176" s="42" t="e">
        <f t="shared" si="58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1"/>
        <v>DAPAGO30</v>
      </c>
      <c r="Q177" s="16">
        <f t="shared" ref="Q177:AB177" ca="1" si="90">Q162/-VLOOKUP($P177,$B$18:$M$26,12,0)</f>
        <v>7</v>
      </c>
      <c r="R177" s="16">
        <f t="shared" ca="1" si="90"/>
        <v>5</v>
      </c>
      <c r="S177" s="16">
        <f t="shared" ca="1" si="90"/>
        <v>8</v>
      </c>
      <c r="T177" s="16">
        <f t="shared" ca="1" si="90"/>
        <v>-6.0118852024854554</v>
      </c>
      <c r="U177" s="16">
        <f t="shared" ca="1" si="90"/>
        <v>-43.196390852478508</v>
      </c>
      <c r="V177" s="16">
        <f t="shared" ca="1" si="90"/>
        <v>0</v>
      </c>
      <c r="W177" s="16">
        <f t="shared" ca="1" si="90"/>
        <v>-33.430805136502826</v>
      </c>
      <c r="X177" s="16">
        <f t="shared" ca="1" si="90"/>
        <v>1</v>
      </c>
      <c r="Y177" s="16">
        <f t="shared" ca="1" si="90"/>
        <v>0</v>
      </c>
      <c r="Z177" s="16">
        <f t="shared" ca="1" si="90"/>
        <v>-27.991646096336748</v>
      </c>
      <c r="AA177" s="16">
        <f t="shared" ca="1" si="90"/>
        <v>0</v>
      </c>
      <c r="AB177" s="16">
        <f t="shared" ca="1" si="90"/>
        <v>-8.0432583661001633</v>
      </c>
      <c r="AC177" s="55">
        <f t="shared" ca="1" si="85"/>
        <v>-97.673985653903699</v>
      </c>
      <c r="AH177" s="42" t="e">
        <f t="shared" si="58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1"/>
        <v>DAPAGO32</v>
      </c>
      <c r="Q178" s="16">
        <f t="shared" ref="Q178:AB178" ca="1" si="91">Q163/-VLOOKUP($P178,$B$18:$M$26,12,0)</f>
        <v>0</v>
      </c>
      <c r="R178" s="16">
        <f t="shared" ca="1" si="91"/>
        <v>0</v>
      </c>
      <c r="S178" s="16">
        <f t="shared" ca="1" si="91"/>
        <v>0</v>
      </c>
      <c r="T178" s="16">
        <f t="shared" ca="1" si="91"/>
        <v>1</v>
      </c>
      <c r="U178" s="16">
        <f t="shared" ca="1" si="91"/>
        <v>15.025363675703227</v>
      </c>
      <c r="V178" s="16">
        <f t="shared" ca="1" si="91"/>
        <v>0</v>
      </c>
      <c r="W178" s="16">
        <f t="shared" ca="1" si="91"/>
        <v>-9.0344383411193121</v>
      </c>
      <c r="X178" s="16">
        <f t="shared" ca="1" si="91"/>
        <v>0</v>
      </c>
      <c r="Y178" s="16">
        <f t="shared" ca="1" si="91"/>
        <v>0</v>
      </c>
      <c r="Z178" s="16">
        <f t="shared" ca="1" si="91"/>
        <v>1.5186013812608457</v>
      </c>
      <c r="AA178" s="16">
        <f t="shared" ca="1" si="91"/>
        <v>0</v>
      </c>
      <c r="AB178" s="16">
        <f t="shared" ca="1" si="91"/>
        <v>23.818043216332153</v>
      </c>
      <c r="AC178" s="55">
        <f ca="1">SUM(Q178:AB178)</f>
        <v>32.327569932176914</v>
      </c>
      <c r="AH178" s="42" t="e">
        <f t="shared" si="58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1"/>
        <v>DAPMAI35</v>
      </c>
      <c r="Q179" s="16">
        <f t="shared" ref="Q179:AB179" ca="1" si="92">Q164/-VLOOKUP($P179,$B$18:$M$26,12,0)</f>
        <v>0</v>
      </c>
      <c r="R179" s="16">
        <f t="shared" ca="1" si="92"/>
        <v>0</v>
      </c>
      <c r="S179" s="16">
        <f t="shared" ca="1" si="92"/>
        <v>0</v>
      </c>
      <c r="T179" s="16">
        <f t="shared" ca="1" si="92"/>
        <v>1</v>
      </c>
      <c r="U179" s="16">
        <f t="shared" ca="1" si="92"/>
        <v>16.565034527662917</v>
      </c>
      <c r="V179" s="16">
        <f t="shared" ca="1" si="92"/>
        <v>0</v>
      </c>
      <c r="W179" s="16">
        <f t="shared" ca="1" si="92"/>
        <v>-11.819345607997073</v>
      </c>
      <c r="X179" s="16">
        <f t="shared" ca="1" si="92"/>
        <v>0</v>
      </c>
      <c r="Y179" s="16">
        <f t="shared" ca="1" si="92"/>
        <v>0</v>
      </c>
      <c r="Z179" s="16">
        <f t="shared" ca="1" si="92"/>
        <v>-1.5547408876109625</v>
      </c>
      <c r="AA179" s="16">
        <f t="shared" ca="1" si="92"/>
        <v>0</v>
      </c>
      <c r="AB179" s="16">
        <f t="shared" ca="1" si="92"/>
        <v>8.3566336989660162</v>
      </c>
      <c r="AC179" s="55">
        <f t="shared" ref="AC179:AC180" ca="1" si="93">SUM(Q179:AB179)</f>
        <v>12.547581731020898</v>
      </c>
      <c r="AH179" s="42" t="e">
        <f t="shared" si="58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1"/>
        <v>DAPAGO40</v>
      </c>
      <c r="Q180" s="16">
        <f t="shared" ref="Q180:AB180" ca="1" si="94">Q165/-VLOOKUP($P180,$B$18:$M$26,12,0)</f>
        <v>0</v>
      </c>
      <c r="R180" s="16">
        <f t="shared" ca="1" si="94"/>
        <v>0</v>
      </c>
      <c r="S180" s="16">
        <f t="shared" ca="1" si="94"/>
        <v>0</v>
      </c>
      <c r="T180" s="16">
        <f t="shared" ca="1" si="94"/>
        <v>0</v>
      </c>
      <c r="U180" s="16">
        <f t="shared" ca="1" si="94"/>
        <v>-35.460752962480235</v>
      </c>
      <c r="V180" s="16">
        <f t="shared" ca="1" si="94"/>
        <v>0</v>
      </c>
      <c r="W180" s="16">
        <f t="shared" ca="1" si="94"/>
        <v>-8.2721639030407861</v>
      </c>
      <c r="X180" s="16">
        <f t="shared" ca="1" si="94"/>
        <v>0</v>
      </c>
      <c r="Y180" s="16">
        <f t="shared" ca="1" si="94"/>
        <v>0</v>
      </c>
      <c r="Z180" s="16">
        <f t="shared" ca="1" si="94"/>
        <v>-9.508394842005643</v>
      </c>
      <c r="AA180" s="16">
        <f t="shared" ca="1" si="94"/>
        <v>0</v>
      </c>
      <c r="AB180" s="16">
        <f t="shared" ca="1" si="94"/>
        <v>-2.4224476154553383</v>
      </c>
      <c r="AC180" s="55">
        <f t="shared" ca="1" si="93"/>
        <v>-55.663759322982003</v>
      </c>
      <c r="AH180" s="42" t="e">
        <f t="shared" si="58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5">SUM(Q173:Q180)</f>
        <v>5.6436661313038634</v>
      </c>
      <c r="R181" s="67">
        <f t="shared" ca="1" si="95"/>
        <v>3.7088940219030491</v>
      </c>
      <c r="S181" s="207">
        <f t="shared" ca="1" si="95"/>
        <v>-24.023706074356767</v>
      </c>
      <c r="T181" s="207">
        <f t="shared" ca="1" si="95"/>
        <v>2.1050911086456692</v>
      </c>
      <c r="U181" s="207">
        <f t="shared" ca="1" si="95"/>
        <v>-70.240081501963815</v>
      </c>
      <c r="V181" s="207">
        <f t="shared" ca="1" si="95"/>
        <v>-3.513475000056089</v>
      </c>
      <c r="W181" s="207">
        <f t="shared" ca="1" si="95"/>
        <v>-65.730595626520625</v>
      </c>
      <c r="X181" s="207">
        <f t="shared" ca="1" si="95"/>
        <v>3.4442366682086307</v>
      </c>
      <c r="Y181" s="207">
        <f t="shared" ca="1" si="95"/>
        <v>0</v>
      </c>
      <c r="Z181" s="207">
        <f t="shared" ca="1" si="95"/>
        <v>-10.813753530408853</v>
      </c>
      <c r="AA181" s="207">
        <f t="shared" ca="1" si="95"/>
        <v>-0.38873971020886749</v>
      </c>
      <c r="AB181" s="68">
        <f t="shared" ca="1" si="95"/>
        <v>27.288592517020291</v>
      </c>
      <c r="AC181" s="65">
        <f t="shared" ca="1" si="95"/>
        <v>-132.5198709964335</v>
      </c>
      <c r="AH181" s="42" t="e">
        <f t="shared" si="58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8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8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8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8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8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8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8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8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8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8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8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8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8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8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8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8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6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6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6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6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6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6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6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6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6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6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6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6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6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6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6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6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6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6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6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6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6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6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6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6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6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6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6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6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6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6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6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6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6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6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6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6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6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6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6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6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6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6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6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6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6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6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6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6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6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6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6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6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6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6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6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6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6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6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6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6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6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6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6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6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7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7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7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7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7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7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7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7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7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7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7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7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7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7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7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7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7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7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7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7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7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7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7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7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7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7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7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7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7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7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7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7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7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7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7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7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7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7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7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7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7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7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7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7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7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7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7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7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7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7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7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7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7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7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7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7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7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7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7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7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7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7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7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7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8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8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8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8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8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8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8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8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8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8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8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8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8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8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8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8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8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8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8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8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8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8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8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8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8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8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8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8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8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8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8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8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8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8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8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8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8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8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8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8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8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8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8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8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8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8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8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8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8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8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8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8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8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8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8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8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8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8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8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8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8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8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8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8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99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99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99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99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99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99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99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99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99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99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99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99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99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99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99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99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99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99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99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99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99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99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99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99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99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99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99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99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99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99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99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99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99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99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99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99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99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99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99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99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99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99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99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99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99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99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99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99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99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99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99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99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99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99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99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99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99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99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99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99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99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99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99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99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0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0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0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0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0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0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0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0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0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0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0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0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0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0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0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0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0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0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0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0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0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0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0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0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0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0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0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0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0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0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0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0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0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0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0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0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0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0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0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0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0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0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0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0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0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0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0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0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0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0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0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0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0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0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0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0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0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0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0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0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0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0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0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0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1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1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1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1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1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1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1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1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1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1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1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1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1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1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1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1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1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1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1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1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1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1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1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1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1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1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1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1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1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1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1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1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1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1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1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1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1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1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1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1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1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1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1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1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1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1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1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1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1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1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1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1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1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1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1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1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1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1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1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1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1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1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1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1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2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2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2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2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2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2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2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2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2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2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2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2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2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2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2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2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2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2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2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2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2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2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2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2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2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2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2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2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2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2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2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2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2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2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2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2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2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2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2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2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2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2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2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2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2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2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2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2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2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2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2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2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2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2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2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2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2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2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2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2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2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2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2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2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3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3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3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3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3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3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3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3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3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3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3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3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3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3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3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3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3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3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3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3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3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3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3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3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3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3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3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3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3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3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3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3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3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3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3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3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3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3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3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3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3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3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3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3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3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3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3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3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3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3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3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3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3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3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3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3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3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3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3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3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3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3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3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3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4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4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4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4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4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4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4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4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4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4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4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4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4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4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4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4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4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4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4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4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4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4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4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4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4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4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4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4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4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4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4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4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4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4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4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4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4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4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4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4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4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4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4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4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4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4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4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4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4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4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4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4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4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4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4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4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4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4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4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4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4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4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4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4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5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5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5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5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5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5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5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5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5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5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5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5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5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5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5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5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5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5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5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5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5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5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5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5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5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5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5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5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5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5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5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5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5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5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5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5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5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5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5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5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5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5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5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5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5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5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5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5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5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5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5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5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5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5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5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5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5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5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5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5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5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5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5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5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6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6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6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6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6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6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6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6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6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6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6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6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6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6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6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6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6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6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6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6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6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6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6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6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6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6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6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6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6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6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6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6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6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6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6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6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6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6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6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6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6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6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6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6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6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6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6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6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6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6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6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6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6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6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6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6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6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6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6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6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6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6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6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6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7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7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7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7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7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7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7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7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7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7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7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7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7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7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7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7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7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7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7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7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7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7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7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7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7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7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7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7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7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7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7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7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7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7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7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7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7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7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7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7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7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7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7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7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7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7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7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7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7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7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7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7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7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7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7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7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7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7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7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7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7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7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7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7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8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8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8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8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8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8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8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8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8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8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8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8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8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8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8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8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8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8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8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8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8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8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8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8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8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8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8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8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8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8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8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8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8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8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8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8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8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8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8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8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8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8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8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8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8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8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8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8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8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8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8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8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8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8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8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8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8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8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8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8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8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8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8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8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09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09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09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09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09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09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09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09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09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09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09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09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09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09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09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09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09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09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09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09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09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09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09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09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09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09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09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09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09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09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09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09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09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09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09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09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09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09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09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09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09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09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09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09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09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09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09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09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09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09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09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09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09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09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09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09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09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09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09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09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09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09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09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09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0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0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0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0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0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0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0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0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0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0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0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0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0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0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0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0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0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0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0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0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0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0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0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0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0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0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0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0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0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0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0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0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0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0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0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0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0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0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0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0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0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0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0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0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0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0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0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0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0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0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0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0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0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0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0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0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0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0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0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0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0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0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0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0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1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1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1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1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1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1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1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1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1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1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1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1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1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1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1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1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1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1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1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1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1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1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1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1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1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1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1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1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1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1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1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1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1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1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1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1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1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1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1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1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1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1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1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1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1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1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1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1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1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1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1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1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1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1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1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1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1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1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1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1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1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1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1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1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2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2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2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2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2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2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2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2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2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2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2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2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2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2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2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2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2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2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2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2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2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2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2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2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2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2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2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2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2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2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2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2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2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2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2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2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2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2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2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2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2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2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2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2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2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2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2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2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2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2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2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2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2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2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2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2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2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2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2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2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2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2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2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2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3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3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3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3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3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3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3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3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3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3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3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3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3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3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3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3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3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3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3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3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3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3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3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3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3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3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3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3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3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3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3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3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3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3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3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3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3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3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3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3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3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3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3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3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3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3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3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3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3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3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3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3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3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3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3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3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3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3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3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3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3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3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3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3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4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4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4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4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4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4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4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4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4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4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4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4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4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4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4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4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4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4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4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4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4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4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4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4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4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4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4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4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4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4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4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4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4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4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4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4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4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4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4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4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4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4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4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4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4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4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4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4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4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4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4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4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4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4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4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4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4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4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4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4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4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4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4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4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5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5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5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5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5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5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5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5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5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5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5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5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5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5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5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5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5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5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5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5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5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5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5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5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5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5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5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5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5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5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5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5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5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5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5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5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5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5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5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5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5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5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5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5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5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5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5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5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5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5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5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5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5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5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5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5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5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5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5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5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5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5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5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5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6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6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6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6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6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6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6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6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6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6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6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6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6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6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6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6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6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6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6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6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6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6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6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6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6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6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6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6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6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6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6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6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6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6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6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6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6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6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6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6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6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6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6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6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6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6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6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6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6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6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6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6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6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6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6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6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6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6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6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6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6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6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6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6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7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7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7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7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7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7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7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7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7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7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7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7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7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7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7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7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7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7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7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7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7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7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7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7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7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7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7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7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7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7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7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7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7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7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7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7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7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7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7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7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7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7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7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7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7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7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7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7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7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7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7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7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7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7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7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7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7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7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7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7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7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7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7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7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8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8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8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8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8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8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8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8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8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8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8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8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8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8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8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8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8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8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8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8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8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8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8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8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8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8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8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8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8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8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8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8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8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8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8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8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8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8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8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8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8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8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8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8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8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8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8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8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8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8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8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8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8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8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8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8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8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8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8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8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8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8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8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8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19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19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19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19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19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19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19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19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19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19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19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19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19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19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19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19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19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19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19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19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19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19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19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19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19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19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19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19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19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19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19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19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19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19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19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19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19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19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19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19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19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19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19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19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19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19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19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19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19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19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19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19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19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19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19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19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19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19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19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19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19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19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19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19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0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0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0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0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0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0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0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0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0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0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0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0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0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0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0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0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0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0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0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0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0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0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0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0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0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0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0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0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0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0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0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0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0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0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0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0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0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0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0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0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0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0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0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0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0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0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0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0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0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0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0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0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0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0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0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0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0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0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0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0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0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0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0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0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1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1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1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1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1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1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1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1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1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1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1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1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1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1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1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1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1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1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1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1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1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1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1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1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1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1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1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1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1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1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1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1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1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1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1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1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1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1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1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1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1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1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1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1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1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1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1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1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1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1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1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1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1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1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1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1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1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1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1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1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1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1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1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1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2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2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2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2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2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2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2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2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2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2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2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2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2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2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2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2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2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2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2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2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2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2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2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2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2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2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2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2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2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2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2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2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2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2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2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2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2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2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2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2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2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2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2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2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2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2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2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2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2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2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2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2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2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2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2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2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2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2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2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2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2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2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2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2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3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3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3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3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3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3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3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3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3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3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3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3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3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3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3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3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3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3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3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3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3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3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3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3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3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3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3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3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3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3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3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3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3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3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3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3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3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3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3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3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3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3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3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3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3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3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3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3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3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3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3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3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3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3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3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3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3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3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3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3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3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3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3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3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4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4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4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4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4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4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4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4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4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4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4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4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4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4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4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4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4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4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4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4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4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4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4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4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4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4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4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4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4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4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4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4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4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4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4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4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4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4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4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4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4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4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4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4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4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4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4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4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4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4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4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4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4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4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4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4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4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4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4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4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4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4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4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4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5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5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5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5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5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5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5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5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5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5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5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5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5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5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5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5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5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5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5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5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5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5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5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5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5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5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5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5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5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5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5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5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5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5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5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5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5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5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5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5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5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5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5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5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5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5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5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5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5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5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5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5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5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5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5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5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5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5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5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5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5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5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5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5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6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6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6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6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6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6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6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6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6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6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6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6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6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6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6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6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6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6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6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6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6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6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6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6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6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6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6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6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6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6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6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6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6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6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6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6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6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6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6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6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6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6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6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6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6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6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6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6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6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6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6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6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6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6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6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6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6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6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6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6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6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6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6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6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7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7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7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7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7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7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7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7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7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7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7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7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7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7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7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7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7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7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7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7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7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7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7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7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7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7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7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7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7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7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7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7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7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7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7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7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7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7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7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7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7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7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7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7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7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7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7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7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7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7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7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7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7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7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7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7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7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7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7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7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7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7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7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7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8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8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8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8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8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8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8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8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8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8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8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8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8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8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8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8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8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8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8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8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8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8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8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8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8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8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8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8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8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8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8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8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8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8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8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8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8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8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8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8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8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8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8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8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8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8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8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8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8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8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8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8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8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8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8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8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8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8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8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8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8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8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8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8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29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29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29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29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29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29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29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29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29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29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29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29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29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29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29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29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29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29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29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29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29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29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29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29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29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29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29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29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29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29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29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29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29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29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29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29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29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29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29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29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29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29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29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29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29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29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29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29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29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29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29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29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29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29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29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29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29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29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29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29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29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29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29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29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0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0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0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0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0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0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0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0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0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0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0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0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0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0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0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0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0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0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0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0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0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0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0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0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0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0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0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0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0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0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0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0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0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0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0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0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0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0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0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0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0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0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0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0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0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0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0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0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0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0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0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0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0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0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0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0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0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0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0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0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0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0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0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0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1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1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1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1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1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1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1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1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1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1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1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1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1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1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1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1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1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1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1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1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1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1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1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1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1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1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1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1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1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1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1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1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1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1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1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1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1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1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1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1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1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1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1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1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1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1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1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1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1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1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1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1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1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1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1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1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1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1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1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1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1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1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1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1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2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2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2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2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2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2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2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2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2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2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2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2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2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2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2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2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2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2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2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2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2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2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2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2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2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2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2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2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2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2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2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2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2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2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2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2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2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2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2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2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2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2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2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2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2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2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2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2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2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2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2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2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2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2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2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2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2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2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2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2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2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2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2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2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3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3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3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3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3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3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3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3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3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3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3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3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3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3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3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3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3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3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3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3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3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3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3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3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3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3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3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3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3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3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3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3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3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3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3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3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3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3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3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3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3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3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3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3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3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3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3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3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3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3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3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3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3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3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3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3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3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3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3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3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3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3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3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3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4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4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4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4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4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4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4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4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4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4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4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4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4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4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4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4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4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4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4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4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4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4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4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4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4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4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4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4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4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4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4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4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4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4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4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4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4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4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4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4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4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4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4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4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4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4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4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4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4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4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4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4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4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4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4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4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4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4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4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4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4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4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4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4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5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5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5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5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5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5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5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5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5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5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5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5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5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5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5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5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5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5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5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5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5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5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5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5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5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5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5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5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5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5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5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5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5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5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5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5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5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5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5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5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5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5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5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5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5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5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5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5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5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5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5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5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5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5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5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5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5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5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5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5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5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5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5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5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6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6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6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6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6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6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6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6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6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6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6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6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6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6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6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6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6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6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6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6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6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6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6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6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6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6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6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6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6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6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6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6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6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6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6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6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6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6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6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6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6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6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6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6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6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6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6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6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6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6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6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6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6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6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6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6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6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6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6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6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6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6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6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6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7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7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7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7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7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7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7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7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7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7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7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7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7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7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7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7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7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7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7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7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7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7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7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7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7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7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7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7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7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7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7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7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7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7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7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7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7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7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7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7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7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7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7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7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7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7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7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7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7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7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7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7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7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7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7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7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7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7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7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7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7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7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7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7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8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8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8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8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8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8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8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8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8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8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8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8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8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8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8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8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8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8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8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8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8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8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8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8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8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8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8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8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8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8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8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8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8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8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8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8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8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8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8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8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8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8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8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8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8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8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8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8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8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8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8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8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8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8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8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8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8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8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8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8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8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8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8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8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39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39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39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39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39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39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39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39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39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39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39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39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39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39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39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39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39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39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39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39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39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39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39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39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39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39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39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39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39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39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39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39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39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39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39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39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39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39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39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39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39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39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39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39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39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39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39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39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39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39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39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39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39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39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39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39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39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39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39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39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39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39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39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39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0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0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0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0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0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0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0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0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0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0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0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0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0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0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0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0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0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0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0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0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0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0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0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0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0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0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0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0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0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0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0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0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0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0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0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0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0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0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0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0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0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0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0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0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0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0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0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0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0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0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0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0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0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0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0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0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0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0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0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0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0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0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0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0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1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1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1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1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1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1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1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1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1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1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1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1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1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1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1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1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1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1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1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1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1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1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1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1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1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1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1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1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1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1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1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1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1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1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1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1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1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1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1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1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1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1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1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1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1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1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1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1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1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1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1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1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1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1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1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1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1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1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1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1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1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1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1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1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2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2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2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2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2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2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2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2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2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2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2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2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2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2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2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2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2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2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2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2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2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2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2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2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2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2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2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2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2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2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2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2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2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2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2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2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2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2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2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2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2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2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2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2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2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2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2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2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2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2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2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2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2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2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2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2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2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2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2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2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2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2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2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2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3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3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3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3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3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3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3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3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3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3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3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3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3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3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3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3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3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3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3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3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3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3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3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3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3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3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3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3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3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3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3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3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3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3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3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3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3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3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3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3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3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3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3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3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3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3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3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3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3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3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3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3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3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3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3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3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3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3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3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3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3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3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3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3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4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4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4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4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4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4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4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4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4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4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4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4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4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4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4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4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4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4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4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4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4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4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4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4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4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4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4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4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4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4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4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4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4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4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4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4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4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4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4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4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4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4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4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4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4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4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4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4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4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4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4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4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4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4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4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4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4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4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4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4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4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4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4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4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5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5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5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5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5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5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5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5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5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5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5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5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5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5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5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5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5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5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5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5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5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5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5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5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5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5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5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5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5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5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5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5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5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5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5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5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5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5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5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5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5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5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5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5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5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5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5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5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5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5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5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5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5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5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5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5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5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5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5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5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5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5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5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5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6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6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6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6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6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6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6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6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6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6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6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6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6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6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6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6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6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6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6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6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6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6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6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6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6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6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6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6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6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6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6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6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6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6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6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6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6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6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6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6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6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6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6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6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6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6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6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6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6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6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6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6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6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6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6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6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6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6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6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6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6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6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6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6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7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7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7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7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7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7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7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7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7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7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7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7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7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7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7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7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7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7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7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7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7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7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7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7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7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7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7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7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7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7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7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7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7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7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7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7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7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7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7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7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7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7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7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7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7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7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7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7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7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7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7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7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7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7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7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7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7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7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7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7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7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7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7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7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8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8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8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8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8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8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8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8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8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8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8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8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8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8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8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8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8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8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8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8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8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8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8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8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8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8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8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8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8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8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8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8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8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8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8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8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8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8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8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8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8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8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8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8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8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8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8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8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8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8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8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8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8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8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8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8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8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8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8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8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8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8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8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8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49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49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49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49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49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49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49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49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49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49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49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49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49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49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49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49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49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49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49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49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49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49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49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49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49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49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49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49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49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49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49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49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49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49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49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49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49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49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49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49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49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49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49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49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49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49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49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49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49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49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49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49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49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49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49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49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49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49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49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49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49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49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49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49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0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0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0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0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0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0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0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0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0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0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0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0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0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0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0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0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0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0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0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0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0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0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0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0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0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0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0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0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0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0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0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0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0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0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0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0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0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0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0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0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0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0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0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0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0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0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0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0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0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0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0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0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0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0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0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0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0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0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0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0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0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0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0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0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1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1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1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1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1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1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1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1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1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1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1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1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1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1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1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1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1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1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1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1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1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1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1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1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1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1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1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1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1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1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1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1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1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1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1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1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1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1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1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1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1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1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1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1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1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1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1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1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1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1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1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1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1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1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1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1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1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1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1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1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1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1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1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1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2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2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2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2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2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2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2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2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2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2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2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2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2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2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2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2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2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2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2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2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2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2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2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2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2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2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2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2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2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2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2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2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2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2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2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2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2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2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2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2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2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2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2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2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2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2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2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2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2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2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2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2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2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2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2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2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2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2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2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2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2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2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2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2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3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3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3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3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3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3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3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3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3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3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3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3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3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3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3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3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3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3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3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3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3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3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3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3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3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3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3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3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3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3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3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3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3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3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3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3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3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3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3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3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3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3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3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3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3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3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3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3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3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3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3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3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3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3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3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3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3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3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3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3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3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3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3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3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4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4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4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4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4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4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4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4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4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4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4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4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4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4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4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4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4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4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4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4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4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4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4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4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4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4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4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4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4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4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4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4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4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4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4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4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4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4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4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4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4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4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4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4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4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4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4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4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4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4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4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4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4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4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4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4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4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4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4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4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4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4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4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4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5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5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5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5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5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5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5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5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5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5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5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5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5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5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5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5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5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5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5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5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5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5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5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5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5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5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5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5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5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5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5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5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5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5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5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5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5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5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5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5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5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5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5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5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5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5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5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5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5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5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5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5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5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5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5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5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5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5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5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5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5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5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5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5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6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6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6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6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6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6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6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6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6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6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6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6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6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6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6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6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6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6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6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6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6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6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6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6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6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6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6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6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6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6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6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6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6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6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6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6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6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6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6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6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6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6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6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6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6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6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6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6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6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6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6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6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6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6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6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6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6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6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6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6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6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6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6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6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7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7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7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7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7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7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7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7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7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7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7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7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7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7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7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7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7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7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7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7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7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7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7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7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7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7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7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7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7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7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7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7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7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7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7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7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7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7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7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7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7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7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7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7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7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7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7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7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7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7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7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7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7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7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7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7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7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7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7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7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7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7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7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7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8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8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8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8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8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8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8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8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8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8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8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8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8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8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8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8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8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8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8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8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8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8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8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8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8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8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8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8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8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8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8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8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8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8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8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8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8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8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8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8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8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8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8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8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8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8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8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8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8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8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8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8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8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8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8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8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8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8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8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8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8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8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8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8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59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59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59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59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59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59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59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59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59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59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59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59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59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59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59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59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59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59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59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59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59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59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59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59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59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59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59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59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59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59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59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59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59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59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59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59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59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59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59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59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59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59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59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59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59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59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59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59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59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59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59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59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59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59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59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59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59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59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59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59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59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59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59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59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0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0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0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0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0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0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0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0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0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0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0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0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0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0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0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0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0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0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0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0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0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0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0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0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0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0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0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0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0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0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0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0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0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0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0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0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0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0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0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0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0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0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0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0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0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0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0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0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0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0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0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0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0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0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0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0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0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0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0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0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0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0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0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0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1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1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1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1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1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1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1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1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1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1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1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1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1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1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1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1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1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1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1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1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1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1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1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1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1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1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1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1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1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1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1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1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1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1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1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1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1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1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1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1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1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1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1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1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1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1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1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1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1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1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1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1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1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1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1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1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1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1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1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1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1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1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1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1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2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2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2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2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2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2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2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2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2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2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2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2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2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2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2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2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2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2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2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2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2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2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2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2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2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2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2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2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2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2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2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2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2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2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2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2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2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2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2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2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2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2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2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2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2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2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2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2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2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2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2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2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2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2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2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2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2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2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2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2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2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2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2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2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3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3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3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3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3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3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3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3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3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3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3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3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3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3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3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3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3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3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3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3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3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3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3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3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3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3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3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3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3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3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3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3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3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3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3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3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3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3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3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3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3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3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3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3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3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3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3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3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3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3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3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3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3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3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3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3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3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3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3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3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3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3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3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3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4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4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4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4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4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4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4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4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4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4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4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4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4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4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4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4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4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4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4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4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4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4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4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4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4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4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4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4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4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4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4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4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4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4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4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4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4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4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4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4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4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4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4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4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4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4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4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4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4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4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4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4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4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4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4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4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4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4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4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4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4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4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4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4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5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5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5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5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5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5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5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5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5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5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5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5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5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5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5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5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5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5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5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5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5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5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5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5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5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5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5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5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5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5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5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5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5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5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5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5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5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5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5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5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5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5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5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5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5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5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5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5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5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5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5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5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5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5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5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5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5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5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5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5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5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5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5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5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6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6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6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6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6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6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6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6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6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6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6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6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6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6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6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6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6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6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6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6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6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6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6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6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6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6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6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6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6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6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6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6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6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6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6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6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6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6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6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6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6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6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6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6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6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6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6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6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6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6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6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6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6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6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6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6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6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6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6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6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6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6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6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6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7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7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7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7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7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7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7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7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7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7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7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7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7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7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7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7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7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7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7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7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7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7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7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7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7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7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7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7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7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7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7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7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7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7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7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7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7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7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7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7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7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7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7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7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7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7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7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7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7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7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7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7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7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7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7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7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7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7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7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7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7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7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7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7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8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8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8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8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8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8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8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8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8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8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8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8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8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8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8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8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8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8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8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8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8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8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8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8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8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8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8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8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8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8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8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8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8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8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8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8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8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8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8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8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8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8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8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8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8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8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8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8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8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8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8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8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8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8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8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8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8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8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8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8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8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8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8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8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69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69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69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69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69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69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69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69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69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69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69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69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69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69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69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69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69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69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69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69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69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69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69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69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69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69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69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69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69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69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69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69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69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69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69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69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69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69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69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69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69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69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69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69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69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69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69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69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69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69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69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69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69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69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69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69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69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69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69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69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69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69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69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69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0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0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0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0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0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0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0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0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0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0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0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0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0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0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0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0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0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0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0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0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0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0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0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0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0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0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0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0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0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0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0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0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0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0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0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0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0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0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0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0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0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0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0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0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0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0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0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0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0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0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0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0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0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0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0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0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0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0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0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0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0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0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0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0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1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1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1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1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1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1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1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1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1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1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1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1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1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1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1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1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1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1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1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1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1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1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1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1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1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1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1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1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1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1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1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1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1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1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1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1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1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1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1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1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1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1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1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1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1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1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1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1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1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1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1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1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1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1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1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1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1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1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1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1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1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1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1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1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2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2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2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2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2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2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2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2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2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2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2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2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2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2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2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2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2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2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2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2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2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2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2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2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2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2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2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2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2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2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2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2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2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2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2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2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2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2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2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2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2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2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2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2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2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2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2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2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2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2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2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2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2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2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2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2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2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2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2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2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2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2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2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2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3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3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3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3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3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3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3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3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3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3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3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3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3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3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3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3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3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3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3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3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3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3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3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3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3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3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3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3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3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3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3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3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3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3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3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3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3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3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3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3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3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3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3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3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3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3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3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3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3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3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3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3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3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3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3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3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3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3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3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3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3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3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3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3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4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4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4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4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4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4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4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4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4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4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4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4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4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4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4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4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4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4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4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4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4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4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4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4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4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4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4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4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4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4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4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4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4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4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4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4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4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4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4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4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4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4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4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4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4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4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4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4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4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4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4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4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4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4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4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4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4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4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4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4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4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4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4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4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5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5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5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5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5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5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5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5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5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5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5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5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5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5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5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5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5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5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5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5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5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5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5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5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5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5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5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5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5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5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5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5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5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5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5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5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5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5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5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5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5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5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5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5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5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5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5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5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5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5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5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5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5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5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5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5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5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5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5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5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5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5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5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5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6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6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6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6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6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6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6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6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6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6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6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6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6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6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6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6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6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6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6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6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6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6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6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6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6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6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6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6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6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6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6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6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6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6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6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6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6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6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6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6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6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6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6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6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6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6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6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6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6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6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6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6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6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6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6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6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6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6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6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6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6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6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6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6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7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7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7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7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7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7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7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7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7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7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7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7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7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7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7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7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7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7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7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7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7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7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7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7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7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7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7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7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7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7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7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7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7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7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7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7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7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7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7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7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7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7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7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7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7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7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7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7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7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7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7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7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7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7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7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7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7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7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7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7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7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7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7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7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8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8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8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8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8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8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8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8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8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8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8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8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8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8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8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8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8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8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8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8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8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8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8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8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8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8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8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8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8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8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8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8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8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8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8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8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8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8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8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8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8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8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8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8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8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8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8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8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8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8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8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8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8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8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8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8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8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8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8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8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8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8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8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8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79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79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79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79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79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79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79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79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79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79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79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79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79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79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79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79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79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79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79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79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79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79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79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79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79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79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79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79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79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79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79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79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79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79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79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79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79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79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79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79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79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79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79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79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79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79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79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79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79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79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79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79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79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79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79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79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79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79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79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79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79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79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79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79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0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0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0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0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0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0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0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0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0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0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0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0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0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0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0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0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0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0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0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0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0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0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0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0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0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0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0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0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0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0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0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0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0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0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0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0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0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0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0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0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0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0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0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0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0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0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0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0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0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0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0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0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0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0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0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0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0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0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0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0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0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0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0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0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1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1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1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1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1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1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1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1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1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1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1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1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1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1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1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1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1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1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1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1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1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1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1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1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1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1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1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1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1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1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1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1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1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1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1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1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1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1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1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1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1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1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1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1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1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1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1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1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1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1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1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1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1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1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1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1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1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1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1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1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1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1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1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1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2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2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2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2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2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2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2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2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2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2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2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2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2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2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2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2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2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2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2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2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2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2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2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2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2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2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2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2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2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2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2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2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2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2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2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2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2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2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2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2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2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2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2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2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2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2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2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2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2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2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2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2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2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2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2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2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2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2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2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2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2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2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2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2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3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3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3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3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3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3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3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3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3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3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3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3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3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3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3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3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3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3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3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3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3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3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3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3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3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3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3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3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3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3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3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3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3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3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3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3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3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3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3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3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3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3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3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3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3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3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3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3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3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3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3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3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3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3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3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3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3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3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3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3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3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3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3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3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4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4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4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4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4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4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4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4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4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4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4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4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4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4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4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4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4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4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4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4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4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4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4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4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4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4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4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4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4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4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4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4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4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4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4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4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4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4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4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4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4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4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4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4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4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4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4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4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4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4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4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4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4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4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4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4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4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4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4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4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4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4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4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4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5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5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5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5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5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5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5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5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5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5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5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5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5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5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5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5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5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5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5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5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5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5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5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5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5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5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5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5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5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5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5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5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5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5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5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5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5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5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5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5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5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5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5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5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5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5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5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5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5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5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5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5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5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5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5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5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5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5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5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5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5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5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5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5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6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6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6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6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6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6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6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6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6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6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6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6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6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6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6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6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6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6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6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6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6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6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6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6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6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6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6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6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6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6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6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6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6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6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6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6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6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6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6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6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6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6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6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6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6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6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6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6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6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6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6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6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6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6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6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6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6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6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6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6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6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6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6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6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7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7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7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7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7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7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7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7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7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7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7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7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7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7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7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7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7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7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7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7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7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7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7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7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7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7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7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7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7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7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7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7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7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7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7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7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7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7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7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7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7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7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7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7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7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7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7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7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7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7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7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7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7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7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7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7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7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7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7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7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7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7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7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7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8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8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8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8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8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8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8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8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8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8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8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8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8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8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8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8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8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8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8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8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8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8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8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8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8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8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8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8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8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8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8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8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8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8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8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8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8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8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8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8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8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8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8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8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8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8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8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8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8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8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8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8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8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8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8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8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8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8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8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8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8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8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8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8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89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89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89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89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89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89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89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89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89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89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89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89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89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89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89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89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89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89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89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89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89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89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89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89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89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89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89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89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89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89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89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89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89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89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89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89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89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89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89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89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89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89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89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89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89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89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89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89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89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89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89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89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89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89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89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89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89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89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89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89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89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89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89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89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0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0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0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0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0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0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0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0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0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0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0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0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0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0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0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0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0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0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0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0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0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0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0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0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0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0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0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0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0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0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0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0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0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0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0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0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0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0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0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0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0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0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0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0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0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0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0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0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0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0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0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0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0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0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0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0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0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0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0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0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0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0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0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0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1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1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1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1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1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1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1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1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1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1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1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1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1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1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1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1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1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1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1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1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1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1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1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1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1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1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1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1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1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1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1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1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1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1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1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1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1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1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1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1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1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1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1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1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1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1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1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1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1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1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1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1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1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1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1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1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1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1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1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1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1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1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1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1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2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2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2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2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2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2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2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2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2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2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2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2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2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2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2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2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2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2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2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2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2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2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2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2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2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2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2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2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2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2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2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2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2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2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2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2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2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2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2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2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2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2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2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2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2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2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2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2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2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2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2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2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2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2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2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2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2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2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2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2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2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2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2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2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3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3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3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3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3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3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3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3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3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3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3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3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3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3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3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3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3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3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3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3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3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3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3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3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3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3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3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3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3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3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3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3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3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3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3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3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3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3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3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3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3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3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3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3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3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3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3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3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3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3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3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3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3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3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3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3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3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3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3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3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3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3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3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3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4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4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4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4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4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4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4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4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4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4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4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4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4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4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4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4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4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4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4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4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4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4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4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4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4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4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4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4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4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4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4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4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4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4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4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4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4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4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4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4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4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4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4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4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4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4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4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4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4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4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4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4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4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4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4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4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4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4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4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4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4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4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4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4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5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5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5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5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5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5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5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5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5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5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5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5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5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5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5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5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5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5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5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5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5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5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5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5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5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5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5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5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5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5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5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5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5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5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5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5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5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5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5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5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5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5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5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5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5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5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5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5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5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5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5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5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5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5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5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5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5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5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5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5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5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5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5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5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6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6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6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6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6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6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6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6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6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6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6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6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6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6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6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6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6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6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6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6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6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6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6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6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6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6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6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6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6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6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6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6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6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6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6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6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6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6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6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6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6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6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6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6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6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6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6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6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6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6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6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6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6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6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6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6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6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6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6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6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6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6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6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6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7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7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7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7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7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7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7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7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7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7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7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7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7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7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7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7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7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7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7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7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7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7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7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7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7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7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7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7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7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7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7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7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7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7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7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7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7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7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7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7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7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7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7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7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7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7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7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7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7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7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7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7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7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7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7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7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7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7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7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7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7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7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7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7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8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8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8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8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8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8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8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8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8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8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8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8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8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8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8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8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8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8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8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8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8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8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8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8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8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8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8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8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8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8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8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8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8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8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8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8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8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8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8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8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8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8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8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8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8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8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8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8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8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8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8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8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8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8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8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8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8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8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8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8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8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8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8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8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99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99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99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99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99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99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99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99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99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99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99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99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99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99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99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99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99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99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99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99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99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99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99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99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99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99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99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99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99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99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99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99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99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99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99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99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99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99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99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99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99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99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99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99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99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99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99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99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99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99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99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99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99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99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99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99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99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99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99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99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99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99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99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99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0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0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0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0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0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0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0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0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0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0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0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0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0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0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0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0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0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0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0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0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0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0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0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0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0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0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0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0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0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0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0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0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0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0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0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0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0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0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0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0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0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0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0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0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0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0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0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0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0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0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0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0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0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0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0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0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0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0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0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0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0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0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0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0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1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1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1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1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1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1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1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1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1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1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1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1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1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1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1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1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1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1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1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1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1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1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1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1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1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1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1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1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1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1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1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1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1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1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1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1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1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1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1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1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1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1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1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1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1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1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1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1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1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1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1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1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1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1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1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1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1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1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1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1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1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1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1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1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2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2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2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2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2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2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2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2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2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2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2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2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2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2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2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2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2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2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2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2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2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2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2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2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2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2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2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2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2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2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2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2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2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2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2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2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2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2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2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2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2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2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2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2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2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2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2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2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2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2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2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2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2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2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2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2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2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2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2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2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2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2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2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2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3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3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3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3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3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3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3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3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3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3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3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3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3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3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3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3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3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3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3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3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3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3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3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3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3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3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3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3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3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3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3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3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3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3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3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3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3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3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3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3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3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3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3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3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3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3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3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3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3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3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3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3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3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3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3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3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3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3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3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3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3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3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3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3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4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4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4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4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4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4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4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4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4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4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4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4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4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4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4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4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4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4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4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4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4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4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4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4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4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4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4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4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4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4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4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4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4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4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4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4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4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4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4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4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4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4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4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4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4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4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4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4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4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4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4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4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4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4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4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4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4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4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4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4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4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4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4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4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5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5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5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5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5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5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5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5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5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5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5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5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5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5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5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5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5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5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5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5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5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5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5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5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5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5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5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5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5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5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5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5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5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5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5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5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5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5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5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5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5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5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5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5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 t="e">
        <f ca="1">HLOOKUP(RISCO!B2,'Base IPCA'!$P$121:$AC$124,2,0)</f>
        <v>#VALUE!</v>
      </c>
      <c r="C3" s="67" t="e">
        <f ca="1">HLOOKUP(RISCO!C2,'Base IPCA'!$P$121:$AC$124,2,0)</f>
        <v>#VALUE!</v>
      </c>
      <c r="D3" s="67" t="e">
        <f ca="1">HLOOKUP(RISCO!D2,'Base IPCA'!$P$121:$AC$124,2,0)</f>
        <v>#VALUE!</v>
      </c>
      <c r="E3" s="67" t="e">
        <f>HLOOKUP(RISCO!E2,'Base IPCA'!$P$121:$AC$124,2,0)</f>
        <v>#N/A</v>
      </c>
      <c r="F3" s="67" t="e">
        <f>HLOOKUP(RISCO!F2,'Base IPCA'!$P$121:$AC$124,2,0)</f>
        <v>#N/A</v>
      </c>
      <c r="G3" s="67" t="e">
        <f>HLOOKUP(RISCO!G2,'Base IPCA'!$P$121:$AC$124,2,0)</f>
        <v>#N/A</v>
      </c>
      <c r="H3" s="67" t="e">
        <f ca="1">HLOOKUP(RISCO!H2,'Base IPCA'!$P$121:$AC$124,2,0)</f>
        <v>#VALUE!</v>
      </c>
      <c r="I3" s="67" t="e">
        <f>HLOOKUP(RISCO!I2,'Base IPCA'!$P$121:$AC$124,2,0)</f>
        <v>#N/A</v>
      </c>
      <c r="J3" s="67" t="e">
        <f ca="1">HLOOKUP(RISCO!J2,'Base IPCA'!$P$121:$AC$124,2,0)</f>
        <v>#VALUE!</v>
      </c>
      <c r="K3" s="67" t="e">
        <f ca="1">HLOOKUP(RISCO!K2,'Base IPCA'!$P$121:$AC$124,2,0)</f>
        <v>#VALUE!</v>
      </c>
      <c r="L3" s="67" t="e">
        <f>HLOOKUP(RISCO!L2,'Base IPCA'!$P$121:$AC$124,2,0)</f>
        <v>#N/A</v>
      </c>
      <c r="M3" s="67" t="e">
        <f>HLOOKUP(RISCO!M2,'Base IPCA'!$P$121:$AC$124,2,0)</f>
        <v>#N/A</v>
      </c>
    </row>
    <row r="4" spans="1:13" ht="15.75" thickBot="1" x14ac:dyDescent="0.3">
      <c r="A4" s="74" t="s">
        <v>78</v>
      </c>
      <c r="B4" s="152" t="e">
        <f ca="1">HLOOKUP(RISCO!B2,'Base IPCA'!$P$121:$AC$124,3,0)</f>
        <v>#VALUE!</v>
      </c>
      <c r="C4" s="152" t="e">
        <f ca="1">HLOOKUP(RISCO!C2,'Base IPCA'!$P$121:$AC$124,3,0)</f>
        <v>#VALUE!</v>
      </c>
      <c r="D4" s="152" t="e">
        <f ca="1">HLOOKUP(RISCO!D2,'Base IPCA'!$P$121:$AC$124,3,0)</f>
        <v>#VALUE!</v>
      </c>
      <c r="E4" s="152" t="e">
        <f>HLOOKUP(RISCO!E2,'Base IPCA'!$P$121:$AC$124,3,0)</f>
        <v>#N/A</v>
      </c>
      <c r="F4" s="152" t="e">
        <f>HLOOKUP(RISCO!F2,'Base IPCA'!$P$121:$AC$124,3,0)</f>
        <v>#N/A</v>
      </c>
      <c r="G4" s="152" t="e">
        <f>HLOOKUP(RISCO!G2,'Base IPCA'!$P$121:$AC$124,3,0)</f>
        <v>#N/A</v>
      </c>
      <c r="H4" s="152" t="e">
        <f ca="1">HLOOKUP(RISCO!H2,'Base IPCA'!$P$121:$AC$124,3,0)</f>
        <v>#VALUE!</v>
      </c>
      <c r="I4" s="152" t="e">
        <f>HLOOKUP(RISCO!I2,'Base IPCA'!$P$121:$AC$124,3,0)</f>
        <v>#N/A</v>
      </c>
      <c r="J4" s="152" t="e">
        <f ca="1">HLOOKUP(RISCO!J2,'Base IPCA'!$P$121:$AC$124,3,0)</f>
        <v>#VALUE!</v>
      </c>
      <c r="K4" s="152" t="e">
        <f ca="1">HLOOKUP(RISCO!K2,'Base IPCA'!$P$121:$AC$124,3,0)</f>
        <v>#VALUE!</v>
      </c>
      <c r="L4" s="152" t="e">
        <f>HLOOKUP(RISCO!L2,'Base IPCA'!$P$121:$AC$124,3,0)</f>
        <v>#N/A</v>
      </c>
      <c r="M4" s="152" t="e">
        <f>HLOOKUP(RISCO!M2,'Base IPCA'!$P$121:$AC$124,3,0)</f>
        <v>#N/A</v>
      </c>
    </row>
    <row r="5" spans="1:13" ht="15.75" thickBot="1" x14ac:dyDescent="0.3">
      <c r="A5" s="74" t="s">
        <v>217</v>
      </c>
      <c r="B5" s="148" t="e">
        <f ca="1">HLOOKUP(RISCO!B2,'Base IPCA'!$P$121:$AC$124,4,0)</f>
        <v>#VALUE!</v>
      </c>
      <c r="C5" s="148" t="e">
        <f ca="1">HLOOKUP(RISCO!C2,'Base IPCA'!$P$121:$AC$124,4,0)</f>
        <v>#VALUE!</v>
      </c>
      <c r="D5" s="148" t="e">
        <f ca="1">HLOOKUP(RISCO!D2,'Base IPCA'!$P$121:$AC$124,4,0)</f>
        <v>#VALUE!</v>
      </c>
      <c r="E5" s="148" t="e">
        <f>HLOOKUP(RISCO!E2,'Base IPCA'!$P$121:$AC$124,4,0)</f>
        <v>#N/A</v>
      </c>
      <c r="F5" s="148" t="e">
        <f>HLOOKUP(RISCO!F2,'Base IPCA'!$P$121:$AC$124,4,0)</f>
        <v>#N/A</v>
      </c>
      <c r="G5" s="148" t="e">
        <f>HLOOKUP(RISCO!G2,'Base IPCA'!$P$121:$AC$124,4,0)</f>
        <v>#N/A</v>
      </c>
      <c r="H5" s="148" t="e">
        <f ca="1">HLOOKUP(RISCO!H2,'Base IPCA'!$P$121:$AC$124,4,0)</f>
        <v>#VALUE!</v>
      </c>
      <c r="I5" s="148" t="e">
        <f>HLOOKUP(RISCO!I2,'Base IPCA'!$P$121:$AC$124,4,0)</f>
        <v>#N/A</v>
      </c>
      <c r="J5" s="148" t="e">
        <f ca="1">HLOOKUP(RISCO!J2,'Base IPCA'!$P$121:$AC$124,4,0)</f>
        <v>#VALUE!</v>
      </c>
      <c r="K5" s="148" t="e">
        <f ca="1">HLOOKUP(RISCO!K2,'Base IPCA'!$P$121:$AC$124,4,0)</f>
        <v>#VALUE!</v>
      </c>
      <c r="L5" s="148" t="e">
        <f>HLOOKUP(RISCO!L2,'Base IPCA'!$P$121:$AC$124,4,0)</f>
        <v>#N/A</v>
      </c>
      <c r="M5" s="148" t="e">
        <f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 t="e">
        <f t="shared" ref="B27:M27" ca="1" si="1">SUM(B12+B4+B21)</f>
        <v>#VALUE!</v>
      </c>
      <c r="C27" s="153" t="e">
        <f t="shared" ca="1" si="1"/>
        <v>#VALUE!</v>
      </c>
      <c r="D27" s="153" t="e">
        <f t="shared" ca="1" si="1"/>
        <v>#VALUE!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#VALUE!</v>
      </c>
      <c r="I27" s="153" t="e">
        <f t="shared" ca="1" si="1"/>
        <v>#N/A</v>
      </c>
      <c r="J27" s="153" t="e">
        <f t="shared" ca="1" si="1"/>
        <v>#VALUE!</v>
      </c>
      <c r="K27" s="153" t="e">
        <f t="shared" ca="1" si="1"/>
        <v>#VALUE!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 t="e">
        <f t="shared" ref="B29:M29" ca="1" si="3">SUM(B27:B28)</f>
        <v>#VALUE!</v>
      </c>
      <c r="C29" s="153" t="e">
        <f t="shared" ca="1" si="3"/>
        <v>#VALUE!</v>
      </c>
      <c r="D29" s="153" t="e">
        <f t="shared" ca="1" si="3"/>
        <v>#VALUE!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#VALUE!</v>
      </c>
      <c r="I29" s="153" t="e">
        <f t="shared" ca="1" si="3"/>
        <v>#N/A</v>
      </c>
      <c r="J29" s="153" t="e">
        <f t="shared" ca="1" si="3"/>
        <v>#VALUE!</v>
      </c>
      <c r="K29" s="153" t="e">
        <f t="shared" ca="1" si="3"/>
        <v>#VALUE!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>N2*_xll.BDP(Q2&amp;" Corp","RISK_MTY_MID")/100</f>
        <v>266.10275000001593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>_xll.BDP(A3,"YLD_CNV_MID",,)</f>
        <v>10.039899999999999</v>
      </c>
      <c r="E3" s="47">
        <f>_xll.BDP(A3,"YLD_YTM_MID", "PRICING_SOURCE=ANDE")</f>
        <v>10.0657</v>
      </c>
      <c r="F3" s="4">
        <f t="shared" si="0"/>
        <v>-2.5800000000000267E-2</v>
      </c>
      <c r="G3" s="71">
        <f>_xll.BDP(A3,"RISK_MID",,)/100</f>
        <v>0.42125227082988204</v>
      </c>
      <c r="H3" s="12">
        <f>_xll.BDP(A3,"DUR_MID",,)</f>
        <v>1.0388645494749724</v>
      </c>
      <c r="I3" s="12">
        <f>_xll.BDP(A3,"px_LAST",,)</f>
        <v>4462.046875</v>
      </c>
      <c r="J3" s="3">
        <f>_xll.BDP(A3,"PX_LAST",,)/_xll.BDP(A3,"PX_YEST_CLOSE",,)-1</f>
        <v>6.7792301633717855E-4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94.877250000015465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>_xll.BDP(A4,"YLD_CNV_MID",,)</f>
        <v>8.8206000000000007</v>
      </c>
      <c r="E4" s="47">
        <f>_xll.BDP(A4,"YLD_YTM_MID", "PRICING_SOURCE=ANDE")</f>
        <v>8.8322000000000003</v>
      </c>
      <c r="F4" s="4">
        <f t="shared" si="0"/>
        <v>-1.1599999999999611E-2</v>
      </c>
      <c r="G4" s="71">
        <f>_xll.BDP(A4,"RISK_MID",,)/100</f>
        <v>0.69755752373976065</v>
      </c>
      <c r="H4" s="12">
        <f>_xll.BDP(A4,"DUR_MID",,)</f>
        <v>1.7360417243910995</v>
      </c>
      <c r="I4" s="12">
        <f>_xll.BDP(A4,"px_LAST",,)</f>
        <v>4372.5151370000003</v>
      </c>
      <c r="J4" s="3">
        <f>_xll.BDP(A4,"PX_LAST",,)/_xll.BDP(A4,"PX_YEST_CLOSE",,)-1</f>
        <v>6.3966043590890642E-4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277.38499999998112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>_xll.BDP(A5,"YLD_CNV_MID",,)</f>
        <v>8.1776</v>
      </c>
      <c r="E5" s="47">
        <f>_xll.BDP(A5,"YLD_YTM_MID", "PRICING_SOURCE=ANDE")</f>
        <v>8.1898999999999997</v>
      </c>
      <c r="F5" s="4">
        <f t="shared" si="0"/>
        <v>-1.2299999999999756E-2</v>
      </c>
      <c r="G5" s="71">
        <f>_xll.BDP(A5,"RISK_MID",,)/100</f>
        <v>1.1256041860347068</v>
      </c>
      <c r="H5" s="12">
        <f>_xll.BDP(A5,"DUR_MID",,)</f>
        <v>2.7747337397064227</v>
      </c>
      <c r="I5" s="12">
        <f>_xll.BDP(A5,"px_LAST",,)</f>
        <v>4388.3579099999997</v>
      </c>
      <c r="J5" s="3">
        <f>_xll.BDP(A5,"PX_LAST",,)/_xll.BDP(A5,"PX_YEST_CLOSE",,)-1</f>
        <v>9.050084504342859E-4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>N5*_xll.BDP(Q5&amp;" Corp","RISK_MTY_MID")/100</f>
        <v>296.08345800000166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7.8571999999999997</v>
      </c>
      <c r="E6" s="47">
        <f ca="1">_xll.BDP(A6,"YLD_YTM_MID", "PRICING_SOURCE=ANDE")</f>
        <v>7.8692000000000002</v>
      </c>
      <c r="F6" s="4" t="e">
        <f t="shared" ref="F6" ca="1" si="3">+D6-E6</f>
        <v>#VALUE!</v>
      </c>
      <c r="G6" s="71">
        <f ca="1">_xll.BDP(A6,"RISK_MID",,)/100</f>
        <v>1.3656726844646982</v>
      </c>
      <c r="H6" s="12">
        <f ca="1">_xll.BDP(A6,"DUR_MID",,)</f>
        <v>3.4122221923932954</v>
      </c>
      <c r="I6" s="12">
        <f ca="1">_xll.BDP(A6,"px_LAST",,)</f>
        <v>4316.7700199999999</v>
      </c>
      <c r="J6" s="3">
        <f ca="1">_xll.BDP(A6,"PX_LAST",,)/_xll.BDP(A6,"PX_YEST_CLOSE",,)-1</f>
        <v>7.3581763336205697E-4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>N6*_xll.BDP(Q6&amp;" Corp","RISK_MTY_MID")/100</f>
        <v>200.5060154999824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>_xll.BDP(A7,"YLD_CNV_MID",,)</f>
        <v>7.7377000000000002</v>
      </c>
      <c r="E7" s="47">
        <f>_xll.BDP(A7,"YLD_YTM_MID", "PRICING_SOURCE=ANDE")</f>
        <v>7.7485999999999997</v>
      </c>
      <c r="F7" s="4">
        <f t="shared" si="0"/>
        <v>-1.0899999999999466E-2</v>
      </c>
      <c r="G7" s="71">
        <f>_xll.BDP(A7,"RISK_MID",,)/100</f>
        <v>1.7280402292649342</v>
      </c>
      <c r="H7" s="12">
        <f>_xll.BDP(A7,"DUR_MID",,)</f>
        <v>4.2958994458736974</v>
      </c>
      <c r="I7" s="12">
        <f>_xll.BDP(A7,"px_LAST",,)</f>
        <v>4333.7929690000001</v>
      </c>
      <c r="J7" s="3">
        <f>_xll.BDP(A7,"PX_LAST",,)/_xll.BDP(A7,"PX_YEST_CLOSE",,)-1</f>
        <v>6.6636595983249336E-4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328.65015000000426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>_xll.BDP(A8,"YLD_CNV_MID",,)</f>
        <v>7.6463999999999999</v>
      </c>
      <c r="E8" s="47">
        <f>_xll.BDP(A8,"YLD_YTM_MID", "PRICING_SOURCE=ANDE")</f>
        <v>7.6323999999999996</v>
      </c>
      <c r="F8" s="4">
        <f t="shared" si="0"/>
        <v>1.4000000000000234E-2</v>
      </c>
      <c r="G8" s="71">
        <f>_xll.BDP(A8,"RISK_MID",,)/100</f>
        <v>2.2330899948301521</v>
      </c>
      <c r="H8" s="12">
        <f>_xll.BDP(A8,"DUR_MID",,)</f>
        <v>5.6444015645523162</v>
      </c>
      <c r="I8" s="12">
        <f>_xll.BDP(A8,"px_LAST",,)</f>
        <v>4258.8081050000001</v>
      </c>
      <c r="J8" s="3">
        <f>_xll.BDP(A8,"PX_LAST",,)/_xll.BDP(A8,"PX_YEST_CLOSE",,)-1</f>
        <v>2.4654785990563255E-8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165.53686500001052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7.5242000000000004</v>
      </c>
      <c r="E9" s="47">
        <f ca="1">_xll.BDP(A9,"YLD_YTM_MID", "PRICING_SOURCE=ANDE")</f>
        <v>7.5145</v>
      </c>
      <c r="F9" s="4" t="e">
        <f t="shared" ca="1" si="0"/>
        <v>#VALUE!</v>
      </c>
      <c r="G9" s="71">
        <f ca="1">_xll.BDP(A9,"RISK_MID",,)/100</f>
        <v>2.4188033615400855</v>
      </c>
      <c r="H9" s="12">
        <f ca="1">_xll.BDP(A9,"DUR_MID",,)</f>
        <v>6.2040236865932421</v>
      </c>
      <c r="I9" s="12">
        <f ca="1">_xll.BDP(A9,"px_LAST",,)</f>
        <v>4192.1201170000004</v>
      </c>
      <c r="J9" s="3">
        <f ca="1">_xll.BDP(A9,"PX_LAST",,)/_xll.BDP(A9,"PX_YEST_CLOSE",,)-1</f>
        <v>2.7909506483680957E-8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>N9*_xll.BDP(Q9&amp;" Corp","RISK_MTY_MID")/100</f>
        <v>96.028497000011953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>_xll.BDP(A10,"YLD_CNV_MID",,)</f>
        <v>7.3405000000000005</v>
      </c>
      <c r="E10" s="47">
        <f>_xll.BDP(A10,"YLD_YTM_MID", "PRICING_SOURCE=ANDE")</f>
        <v>7.3430999999999997</v>
      </c>
      <c r="F10" s="4">
        <f t="shared" si="0"/>
        <v>-2.5999999999992696E-3</v>
      </c>
      <c r="G10" s="71">
        <f>_xll.BDP(A10,"RISK_MID",,)/100</f>
        <v>2.8604388067651598</v>
      </c>
      <c r="H10" s="12">
        <f>_xll.BDP(A10,"DUR_MID",,)</f>
        <v>7.3487494882026825</v>
      </c>
      <c r="I10" s="12">
        <f>_xll.BDP(A10,"px_LAST",,)</f>
        <v>4178.1411129999997</v>
      </c>
      <c r="J10" s="3">
        <f>_xll.BDP(A10,"PX_LAST",,)/_xll.BDP(A10,"PX_YEST_CLOSE",,)-1</f>
        <v>8.4345712903211023E-4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182.99080000000799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>_xll.BDP(A11,"YLD_CNV_MID",,)</f>
        <v>7.2001999999999997</v>
      </c>
      <c r="E11" s="47">
        <f>_xll.BDP(A11,"YLD_YTM_MID", "PRICING_SOURCE=ANDE")</f>
        <v>7.1977000000000002</v>
      </c>
      <c r="F11" s="4">
        <f t="shared" si="0"/>
        <v>2.4999999999995026E-3</v>
      </c>
      <c r="G11" s="71">
        <f>_xll.BDP(A11,"RISK_MID",,)/100</f>
        <v>3.7210617256655496</v>
      </c>
      <c r="H11" s="12">
        <f>_xll.BDP(A11,"DUR_MID",,)</f>
        <v>9.5614547281419888</v>
      </c>
      <c r="I11" s="12">
        <f>_xll.BDP(A11,"px_LAST",,)</f>
        <v>4171.9501950000003</v>
      </c>
      <c r="J11" s="3">
        <f>_xll.BDP(A11,"PX_LAST",,)/_xll.BDP(A11,"PX_YEST_CLOSE",,)-1</f>
        <v>-1.3847839966563136E-4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309.18510000000197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>_xll.BDP(A12,"YLD_CNV_MID",,)</f>
        <v>7.1749000000000001</v>
      </c>
      <c r="E12" s="47">
        <f>_xll.BDP(A12,"YLD_YTM_MID", "PRICING_SOURCE=ANDE")</f>
        <v>7.1849999999999996</v>
      </c>
      <c r="F12" s="4">
        <f t="shared" si="0"/>
        <v>-1.0099999999999554E-2</v>
      </c>
      <c r="G12" s="71">
        <f>_xll.BDP(A12,"RISK_MID",,)/100</f>
        <v>4.2329058826951496</v>
      </c>
      <c r="H12" s="12">
        <f>_xll.BDP(A12,"DUR_MID",,)</f>
        <v>11.212648510733519</v>
      </c>
      <c r="I12" s="12">
        <f>_xll.BDP(A12,"px_LAST",,)</f>
        <v>4045.9799800000001</v>
      </c>
      <c r="J12" s="3">
        <f>_xll.BDP(A12,"PX_LAST",,)/_xll.BDP(A12,"PX_YEST_CLOSE",,)-1</f>
        <v>1.4130190771857176E-3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>IFERROR(N12*_xll.BDP(Q12&amp;" Corp","RISK_MTY_MID")/100,(N12*62.814/100))</f>
        <v>347.34699999998156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>_xll.BDP(A13,"YLD_CNV_MID",,)</f>
        <v>7.0850999999999997</v>
      </c>
      <c r="E13" s="47">
        <f>_xll.BDP(A13,"YLD_YTM_MID", "PRICING_SOURCE=ANDE")</f>
        <v>7.09</v>
      </c>
      <c r="F13" s="4">
        <f t="shared" si="0"/>
        <v>-4.9000000000001265E-3</v>
      </c>
      <c r="G13" s="71">
        <f>_xll.BDP(A13,"RISK_MID",,)/100</f>
        <v>4.6745413279204513</v>
      </c>
      <c r="H13" s="12">
        <f>_xll.BDP(A13,"DUR_MID",,)</f>
        <v>12.211356617093713</v>
      </c>
      <c r="I13" s="12">
        <f>_xll.BDP(A13,"px_LAST",,)</f>
        <v>4099.2548829999996</v>
      </c>
      <c r="J13" s="3">
        <f>_xll.BDP(A13,"PX_LAST",,)/_xll.BDP(A13,"PX_YEST_CLOSE",,)-1</f>
        <v>3.145177387999798E-4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138.92125000000988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>_xll.BDP(A14,"YLD_CNV_MID",,)</f>
        <v>7.0777999999999999</v>
      </c>
      <c r="E14" s="47">
        <f>_xll.BDP(A14,"YLD_YTM_MID", "PRICING_SOURCE=ANDE")</f>
        <v>7.0780000000000003</v>
      </c>
      <c r="F14" s="4">
        <f t="shared" si="0"/>
        <v>-2.0000000000042206E-4</v>
      </c>
      <c r="G14" s="71">
        <f>_xll.BDP(A14,"RISK_MID",,)/100</f>
        <v>4.912345029195194</v>
      </c>
      <c r="H14" s="12">
        <f>_xll.BDP(A14,"DUR_MID",,)</f>
        <v>13.138673619000688</v>
      </c>
      <c r="I14" s="12">
        <f>_xll.BDP(A14,"px_LAST",,)</f>
        <v>4003.4729000000002</v>
      </c>
      <c r="J14" s="3">
        <f>_xll.BDP(A14,"PX_LAST",,)/_xll.BDP(A14,"PX_YEST_CLOSE",,)-1</f>
        <v>-2.4978312529455593E-8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479.12615999996888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>_xll.BDP(A15,"YLD_CNV_MID",,)</f>
        <v>7.1227999999999998</v>
      </c>
      <c r="E15" s="47">
        <f>_xll.BDP(A15,"YLD_YTM_MID", "PRICING_SOURCE=ANDE")</f>
        <v>7.1104000000000003</v>
      </c>
      <c r="F15" s="4">
        <f t="shared" si="0"/>
        <v>1.2399999999999523E-2</v>
      </c>
      <c r="G15" s="71">
        <f>_xll.BDP(A15,"RISK_MID",,)/100</f>
        <v>5.032379278409735</v>
      </c>
      <c r="H15" s="12">
        <f>_xll.BDP(A15,"DUR_MID",,)</f>
        <v>13.406882446178987</v>
      </c>
      <c r="I15" s="12">
        <f>_xll.BDP(A15,"px_LAST",,)</f>
        <v>4020.9399410000001</v>
      </c>
      <c r="J15" s="3">
        <f>_xll.BDP(A15,"PX_LAST",,)/_xll.BDP(A15,"PX_YEST_CLOSE",,)-1</f>
        <v>-1.467318588854738E-8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278.385749999984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>IFERROR(N16*_xll.BDP(Q16&amp;" Corp","RISK_MTY_MID")/100,(N16*44.84/100))</f>
        <v>364.47973200000428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>N18*_xll.BDP(Q18&amp;" Corp","RISK_MTY_MID")/100</f>
        <v>102.11299050000105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>N19*_xll.BDP(Q19&amp;" Corp","RISK_MTY_MID")/100</f>
        <v>2.8152089999999816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 t="str">
        <f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98.973699999999099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>_xll.BDP(A21,"LAST_PRICE")</f>
        <v>10.025</v>
      </c>
      <c r="E21" s="46">
        <f ca="1">_xll.BDP(A21,"PX_CLOSE_1D")</f>
        <v>10.025</v>
      </c>
      <c r="F21" s="4" t="e">
        <f t="shared" ca="1" si="4"/>
        <v>#VALUE!</v>
      </c>
      <c r="G21" s="12" t="e">
        <f ca="1">VLOOKUP(B21,'Base IPCA'!$B$18:$M$26,12,0)</f>
        <v>#VALUE!</v>
      </c>
      <c r="H21" s="12">
        <f ca="1">_xll.BDP(A21,"FUT_BUS_DAYS_VAL")/252</f>
        <v>1.0912698412698412</v>
      </c>
      <c r="I21" s="4">
        <f ca="1">_xll.BDP(A21,"CONTRACT_VALUE")</f>
        <v>164723.48117413852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119.83754999999746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>_xll.BDP(A22,"LAST_PRICE")</f>
        <v>8.8699999999999992</v>
      </c>
      <c r="E22" s="46">
        <f ca="1">_xll.BDP(A22,"PX_CLOSE_1D")</f>
        <v>8.94</v>
      </c>
      <c r="F22" s="4" t="e">
        <f t="shared" ca="1" si="4"/>
        <v>#VALUE!</v>
      </c>
      <c r="G22" s="12" t="e">
        <f ca="1">VLOOKUP(B22,'Base IPCA'!$B$18:$M$26,12,0)</f>
        <v>#VALUE!</v>
      </c>
      <c r="H22" s="12">
        <f ca="1">_xll.BDP(A22,"FUT_BUS_DAYS_VAL")/252</f>
        <v>1.8253968253968254</v>
      </c>
      <c r="I22" s="4">
        <f ca="1">_xll.BDP(A22,"CONTRACT_VALUE")</f>
        <v>156553.0912711884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>N22*_xll.BDP(A13,"RISK_MID",,)/100</f>
        <v>1098.5172120613061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>_xll.BDP(A23,"LAST_PRICE")</f>
        <v>8.17</v>
      </c>
      <c r="E23" s="46">
        <f ca="1">_xll.BDP(A23,"PX_CLOSE_1D")</f>
        <v>8.1999999999999993</v>
      </c>
      <c r="F23" s="4" t="e">
        <f t="shared" ca="1" si="4"/>
        <v>#VALUE!</v>
      </c>
      <c r="G23" s="12" t="e">
        <f ca="1">VLOOKUP(B23,'Base IPCA'!$B$18:$M$26,12,0)</f>
        <v>#VALUE!</v>
      </c>
      <c r="H23" s="12">
        <f ca="1">_xll.BDP(A23,"FUT_BUS_DAYS_VAL")/252</f>
        <v>3.0753968253968256</v>
      </c>
      <c r="I23" s="4">
        <f ca="1">_xll.BDP(A23,"CONTRACT_VALUE")</f>
        <v>143595.80898420376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>N23*_xll.BDP(Q23&amp;" Corp","RISK_MTY_MID")/100</f>
        <v>299.60510999998064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>_xll.BDP(A24,"LAST_PRICE")</f>
        <v>7.7050000000000001</v>
      </c>
      <c r="E24" s="46">
        <f ca="1">_xll.BDP(A24,"PX_CLOSE_1D")</f>
        <v>7.7050000000000001</v>
      </c>
      <c r="F24" s="4" t="e">
        <f t="shared" ca="1" si="4"/>
        <v>#VALUE!</v>
      </c>
      <c r="G24" s="12" t="e">
        <f ca="1">VLOOKUP(B24,'Base IPCA'!$B$18:$M$26,12,0)</f>
        <v>#VALUE!</v>
      </c>
      <c r="H24" s="12">
        <f ca="1">_xll.BDP(A24,"FUT_BUS_DAYS_VAL")/252</f>
        <v>5.0515873015873014</v>
      </c>
      <c r="I24" s="4">
        <f ca="1">_xll.BDP(A24,"CONTRACT_VALUE")</f>
        <v>125658.39661967997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>_xll.BDP(A25,"LAST_PRICE")</f>
        <v>7.59</v>
      </c>
      <c r="E25" s="46">
        <f ca="1">_xll.BDP(A25,"PX_CLOSE_1D")</f>
        <v>7.58</v>
      </c>
      <c r="F25" s="12" t="e">
        <f ca="1">+D25-E25</f>
        <v>#VALUE!</v>
      </c>
      <c r="G25" s="12" t="e">
        <f ca="1">VLOOKUP(B25,'Base IPCA'!$B$18:$M$26,12,0)</f>
        <v>#VALUE!</v>
      </c>
      <c r="H25" s="12">
        <f ca="1">_xll.BDP(A25,"FUT_BUS_DAYS_VAL")/252</f>
        <v>7.0515873015873014</v>
      </c>
      <c r="I25" s="4">
        <f ca="1">_xll.BDP(A25,"CONTRACT_VALUE")</f>
        <v>109141.87762833344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>_xll.BDP(A26,"LAST_PRICE")</f>
        <v>7.31</v>
      </c>
      <c r="E26" s="46">
        <f ca="1">_xll.BDP(A26,"PX_CLOSE_1D")</f>
        <v>7.3049999999999997</v>
      </c>
      <c r="F26" s="4" t="e">
        <f t="shared" ca="1" si="4"/>
        <v>#VALUE!</v>
      </c>
      <c r="G26" s="12" t="e">
        <f ca="1">VLOOKUP(B26,'Base IPCA'!$B$18:$M$26,12,0)</f>
        <v>#VALUE!</v>
      </c>
      <c r="H26" s="12">
        <f ca="1">_xll.BDP(A26,"FUT_BUS_DAYS_VAL")/252</f>
        <v>9.7738095238095237</v>
      </c>
      <c r="I26" s="4">
        <f ca="1">_xll.BDP(A26,"CONTRACT_VALUE")</f>
        <v>91740.768127749456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174.654175000029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>_xll.BDP(A27,"LAST_PRICE")</f>
        <v>7.14</v>
      </c>
      <c r="E27" s="46">
        <f ca="1">_xll.BDP(A27,"PX_CLOSE_1D")</f>
        <v>7.15</v>
      </c>
      <c r="F27" s="4" t="e">
        <f t="shared" ca="1" si="4"/>
        <v>#VALUE!</v>
      </c>
      <c r="G27" s="12" t="e">
        <f ca="1">VLOOKUP(B27,'Base IPCA'!$B$18:$M$26,12,0)</f>
        <v>#VALUE!</v>
      </c>
      <c r="H27" s="12">
        <f ca="1">_xll.BDP(A27,"FUT_BUS_DAYS_VAL")/252</f>
        <v>15.007936507936508</v>
      </c>
      <c r="I27" s="4">
        <f ca="1">_xll.BDP(A27,"CONTRACT_VALUE")</f>
        <v>64941.371832400066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>IFERROR(N27*_xll.BDP(Q27&amp;" Corp","RISK_MTY_MID")/100,(N27*0.498514))</f>
        <v>101.24457500000346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78.321232500002225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13.238472694171705</v>
      </c>
      <c r="E31" s="175" t="e">
        <f t="shared" ca="1" si="7"/>
        <v>#VALUE!</v>
      </c>
      <c r="F31" s="176" t="e">
        <f t="shared" ca="1" si="8"/>
        <v>#VALUE!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 t="e">
        <f t="shared" ref="R31:R37" ca="1" si="9">N31*VLOOKUP($Q31,$B:$G,6,0)</f>
        <v>#N/A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10.106596363022186</v>
      </c>
      <c r="E32" s="175" t="e">
        <f t="shared" ca="1" si="7"/>
        <v>#VALUE!</v>
      </c>
      <c r="F32" s="176" t="e">
        <f t="shared" ca="1" si="8"/>
        <v>#VALUE!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 t="e">
        <f t="shared" ca="1" si="9"/>
        <v>#VALUE!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 t="e">
        <f t="shared" ca="1" si="6"/>
        <v>#VALUE!</v>
      </c>
      <c r="E33" s="175" t="e">
        <f t="shared" ca="1" si="7"/>
        <v>#VALUE!</v>
      </c>
      <c r="F33" s="176" t="e">
        <f t="shared" ca="1" si="8"/>
        <v>#VALUE!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 t="e">
        <f t="shared" ca="1" si="9"/>
        <v>#VALUE!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30.029226448878905</v>
      </c>
      <c r="E34" s="175" t="e">
        <f t="shared" ca="1" si="7"/>
        <v>#VALUE!</v>
      </c>
      <c r="F34" s="176" t="e">
        <f t="shared" ca="1" si="8"/>
        <v>#VALUE!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 t="e">
        <f t="shared" ca="1" si="9"/>
        <v>#VALUE!</v>
      </c>
      <c r="AD34" t="s">
        <v>390</v>
      </c>
      <c r="AE34" t="s">
        <v>860</v>
      </c>
    </row>
    <row r="35" spans="2:31" x14ac:dyDescent="0.25">
      <c r="C35" s="52" t="s">
        <v>438</v>
      </c>
      <c r="D35" s="174" t="e">
        <f t="shared" ca="1" si="6"/>
        <v>#VALUE!</v>
      </c>
      <c r="E35" s="175" t="e">
        <f t="shared" ca="1" si="7"/>
        <v>#VALUE!</v>
      </c>
      <c r="F35" s="176" t="e">
        <f t="shared" ca="1" si="8"/>
        <v>#VALUE!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 t="e">
        <f t="shared" ca="1" si="9"/>
        <v>#VALUE!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65.172558142483766</v>
      </c>
      <c r="E36" s="175" t="e">
        <f t="shared" ca="1" si="7"/>
        <v>#VALUE!</v>
      </c>
      <c r="F36" s="176" t="e">
        <f t="shared" ca="1" si="8"/>
        <v>#VALUE!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 t="e">
        <f t="shared" ca="1" si="9"/>
        <v>#VALUE!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376.12226380993332</v>
      </c>
      <c r="E37" s="175" t="e">
        <f t="shared" ca="1" si="7"/>
        <v>#VALUE!</v>
      </c>
      <c r="F37" s="176" t="e">
        <f ca="1">-E37</f>
        <v>#VALUE!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 t="e">
        <f t="shared" ca="1" si="9"/>
        <v>#VALUE!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#VALUE!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177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13.238472694171705</v>
      </c>
      <c r="G42" s="175" t="e">
        <f t="shared" ca="1" si="12"/>
        <v>#VALUE!</v>
      </c>
      <c r="J42"/>
      <c r="M42" s="169" t="s">
        <v>116</v>
      </c>
      <c r="N42" s="166" t="e">
        <f ca="1">SUMIFS(Estratégia!$F:$F,Estratégia!$C:$C,N$40,Estratégia!$D:$D,$M42,Estratégia!$E:$E,"Hedge IPCA")*VLOOKUP($M42,$B$19:$H$27,6,0)</f>
        <v>#VALUE!</v>
      </c>
      <c r="O42" s="222" t="e">
        <f t="shared" ca="1" si="13"/>
        <v>#VALUE!</v>
      </c>
      <c r="P42" s="169" t="str">
        <f t="shared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10.106596363022186</v>
      </c>
      <c r="G43" s="175" t="e">
        <f t="shared" ca="1" si="12"/>
        <v>#VALUE!</v>
      </c>
      <c r="J43"/>
      <c r="M43" s="169" t="s">
        <v>313</v>
      </c>
      <c r="N43" s="166" t="e">
        <f ca="1">SUMIFS(Estratégia!$F:$F,Estratégia!$C:$C,N$40,Estratégia!$D:$D,$M43,Estratégia!$E:$E,"Hedge IPCA")*VLOOKUP($M43,$B$19:$H$27,6,0)</f>
        <v>#VALUE!</v>
      </c>
      <c r="O43" s="222" t="e">
        <f t="shared" ca="1" si="13"/>
        <v>#VALUE!</v>
      </c>
      <c r="P43" s="169" t="str">
        <f t="shared" si="14"/>
        <v>DAPMAI27</v>
      </c>
      <c r="Q43" s="166" t="e">
        <f t="shared" ca="1" si="15"/>
        <v>#VALUE!</v>
      </c>
      <c r="R43" s="222" t="e">
        <f t="shared" ca="1" si="16"/>
        <v>#VALUE!</v>
      </c>
      <c r="T43" s="52" t="str">
        <f t="shared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29.394865163624743</v>
      </c>
      <c r="G44" s="175" t="e">
        <f t="shared" ca="1" si="12"/>
        <v>#VALUE!</v>
      </c>
      <c r="J44"/>
      <c r="M44" s="169" t="s">
        <v>179</v>
      </c>
      <c r="N44" s="166" t="e">
        <f ca="1">SUMIFS(Estratégia!$F:$F,Estratégia!$C:$C,N$40,Estratégia!$D:$D,$M44,Estratégia!$E:$E,"Hedge IPCA")*VLOOKUP($M44,$B$19:$H$27,6,0)</f>
        <v>#VALUE!</v>
      </c>
      <c r="O44" s="222" t="e">
        <f t="shared" ca="1" si="13"/>
        <v>#VALUE!</v>
      </c>
      <c r="P44" s="169" t="str">
        <f t="shared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si="17"/>
        <v>DAPMAI27</v>
      </c>
      <c r="U44" s="166" t="e">
        <f t="shared" ca="1" si="18"/>
        <v>#VALUE!</v>
      </c>
      <c r="V44" s="222" t="e">
        <f t="shared" ca="1" si="19"/>
        <v>#VALUE!</v>
      </c>
      <c r="W44" s="222" t="e">
        <f t="shared" ca="1" si="20"/>
        <v>#VALUE!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 t="e">
        <f t="shared" ca="1" si="11"/>
        <v>#VALUE!</v>
      </c>
      <c r="G45" s="175" t="e">
        <f t="shared" ca="1" si="12"/>
        <v>#VALUE!</v>
      </c>
      <c r="J45"/>
      <c r="M45" s="169" t="s">
        <v>180</v>
      </c>
      <c r="N45" s="166" t="e">
        <f ca="1">SUMIFS(Estratégia!$F:$F,Estratégia!$C:$C,N$40,Estratégia!$D:$D,$M45,Estratégia!$E:$E,"Hedge IPCA")*VLOOKUP($M45,$B$19:$H$27,6,0)</f>
        <v>#VALUE!</v>
      </c>
      <c r="O45" s="222" t="e">
        <f t="shared" ca="1" si="13"/>
        <v>#VALUE!</v>
      </c>
      <c r="P45" s="169" t="str">
        <f t="shared" si="14"/>
        <v>DAPAGO30</v>
      </c>
      <c r="Q45" s="166" t="e">
        <f t="shared" ca="1" si="15"/>
        <v>#VALUE!</v>
      </c>
      <c r="R45" s="222" t="e">
        <f t="shared" ca="1" si="16"/>
        <v>#VALUE!</v>
      </c>
      <c r="T45" s="52" t="str">
        <f t="shared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30.029226448878905</v>
      </c>
      <c r="G46" s="175" t="e">
        <f t="shared" ca="1" si="12"/>
        <v>#VALUE!</v>
      </c>
      <c r="J46"/>
      <c r="M46" s="169" t="s">
        <v>438</v>
      </c>
      <c r="N46" s="166" t="e">
        <f ca="1">SUMIFS(Estratégia!$F:$F,Estratégia!$C:$C,N$40,Estratégia!$D:$D,$M46,Estratégia!$E:$E,"Hedge IPCA")*VLOOKUP($M46,$B$19:$H$27,6,0)</f>
        <v>#VALUE!</v>
      </c>
      <c r="O46" s="222" t="e">
        <f t="shared" ca="1" si="13"/>
        <v>#VALUE!</v>
      </c>
      <c r="P46" s="169" t="str">
        <f t="shared" si="14"/>
        <v>DAPAGO32</v>
      </c>
      <c r="Q46" s="166" t="e">
        <f t="shared" ca="1" si="15"/>
        <v>#VALUE!</v>
      </c>
      <c r="R46" s="222" t="e">
        <f t="shared" ca="1" si="16"/>
        <v>#VALUE!</v>
      </c>
      <c r="T46" s="52" t="str">
        <f t="shared" si="17"/>
        <v>DAPAGO30</v>
      </c>
      <c r="U46" s="166" t="e">
        <f t="shared" ca="1" si="18"/>
        <v>#VALUE!</v>
      </c>
      <c r="V46" s="222" t="e">
        <f t="shared" ca="1" si="19"/>
        <v>#VALUE!</v>
      </c>
      <c r="W46" s="222" t="e">
        <f t="shared" ca="1" si="20"/>
        <v>#VALUE!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17.348954327985272</v>
      </c>
      <c r="G47" s="175" t="e">
        <f t="shared" ca="1" si="12"/>
        <v>#VALUE!</v>
      </c>
      <c r="J47"/>
      <c r="M47" s="169" t="s">
        <v>183</v>
      </c>
      <c r="N47" s="166" t="e">
        <f ca="1">SUMIFS(Estratégia!$F:$F,Estratégia!$C:$C,N$40,Estratégia!$D:$D,$M47,Estratégia!$E:$E,"Hedge IPCA")*VLOOKUP($M47,$B$19:$H$27,6,0)</f>
        <v>#VALUE!</v>
      </c>
      <c r="O47" s="222" t="e">
        <f t="shared" ca="1" si="13"/>
        <v>#VALUE!</v>
      </c>
      <c r="P47" s="169" t="str">
        <f t="shared" si="14"/>
        <v>DAPMAI35</v>
      </c>
      <c r="Q47" s="166" t="e">
        <f t="shared" ca="1" si="15"/>
        <v>#VALUE!</v>
      </c>
      <c r="R47" s="222" t="e">
        <f t="shared" ca="1" si="16"/>
        <v>#VALUE!</v>
      </c>
      <c r="T47" s="52" t="str">
        <f t="shared" si="17"/>
        <v>DAPAGO32</v>
      </c>
      <c r="U47" s="166" t="e">
        <f t="shared" ca="1" si="18"/>
        <v>#VALUE!</v>
      </c>
      <c r="V47" s="222" t="e">
        <f t="shared" ca="1" si="19"/>
        <v>#VALUE!</v>
      </c>
      <c r="W47" s="222" t="e">
        <f t="shared" ca="1" si="20"/>
        <v>#VALUE!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 t="e">
        <f t="shared" ca="1" si="11"/>
        <v>#VALUE!</v>
      </c>
      <c r="G48" s="175" t="e">
        <f t="shared" ca="1" si="12"/>
        <v>#VALUE!</v>
      </c>
      <c r="J48"/>
      <c r="M48" s="170" t="s">
        <v>184</v>
      </c>
      <c r="N48" s="171" t="e">
        <f ca="1">SUMIFS(Estratégia!$F:$F,Estratégia!$C:$C,N$40,Estratégia!$D:$D,$M48,Estratégia!$E:$E,"Hedge IPCA")*VLOOKUP($M48,$B$19:$H$27,6,0)</f>
        <v>#VALUE!</v>
      </c>
      <c r="O48" s="223" t="e">
        <f t="shared" ca="1" si="13"/>
        <v>#VALUE!</v>
      </c>
      <c r="P48" s="169" t="str">
        <f t="shared" si="14"/>
        <v>DAPAGO40</v>
      </c>
      <c r="Q48" s="166">
        <f t="shared" ca="1" si="15"/>
        <v>1098.5172120613061</v>
      </c>
      <c r="R48" s="223" t="e">
        <f t="shared" ca="1" si="16"/>
        <v>#N/A</v>
      </c>
      <c r="T48" s="52" t="str">
        <f t="shared" si="17"/>
        <v>DAPMAI35</v>
      </c>
      <c r="U48" s="166" t="e">
        <f t="shared" ca="1" si="18"/>
        <v>#VALUE!</v>
      </c>
      <c r="V48" s="222" t="e">
        <f t="shared" ca="1" si="19"/>
        <v>#VALUE!</v>
      </c>
      <c r="W48" s="222" t="e">
        <f t="shared" ca="1" si="20"/>
        <v>#VALUE!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65.172558142483766</v>
      </c>
      <c r="G49" s="175" t="e">
        <f t="shared" ca="1" si="12"/>
        <v>#VALUE!</v>
      </c>
      <c r="J49"/>
      <c r="M49" s="188" t="s">
        <v>159</v>
      </c>
      <c r="N49" s="224" t="e">
        <f ca="1">SUM(N41:N48)</f>
        <v>#N/A</v>
      </c>
      <c r="P49" s="188" t="s">
        <v>159</v>
      </c>
      <c r="Q49" s="224" t="e">
        <f ca="1">SUM(Q41:Q48)</f>
        <v>#N/A</v>
      </c>
      <c r="T49" s="52" t="str">
        <f t="shared" si="17"/>
        <v>DAPAGO40</v>
      </c>
      <c r="U49" s="166" t="e">
        <f t="shared" ca="1" si="18"/>
        <v>#VALUE!</v>
      </c>
      <c r="V49" s="223" t="e">
        <f t="shared" ca="1" si="19"/>
        <v>#VALUE!</v>
      </c>
      <c r="W49" s="223" t="e">
        <f t="shared" ca="1" si="20"/>
        <v>#VALUE!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53.70642994527136</v>
      </c>
      <c r="G50" s="175" t="e">
        <f t="shared" ca="1" si="12"/>
        <v>#VALUE!</v>
      </c>
      <c r="J50"/>
      <c r="T50" s="74" t="s">
        <v>159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73.821222493791595</v>
      </c>
      <c r="G51" s="175" t="e">
        <f t="shared" ca="1" si="12"/>
        <v>#VALUE!</v>
      </c>
      <c r="J51"/>
      <c r="T51" s="2" t="s">
        <v>78</v>
      </c>
      <c r="U51" s="3" t="e">
        <f ca="1">U50/VLOOKUP(U41,'Base CDI'!$A:$D,4,0)</f>
        <v>#N/A</v>
      </c>
      <c r="V51" s="45" t="s">
        <v>221</v>
      </c>
      <c r="W51" s="225" t="e">
        <f ca="1">ABS(+N49/R38)</f>
        <v>#N/A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128.26899332941767</v>
      </c>
      <c r="G52" s="175" t="e">
        <f t="shared" ca="1" si="12"/>
        <v>#VALUE!</v>
      </c>
      <c r="J52"/>
      <c r="T52" s="34" t="s">
        <v>217</v>
      </c>
      <c r="U52" s="70" t="e">
        <f ca="1">+(U50/VLOOKUP(U41,'Base CDI'!$A:$D,3,0))</f>
        <v>#N/A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83.069012004018205</v>
      </c>
      <c r="G53" s="175" t="e">
        <f t="shared" ca="1" si="12"/>
        <v>#VALUE!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37.256606037434501</v>
      </c>
      <c r="G54" s="179" t="e">
        <f t="shared" ca="1" si="12"/>
        <v>#VALUE!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 t="e">
        <f t="shared" ca="1" si="21"/>
        <v>#VALUE!</v>
      </c>
      <c r="O56" s="222" t="e">
        <f t="shared" ca="1" si="22"/>
        <v>#VALUE!</v>
      </c>
      <c r="P56" s="169" t="str">
        <f t="shared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 t="e">
        <f t="shared" ca="1" si="21"/>
        <v>#VALUE!</v>
      </c>
      <c r="O57" s="222" t="e">
        <f t="shared" ca="1" si="22"/>
        <v>#VALUE!</v>
      </c>
      <c r="P57" s="169" t="str">
        <f t="shared" si="23"/>
        <v>DAPMAI27</v>
      </c>
      <c r="Q57" s="166" t="e">
        <f t="shared" ca="1" si="24"/>
        <v>#VALUE!</v>
      </c>
      <c r="R57" s="222" t="e">
        <f t="shared" ca="1" si="25"/>
        <v>#VALUE!</v>
      </c>
      <c r="S57" s="5"/>
      <c r="T57" s="52" t="str">
        <f t="shared" si="26"/>
        <v>DAPMAI27</v>
      </c>
      <c r="U57" s="166" t="e">
        <f t="shared" ca="1" si="27"/>
        <v>#VALUE!</v>
      </c>
      <c r="V57" s="222" t="e">
        <f t="shared" ca="1" si="28"/>
        <v>#VALUE!</v>
      </c>
      <c r="W57" s="222" t="e">
        <f t="shared" ca="1" si="29"/>
        <v>#VALUE!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 t="e">
        <f t="shared" ca="1" si="21"/>
        <v>#VALUE!</v>
      </c>
      <c r="O58" s="222" t="e">
        <f t="shared" ca="1" si="22"/>
        <v>#VALUE!</v>
      </c>
      <c r="P58" s="169" t="str">
        <f t="shared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 t="e">
        <f t="shared" ca="1" si="21"/>
        <v>#VALUE!</v>
      </c>
      <c r="O59" s="222" t="e">
        <f t="shared" ca="1" si="22"/>
        <v>#VALUE!</v>
      </c>
      <c r="P59" s="169" t="str">
        <f t="shared" si="23"/>
        <v>DAPAGO30</v>
      </c>
      <c r="Q59" s="166" t="e">
        <f t="shared" ca="1" si="24"/>
        <v>#VALUE!</v>
      </c>
      <c r="R59" s="222" t="e">
        <f t="shared" ca="1" si="25"/>
        <v>#VALUE!</v>
      </c>
      <c r="S59" s="5"/>
      <c r="T59" s="52" t="str">
        <f t="shared" si="26"/>
        <v>DAPAGO30</v>
      </c>
      <c r="U59" s="166" t="e">
        <f t="shared" ca="1" si="27"/>
        <v>#VALUE!</v>
      </c>
      <c r="V59" s="222" t="e">
        <f t="shared" ca="1" si="28"/>
        <v>#VALUE!</v>
      </c>
      <c r="W59" s="222" t="e">
        <f t="shared" ca="1" si="29"/>
        <v>#VALUE!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 t="e">
        <f t="shared" ca="1" si="21"/>
        <v>#VALUE!</v>
      </c>
      <c r="O60" s="222" t="e">
        <f t="shared" ca="1" si="22"/>
        <v>#VALUE!</v>
      </c>
      <c r="P60" s="169" t="str">
        <f t="shared" si="23"/>
        <v>DAPAGO32</v>
      </c>
      <c r="Q60" s="166" t="e">
        <f t="shared" ca="1" si="24"/>
        <v>#VALUE!</v>
      </c>
      <c r="R60" s="222" t="e">
        <f t="shared" ca="1" si="25"/>
        <v>#VALUE!</v>
      </c>
      <c r="S60" s="5"/>
      <c r="T60" s="52" t="str">
        <f t="shared" si="26"/>
        <v>DAPAGO32</v>
      </c>
      <c r="U60" s="166" t="e">
        <f t="shared" ca="1" si="27"/>
        <v>#VALUE!</v>
      </c>
      <c r="V60" s="222" t="e">
        <f t="shared" ca="1" si="28"/>
        <v>#VALUE!</v>
      </c>
      <c r="W60" s="222" t="e">
        <f t="shared" ca="1" si="29"/>
        <v>#VALUE!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 t="e">
        <f t="shared" ca="1" si="21"/>
        <v>#VALUE!</v>
      </c>
      <c r="O61" s="222" t="e">
        <f t="shared" ca="1" si="22"/>
        <v>#VALUE!</v>
      </c>
      <c r="P61" s="169" t="str">
        <f t="shared" si="23"/>
        <v>DAPMAI35</v>
      </c>
      <c r="Q61" s="166" t="e">
        <f t="shared" ca="1" si="24"/>
        <v>#VALUE!</v>
      </c>
      <c r="R61" s="222" t="e">
        <f t="shared" ca="1" si="25"/>
        <v>#VALUE!</v>
      </c>
      <c r="S61" s="5"/>
      <c r="T61" s="52" t="str">
        <f t="shared" si="26"/>
        <v>DAPMAI35</v>
      </c>
      <c r="U61" s="166" t="e">
        <f t="shared" ca="1" si="27"/>
        <v>#VALUE!</v>
      </c>
      <c r="V61" s="222" t="e">
        <f t="shared" ca="1" si="28"/>
        <v>#VALUE!</v>
      </c>
      <c r="W61" s="222" t="e">
        <f t="shared" ca="1" si="29"/>
        <v>#VALUE!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 t="e">
        <f t="shared" ca="1" si="21"/>
        <v>#VALUE!</v>
      </c>
      <c r="O62" s="223" t="e">
        <f t="shared" ca="1" si="22"/>
        <v>#VALUE!</v>
      </c>
      <c r="P62" s="169" t="str">
        <f t="shared" si="23"/>
        <v>DAPAGO40</v>
      </c>
      <c r="Q62" s="166">
        <f t="shared" ca="1" si="24"/>
        <v>1098.5172120613061</v>
      </c>
      <c r="R62" s="223" t="e">
        <f t="shared" ca="1" si="25"/>
        <v>#N/A</v>
      </c>
      <c r="S62" s="5"/>
      <c r="T62" s="52" t="str">
        <f t="shared" si="26"/>
        <v>DAPAGO40</v>
      </c>
      <c r="U62" s="166" t="e">
        <f t="shared" ca="1" si="27"/>
        <v>#VALUE!</v>
      </c>
      <c r="V62" s="222" t="e">
        <f ca="1">U62/$U$63</f>
        <v>#VALUE!</v>
      </c>
      <c r="W62" s="222" t="e">
        <f t="shared" ca="1" si="29"/>
        <v>#VALUE!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 t="e">
        <f ca="1">SUM(N55:N62)</f>
        <v>#N/A</v>
      </c>
      <c r="P63" s="188" t="s">
        <v>159</v>
      </c>
      <c r="Q63" s="224" t="e">
        <f ca="1">SUM(Q55:Q62)</f>
        <v>#N/A</v>
      </c>
      <c r="R63" s="5"/>
      <c r="S63" s="5"/>
      <c r="T63" s="74" t="s">
        <v>159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78</v>
      </c>
      <c r="U64" s="3" t="e">
        <f ca="1">U63/VLOOKUP(U54,'Base CDI'!$A:$D,4,0)</f>
        <v>#N/A</v>
      </c>
      <c r="V64" s="45" t="s">
        <v>221</v>
      </c>
      <c r="W64" s="225" t="e">
        <f ca="1">ABS(+N63/R38)</f>
        <v>#N/A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 t="e">
        <f ca="1">+(U63/VLOOKUP(U54,'Base CDI'!$A:$D,3,0))</f>
        <v>#N/A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 t="e">
        <f ca="1">-W71*20</f>
        <v>#N/A</v>
      </c>
      <c r="X72" s="251" t="e">
        <f ca="1">-X71*20</f>
        <v>#N/A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2025-07-15T13:26:45Z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