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Equipe\Emanuel\22.0-Hedge\PagJuros\Dados\"/>
    </mc:Choice>
  </mc:AlternateContent>
  <xr:revisionPtr revIDLastSave="0" documentId="8_{435AD913-670E-4472-ABC1-55D219D014DE}" xr6:coauthVersionLast="47" xr6:coauthVersionMax="47" xr10:uidLastSave="{00000000-0000-0000-0000-000000000000}"/>
  <bookViews>
    <workbookView xWindow="-120" yWindow="-120" windowWidth="21840" windowHeight="13140" firstSheet="2" activeTab="10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4" i="19" l="1"/>
  <c r="R18" i="19"/>
  <c r="R10" i="19"/>
  <c r="R16" i="19"/>
  <c r="R8" i="19"/>
  <c r="R23" i="19"/>
  <c r="R14" i="19"/>
  <c r="R11" i="19"/>
  <c r="R26" i="19"/>
  <c r="R13" i="19"/>
  <c r="R25" i="19"/>
  <c r="R30" i="19"/>
  <c r="R21" i="19"/>
  <c r="R7" i="19"/>
  <c r="R9" i="19"/>
  <c r="R4" i="19"/>
  <c r="R3" i="19"/>
  <c r="R20" i="19"/>
  <c r="R28" i="19"/>
  <c r="R5" i="19"/>
  <c r="R19" i="19"/>
  <c r="R27" i="19"/>
  <c r="R15" i="19"/>
  <c r="R17" i="19"/>
  <c r="R29" i="19"/>
  <c r="R2" i="19"/>
  <c r="R12" i="19"/>
  <c r="R6" i="19"/>
  <c r="I5" i="19"/>
  <c r="I7" i="19"/>
  <c r="I13" i="19"/>
  <c r="H12" i="19"/>
  <c r="I14" i="19"/>
  <c r="J5" i="19"/>
  <c r="H14" i="19"/>
  <c r="I6" i="19"/>
  <c r="H3" i="19"/>
  <c r="J14" i="19"/>
  <c r="I12" i="19"/>
  <c r="G6" i="19"/>
  <c r="I4" i="19"/>
  <c r="I8" i="19"/>
  <c r="I2" i="19"/>
  <c r="G14" i="19"/>
  <c r="D7" i="19"/>
  <c r="J8" i="19"/>
  <c r="J13" i="19"/>
  <c r="H8" i="19"/>
  <c r="D5" i="19"/>
  <c r="G4" i="19"/>
  <c r="J7" i="19"/>
  <c r="J4" i="19"/>
  <c r="D3" i="19"/>
  <c r="J3" i="19"/>
  <c r="D6" i="19"/>
  <c r="J12" i="19"/>
  <c r="J6" i="19"/>
  <c r="H2" i="19"/>
  <c r="G5" i="19"/>
  <c r="H4" i="19"/>
  <c r="G3" i="19"/>
  <c r="D2" i="19"/>
  <c r="D4" i="19"/>
  <c r="G7" i="19"/>
  <c r="I3" i="19"/>
  <c r="J2" i="19"/>
  <c r="D14" i="19"/>
  <c r="H13" i="19"/>
  <c r="D12" i="19"/>
  <c r="H6" i="19"/>
  <c r="G12" i="19"/>
  <c r="D8" i="19"/>
  <c r="D13" i="19"/>
  <c r="G8" i="19"/>
  <c r="H5" i="19"/>
  <c r="H7" i="19"/>
  <c r="R22" i="19"/>
  <c r="G13" i="19"/>
  <c r="G2" i="19"/>
  <c r="E5" i="19"/>
  <c r="E3" i="19"/>
  <c r="E14" i="19"/>
  <c r="E11" i="19"/>
  <c r="E13" i="19"/>
  <c r="E2" i="19"/>
  <c r="E6" i="19"/>
  <c r="E12" i="19"/>
  <c r="E9" i="19"/>
  <c r="E10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D10" i="19"/>
  <c r="J15" i="19"/>
  <c r="I10" i="19"/>
  <c r="G15" i="19"/>
  <c r="I9" i="19"/>
  <c r="D15" i="19"/>
  <c r="J10" i="19"/>
  <c r="J11" i="19"/>
  <c r="H15" i="19"/>
  <c r="G9" i="19"/>
  <c r="D11" i="19"/>
  <c r="D9" i="19"/>
  <c r="H11" i="19"/>
  <c r="G11" i="19"/>
  <c r="I15" i="19"/>
  <c r="G10" i="19"/>
  <c r="J9" i="19"/>
  <c r="H10" i="19"/>
  <c r="I11" i="19"/>
  <c r="H9" i="19"/>
  <c r="E4" i="19"/>
  <c r="E8" i="19"/>
  <c r="E15" i="19"/>
  <c r="E7" i="19"/>
  <c r="U69" i="19"/>
  <c r="V68" i="19"/>
  <c r="U68" i="19"/>
  <c r="U70" i="19" s="1"/>
  <c r="P62" i="19"/>
  <c r="T62" i="19" s="1"/>
  <c r="P61" i="19"/>
  <c r="T61" i="19" s="1"/>
  <c r="T60" i="19"/>
  <c r="P60" i="19"/>
  <c r="T59" i="19"/>
  <c r="P59" i="19"/>
  <c r="P58" i="19"/>
  <c r="T58" i="19" s="1"/>
  <c r="P57" i="19"/>
  <c r="T57" i="19" s="1"/>
  <c r="T56" i="19"/>
  <c r="P56" i="19"/>
  <c r="T55" i="19"/>
  <c r="P55" i="19"/>
  <c r="L55" i="19"/>
  <c r="D55" i="19"/>
  <c r="E54" i="19"/>
  <c r="E53" i="19"/>
  <c r="E52" i="19"/>
  <c r="E51" i="19"/>
  <c r="E50" i="19"/>
  <c r="E49" i="19"/>
  <c r="T48" i="19"/>
  <c r="P48" i="19"/>
  <c r="E48" i="19"/>
  <c r="T47" i="19"/>
  <c r="P47" i="19"/>
  <c r="E47" i="19"/>
  <c r="T46" i="19"/>
  <c r="P46" i="19"/>
  <c r="E46" i="19"/>
  <c r="T45" i="19"/>
  <c r="P45" i="19"/>
  <c r="E45" i="19"/>
  <c r="T44" i="19"/>
  <c r="P44" i="19"/>
  <c r="N44" i="19"/>
  <c r="E44" i="19"/>
  <c r="T43" i="19"/>
  <c r="P43" i="19"/>
  <c r="E43" i="19"/>
  <c r="T42" i="19"/>
  <c r="P42" i="19"/>
  <c r="E42" i="19"/>
  <c r="P41" i="19"/>
  <c r="E41" i="19"/>
  <c r="N40" i="19"/>
  <c r="N47" i="19" s="1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V30" i="19" s="1"/>
  <c r="W30" i="19" s="1"/>
  <c r="U29" i="19"/>
  <c r="V29" i="19" s="1"/>
  <c r="W29" i="19" s="1"/>
  <c r="Q29" i="19"/>
  <c r="N29" i="19"/>
  <c r="W28" i="19"/>
  <c r="V28" i="19"/>
  <c r="U28" i="19"/>
  <c r="Q28" i="19"/>
  <c r="N28" i="19"/>
  <c r="U27" i="19"/>
  <c r="V27" i="19" s="1"/>
  <c r="W27" i="19" s="1"/>
  <c r="Q27" i="19"/>
  <c r="N27" i="19"/>
  <c r="G27" i="19"/>
  <c r="N48" i="19" s="1"/>
  <c r="U26" i="19"/>
  <c r="V26" i="19" s="1"/>
  <c r="W26" i="19" s="1"/>
  <c r="Q26" i="19"/>
  <c r="N26" i="19"/>
  <c r="G26" i="19"/>
  <c r="U25" i="19"/>
  <c r="V25" i="19" s="1"/>
  <c r="W25" i="19" s="1"/>
  <c r="Q25" i="19"/>
  <c r="N25" i="19"/>
  <c r="G25" i="19"/>
  <c r="N46" i="19" s="1"/>
  <c r="U24" i="19"/>
  <c r="V24" i="19" s="1"/>
  <c r="W24" i="19" s="1"/>
  <c r="Q24" i="19"/>
  <c r="N24" i="19"/>
  <c r="G24" i="19"/>
  <c r="U23" i="19"/>
  <c r="V23" i="19" s="1"/>
  <c r="W23" i="19" s="1"/>
  <c r="Q23" i="19"/>
  <c r="N23" i="19"/>
  <c r="G23" i="19"/>
  <c r="U22" i="19"/>
  <c r="V22" i="19" s="1"/>
  <c r="W22" i="19" s="1"/>
  <c r="Q22" i="19"/>
  <c r="N22" i="19"/>
  <c r="G22" i="19"/>
  <c r="V21" i="19"/>
  <c r="W21" i="19" s="1"/>
  <c r="U21" i="19"/>
  <c r="Q21" i="19"/>
  <c r="N21" i="19"/>
  <c r="G21" i="19"/>
  <c r="N42" i="19" s="1"/>
  <c r="U20" i="19"/>
  <c r="V20" i="19" s="1"/>
  <c r="W20" i="19" s="1"/>
  <c r="Q20" i="19"/>
  <c r="N20" i="19"/>
  <c r="G20" i="19"/>
  <c r="U19" i="19"/>
  <c r="V19" i="19" s="1"/>
  <c r="W19" i="19" s="1"/>
  <c r="Q19" i="19"/>
  <c r="N19" i="19"/>
  <c r="V18" i="19"/>
  <c r="W18" i="19" s="1"/>
  <c r="U18" i="19"/>
  <c r="Q18" i="19"/>
  <c r="N18" i="19"/>
  <c r="U17" i="19"/>
  <c r="V17" i="19" s="1"/>
  <c r="W17" i="19" s="1"/>
  <c r="Q17" i="19"/>
  <c r="N17" i="19"/>
  <c r="V16" i="19"/>
  <c r="W16" i="19" s="1"/>
  <c r="U16" i="19"/>
  <c r="Q16" i="19"/>
  <c r="N16" i="19"/>
  <c r="V15" i="19"/>
  <c r="W15" i="19" s="1"/>
  <c r="U15" i="19"/>
  <c r="Q15" i="19"/>
  <c r="N15" i="19"/>
  <c r="U14" i="19"/>
  <c r="V14" i="19" s="1"/>
  <c r="W14" i="19" s="1"/>
  <c r="Q14" i="19"/>
  <c r="N14" i="19"/>
  <c r="W13" i="19"/>
  <c r="V13" i="19"/>
  <c r="U13" i="19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V6" i="19"/>
  <c r="W6" i="19" s="1"/>
  <c r="U6" i="19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V2" i="19"/>
  <c r="W2" i="19" s="1"/>
  <c r="U2" i="19"/>
  <c r="Q2" i="19"/>
  <c r="N2" i="19"/>
  <c r="R1" i="19"/>
  <c r="K15" i="15"/>
  <c r="Q15" i="15" s="1"/>
  <c r="B15" i="15"/>
  <c r="J15" i="15" s="1"/>
  <c r="K14" i="15"/>
  <c r="Q14" i="15" s="1"/>
  <c r="J14" i="15"/>
  <c r="E14" i="15"/>
  <c r="N14" i="15" s="1"/>
  <c r="B14" i="15"/>
  <c r="D14" i="15" s="1"/>
  <c r="Q13" i="15"/>
  <c r="K13" i="15"/>
  <c r="J13" i="15"/>
  <c r="E13" i="15"/>
  <c r="D13" i="15"/>
  <c r="B13" i="15"/>
  <c r="G13" i="15" s="1"/>
  <c r="Q12" i="15"/>
  <c r="K12" i="15"/>
  <c r="J12" i="15"/>
  <c r="G12" i="15"/>
  <c r="P12" i="15" s="1"/>
  <c r="E12" i="15"/>
  <c r="N12" i="15" s="1"/>
  <c r="D12" i="15"/>
  <c r="M12" i="15" s="1"/>
  <c r="C12" i="15"/>
  <c r="B12" i="15"/>
  <c r="F12" i="15" s="1"/>
  <c r="O12" i="15" s="1"/>
  <c r="K11" i="15"/>
  <c r="Q11" i="15" s="1"/>
  <c r="B11" i="15"/>
  <c r="J11" i="15" s="1"/>
  <c r="N10" i="15"/>
  <c r="M10" i="15"/>
  <c r="K10" i="15"/>
  <c r="G10" i="15"/>
  <c r="F10" i="15"/>
  <c r="F20" i="15" s="1"/>
  <c r="E10" i="15"/>
  <c r="E20" i="15" s="1"/>
  <c r="D10" i="15"/>
  <c r="C10" i="15"/>
  <c r="G8" i="15"/>
  <c r="F8" i="15"/>
  <c r="E8" i="15"/>
  <c r="D8" i="15"/>
  <c r="H8" i="15" s="1"/>
  <c r="C8" i="15"/>
  <c r="G7" i="15"/>
  <c r="F7" i="15"/>
  <c r="E7" i="15"/>
  <c r="D7" i="15"/>
  <c r="C7" i="15"/>
  <c r="H7" i="15" s="1"/>
  <c r="G6" i="15"/>
  <c r="F6" i="15"/>
  <c r="E6" i="15"/>
  <c r="D6" i="15"/>
  <c r="H6" i="15" s="1"/>
  <c r="C6" i="15"/>
  <c r="G5" i="15"/>
  <c r="F5" i="15"/>
  <c r="E5" i="15"/>
  <c r="D5" i="15"/>
  <c r="C5" i="15"/>
  <c r="H5" i="15" s="1"/>
  <c r="G4" i="15"/>
  <c r="F4" i="15"/>
  <c r="E4" i="15"/>
  <c r="D4" i="15"/>
  <c r="H4" i="15" s="1"/>
  <c r="C4" i="15"/>
  <c r="G3" i="15"/>
  <c r="F3" i="15"/>
  <c r="E3" i="15"/>
  <c r="D3" i="15"/>
  <c r="C3" i="15"/>
  <c r="H3" i="15" s="1"/>
  <c r="M23" i="18"/>
  <c r="M28" i="18" s="1"/>
  <c r="L23" i="18"/>
  <c r="L28" i="18" s="1"/>
  <c r="K23" i="18"/>
  <c r="K28" i="18" s="1"/>
  <c r="J23" i="18"/>
  <c r="J28" i="18" s="1"/>
  <c r="I23" i="18"/>
  <c r="I28" i="18" s="1"/>
  <c r="H23" i="18"/>
  <c r="H28" i="18" s="1"/>
  <c r="G23" i="18"/>
  <c r="G28" i="18" s="1"/>
  <c r="F23" i="18"/>
  <c r="F28" i="18" s="1"/>
  <c r="E23" i="18"/>
  <c r="E28" i="18" s="1"/>
  <c r="D23" i="18"/>
  <c r="D28" i="18" s="1"/>
  <c r="C23" i="18"/>
  <c r="C28" i="18" s="1"/>
  <c r="B23" i="18"/>
  <c r="B28" i="18" s="1"/>
  <c r="M22" i="18"/>
  <c r="L22" i="18"/>
  <c r="K22" i="18"/>
  <c r="J22" i="18"/>
  <c r="I22" i="18"/>
  <c r="H22" i="18"/>
  <c r="G22" i="18"/>
  <c r="F22" i="18"/>
  <c r="E22" i="18"/>
  <c r="D22" i="18"/>
  <c r="C22" i="18"/>
  <c r="B22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M13" i="18"/>
  <c r="J13" i="18"/>
  <c r="I13" i="18"/>
  <c r="H13" i="18"/>
  <c r="G13" i="18"/>
  <c r="E13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M10" i="18"/>
  <c r="M12" i="18" s="1"/>
  <c r="M27" i="18" s="1"/>
  <c r="M29" i="18" s="1"/>
  <c r="L10" i="18"/>
  <c r="L12" i="18" s="1"/>
  <c r="L27" i="18" s="1"/>
  <c r="L29" i="18" s="1"/>
  <c r="K10" i="18"/>
  <c r="K12" i="18" s="1"/>
  <c r="J10" i="18"/>
  <c r="J12" i="18" s="1"/>
  <c r="I10" i="18"/>
  <c r="I12" i="18" s="1"/>
  <c r="I27" i="18" s="1"/>
  <c r="I29" i="18" s="1"/>
  <c r="H10" i="18"/>
  <c r="H12" i="18" s="1"/>
  <c r="H27" i="18" s="1"/>
  <c r="H29" i="18" s="1"/>
  <c r="G10" i="18"/>
  <c r="G12" i="18" s="1"/>
  <c r="F10" i="18"/>
  <c r="F12" i="18" s="1"/>
  <c r="E10" i="18"/>
  <c r="E12" i="18" s="1"/>
  <c r="E27" i="18" s="1"/>
  <c r="E29" i="18" s="1"/>
  <c r="D10" i="18"/>
  <c r="D12" i="18" s="1"/>
  <c r="D27" i="18" s="1"/>
  <c r="D29" i="18" s="1"/>
  <c r="C10" i="18"/>
  <c r="C12" i="18" s="1"/>
  <c r="B10" i="18"/>
  <c r="B12" i="18" s="1"/>
  <c r="M9" i="18"/>
  <c r="J9" i="18"/>
  <c r="I9" i="18"/>
  <c r="H9" i="18"/>
  <c r="G9" i="18"/>
  <c r="E9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D27" i="19"/>
  <c r="D23" i="19"/>
  <c r="D20" i="19"/>
  <c r="D26" i="19"/>
  <c r="D21" i="19"/>
  <c r="D25" i="19"/>
  <c r="D22" i="19"/>
  <c r="D24" i="19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I5" i="11"/>
  <c r="I6" i="11"/>
  <c r="I11" i="11"/>
  <c r="H10" i="11"/>
  <c r="I12" i="11"/>
  <c r="J5" i="11"/>
  <c r="J12" i="11"/>
  <c r="H12" i="11"/>
  <c r="J13" i="11"/>
  <c r="H3" i="11"/>
  <c r="G13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E4" i="11"/>
  <c r="E13" i="11"/>
  <c r="E6" i="11"/>
  <c r="E3" i="11"/>
  <c r="E5" i="11"/>
  <c r="E12" i="11"/>
  <c r="E9" i="11"/>
  <c r="E11" i="11"/>
  <c r="E10" i="11"/>
  <c r="E8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4" i="11"/>
  <c r="C21" i="11"/>
  <c r="D25" i="11"/>
  <c r="D18" i="11"/>
  <c r="D19" i="11"/>
  <c r="D24" i="11"/>
  <c r="D8" i="11"/>
  <c r="I8" i="11"/>
  <c r="J8" i="11"/>
  <c r="G8" i="11"/>
  <c r="H8" i="11"/>
  <c r="E7" i="11"/>
  <c r="J36" i="11"/>
  <c r="J30" i="11"/>
  <c r="F29" i="11"/>
  <c r="R32" i="19" l="1"/>
  <c r="R34" i="19"/>
  <c r="R36" i="19"/>
  <c r="R33" i="19"/>
  <c r="R35" i="19"/>
  <c r="R37" i="19"/>
  <c r="F41" i="19"/>
  <c r="D35" i="19" s="1"/>
  <c r="F9" i="19"/>
  <c r="F49" i="19"/>
  <c r="F24" i="19"/>
  <c r="F10" i="19"/>
  <c r="F14" i="19"/>
  <c r="F54" i="19"/>
  <c r="F22" i="19"/>
  <c r="F25" i="19"/>
  <c r="F5" i="19"/>
  <c r="F45" i="19"/>
  <c r="F52" i="19"/>
  <c r="F6" i="19"/>
  <c r="F46" i="19"/>
  <c r="F3" i="19"/>
  <c r="F43" i="19"/>
  <c r="F21" i="19"/>
  <c r="F26" i="19"/>
  <c r="F2" i="19"/>
  <c r="F42" i="19"/>
  <c r="F7" i="19"/>
  <c r="F47" i="19"/>
  <c r="F13" i="19"/>
  <c r="F4" i="19"/>
  <c r="F44" i="19"/>
  <c r="F8" i="19"/>
  <c r="F48" i="19"/>
  <c r="F50" i="19"/>
  <c r="F12" i="19"/>
  <c r="F53" i="19"/>
  <c r="F20" i="19"/>
  <c r="F23" i="19"/>
  <c r="F27" i="19"/>
  <c r="F11" i="19"/>
  <c r="F51" i="19"/>
  <c r="F15" i="19"/>
  <c r="N61" i="19"/>
  <c r="W31" i="19"/>
  <c r="N56" i="19"/>
  <c r="N60" i="19"/>
  <c r="R31" i="19"/>
  <c r="Q55" i="19" s="1"/>
  <c r="N45" i="19"/>
  <c r="Q58" i="19"/>
  <c r="Q62" i="19"/>
  <c r="W68" i="19"/>
  <c r="V70" i="19"/>
  <c r="D33" i="19"/>
  <c r="N58" i="19"/>
  <c r="Q46" i="19"/>
  <c r="N62" i="19"/>
  <c r="Q56" i="19"/>
  <c r="D34" i="19"/>
  <c r="N41" i="19"/>
  <c r="N55" i="19" s="1"/>
  <c r="N43" i="19"/>
  <c r="T49" i="19"/>
  <c r="M14" i="15"/>
  <c r="P13" i="15"/>
  <c r="H12" i="15"/>
  <c r="L12" i="15"/>
  <c r="C11" i="15"/>
  <c r="G11" i="15"/>
  <c r="P11" i="15" s="1"/>
  <c r="N13" i="15"/>
  <c r="F14" i="15"/>
  <c r="O14" i="15" s="1"/>
  <c r="C15" i="15"/>
  <c r="G15" i="15"/>
  <c r="P15" i="15" s="1"/>
  <c r="C20" i="15"/>
  <c r="G20" i="15"/>
  <c r="F11" i="15"/>
  <c r="O11" i="15" s="1"/>
  <c r="M13" i="15"/>
  <c r="O10" i="15"/>
  <c r="D11" i="15"/>
  <c r="M11" i="15" s="1"/>
  <c r="F13" i="15"/>
  <c r="C14" i="15"/>
  <c r="C17" i="15" s="1"/>
  <c r="G14" i="15"/>
  <c r="P14" i="15" s="1"/>
  <c r="D15" i="15"/>
  <c r="M15" i="15" s="1"/>
  <c r="D17" i="15"/>
  <c r="D20" i="15"/>
  <c r="F15" i="15"/>
  <c r="O15" i="15" s="1"/>
  <c r="L10" i="15"/>
  <c r="P10" i="15"/>
  <c r="E11" i="15"/>
  <c r="N11" i="15" s="1"/>
  <c r="C13" i="15"/>
  <c r="E15" i="15"/>
  <c r="N15" i="15" s="1"/>
  <c r="E17" i="15"/>
  <c r="B27" i="18"/>
  <c r="B29" i="18" s="1"/>
  <c r="F27" i="18"/>
  <c r="F29" i="18" s="1"/>
  <c r="J27" i="18"/>
  <c r="J29" i="18" s="1"/>
  <c r="C27" i="18"/>
  <c r="C29" i="18" s="1"/>
  <c r="G27" i="18"/>
  <c r="G29" i="18" s="1"/>
  <c r="K27" i="18"/>
  <c r="K29" i="18" s="1"/>
  <c r="P165" i="11"/>
  <c r="P164" i="11"/>
  <c r="P163" i="11"/>
  <c r="P162" i="11"/>
  <c r="P161" i="11"/>
  <c r="P160" i="11"/>
  <c r="P159" i="11"/>
  <c r="P158" i="11"/>
  <c r="P157" i="11"/>
  <c r="P152" i="11"/>
  <c r="P151" i="11"/>
  <c r="P150" i="11"/>
  <c r="P149" i="11"/>
  <c r="P177" i="11" s="1"/>
  <c r="P148" i="11"/>
  <c r="P147" i="11"/>
  <c r="P146" i="11"/>
  <c r="P145" i="11"/>
  <c r="P173" i="11" s="1"/>
  <c r="P144" i="11"/>
  <c r="AH130" i="1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H129" i="11"/>
  <c r="AB121" i="11"/>
  <c r="AB130" i="11" s="1"/>
  <c r="AA121" i="11"/>
  <c r="AA143" i="11" s="1"/>
  <c r="Z121" i="11"/>
  <c r="Z143" i="11" s="1"/>
  <c r="Y121" i="11"/>
  <c r="Y156" i="11" s="1"/>
  <c r="Y171" i="11" s="1"/>
  <c r="X121" i="11"/>
  <c r="X130" i="11" s="1"/>
  <c r="W121" i="11"/>
  <c r="W143" i="11" s="1"/>
  <c r="V121" i="11"/>
  <c r="V143" i="11" s="1"/>
  <c r="U121" i="11"/>
  <c r="U156" i="11" s="1"/>
  <c r="U171" i="11" s="1"/>
  <c r="T121" i="11"/>
  <c r="T130" i="11" s="1"/>
  <c r="S121" i="11"/>
  <c r="S143" i="11" s="1"/>
  <c r="R121" i="11"/>
  <c r="R143" i="11" s="1"/>
  <c r="Q121" i="11"/>
  <c r="Q156" i="11" s="1"/>
  <c r="Q171" i="11" s="1"/>
  <c r="AB108" i="11"/>
  <c r="AB117" i="11" s="1"/>
  <c r="X108" i="11"/>
  <c r="X117" i="11" s="1"/>
  <c r="T108" i="11"/>
  <c r="T117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Z100" i="11"/>
  <c r="V100" i="11"/>
  <c r="R100" i="11"/>
  <c r="P100" i="11"/>
  <c r="AB99" i="11"/>
  <c r="X99" i="11"/>
  <c r="T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Y48" i="11"/>
  <c r="Y100" i="11" s="1"/>
  <c r="X48" i="11"/>
  <c r="X100" i="11" s="1"/>
  <c r="W48" i="11"/>
  <c r="W100" i="11" s="1"/>
  <c r="V48" i="11"/>
  <c r="U48" i="11"/>
  <c r="U100" i="11" s="1"/>
  <c r="T48" i="11"/>
  <c r="T100" i="11" s="1"/>
  <c r="S48" i="11"/>
  <c r="S100" i="11" s="1"/>
  <c r="R48" i="11"/>
  <c r="Q48" i="11"/>
  <c r="Q100" i="11" s="1"/>
  <c r="AB47" i="11"/>
  <c r="AA47" i="11"/>
  <c r="AA99" i="11" s="1"/>
  <c r="Z47" i="11"/>
  <c r="Z99" i="11" s="1"/>
  <c r="Y47" i="11"/>
  <c r="Y99" i="11" s="1"/>
  <c r="X47" i="11"/>
  <c r="W47" i="11"/>
  <c r="W99" i="11" s="1"/>
  <c r="V47" i="11"/>
  <c r="V99" i="11" s="1"/>
  <c r="U47" i="11"/>
  <c r="U99" i="11" s="1"/>
  <c r="T47" i="11"/>
  <c r="S47" i="11"/>
  <c r="S99" i="11" s="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C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K23" i="11"/>
  <c r="K19" i="11"/>
  <c r="K24" i="11"/>
  <c r="K20" i="11"/>
  <c r="K25" i="11"/>
  <c r="K21" i="11"/>
  <c r="K26" i="11"/>
  <c r="K22" i="11"/>
  <c r="K18" i="11"/>
  <c r="H10" i="2"/>
  <c r="M14" i="2"/>
  <c r="H12" i="2"/>
  <c r="K11" i="2"/>
  <c r="H9" i="2"/>
  <c r="J5" i="2"/>
  <c r="M4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J6" i="2"/>
  <c r="H7" i="2"/>
  <c r="K16" i="2"/>
  <c r="K6" i="2"/>
  <c r="M16" i="2"/>
  <c r="H16" i="2"/>
  <c r="J16" i="2"/>
  <c r="J7" i="2"/>
  <c r="M7" i="2"/>
  <c r="K7" i="2"/>
  <c r="H6" i="2"/>
  <c r="M6" i="2"/>
  <c r="B4" i="2"/>
  <c r="B3" i="2"/>
  <c r="K3" i="2"/>
  <c r="B5" i="2"/>
  <c r="B7" i="2"/>
  <c r="AI4" i="11"/>
  <c r="AI8" i="11"/>
  <c r="AI5" i="11"/>
  <c r="AI7" i="11"/>
  <c r="AI11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4" i="11"/>
  <c r="AI167" i="11"/>
  <c r="AI171" i="11"/>
  <c r="AI175" i="11"/>
  <c r="AI179" i="11"/>
  <c r="AI182" i="11"/>
  <c r="AI186" i="11"/>
  <c r="AI190" i="11"/>
  <c r="AI194" i="11"/>
  <c r="AI198" i="11"/>
  <c r="AI202" i="11"/>
  <c r="AI206" i="11"/>
  <c r="AI210" i="11"/>
  <c r="AI214" i="11"/>
  <c r="AI218" i="11"/>
  <c r="AI222" i="11"/>
  <c r="AI226" i="11"/>
  <c r="AI230" i="11"/>
  <c r="AI234" i="11"/>
  <c r="AI238" i="11"/>
  <c r="AI242" i="11"/>
  <c r="AI246" i="11"/>
  <c r="AI250" i="11"/>
  <c r="AI254" i="11"/>
  <c r="AI258" i="11"/>
  <c r="AI262" i="11"/>
  <c r="AI266" i="11"/>
  <c r="AI270" i="11"/>
  <c r="AI274" i="11"/>
  <c r="AI278" i="11"/>
  <c r="AI282" i="11"/>
  <c r="AI286" i="11"/>
  <c r="AI290" i="11"/>
  <c r="AI294" i="11"/>
  <c r="AI298" i="11"/>
  <c r="AI302" i="11"/>
  <c r="AI306" i="11"/>
  <c r="AI310" i="11"/>
  <c r="AI314" i="11"/>
  <c r="AI318" i="11"/>
  <c r="AI322" i="11"/>
  <c r="AI326" i="11"/>
  <c r="AI330" i="11"/>
  <c r="AI334" i="11"/>
  <c r="AI338" i="11"/>
  <c r="AI342" i="11"/>
  <c r="AI346" i="11"/>
  <c r="AI350" i="11"/>
  <c r="AI354" i="11"/>
  <c r="AI358" i="11"/>
  <c r="AI362" i="11"/>
  <c r="AI366" i="11"/>
  <c r="AI370" i="11"/>
  <c r="AI374" i="11"/>
  <c r="AI378" i="11"/>
  <c r="AI382" i="11"/>
  <c r="AI386" i="11"/>
  <c r="AI390" i="11"/>
  <c r="AI394" i="11"/>
  <c r="AI398" i="11"/>
  <c r="AI402" i="11"/>
  <c r="AI406" i="11"/>
  <c r="AI410" i="11"/>
  <c r="AI414" i="11"/>
  <c r="AI418" i="11"/>
  <c r="AI422" i="11"/>
  <c r="AI426" i="11"/>
  <c r="AI430" i="11"/>
  <c r="AI434" i="11"/>
  <c r="AI438" i="11"/>
  <c r="AI442" i="11"/>
  <c r="AI446" i="11"/>
  <c r="AI450" i="11"/>
  <c r="AI454" i="11"/>
  <c r="AI458" i="11"/>
  <c r="AI462" i="11"/>
  <c r="AI466" i="11"/>
  <c r="AI470" i="11"/>
  <c r="AI474" i="11"/>
  <c r="AI478" i="11"/>
  <c r="AI482" i="11"/>
  <c r="AI486" i="11"/>
  <c r="AI490" i="11"/>
  <c r="AI494" i="11"/>
  <c r="AI498" i="11"/>
  <c r="AI502" i="11"/>
  <c r="AI506" i="11"/>
  <c r="AI510" i="11"/>
  <c r="AI514" i="11"/>
  <c r="AI518" i="11"/>
  <c r="AI522" i="11"/>
  <c r="AI526" i="11"/>
  <c r="AI530" i="11"/>
  <c r="AI534" i="11"/>
  <c r="AI538" i="11"/>
  <c r="AI542" i="11"/>
  <c r="AI546" i="11"/>
  <c r="AI550" i="11"/>
  <c r="AI554" i="11"/>
  <c r="AI558" i="11"/>
  <c r="AI562" i="11"/>
  <c r="AI566" i="11"/>
  <c r="AI570" i="11"/>
  <c r="AI574" i="11"/>
  <c r="AI578" i="11"/>
  <c r="AI582" i="11"/>
  <c r="AI586" i="11"/>
  <c r="AI590" i="11"/>
  <c r="AI594" i="11"/>
  <c r="AI598" i="11"/>
  <c r="AI602" i="11"/>
  <c r="AI606" i="11"/>
  <c r="AI610" i="11"/>
  <c r="AI614" i="11"/>
  <c r="AI618" i="11"/>
  <c r="AI622" i="11"/>
  <c r="AI625" i="11"/>
  <c r="AI9" i="11"/>
  <c r="AI6" i="11"/>
  <c r="AI10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6" i="11"/>
  <c r="AI180" i="11"/>
  <c r="AI181" i="11"/>
  <c r="AI185" i="11"/>
  <c r="AI189" i="11"/>
  <c r="AI193" i="11"/>
  <c r="AI197" i="11"/>
  <c r="AI201" i="11"/>
  <c r="AI205" i="11"/>
  <c r="AI209" i="11"/>
  <c r="AI213" i="11"/>
  <c r="AI217" i="11"/>
  <c r="AI221" i="11"/>
  <c r="AI225" i="11"/>
  <c r="AI229" i="11"/>
  <c r="AI233" i="11"/>
  <c r="AI237" i="11"/>
  <c r="AI241" i="11"/>
  <c r="AI245" i="11"/>
  <c r="AI249" i="11"/>
  <c r="AI253" i="11"/>
  <c r="AI257" i="11"/>
  <c r="AI261" i="11"/>
  <c r="AI265" i="11"/>
  <c r="AI269" i="11"/>
  <c r="AI273" i="11"/>
  <c r="AI277" i="11"/>
  <c r="AI281" i="11"/>
  <c r="AI285" i="11"/>
  <c r="AI289" i="11"/>
  <c r="AI293" i="11"/>
  <c r="AI297" i="11"/>
  <c r="AI301" i="11"/>
  <c r="AI305" i="11"/>
  <c r="AI309" i="11"/>
  <c r="AI313" i="11"/>
  <c r="AI317" i="11"/>
  <c r="AI321" i="11"/>
  <c r="AI325" i="11"/>
  <c r="AI329" i="11"/>
  <c r="AI333" i="11"/>
  <c r="AI337" i="11"/>
  <c r="AI341" i="11"/>
  <c r="AI345" i="11"/>
  <c r="AI349" i="11"/>
  <c r="AI353" i="11"/>
  <c r="AI357" i="11"/>
  <c r="AI361" i="11"/>
  <c r="AI365" i="11"/>
  <c r="AI369" i="11"/>
  <c r="AI373" i="11"/>
  <c r="AI377" i="11"/>
  <c r="AI381" i="11"/>
  <c r="AI385" i="11"/>
  <c r="AI389" i="11"/>
  <c r="AI393" i="11"/>
  <c r="AI397" i="11"/>
  <c r="AI401" i="11"/>
  <c r="AI405" i="11"/>
  <c r="AI409" i="11"/>
  <c r="AI413" i="11"/>
  <c r="AI417" i="11"/>
  <c r="AI421" i="11"/>
  <c r="AI425" i="11"/>
  <c r="AI429" i="11"/>
  <c r="AI433" i="11"/>
  <c r="AI437" i="11"/>
  <c r="AI441" i="11"/>
  <c r="AI445" i="11"/>
  <c r="AI449" i="11"/>
  <c r="AI453" i="11"/>
  <c r="AI457" i="11"/>
  <c r="AI461" i="11"/>
  <c r="AI465" i="11"/>
  <c r="AI469" i="11"/>
  <c r="AI473" i="11"/>
  <c r="AI477" i="11"/>
  <c r="AI481" i="11"/>
  <c r="AI485" i="11"/>
  <c r="AI489" i="11"/>
  <c r="AI493" i="11"/>
  <c r="AI497" i="11"/>
  <c r="AI501" i="11"/>
  <c r="AI505" i="11"/>
  <c r="AI509" i="11"/>
  <c r="AI513" i="11"/>
  <c r="AI517" i="11"/>
  <c r="AI521" i="11"/>
  <c r="AI525" i="11"/>
  <c r="AI529" i="11"/>
  <c r="AI533" i="11"/>
  <c r="AI537" i="11"/>
  <c r="AI541" i="11"/>
  <c r="AI545" i="11"/>
  <c r="AI549" i="11"/>
  <c r="AI553" i="11"/>
  <c r="AI557" i="11"/>
  <c r="AI561" i="11"/>
  <c r="AI565" i="11"/>
  <c r="AI569" i="11"/>
  <c r="AI573" i="11"/>
  <c r="AI577" i="11"/>
  <c r="AI581" i="11"/>
  <c r="AI585" i="11"/>
  <c r="AI589" i="11"/>
  <c r="AI593" i="11"/>
  <c r="AI597" i="11"/>
  <c r="AI601" i="11"/>
  <c r="AI605" i="11"/>
  <c r="AI609" i="11"/>
  <c r="AI613" i="11"/>
  <c r="AI617" i="11"/>
  <c r="AI6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88" i="11"/>
  <c r="AI192" i="11"/>
  <c r="AI196" i="11"/>
  <c r="AI200" i="11"/>
  <c r="AI204" i="11"/>
  <c r="AI208" i="11"/>
  <c r="AI212" i="11"/>
  <c r="AI216" i="11"/>
  <c r="AI220" i="11"/>
  <c r="AI224" i="11"/>
  <c r="AI228" i="11"/>
  <c r="AI232" i="11"/>
  <c r="AI236" i="11"/>
  <c r="AI240" i="11"/>
  <c r="AI244" i="11"/>
  <c r="AI248" i="11"/>
  <c r="AI252" i="11"/>
  <c r="AI256" i="11"/>
  <c r="AI260" i="11"/>
  <c r="AI264" i="11"/>
  <c r="AI268" i="11"/>
  <c r="AI272" i="11"/>
  <c r="AI276" i="11"/>
  <c r="AI280" i="11"/>
  <c r="AI284" i="11"/>
  <c r="AI288" i="11"/>
  <c r="AI292" i="11"/>
  <c r="AI296" i="11"/>
  <c r="AI300" i="11"/>
  <c r="AI304" i="11"/>
  <c r="AI308" i="11"/>
  <c r="AI312" i="11"/>
  <c r="AI316" i="11"/>
  <c r="AI320" i="11"/>
  <c r="AI324" i="11"/>
  <c r="AI328" i="11"/>
  <c r="AI332" i="11"/>
  <c r="AI336" i="11"/>
  <c r="AI340" i="11"/>
  <c r="AI344" i="11"/>
  <c r="AI348" i="11"/>
  <c r="AI352" i="11"/>
  <c r="AI356" i="11"/>
  <c r="AI360" i="11"/>
  <c r="AI364" i="11"/>
  <c r="AI368" i="11"/>
  <c r="AI372" i="11"/>
  <c r="AI376" i="11"/>
  <c r="AI380" i="11"/>
  <c r="AI384" i="11"/>
  <c r="AI388" i="11"/>
  <c r="AI392" i="11"/>
  <c r="AI396" i="11"/>
  <c r="AI400" i="11"/>
  <c r="AI404" i="11"/>
  <c r="AI408" i="11"/>
  <c r="AI412" i="11"/>
  <c r="AI416" i="11"/>
  <c r="AI420" i="11"/>
  <c r="AI424" i="11"/>
  <c r="AI428" i="11"/>
  <c r="AI432" i="11"/>
  <c r="AI436" i="11"/>
  <c r="AI440" i="11"/>
  <c r="AI444" i="11"/>
  <c r="AI448" i="11"/>
  <c r="AI452" i="11"/>
  <c r="AI456" i="11"/>
  <c r="AI460" i="11"/>
  <c r="AI464" i="11"/>
  <c r="AI468" i="11"/>
  <c r="AI472" i="11"/>
  <c r="AI476" i="11"/>
  <c r="AI480" i="11"/>
  <c r="AI484" i="11"/>
  <c r="AI488" i="11"/>
  <c r="AI492" i="11"/>
  <c r="AI496" i="11"/>
  <c r="AI500" i="11"/>
  <c r="AI504" i="11"/>
  <c r="AI508" i="11"/>
  <c r="AI512" i="11"/>
  <c r="AI516" i="11"/>
  <c r="AI520" i="11"/>
  <c r="AI524" i="11"/>
  <c r="AI528" i="11"/>
  <c r="AI532" i="11"/>
  <c r="AI536" i="11"/>
  <c r="AI540" i="11"/>
  <c r="AI544" i="11"/>
  <c r="AI548" i="11"/>
  <c r="AI552" i="11"/>
  <c r="AI556" i="11"/>
  <c r="AI560" i="11"/>
  <c r="AI564" i="11"/>
  <c r="AI568" i="11"/>
  <c r="AI572" i="11"/>
  <c r="AI576" i="11"/>
  <c r="AI580" i="11"/>
  <c r="AI584" i="11"/>
  <c r="AI588" i="11"/>
  <c r="AI592" i="11"/>
  <c r="AI596" i="11"/>
  <c r="AI600" i="11"/>
  <c r="AI604" i="11"/>
  <c r="AI608" i="11"/>
  <c r="AI612" i="11"/>
  <c r="AI616" i="11"/>
  <c r="AI620" i="11"/>
  <c r="AI624" i="11"/>
  <c r="AI13" i="11"/>
  <c r="AI14" i="11"/>
  <c r="AI15" i="11"/>
  <c r="AI16" i="11"/>
  <c r="AI17" i="11"/>
  <c r="AI21" i="11"/>
  <c r="AJ4" i="11"/>
  <c r="AJ8" i="11"/>
  <c r="AJ12" i="11"/>
  <c r="AJ20" i="11"/>
  <c r="AJ24" i="11"/>
  <c r="AJ35" i="11"/>
  <c r="AJ42" i="11"/>
  <c r="AJ43" i="11"/>
  <c r="AJ53" i="11"/>
  <c r="AJ102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24" i="11"/>
  <c r="AJ128" i="11"/>
  <c r="AJ142" i="11"/>
  <c r="AJ144" i="11"/>
  <c r="AJ148" i="11"/>
  <c r="AJ152" i="11"/>
  <c r="AJ153" i="11"/>
  <c r="AJ159" i="11"/>
  <c r="AJ163" i="11"/>
  <c r="AJ168" i="11"/>
  <c r="AJ174" i="11"/>
  <c r="AJ178" i="11"/>
  <c r="AJ183" i="11"/>
  <c r="AJ187" i="11"/>
  <c r="AJ191" i="11"/>
  <c r="AJ195" i="11"/>
  <c r="AJ199" i="11"/>
  <c r="AJ203" i="11"/>
  <c r="AJ207" i="11"/>
  <c r="AJ211" i="11"/>
  <c r="AJ215" i="11"/>
  <c r="AJ219" i="11"/>
  <c r="AJ223" i="11"/>
  <c r="AJ227" i="11"/>
  <c r="AJ231" i="11"/>
  <c r="AJ235" i="11"/>
  <c r="AJ239" i="11"/>
  <c r="AJ243" i="11"/>
  <c r="AJ247" i="11"/>
  <c r="AJ251" i="11"/>
  <c r="AJ255" i="11"/>
  <c r="AJ259" i="11"/>
  <c r="AJ263" i="11"/>
  <c r="AJ267" i="11"/>
  <c r="AJ271" i="11"/>
  <c r="AJ275" i="11"/>
  <c r="AJ279" i="11"/>
  <c r="AJ283" i="11"/>
  <c r="AJ287" i="11"/>
  <c r="AJ291" i="11"/>
  <c r="AJ295" i="11"/>
  <c r="AJ299" i="11"/>
  <c r="AJ303" i="11"/>
  <c r="AJ307" i="11"/>
  <c r="AJ311" i="11"/>
  <c r="AJ315" i="11"/>
  <c r="AJ319" i="11"/>
  <c r="AJ323" i="11"/>
  <c r="AJ327" i="11"/>
  <c r="AJ331" i="11"/>
  <c r="AJ335" i="11"/>
  <c r="AJ339" i="11"/>
  <c r="AJ343" i="11"/>
  <c r="AJ347" i="11"/>
  <c r="AJ351" i="11"/>
  <c r="AJ355" i="11"/>
  <c r="AJ359" i="11"/>
  <c r="AJ363" i="11"/>
  <c r="AJ367" i="11"/>
  <c r="AJ371" i="11"/>
  <c r="AJ375" i="11"/>
  <c r="AJ379" i="11"/>
  <c r="AJ383" i="11"/>
  <c r="AJ387" i="11"/>
  <c r="AJ391" i="11"/>
  <c r="AJ395" i="11"/>
  <c r="AJ399" i="11"/>
  <c r="AJ403" i="11"/>
  <c r="AJ407" i="11"/>
  <c r="AJ411" i="11"/>
  <c r="AJ415" i="11"/>
  <c r="AJ419" i="11"/>
  <c r="AJ423" i="11"/>
  <c r="AJ427" i="11"/>
  <c r="AJ431" i="11"/>
  <c r="AJ435" i="11"/>
  <c r="AJ439" i="11"/>
  <c r="AJ443" i="11"/>
  <c r="AJ447" i="11"/>
  <c r="AJ451" i="11"/>
  <c r="AJ455" i="11"/>
  <c r="AJ459" i="11"/>
  <c r="AJ463" i="11"/>
  <c r="AJ467" i="11"/>
  <c r="AJ471" i="11"/>
  <c r="AJ475" i="11"/>
  <c r="AJ479" i="11"/>
  <c r="AJ483" i="11"/>
  <c r="AJ487" i="11"/>
  <c r="AJ491" i="11"/>
  <c r="AJ495" i="11"/>
  <c r="AJ499" i="11"/>
  <c r="AJ503" i="11"/>
  <c r="AJ507" i="11"/>
  <c r="AJ511" i="11"/>
  <c r="AJ515" i="11"/>
  <c r="AJ519" i="11"/>
  <c r="AJ523" i="11"/>
  <c r="AJ527" i="11"/>
  <c r="AJ531" i="11"/>
  <c r="AJ535" i="11"/>
  <c r="AJ539" i="11"/>
  <c r="AJ543" i="11"/>
  <c r="AJ547" i="11"/>
  <c r="AJ551" i="11"/>
  <c r="AJ555" i="11"/>
  <c r="AJ559" i="11"/>
  <c r="AJ563" i="11"/>
  <c r="AJ567" i="11"/>
  <c r="AJ571" i="11"/>
  <c r="AJ575" i="11"/>
  <c r="AJ579" i="11"/>
  <c r="AJ583" i="11"/>
  <c r="AJ587" i="11"/>
  <c r="AJ591" i="11"/>
  <c r="AJ595" i="11"/>
  <c r="AJ599" i="11"/>
  <c r="AJ603" i="11"/>
  <c r="AJ607" i="11"/>
  <c r="AJ611" i="11"/>
  <c r="AJ615" i="11"/>
  <c r="AJ619" i="11"/>
  <c r="AJ623" i="11"/>
  <c r="AJ6" i="11"/>
  <c r="AJ10" i="11"/>
  <c r="AJ7" i="11"/>
  <c r="AJ11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4" i="11"/>
  <c r="AJ167" i="11"/>
  <c r="AJ171" i="11"/>
  <c r="AJ175" i="11"/>
  <c r="AJ179" i="11"/>
  <c r="AJ182" i="11"/>
  <c r="AJ186" i="11"/>
  <c r="AJ190" i="11"/>
  <c r="AJ194" i="11"/>
  <c r="AJ198" i="11"/>
  <c r="AJ202" i="11"/>
  <c r="AJ206" i="11"/>
  <c r="AJ210" i="11"/>
  <c r="AJ214" i="11"/>
  <c r="AJ218" i="11"/>
  <c r="AJ222" i="11"/>
  <c r="AJ226" i="11"/>
  <c r="AJ230" i="11"/>
  <c r="AJ234" i="11"/>
  <c r="AJ238" i="11"/>
  <c r="AJ242" i="11"/>
  <c r="AJ246" i="11"/>
  <c r="AJ250" i="11"/>
  <c r="AJ254" i="11"/>
  <c r="AJ258" i="11"/>
  <c r="AJ262" i="11"/>
  <c r="AJ266" i="11"/>
  <c r="AJ270" i="11"/>
  <c r="AJ274" i="11"/>
  <c r="AJ278" i="11"/>
  <c r="AJ282" i="11"/>
  <c r="AJ286" i="11"/>
  <c r="AJ290" i="11"/>
  <c r="AJ294" i="11"/>
  <c r="AJ298" i="11"/>
  <c r="AJ302" i="11"/>
  <c r="AJ306" i="11"/>
  <c r="AJ310" i="11"/>
  <c r="AJ314" i="11"/>
  <c r="AJ318" i="11"/>
  <c r="AJ322" i="11"/>
  <c r="AJ326" i="11"/>
  <c r="AJ330" i="11"/>
  <c r="AJ334" i="11"/>
  <c r="AJ338" i="11"/>
  <c r="AJ342" i="11"/>
  <c r="AJ346" i="11"/>
  <c r="AJ350" i="11"/>
  <c r="AJ354" i="11"/>
  <c r="AJ358" i="11"/>
  <c r="AJ362" i="11"/>
  <c r="AJ366" i="11"/>
  <c r="AJ370" i="11"/>
  <c r="AJ374" i="11"/>
  <c r="AJ378" i="11"/>
  <c r="AJ382" i="11"/>
  <c r="AJ386" i="11"/>
  <c r="AJ390" i="11"/>
  <c r="AJ394" i="11"/>
  <c r="AJ398" i="11"/>
  <c r="AJ402" i="11"/>
  <c r="AJ406" i="11"/>
  <c r="AJ410" i="11"/>
  <c r="AJ414" i="11"/>
  <c r="AJ418" i="11"/>
  <c r="AJ422" i="11"/>
  <c r="AJ426" i="11"/>
  <c r="AJ430" i="11"/>
  <c r="AJ434" i="11"/>
  <c r="AJ438" i="11"/>
  <c r="AJ442" i="11"/>
  <c r="AJ446" i="11"/>
  <c r="AJ450" i="11"/>
  <c r="AJ454" i="11"/>
  <c r="AJ458" i="11"/>
  <c r="AJ462" i="11"/>
  <c r="AJ466" i="11"/>
  <c r="AJ470" i="11"/>
  <c r="AJ474" i="11"/>
  <c r="AJ478" i="11"/>
  <c r="AJ482" i="11"/>
  <c r="AJ486" i="11"/>
  <c r="AJ490" i="11"/>
  <c r="AJ494" i="11"/>
  <c r="AJ498" i="11"/>
  <c r="AJ502" i="11"/>
  <c r="AJ506" i="11"/>
  <c r="AJ510" i="11"/>
  <c r="AJ514" i="11"/>
  <c r="AJ518" i="11"/>
  <c r="AJ522" i="11"/>
  <c r="AJ526" i="11"/>
  <c r="AJ530" i="11"/>
  <c r="AJ534" i="11"/>
  <c r="AJ538" i="11"/>
  <c r="AJ542" i="11"/>
  <c r="AJ546" i="11"/>
  <c r="AJ550" i="11"/>
  <c r="AJ554" i="11"/>
  <c r="AJ558" i="11"/>
  <c r="AJ562" i="11"/>
  <c r="AJ566" i="11"/>
  <c r="AJ570" i="11"/>
  <c r="AJ574" i="11"/>
  <c r="AJ578" i="11"/>
  <c r="AJ582" i="11"/>
  <c r="AJ586" i="11"/>
  <c r="AJ590" i="11"/>
  <c r="AJ594" i="11"/>
  <c r="AJ598" i="11"/>
  <c r="AJ602" i="11"/>
  <c r="AJ606" i="11"/>
  <c r="AJ610" i="11"/>
  <c r="AJ614" i="11"/>
  <c r="AJ618" i="11"/>
  <c r="AJ622" i="11"/>
  <c r="AJ625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6" i="11"/>
  <c r="AJ180" i="11"/>
  <c r="AJ181" i="11"/>
  <c r="AJ185" i="11"/>
  <c r="AJ189" i="11"/>
  <c r="AJ193" i="11"/>
  <c r="AJ197" i="11"/>
  <c r="AJ201" i="11"/>
  <c r="AJ205" i="11"/>
  <c r="AJ209" i="11"/>
  <c r="AJ213" i="11"/>
  <c r="AJ217" i="11"/>
  <c r="AJ221" i="11"/>
  <c r="AJ225" i="11"/>
  <c r="AJ229" i="11"/>
  <c r="AJ233" i="11"/>
  <c r="AJ237" i="11"/>
  <c r="AJ241" i="11"/>
  <c r="AJ245" i="11"/>
  <c r="AJ249" i="11"/>
  <c r="AJ253" i="11"/>
  <c r="AJ257" i="11"/>
  <c r="AJ261" i="11"/>
  <c r="AJ265" i="11"/>
  <c r="AJ269" i="11"/>
  <c r="AJ273" i="11"/>
  <c r="AJ277" i="11"/>
  <c r="AJ281" i="11"/>
  <c r="AJ285" i="11"/>
  <c r="AJ289" i="11"/>
  <c r="AJ293" i="11"/>
  <c r="AJ297" i="11"/>
  <c r="AJ301" i="11"/>
  <c r="AJ305" i="11"/>
  <c r="AJ309" i="11"/>
  <c r="AJ313" i="11"/>
  <c r="AJ317" i="11"/>
  <c r="AJ321" i="11"/>
  <c r="AJ325" i="11"/>
  <c r="AJ329" i="11"/>
  <c r="AJ333" i="11"/>
  <c r="AJ337" i="11"/>
  <c r="AJ341" i="11"/>
  <c r="AJ345" i="11"/>
  <c r="AJ349" i="11"/>
  <c r="AJ353" i="11"/>
  <c r="AJ357" i="11"/>
  <c r="AJ361" i="11"/>
  <c r="AJ365" i="11"/>
  <c r="AJ369" i="11"/>
  <c r="AJ373" i="11"/>
  <c r="AJ377" i="11"/>
  <c r="AJ381" i="11"/>
  <c r="AJ385" i="11"/>
  <c r="AJ389" i="11"/>
  <c r="AJ393" i="11"/>
  <c r="AJ397" i="11"/>
  <c r="AJ401" i="11"/>
  <c r="AJ405" i="11"/>
  <c r="AJ409" i="11"/>
  <c r="AJ413" i="11"/>
  <c r="AJ417" i="11"/>
  <c r="AJ421" i="11"/>
  <c r="AJ425" i="11"/>
  <c r="AJ429" i="11"/>
  <c r="AJ433" i="11"/>
  <c r="AJ437" i="11"/>
  <c r="AJ441" i="11"/>
  <c r="AJ445" i="11"/>
  <c r="AJ449" i="11"/>
  <c r="AJ453" i="11"/>
  <c r="AJ457" i="11"/>
  <c r="AJ461" i="11"/>
  <c r="AJ465" i="11"/>
  <c r="AJ469" i="11"/>
  <c r="AJ473" i="11"/>
  <c r="AJ477" i="11"/>
  <c r="AJ481" i="11"/>
  <c r="AJ485" i="11"/>
  <c r="AJ489" i="11"/>
  <c r="AJ493" i="11"/>
  <c r="AJ497" i="11"/>
  <c r="AJ501" i="11"/>
  <c r="AJ505" i="11"/>
  <c r="AJ509" i="11"/>
  <c r="AJ513" i="11"/>
  <c r="AJ517" i="11"/>
  <c r="AJ521" i="11"/>
  <c r="AJ525" i="11"/>
  <c r="AJ529" i="11"/>
  <c r="AJ533" i="11"/>
  <c r="AJ537" i="11"/>
  <c r="AJ541" i="11"/>
  <c r="AJ545" i="11"/>
  <c r="AJ549" i="11"/>
  <c r="AJ553" i="11"/>
  <c r="AJ557" i="11"/>
  <c r="AJ561" i="11"/>
  <c r="AJ565" i="11"/>
  <c r="AJ569" i="11"/>
  <c r="AJ573" i="11"/>
  <c r="AJ577" i="11"/>
  <c r="AJ581" i="11"/>
  <c r="AJ585" i="11"/>
  <c r="AJ589" i="11"/>
  <c r="AJ593" i="11"/>
  <c r="AJ597" i="11"/>
  <c r="AJ601" i="11"/>
  <c r="AJ605" i="11"/>
  <c r="AJ609" i="11"/>
  <c r="AJ613" i="11"/>
  <c r="AJ617" i="11"/>
  <c r="AJ621" i="11"/>
  <c r="AJ18" i="11"/>
  <c r="AJ22" i="11"/>
  <c r="AJ5" i="11"/>
  <c r="AJ9" i="11"/>
  <c r="Q48" i="19" l="1"/>
  <c r="U49" i="19" s="1"/>
  <c r="Q45" i="19"/>
  <c r="D32" i="19"/>
  <c r="Q42" i="19"/>
  <c r="U43" i="19" s="1"/>
  <c r="Q47" i="19"/>
  <c r="Q44" i="19"/>
  <c r="U45" i="19" s="1"/>
  <c r="R38" i="19"/>
  <c r="Q57" i="19"/>
  <c r="Q61" i="19"/>
  <c r="Q60" i="19"/>
  <c r="U60" i="19" s="1"/>
  <c r="Q59" i="19"/>
  <c r="Q43" i="19"/>
  <c r="U44" i="19" s="1"/>
  <c r="Q63" i="19"/>
  <c r="R55" i="19" s="1"/>
  <c r="N63" i="19"/>
  <c r="O58" i="19" s="1"/>
  <c r="U55" i="19"/>
  <c r="R57" i="19"/>
  <c r="N57" i="19"/>
  <c r="U62" i="19"/>
  <c r="U58" i="19"/>
  <c r="D37" i="19"/>
  <c r="R59" i="19"/>
  <c r="Q41" i="19"/>
  <c r="U56" i="19"/>
  <c r="U61" i="19"/>
  <c r="O61" i="19"/>
  <c r="N59" i="19"/>
  <c r="U46" i="19"/>
  <c r="R61" i="19"/>
  <c r="U48" i="19"/>
  <c r="F55" i="19"/>
  <c r="G51" i="19" s="1"/>
  <c r="D30" i="19"/>
  <c r="D31" i="19"/>
  <c r="R62" i="19"/>
  <c r="N49" i="19"/>
  <c r="R56" i="19"/>
  <c r="D36" i="19"/>
  <c r="X68" i="19"/>
  <c r="X70" i="19" s="1"/>
  <c r="X71" i="19" s="1"/>
  <c r="X72" i="19" s="1"/>
  <c r="W70" i="19"/>
  <c r="W71" i="19" s="1"/>
  <c r="W72" i="19" s="1"/>
  <c r="O60" i="19"/>
  <c r="U47" i="19"/>
  <c r="G42" i="19"/>
  <c r="G43" i="19"/>
  <c r="C19" i="15"/>
  <c r="C16" i="15"/>
  <c r="L13" i="15"/>
  <c r="H13" i="15"/>
  <c r="F17" i="15"/>
  <c r="F19" i="15" s="1"/>
  <c r="D16" i="15"/>
  <c r="D21" i="15" s="1"/>
  <c r="G16" i="15"/>
  <c r="G21" i="15" s="1"/>
  <c r="H14" i="15"/>
  <c r="L14" i="15"/>
  <c r="E16" i="15"/>
  <c r="E21" i="15" s="1"/>
  <c r="F16" i="15"/>
  <c r="F21" i="15" s="1"/>
  <c r="O13" i="15"/>
  <c r="E18" i="15"/>
  <c r="E22" i="15" s="1"/>
  <c r="H15" i="15"/>
  <c r="L15" i="15"/>
  <c r="H11" i="15"/>
  <c r="L11" i="15"/>
  <c r="G18" i="15"/>
  <c r="G22" i="15" s="1"/>
  <c r="D18" i="15"/>
  <c r="D22" i="15" s="1"/>
  <c r="F18" i="15"/>
  <c r="E19" i="15"/>
  <c r="D19" i="15"/>
  <c r="G17" i="15"/>
  <c r="C18" i="15"/>
  <c r="C22" i="15" s="1"/>
  <c r="AC94" i="11"/>
  <c r="W134" i="11"/>
  <c r="V131" i="11"/>
  <c r="R136" i="11"/>
  <c r="Z136" i="11"/>
  <c r="V137" i="11"/>
  <c r="T134" i="11"/>
  <c r="X134" i="11"/>
  <c r="AB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4" i="11"/>
  <c r="AC86" i="11"/>
  <c r="AC98" i="11"/>
  <c r="R134" i="11"/>
  <c r="V134" i="11"/>
  <c r="Z134" i="11"/>
  <c r="AC57" i="11"/>
  <c r="AC58" i="11"/>
  <c r="Q131" i="11"/>
  <c r="AC59" i="11"/>
  <c r="U131" i="11"/>
  <c r="Y131" i="11"/>
  <c r="AC60" i="11"/>
  <c r="AC62" i="11"/>
  <c r="U136" i="11"/>
  <c r="Y136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AC92" i="11"/>
  <c r="AC93" i="11"/>
  <c r="S134" i="11"/>
  <c r="AA134" i="11"/>
  <c r="R131" i="11"/>
  <c r="Z131" i="11"/>
  <c r="V136" i="11"/>
  <c r="R137" i="11"/>
  <c r="Z137" i="11"/>
  <c r="R139" i="11"/>
  <c r="V139" i="11"/>
  <c r="Z139" i="11"/>
  <c r="R135" i="11"/>
  <c r="V135" i="11"/>
  <c r="Z135" i="11"/>
  <c r="AC82" i="11"/>
  <c r="AC95" i="11"/>
  <c r="AC96" i="11"/>
  <c r="Q134" i="11"/>
  <c r="AC55" i="11"/>
  <c r="U134" i="11"/>
  <c r="Y134" i="11"/>
  <c r="AC56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X135" i="11"/>
  <c r="AB135" i="11"/>
  <c r="AC87" i="11"/>
  <c r="AC88" i="11"/>
  <c r="AC90" i="11"/>
  <c r="F3" i="11"/>
  <c r="F4" i="11"/>
  <c r="F6" i="11"/>
  <c r="F10" i="11"/>
  <c r="E18" i="11"/>
  <c r="F18" i="11" s="1"/>
  <c r="L18" i="11"/>
  <c r="E22" i="11"/>
  <c r="L22" i="11"/>
  <c r="E26" i="11"/>
  <c r="F26" i="11" s="1"/>
  <c r="L26" i="11"/>
  <c r="F8" i="11"/>
  <c r="F5" i="11"/>
  <c r="F9" i="11"/>
  <c r="F13" i="11"/>
  <c r="E21" i="11"/>
  <c r="F21" i="11" s="1"/>
  <c r="L21" i="11"/>
  <c r="F22" i="11"/>
  <c r="E25" i="11"/>
  <c r="F25" i="11" s="1"/>
  <c r="L25" i="11"/>
  <c r="F12" i="11"/>
  <c r="E20" i="11"/>
  <c r="F20" i="11" s="1"/>
  <c r="L20" i="11"/>
  <c r="E24" i="11"/>
  <c r="F24" i="11" s="1"/>
  <c r="L24" i="11"/>
  <c r="F7" i="11"/>
  <c r="F11" i="11"/>
  <c r="E19" i="11"/>
  <c r="F19" i="11" s="1"/>
  <c r="L19" i="11"/>
  <c r="E23" i="11"/>
  <c r="F23" i="11" s="1"/>
  <c r="L23" i="11"/>
  <c r="I32" i="11"/>
  <c r="H31" i="11"/>
  <c r="W101" i="11"/>
  <c r="AC100" i="11"/>
  <c r="U101" i="11"/>
  <c r="Y101" i="11"/>
  <c r="AB101" i="11"/>
  <c r="S101" i="11"/>
  <c r="AA101" i="11"/>
  <c r="R101" i="11"/>
  <c r="V101" i="11"/>
  <c r="Z101" i="11"/>
  <c r="AC7" i="11"/>
  <c r="AC5" i="11"/>
  <c r="AC9" i="11"/>
  <c r="AC13" i="11"/>
  <c r="AC14" i="11"/>
  <c r="AC15" i="11"/>
  <c r="AC16" i="11"/>
  <c r="AC17" i="11"/>
  <c r="AC21" i="11"/>
  <c r="AC25" i="11"/>
  <c r="AC29" i="11"/>
  <c r="AC34" i="11"/>
  <c r="AC36" i="11"/>
  <c r="AC40" i="11"/>
  <c r="AC41" i="11"/>
  <c r="T101" i="11"/>
  <c r="X101" i="11"/>
  <c r="Q130" i="11"/>
  <c r="U130" i="11"/>
  <c r="Y130" i="11"/>
  <c r="T143" i="11"/>
  <c r="X143" i="11"/>
  <c r="AB143" i="11"/>
  <c r="T144" i="11"/>
  <c r="T153" i="11" s="1"/>
  <c r="X144" i="11"/>
  <c r="X153" i="11" s="1"/>
  <c r="AB144" i="11"/>
  <c r="AB153" i="11" s="1"/>
  <c r="R156" i="11"/>
  <c r="R171" i="11" s="1"/>
  <c r="V156" i="11"/>
  <c r="V171" i="11" s="1"/>
  <c r="Z156" i="11"/>
  <c r="Z171" i="11" s="1"/>
  <c r="P174" i="11"/>
  <c r="P178" i="11"/>
  <c r="AC3" i="11"/>
  <c r="AC4" i="11"/>
  <c r="AC8" i="11"/>
  <c r="AC12" i="11"/>
  <c r="AC20" i="11"/>
  <c r="AC24" i="11"/>
  <c r="AC35" i="11"/>
  <c r="AC42" i="11"/>
  <c r="AC43" i="11"/>
  <c r="Q99" i="11"/>
  <c r="AC99" i="11" s="1"/>
  <c r="Q101" i="11"/>
  <c r="Q108" i="11"/>
  <c r="Q144" i="11" s="1"/>
  <c r="U108" i="11"/>
  <c r="U117" i="11" s="1"/>
  <c r="Y108" i="11"/>
  <c r="Y117" i="11" s="1"/>
  <c r="R130" i="11"/>
  <c r="V130" i="11"/>
  <c r="Z130" i="11"/>
  <c r="Q143" i="11"/>
  <c r="U143" i="11"/>
  <c r="Y143" i="11"/>
  <c r="U144" i="11"/>
  <c r="U153" i="11" s="1"/>
  <c r="S156" i="11"/>
  <c r="S171" i="11" s="1"/>
  <c r="W156" i="11"/>
  <c r="W171" i="11" s="1"/>
  <c r="AA156" i="11"/>
  <c r="AA171" i="11" s="1"/>
  <c r="P175" i="11"/>
  <c r="P179" i="11"/>
  <c r="AC32" i="11"/>
  <c r="H36" i="11"/>
  <c r="H38" i="11" s="1"/>
  <c r="AC38" i="11"/>
  <c r="AC44" i="11"/>
  <c r="AC46" i="11"/>
  <c r="AC48" i="11"/>
  <c r="AC51" i="11"/>
  <c r="AC52" i="11"/>
  <c r="R108" i="11"/>
  <c r="R117" i="11" s="1"/>
  <c r="V108" i="11"/>
  <c r="V117" i="11" s="1"/>
  <c r="Z108" i="11"/>
  <c r="Z117" i="11" s="1"/>
  <c r="S130" i="11"/>
  <c r="W130" i="11"/>
  <c r="AA130" i="11"/>
  <c r="T156" i="11"/>
  <c r="T171" i="11" s="1"/>
  <c r="X156" i="11"/>
  <c r="X171" i="11" s="1"/>
  <c r="AB156" i="11"/>
  <c r="AB171" i="11" s="1"/>
  <c r="P172" i="11"/>
  <c r="P176" i="11"/>
  <c r="P180" i="11"/>
  <c r="AC6" i="11"/>
  <c r="AC10" i="11"/>
  <c r="AC18" i="11"/>
  <c r="AC22" i="11"/>
  <c r="AC26" i="11"/>
  <c r="AC28" i="11"/>
  <c r="AC30" i="11"/>
  <c r="S108" i="11"/>
  <c r="S117" i="11" s="1"/>
  <c r="W108" i="11"/>
  <c r="W117" i="11" s="1"/>
  <c r="AA108" i="11"/>
  <c r="AA117" i="11" s="1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G20" i="20"/>
  <c r="F20" i="20"/>
  <c r="E20" i="20"/>
  <c r="D20" i="20"/>
  <c r="C20" i="20"/>
  <c r="B20" i="20"/>
  <c r="H20" i="20" s="1"/>
  <c r="G19" i="20"/>
  <c r="F19" i="20"/>
  <c r="E19" i="20"/>
  <c r="D19" i="20"/>
  <c r="C19" i="20"/>
  <c r="B19" i="20"/>
  <c r="H19" i="20" s="1"/>
  <c r="Q18" i="20"/>
  <c r="P18" i="20"/>
  <c r="O18" i="20"/>
  <c r="N18" i="20"/>
  <c r="M18" i="20"/>
  <c r="L18" i="20"/>
  <c r="G18" i="20"/>
  <c r="F18" i="20"/>
  <c r="E18" i="20"/>
  <c r="D18" i="20"/>
  <c r="C18" i="20"/>
  <c r="B18" i="20"/>
  <c r="H18" i="20" s="1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H16" i="20" s="1"/>
  <c r="C16" i="20"/>
  <c r="B16" i="20"/>
  <c r="Q15" i="20"/>
  <c r="P15" i="20"/>
  <c r="O15" i="20"/>
  <c r="N15" i="20"/>
  <c r="M15" i="20"/>
  <c r="L15" i="20"/>
  <c r="G15" i="20"/>
  <c r="F15" i="20"/>
  <c r="E15" i="20"/>
  <c r="D15" i="20"/>
  <c r="C15" i="20"/>
  <c r="B15" i="20"/>
  <c r="H15" i="20" s="1"/>
  <c r="Q14" i="20"/>
  <c r="P14" i="20"/>
  <c r="O14" i="20"/>
  <c r="N14" i="20"/>
  <c r="M14" i="20"/>
  <c r="L14" i="20"/>
  <c r="G14" i="20"/>
  <c r="F14" i="20"/>
  <c r="E14" i="20"/>
  <c r="D14" i="20"/>
  <c r="C14" i="20"/>
  <c r="B14" i="20"/>
  <c r="H14" i="20" s="1"/>
  <c r="Q13" i="20"/>
  <c r="P13" i="20"/>
  <c r="O13" i="20"/>
  <c r="N13" i="20"/>
  <c r="M13" i="20"/>
  <c r="L13" i="20"/>
  <c r="G13" i="20"/>
  <c r="F13" i="20"/>
  <c r="E13" i="20"/>
  <c r="D13" i="20"/>
  <c r="C13" i="20"/>
  <c r="B13" i="20"/>
  <c r="Q12" i="20"/>
  <c r="P12" i="20"/>
  <c r="O12" i="20"/>
  <c r="N12" i="20"/>
  <c r="M12" i="20"/>
  <c r="L12" i="20"/>
  <c r="G12" i="20"/>
  <c r="F12" i="20"/>
  <c r="E12" i="20"/>
  <c r="D12" i="20"/>
  <c r="H12" i="20" s="1"/>
  <c r="C12" i="20"/>
  <c r="B12" i="20"/>
  <c r="Q11" i="20"/>
  <c r="P11" i="20"/>
  <c r="O11" i="20"/>
  <c r="N11" i="20"/>
  <c r="M11" i="20"/>
  <c r="L11" i="20"/>
  <c r="G11" i="20"/>
  <c r="F11" i="20"/>
  <c r="E11" i="20"/>
  <c r="D11" i="20"/>
  <c r="C11" i="20"/>
  <c r="B11" i="20"/>
  <c r="H11" i="20" s="1"/>
  <c r="Q10" i="20"/>
  <c r="P10" i="20"/>
  <c r="O10" i="20"/>
  <c r="N10" i="20"/>
  <c r="M10" i="20"/>
  <c r="L10" i="20"/>
  <c r="G10" i="20"/>
  <c r="F10" i="20"/>
  <c r="E10" i="20"/>
  <c r="D10" i="20"/>
  <c r="C10" i="20"/>
  <c r="B10" i="20"/>
  <c r="H10" i="20" s="1"/>
  <c r="Q9" i="20"/>
  <c r="P9" i="20"/>
  <c r="O9" i="20"/>
  <c r="N9" i="20"/>
  <c r="M9" i="20"/>
  <c r="L9" i="20"/>
  <c r="G9" i="20"/>
  <c r="F9" i="20"/>
  <c r="E9" i="20"/>
  <c r="D9" i="20"/>
  <c r="C9" i="20"/>
  <c r="B9" i="20"/>
  <c r="H9" i="20" s="1"/>
  <c r="Q8" i="20"/>
  <c r="P8" i="20"/>
  <c r="O8" i="20"/>
  <c r="N8" i="20"/>
  <c r="M8" i="20"/>
  <c r="L8" i="20"/>
  <c r="G8" i="20"/>
  <c r="F8" i="20"/>
  <c r="E8" i="20"/>
  <c r="D8" i="20"/>
  <c r="C8" i="20"/>
  <c r="B8" i="20"/>
  <c r="Q7" i="20"/>
  <c r="P7" i="20"/>
  <c r="O7" i="20"/>
  <c r="N7" i="20"/>
  <c r="M7" i="20"/>
  <c r="L7" i="20"/>
  <c r="G7" i="20"/>
  <c r="F7" i="20"/>
  <c r="E7" i="20"/>
  <c r="D7" i="20"/>
  <c r="C7" i="20"/>
  <c r="B7" i="20"/>
  <c r="H7" i="20" s="1"/>
  <c r="Q6" i="20"/>
  <c r="P6" i="20"/>
  <c r="O6" i="20"/>
  <c r="N6" i="20"/>
  <c r="M6" i="20"/>
  <c r="L6" i="20"/>
  <c r="G6" i="20"/>
  <c r="F6" i="20"/>
  <c r="E6" i="20"/>
  <c r="D6" i="20"/>
  <c r="C6" i="20"/>
  <c r="B6" i="20"/>
  <c r="H6" i="20" s="1"/>
  <c r="Q5" i="20"/>
  <c r="P5" i="20"/>
  <c r="O5" i="20"/>
  <c r="N5" i="20"/>
  <c r="M5" i="20"/>
  <c r="L5" i="20"/>
  <c r="G5" i="20"/>
  <c r="F5" i="20"/>
  <c r="E5" i="20"/>
  <c r="D5" i="20"/>
  <c r="C5" i="20"/>
  <c r="B5" i="20"/>
  <c r="Q4" i="20"/>
  <c r="P4" i="20"/>
  <c r="O4" i="20"/>
  <c r="N4" i="20"/>
  <c r="M4" i="20"/>
  <c r="L4" i="20"/>
  <c r="G4" i="20"/>
  <c r="F4" i="20"/>
  <c r="E4" i="20"/>
  <c r="D4" i="20"/>
  <c r="C4" i="20"/>
  <c r="B4" i="20"/>
  <c r="Q3" i="20"/>
  <c r="P3" i="20"/>
  <c r="O3" i="20"/>
  <c r="N3" i="20"/>
  <c r="M3" i="20"/>
  <c r="L3" i="20"/>
  <c r="G3" i="20"/>
  <c r="F3" i="20"/>
  <c r="E3" i="20"/>
  <c r="D3" i="20"/>
  <c r="C3" i="20"/>
  <c r="B3" i="20"/>
  <c r="H3" i="20" s="1"/>
  <c r="Q2" i="20"/>
  <c r="P2" i="20"/>
  <c r="O2" i="20"/>
  <c r="N2" i="20"/>
  <c r="M2" i="20"/>
  <c r="L2" i="20"/>
  <c r="G2" i="20"/>
  <c r="F2" i="20"/>
  <c r="E2" i="20"/>
  <c r="D2" i="20"/>
  <c r="C2" i="20"/>
  <c r="B2" i="20"/>
  <c r="H2" i="20" s="1"/>
  <c r="AD18" i="2"/>
  <c r="AD16" i="2"/>
  <c r="I16" i="2"/>
  <c r="AD15" i="2"/>
  <c r="I15" i="2"/>
  <c r="AD14" i="2"/>
  <c r="I14" i="2"/>
  <c r="AD13" i="2"/>
  <c r="I13" i="2"/>
  <c r="AD7" i="2"/>
  <c r="AD6" i="2"/>
  <c r="AD5" i="2"/>
  <c r="AD4" i="2"/>
  <c r="J3" i="2"/>
  <c r="AD17" i="2"/>
  <c r="I8" i="2"/>
  <c r="I4" i="2"/>
  <c r="AD12" i="2"/>
  <c r="AD11" i="2"/>
  <c r="I11" i="2"/>
  <c r="I9" i="2"/>
  <c r="AD8" i="2"/>
  <c r="I7" i="2"/>
  <c r="I6" i="2"/>
  <c r="I5" i="2"/>
  <c r="AD3" i="2"/>
  <c r="I3" i="2"/>
  <c r="AD19" i="2"/>
  <c r="AD9" i="2"/>
  <c r="I12" i="2"/>
  <c r="AD10" i="2"/>
  <c r="I10" i="2"/>
  <c r="T358" i="2"/>
  <c r="U355" i="2"/>
  <c r="T354" i="2"/>
  <c r="U351" i="2"/>
  <c r="T350" i="2"/>
  <c r="U347" i="2"/>
  <c r="T346" i="2"/>
  <c r="U343" i="2"/>
  <c r="T342" i="2"/>
  <c r="U339" i="2"/>
  <c r="T338" i="2"/>
  <c r="U335" i="2"/>
  <c r="T334" i="2"/>
  <c r="U331" i="2"/>
  <c r="T330" i="2"/>
  <c r="U327" i="2"/>
  <c r="T326" i="2"/>
  <c r="U323" i="2"/>
  <c r="T322" i="2"/>
  <c r="U319" i="2"/>
  <c r="T318" i="2"/>
  <c r="U315" i="2"/>
  <c r="T314" i="2"/>
  <c r="U311" i="2"/>
  <c r="T310" i="2"/>
  <c r="U307" i="2"/>
  <c r="T306" i="2"/>
  <c r="U303" i="2"/>
  <c r="T302" i="2"/>
  <c r="U299" i="2"/>
  <c r="T298" i="2"/>
  <c r="U295" i="2"/>
  <c r="T294" i="2"/>
  <c r="U291" i="2"/>
  <c r="T290" i="2"/>
  <c r="U287" i="2"/>
  <c r="T286" i="2"/>
  <c r="U283" i="2"/>
  <c r="T282" i="2"/>
  <c r="U279" i="2"/>
  <c r="T278" i="2"/>
  <c r="U275" i="2"/>
  <c r="T274" i="2"/>
  <c r="U271" i="2"/>
  <c r="T270" i="2"/>
  <c r="U267" i="2"/>
  <c r="T266" i="2"/>
  <c r="U263" i="2"/>
  <c r="T262" i="2"/>
  <c r="U259" i="2"/>
  <c r="T258" i="2"/>
  <c r="U255" i="2"/>
  <c r="T254" i="2"/>
  <c r="U251" i="2"/>
  <c r="T250" i="2"/>
  <c r="U247" i="2"/>
  <c r="T246" i="2"/>
  <c r="U243" i="2"/>
  <c r="T242" i="2"/>
  <c r="U239" i="2"/>
  <c r="T238" i="2"/>
  <c r="U235" i="2"/>
  <c r="T234" i="2"/>
  <c r="U231" i="2"/>
  <c r="T230" i="2"/>
  <c r="U227" i="2"/>
  <c r="T226" i="2"/>
  <c r="U223" i="2"/>
  <c r="T222" i="2"/>
  <c r="U219" i="2"/>
  <c r="T218" i="2"/>
  <c r="U215" i="2"/>
  <c r="T214" i="2"/>
  <c r="U211" i="2"/>
  <c r="T210" i="2"/>
  <c r="U207" i="2"/>
  <c r="T206" i="2"/>
  <c r="U203" i="2"/>
  <c r="T202" i="2"/>
  <c r="U199" i="2"/>
  <c r="T198" i="2"/>
  <c r="U195" i="2"/>
  <c r="T194" i="2"/>
  <c r="U191" i="2"/>
  <c r="T190" i="2"/>
  <c r="U187" i="2"/>
  <c r="T186" i="2"/>
  <c r="U183" i="2"/>
  <c r="T182" i="2"/>
  <c r="U179" i="2"/>
  <c r="T178" i="2"/>
  <c r="U175" i="2"/>
  <c r="T174" i="2"/>
  <c r="U171" i="2"/>
  <c r="T170" i="2"/>
  <c r="U167" i="2"/>
  <c r="T166" i="2"/>
  <c r="U163" i="2"/>
  <c r="T162" i="2"/>
  <c r="U159" i="2"/>
  <c r="T158" i="2"/>
  <c r="U155" i="2"/>
  <c r="T154" i="2"/>
  <c r="U151" i="2"/>
  <c r="T150" i="2"/>
  <c r="U147" i="2"/>
  <c r="T146" i="2"/>
  <c r="U143" i="2"/>
  <c r="T142" i="2"/>
  <c r="U139" i="2"/>
  <c r="T138" i="2"/>
  <c r="U135" i="2"/>
  <c r="T134" i="2"/>
  <c r="U131" i="2"/>
  <c r="T130" i="2"/>
  <c r="U127" i="2"/>
  <c r="T126" i="2"/>
  <c r="U123" i="2"/>
  <c r="T122" i="2"/>
  <c r="U119" i="2"/>
  <c r="T118" i="2"/>
  <c r="U115" i="2"/>
  <c r="T114" i="2"/>
  <c r="U111" i="2"/>
  <c r="T110" i="2"/>
  <c r="U107" i="2"/>
  <c r="T106" i="2"/>
  <c r="U103" i="2"/>
  <c r="T102" i="2"/>
  <c r="U99" i="2"/>
  <c r="T98" i="2"/>
  <c r="U95" i="2"/>
  <c r="T94" i="2"/>
  <c r="U91" i="2"/>
  <c r="T90" i="2"/>
  <c r="U87" i="2"/>
  <c r="T86" i="2"/>
  <c r="U83" i="2"/>
  <c r="T82" i="2"/>
  <c r="U79" i="2"/>
  <c r="T78" i="2"/>
  <c r="U75" i="2"/>
  <c r="T74" i="2"/>
  <c r="U71" i="2"/>
  <c r="T70" i="2"/>
  <c r="U67" i="2"/>
  <c r="T66" i="2"/>
  <c r="T65" i="2"/>
  <c r="U62" i="2"/>
  <c r="T61" i="2"/>
  <c r="U58" i="2"/>
  <c r="T57" i="2"/>
  <c r="U54" i="2"/>
  <c r="T53" i="2"/>
  <c r="U50" i="2"/>
  <c r="T49" i="2"/>
  <c r="U46" i="2"/>
  <c r="T45" i="2"/>
  <c r="U42" i="2"/>
  <c r="T41" i="2"/>
  <c r="U38" i="2"/>
  <c r="T37" i="2"/>
  <c r="U34" i="2"/>
  <c r="T33" i="2"/>
  <c r="U30" i="2"/>
  <c r="T29" i="2"/>
  <c r="U26" i="2"/>
  <c r="T25" i="2"/>
  <c r="T23" i="2"/>
  <c r="U22" i="2"/>
  <c r="U21" i="2"/>
  <c r="U356" i="2"/>
  <c r="T355" i="2"/>
  <c r="U352" i="2"/>
  <c r="T351" i="2"/>
  <c r="U348" i="2"/>
  <c r="T347" i="2"/>
  <c r="U344" i="2"/>
  <c r="T343" i="2"/>
  <c r="U340" i="2"/>
  <c r="T339" i="2"/>
  <c r="U336" i="2"/>
  <c r="T335" i="2"/>
  <c r="U332" i="2"/>
  <c r="T331" i="2"/>
  <c r="U328" i="2"/>
  <c r="T327" i="2"/>
  <c r="U324" i="2"/>
  <c r="T323" i="2"/>
  <c r="U320" i="2"/>
  <c r="T319" i="2"/>
  <c r="U316" i="2"/>
  <c r="T315" i="2"/>
  <c r="U312" i="2"/>
  <c r="T311" i="2"/>
  <c r="U308" i="2"/>
  <c r="T307" i="2"/>
  <c r="U304" i="2"/>
  <c r="T303" i="2"/>
  <c r="U300" i="2"/>
  <c r="T299" i="2"/>
  <c r="U296" i="2"/>
  <c r="T295" i="2"/>
  <c r="U292" i="2"/>
  <c r="T291" i="2"/>
  <c r="U288" i="2"/>
  <c r="T287" i="2"/>
  <c r="U284" i="2"/>
  <c r="T283" i="2"/>
  <c r="U280" i="2"/>
  <c r="T279" i="2"/>
  <c r="U276" i="2"/>
  <c r="T275" i="2"/>
  <c r="U272" i="2"/>
  <c r="T271" i="2"/>
  <c r="U268" i="2"/>
  <c r="T267" i="2"/>
  <c r="U264" i="2"/>
  <c r="T263" i="2"/>
  <c r="U260" i="2"/>
  <c r="T259" i="2"/>
  <c r="U256" i="2"/>
  <c r="T255" i="2"/>
  <c r="U252" i="2"/>
  <c r="T251" i="2"/>
  <c r="U248" i="2"/>
  <c r="T247" i="2"/>
  <c r="U244" i="2"/>
  <c r="T243" i="2"/>
  <c r="U240" i="2"/>
  <c r="T239" i="2"/>
  <c r="U236" i="2"/>
  <c r="T235" i="2"/>
  <c r="U232" i="2"/>
  <c r="T231" i="2"/>
  <c r="U228" i="2"/>
  <c r="T227" i="2"/>
  <c r="U224" i="2"/>
  <c r="T223" i="2"/>
  <c r="U220" i="2"/>
  <c r="T219" i="2"/>
  <c r="U216" i="2"/>
  <c r="T215" i="2"/>
  <c r="U212" i="2"/>
  <c r="T211" i="2"/>
  <c r="U208" i="2"/>
  <c r="T207" i="2"/>
  <c r="U204" i="2"/>
  <c r="T203" i="2"/>
  <c r="U200" i="2"/>
  <c r="T199" i="2"/>
  <c r="U196" i="2"/>
  <c r="T195" i="2"/>
  <c r="U192" i="2"/>
  <c r="T191" i="2"/>
  <c r="U188" i="2"/>
  <c r="T187" i="2"/>
  <c r="U184" i="2"/>
  <c r="T183" i="2"/>
  <c r="U180" i="2"/>
  <c r="T179" i="2"/>
  <c r="U176" i="2"/>
  <c r="T175" i="2"/>
  <c r="U172" i="2"/>
  <c r="T171" i="2"/>
  <c r="U168" i="2"/>
  <c r="T167" i="2"/>
  <c r="U164" i="2"/>
  <c r="T163" i="2"/>
  <c r="U160" i="2"/>
  <c r="T159" i="2"/>
  <c r="U156" i="2"/>
  <c r="T155" i="2"/>
  <c r="U152" i="2"/>
  <c r="T151" i="2"/>
  <c r="U148" i="2"/>
  <c r="T147" i="2"/>
  <c r="U144" i="2"/>
  <c r="T143" i="2"/>
  <c r="U140" i="2"/>
  <c r="T139" i="2"/>
  <c r="U136" i="2"/>
  <c r="T135" i="2"/>
  <c r="U132" i="2"/>
  <c r="T131" i="2"/>
  <c r="U128" i="2"/>
  <c r="T127" i="2"/>
  <c r="U124" i="2"/>
  <c r="T123" i="2"/>
  <c r="U120" i="2"/>
  <c r="T119" i="2"/>
  <c r="U116" i="2"/>
  <c r="T115" i="2"/>
  <c r="U112" i="2"/>
  <c r="T111" i="2"/>
  <c r="U108" i="2"/>
  <c r="T107" i="2"/>
  <c r="U104" i="2"/>
  <c r="T103" i="2"/>
  <c r="U100" i="2"/>
  <c r="T99" i="2"/>
  <c r="U96" i="2"/>
  <c r="T95" i="2"/>
  <c r="U92" i="2"/>
  <c r="T91" i="2"/>
  <c r="U88" i="2"/>
  <c r="T87" i="2"/>
  <c r="U84" i="2"/>
  <c r="T83" i="2"/>
  <c r="U80" i="2"/>
  <c r="T79" i="2"/>
  <c r="U76" i="2"/>
  <c r="T75" i="2"/>
  <c r="U72" i="2"/>
  <c r="T71" i="2"/>
  <c r="U68" i="2"/>
  <c r="T67" i="2"/>
  <c r="U63" i="2"/>
  <c r="T62" i="2"/>
  <c r="U59" i="2"/>
  <c r="T58" i="2"/>
  <c r="U55" i="2"/>
  <c r="T54" i="2"/>
  <c r="U51" i="2"/>
  <c r="T50" i="2"/>
  <c r="U47" i="2"/>
  <c r="T46" i="2"/>
  <c r="U43" i="2"/>
  <c r="T42" i="2"/>
  <c r="U39" i="2"/>
  <c r="T38" i="2"/>
  <c r="U35" i="2"/>
  <c r="T34" i="2"/>
  <c r="U31" i="2"/>
  <c r="T30" i="2"/>
  <c r="U27" i="2"/>
  <c r="T26" i="2"/>
  <c r="T22" i="2"/>
  <c r="T21" i="2"/>
  <c r="AD20" i="2"/>
  <c r="U19" i="2"/>
  <c r="G11" i="7"/>
  <c r="G8" i="7"/>
  <c r="E10" i="7"/>
  <c r="G7" i="7"/>
  <c r="G6" i="7"/>
  <c r="G9" i="7"/>
  <c r="E8" i="7"/>
  <c r="G12" i="7"/>
  <c r="E9" i="7"/>
  <c r="U9" i="2"/>
  <c r="T9" i="2"/>
  <c r="U10" i="2"/>
  <c r="U11" i="2"/>
  <c r="U12" i="2"/>
  <c r="T17" i="2"/>
  <c r="T19" i="2"/>
  <c r="U20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8" i="2"/>
  <c r="U69" i="2"/>
  <c r="T72" i="2"/>
  <c r="U73" i="2"/>
  <c r="T76" i="2"/>
  <c r="U77" i="2"/>
  <c r="T80" i="2"/>
  <c r="U81" i="2"/>
  <c r="T84" i="2"/>
  <c r="U85" i="2"/>
  <c r="T88" i="2"/>
  <c r="U89" i="2"/>
  <c r="T92" i="2"/>
  <c r="U93" i="2"/>
  <c r="T96" i="2"/>
  <c r="U97" i="2"/>
  <c r="T100" i="2"/>
  <c r="U101" i="2"/>
  <c r="T104" i="2"/>
  <c r="U105" i="2"/>
  <c r="T108" i="2"/>
  <c r="U109" i="2"/>
  <c r="T112" i="2"/>
  <c r="U113" i="2"/>
  <c r="T116" i="2"/>
  <c r="U117" i="2"/>
  <c r="T120" i="2"/>
  <c r="U121" i="2"/>
  <c r="T124" i="2"/>
  <c r="U125" i="2"/>
  <c r="T128" i="2"/>
  <c r="U129" i="2"/>
  <c r="T132" i="2"/>
  <c r="U133" i="2"/>
  <c r="T136" i="2"/>
  <c r="U137" i="2"/>
  <c r="T140" i="2"/>
  <c r="U141" i="2"/>
  <c r="T144" i="2"/>
  <c r="U145" i="2"/>
  <c r="T148" i="2"/>
  <c r="U149" i="2"/>
  <c r="T152" i="2"/>
  <c r="U153" i="2"/>
  <c r="T156" i="2"/>
  <c r="U157" i="2"/>
  <c r="T160" i="2"/>
  <c r="U161" i="2"/>
  <c r="T164" i="2"/>
  <c r="U165" i="2"/>
  <c r="T168" i="2"/>
  <c r="U169" i="2"/>
  <c r="T172" i="2"/>
  <c r="U173" i="2"/>
  <c r="T176" i="2"/>
  <c r="U177" i="2"/>
  <c r="T180" i="2"/>
  <c r="U181" i="2"/>
  <c r="T184" i="2"/>
  <c r="U185" i="2"/>
  <c r="T188" i="2"/>
  <c r="U189" i="2"/>
  <c r="T192" i="2"/>
  <c r="U193" i="2"/>
  <c r="T196" i="2"/>
  <c r="U197" i="2"/>
  <c r="T200" i="2"/>
  <c r="U201" i="2"/>
  <c r="T204" i="2"/>
  <c r="U205" i="2"/>
  <c r="T208" i="2"/>
  <c r="U209" i="2"/>
  <c r="T212" i="2"/>
  <c r="U213" i="2"/>
  <c r="T216" i="2"/>
  <c r="U217" i="2"/>
  <c r="T220" i="2"/>
  <c r="U221" i="2"/>
  <c r="T224" i="2"/>
  <c r="U225" i="2"/>
  <c r="T228" i="2"/>
  <c r="U229" i="2"/>
  <c r="T232" i="2"/>
  <c r="U233" i="2"/>
  <c r="T236" i="2"/>
  <c r="U237" i="2"/>
  <c r="T240" i="2"/>
  <c r="U241" i="2"/>
  <c r="T244" i="2"/>
  <c r="U245" i="2"/>
  <c r="T248" i="2"/>
  <c r="U249" i="2"/>
  <c r="T252" i="2"/>
  <c r="U253" i="2"/>
  <c r="T256" i="2"/>
  <c r="U257" i="2"/>
  <c r="T260" i="2"/>
  <c r="U261" i="2"/>
  <c r="T264" i="2"/>
  <c r="U265" i="2"/>
  <c r="T268" i="2"/>
  <c r="U269" i="2"/>
  <c r="T272" i="2"/>
  <c r="U273" i="2"/>
  <c r="T276" i="2"/>
  <c r="U277" i="2"/>
  <c r="T280" i="2"/>
  <c r="U281" i="2"/>
  <c r="T284" i="2"/>
  <c r="U285" i="2"/>
  <c r="T288" i="2"/>
  <c r="U289" i="2"/>
  <c r="T292" i="2"/>
  <c r="U293" i="2"/>
  <c r="T296" i="2"/>
  <c r="U297" i="2"/>
  <c r="T300" i="2"/>
  <c r="U301" i="2"/>
  <c r="T304" i="2"/>
  <c r="U305" i="2"/>
  <c r="T308" i="2"/>
  <c r="U309" i="2"/>
  <c r="T312" i="2"/>
  <c r="U313" i="2"/>
  <c r="T316" i="2"/>
  <c r="U317" i="2"/>
  <c r="T320" i="2"/>
  <c r="U321" i="2"/>
  <c r="T324" i="2"/>
  <c r="U325" i="2"/>
  <c r="T328" i="2"/>
  <c r="U329" i="2"/>
  <c r="T332" i="2"/>
  <c r="U333" i="2"/>
  <c r="T336" i="2"/>
  <c r="U337" i="2"/>
  <c r="T340" i="2"/>
  <c r="U341" i="2"/>
  <c r="T344" i="2"/>
  <c r="U345" i="2"/>
  <c r="T348" i="2"/>
  <c r="U349" i="2"/>
  <c r="T352" i="2"/>
  <c r="U353" i="2"/>
  <c r="T356" i="2"/>
  <c r="U357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U1083" i="2"/>
  <c r="T1086" i="2"/>
  <c r="U1087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49" i="2"/>
  <c r="U1354" i="2"/>
  <c r="T1356" i="2"/>
  <c r="T1358" i="2"/>
  <c r="U1361" i="2"/>
  <c r="U1363" i="2"/>
  <c r="T1365" i="2"/>
  <c r="U1370" i="2"/>
  <c r="T1372" i="2"/>
  <c r="T1374" i="2"/>
  <c r="U1377" i="2"/>
  <c r="U1379" i="2"/>
  <c r="T1381" i="2"/>
  <c r="U1386" i="2"/>
  <c r="T1388" i="2"/>
  <c r="T1390" i="2"/>
  <c r="U1393" i="2"/>
  <c r="U1395" i="2"/>
  <c r="T1397" i="2"/>
  <c r="U1402" i="2"/>
  <c r="T1404" i="2"/>
  <c r="T1406" i="2"/>
  <c r="U1409" i="2"/>
  <c r="U1411" i="2"/>
  <c r="T1413" i="2"/>
  <c r="U1418" i="2"/>
  <c r="T1421" i="2"/>
  <c r="U1426" i="2"/>
  <c r="T1429" i="2"/>
  <c r="U1434" i="2"/>
  <c r="T1437" i="2"/>
  <c r="U1442" i="2"/>
  <c r="T1445" i="2"/>
  <c r="U1450" i="2"/>
  <c r="T1453" i="2"/>
  <c r="U1458" i="2"/>
  <c r="T1461" i="2"/>
  <c r="U1466" i="2"/>
  <c r="T1469" i="2"/>
  <c r="U1474" i="2"/>
  <c r="T1477" i="2"/>
  <c r="U1482" i="2"/>
  <c r="T1485" i="2"/>
  <c r="U1490" i="2"/>
  <c r="T1493" i="2"/>
  <c r="U1498" i="2"/>
  <c r="T1501" i="2"/>
  <c r="U1506" i="2"/>
  <c r="T1509" i="2"/>
  <c r="U1514" i="2"/>
  <c r="T1517" i="2"/>
  <c r="U1522" i="2"/>
  <c r="T1525" i="2"/>
  <c r="U1530" i="2"/>
  <c r="T1533" i="2"/>
  <c r="U1538" i="2"/>
  <c r="T1541" i="2"/>
  <c r="U1546" i="2"/>
  <c r="T1549" i="2"/>
  <c r="U1554" i="2"/>
  <c r="T1557" i="2"/>
  <c r="U1562" i="2"/>
  <c r="T1565" i="2"/>
  <c r="U1570" i="2"/>
  <c r="T1573" i="2"/>
  <c r="U1578" i="2"/>
  <c r="T1581" i="2"/>
  <c r="U1586" i="2"/>
  <c r="T1589" i="2"/>
  <c r="T1601" i="2"/>
  <c r="U1606" i="2"/>
  <c r="T1617" i="2"/>
  <c r="U1622" i="2"/>
  <c r="T1633" i="2"/>
  <c r="U1638" i="2"/>
  <c r="T1649" i="2"/>
  <c r="U1654" i="2"/>
  <c r="T1665" i="2"/>
  <c r="U1670" i="2"/>
  <c r="T1681" i="2"/>
  <c r="U1686" i="2"/>
  <c r="T1697" i="2"/>
  <c r="U1702" i="2"/>
  <c r="T1713" i="2"/>
  <c r="U1718" i="2"/>
  <c r="T1729" i="2"/>
  <c r="U1734" i="2"/>
  <c r="T1745" i="2"/>
  <c r="U1750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2" i="2"/>
  <c r="T1085" i="2"/>
  <c r="U1086" i="2"/>
  <c r="T1089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U1349" i="2"/>
  <c r="U1351" i="2"/>
  <c r="T1353" i="2"/>
  <c r="U1358" i="2"/>
  <c r="T1360" i="2"/>
  <c r="T1362" i="2"/>
  <c r="U1365" i="2"/>
  <c r="U1367" i="2"/>
  <c r="T1369" i="2"/>
  <c r="U1374" i="2"/>
  <c r="T1376" i="2"/>
  <c r="T1378" i="2"/>
  <c r="U1381" i="2"/>
  <c r="U1383" i="2"/>
  <c r="T1385" i="2"/>
  <c r="U1390" i="2"/>
  <c r="T1392" i="2"/>
  <c r="T1394" i="2"/>
  <c r="U1397" i="2"/>
  <c r="U1399" i="2"/>
  <c r="T1401" i="2"/>
  <c r="U1406" i="2"/>
  <c r="T1408" i="2"/>
  <c r="T1410" i="2"/>
  <c r="T1414" i="2"/>
  <c r="U1419" i="2"/>
  <c r="T1422" i="2"/>
  <c r="U1427" i="2"/>
  <c r="T1430" i="2"/>
  <c r="U1435" i="2"/>
  <c r="T1438" i="2"/>
  <c r="U1443" i="2"/>
  <c r="T1446" i="2"/>
  <c r="U1451" i="2"/>
  <c r="T1454" i="2"/>
  <c r="U1459" i="2"/>
  <c r="T1462" i="2"/>
  <c r="U1467" i="2"/>
  <c r="T1470" i="2"/>
  <c r="U1475" i="2"/>
  <c r="T1478" i="2"/>
  <c r="U1483" i="2"/>
  <c r="T1486" i="2"/>
  <c r="U1491" i="2"/>
  <c r="T1494" i="2"/>
  <c r="U1499" i="2"/>
  <c r="T1502" i="2"/>
  <c r="U1507" i="2"/>
  <c r="T1510" i="2"/>
  <c r="U1515" i="2"/>
  <c r="T1518" i="2"/>
  <c r="U1523" i="2"/>
  <c r="T1526" i="2"/>
  <c r="U1531" i="2"/>
  <c r="T1534" i="2"/>
  <c r="U1539" i="2"/>
  <c r="T1542" i="2"/>
  <c r="U1547" i="2"/>
  <c r="T1550" i="2"/>
  <c r="U1555" i="2"/>
  <c r="T1558" i="2"/>
  <c r="U1563" i="2"/>
  <c r="T1566" i="2"/>
  <c r="U1571" i="2"/>
  <c r="T1574" i="2"/>
  <c r="U1579" i="2"/>
  <c r="T1582" i="2"/>
  <c r="U1587" i="2"/>
  <c r="T1590" i="2"/>
  <c r="T1597" i="2"/>
  <c r="U1602" i="2"/>
  <c r="T1613" i="2"/>
  <c r="U1618" i="2"/>
  <c r="T1629" i="2"/>
  <c r="U1634" i="2"/>
  <c r="T1645" i="2"/>
  <c r="U1650" i="2"/>
  <c r="T1661" i="2"/>
  <c r="U1666" i="2"/>
  <c r="T1677" i="2"/>
  <c r="U1682" i="2"/>
  <c r="T1693" i="2"/>
  <c r="U1698" i="2"/>
  <c r="T1709" i="2"/>
  <c r="U1714" i="2"/>
  <c r="T1725" i="2"/>
  <c r="U1730" i="2"/>
  <c r="T1741" i="2"/>
  <c r="U1746" i="2"/>
  <c r="T360" i="2"/>
  <c r="U361" i="2"/>
  <c r="T364" i="2"/>
  <c r="U365" i="2"/>
  <c r="T368" i="2"/>
  <c r="U369" i="2"/>
  <c r="T372" i="2"/>
  <c r="U373" i="2"/>
  <c r="T376" i="2"/>
  <c r="U377" i="2"/>
  <c r="T380" i="2"/>
  <c r="U381" i="2"/>
  <c r="T384" i="2"/>
  <c r="U385" i="2"/>
  <c r="T388" i="2"/>
  <c r="U389" i="2"/>
  <c r="T392" i="2"/>
  <c r="U393" i="2"/>
  <c r="T396" i="2"/>
  <c r="U397" i="2"/>
  <c r="T400" i="2"/>
  <c r="U401" i="2"/>
  <c r="T404" i="2"/>
  <c r="U405" i="2"/>
  <c r="T408" i="2"/>
  <c r="U409" i="2"/>
  <c r="T412" i="2"/>
  <c r="U413" i="2"/>
  <c r="T416" i="2"/>
  <c r="U417" i="2"/>
  <c r="T420" i="2"/>
  <c r="U421" i="2"/>
  <c r="T424" i="2"/>
  <c r="U425" i="2"/>
  <c r="T428" i="2"/>
  <c r="U429" i="2"/>
  <c r="T432" i="2"/>
  <c r="U433" i="2"/>
  <c r="T436" i="2"/>
  <c r="U437" i="2"/>
  <c r="T440" i="2"/>
  <c r="U441" i="2"/>
  <c r="T444" i="2"/>
  <c r="U445" i="2"/>
  <c r="T448" i="2"/>
  <c r="U449" i="2"/>
  <c r="T452" i="2"/>
  <c r="U453" i="2"/>
  <c r="T456" i="2"/>
  <c r="U457" i="2"/>
  <c r="T460" i="2"/>
  <c r="U461" i="2"/>
  <c r="T464" i="2"/>
  <c r="U465" i="2"/>
  <c r="T468" i="2"/>
  <c r="U469" i="2"/>
  <c r="T472" i="2"/>
  <c r="U473" i="2"/>
  <c r="T476" i="2"/>
  <c r="U477" i="2"/>
  <c r="T480" i="2"/>
  <c r="U481" i="2"/>
  <c r="T484" i="2"/>
  <c r="U485" i="2"/>
  <c r="T488" i="2"/>
  <c r="U489" i="2"/>
  <c r="T492" i="2"/>
  <c r="U493" i="2"/>
  <c r="T496" i="2"/>
  <c r="U497" i="2"/>
  <c r="T500" i="2"/>
  <c r="U501" i="2"/>
  <c r="T504" i="2"/>
  <c r="U505" i="2"/>
  <c r="T508" i="2"/>
  <c r="U509" i="2"/>
  <c r="T512" i="2"/>
  <c r="U513" i="2"/>
  <c r="T516" i="2"/>
  <c r="U517" i="2"/>
  <c r="T520" i="2"/>
  <c r="U521" i="2"/>
  <c r="T524" i="2"/>
  <c r="U525" i="2"/>
  <c r="T528" i="2"/>
  <c r="U529" i="2"/>
  <c r="T532" i="2"/>
  <c r="U533" i="2"/>
  <c r="T536" i="2"/>
  <c r="U537" i="2"/>
  <c r="T540" i="2"/>
  <c r="U541" i="2"/>
  <c r="T544" i="2"/>
  <c r="U545" i="2"/>
  <c r="T548" i="2"/>
  <c r="U549" i="2"/>
  <c r="T552" i="2"/>
  <c r="U553" i="2"/>
  <c r="T556" i="2"/>
  <c r="U557" i="2"/>
  <c r="T560" i="2"/>
  <c r="U561" i="2"/>
  <c r="T564" i="2"/>
  <c r="U565" i="2"/>
  <c r="T568" i="2"/>
  <c r="U569" i="2"/>
  <c r="T572" i="2"/>
  <c r="U573" i="2"/>
  <c r="T576" i="2"/>
  <c r="U577" i="2"/>
  <c r="T580" i="2"/>
  <c r="U581" i="2"/>
  <c r="T584" i="2"/>
  <c r="U585" i="2"/>
  <c r="T588" i="2"/>
  <c r="U589" i="2"/>
  <c r="T592" i="2"/>
  <c r="U593" i="2"/>
  <c r="T596" i="2"/>
  <c r="U597" i="2"/>
  <c r="T600" i="2"/>
  <c r="U601" i="2"/>
  <c r="T604" i="2"/>
  <c r="U605" i="2"/>
  <c r="T608" i="2"/>
  <c r="U609" i="2"/>
  <c r="T612" i="2"/>
  <c r="U613" i="2"/>
  <c r="T616" i="2"/>
  <c r="U617" i="2"/>
  <c r="T620" i="2"/>
  <c r="U621" i="2"/>
  <c r="T624" i="2"/>
  <c r="U625" i="2"/>
  <c r="T628" i="2"/>
  <c r="U629" i="2"/>
  <c r="T632" i="2"/>
  <c r="U633" i="2"/>
  <c r="T636" i="2"/>
  <c r="U637" i="2"/>
  <c r="T640" i="2"/>
  <c r="U641" i="2"/>
  <c r="T644" i="2"/>
  <c r="U645" i="2"/>
  <c r="T648" i="2"/>
  <c r="U649" i="2"/>
  <c r="T652" i="2"/>
  <c r="U653" i="2"/>
  <c r="T656" i="2"/>
  <c r="U657" i="2"/>
  <c r="T660" i="2"/>
  <c r="U661" i="2"/>
  <c r="T664" i="2"/>
  <c r="U665" i="2"/>
  <c r="T668" i="2"/>
  <c r="U669" i="2"/>
  <c r="T672" i="2"/>
  <c r="U673" i="2"/>
  <c r="T676" i="2"/>
  <c r="U677" i="2"/>
  <c r="T680" i="2"/>
  <c r="U681" i="2"/>
  <c r="T684" i="2"/>
  <c r="U685" i="2"/>
  <c r="T688" i="2"/>
  <c r="U689" i="2"/>
  <c r="T692" i="2"/>
  <c r="U693" i="2"/>
  <c r="T696" i="2"/>
  <c r="U697" i="2"/>
  <c r="T700" i="2"/>
  <c r="U701" i="2"/>
  <c r="T704" i="2"/>
  <c r="U705" i="2"/>
  <c r="T708" i="2"/>
  <c r="U709" i="2"/>
  <c r="T712" i="2"/>
  <c r="U713" i="2"/>
  <c r="T716" i="2"/>
  <c r="U717" i="2"/>
  <c r="T720" i="2"/>
  <c r="U721" i="2"/>
  <c r="T724" i="2"/>
  <c r="U725" i="2"/>
  <c r="T728" i="2"/>
  <c r="U729" i="2"/>
  <c r="T732" i="2"/>
  <c r="U733" i="2"/>
  <c r="T736" i="2"/>
  <c r="U737" i="2"/>
  <c r="T740" i="2"/>
  <c r="U741" i="2"/>
  <c r="T744" i="2"/>
  <c r="U745" i="2"/>
  <c r="T748" i="2"/>
  <c r="U749" i="2"/>
  <c r="T752" i="2"/>
  <c r="U753" i="2"/>
  <c r="T756" i="2"/>
  <c r="U757" i="2"/>
  <c r="T760" i="2"/>
  <c r="U761" i="2"/>
  <c r="T764" i="2"/>
  <c r="U765" i="2"/>
  <c r="T768" i="2"/>
  <c r="U769" i="2"/>
  <c r="T772" i="2"/>
  <c r="U773" i="2"/>
  <c r="T776" i="2"/>
  <c r="U777" i="2"/>
  <c r="T780" i="2"/>
  <c r="U781" i="2"/>
  <c r="T784" i="2"/>
  <c r="U785" i="2"/>
  <c r="T788" i="2"/>
  <c r="U789" i="2"/>
  <c r="T792" i="2"/>
  <c r="U793" i="2"/>
  <c r="T796" i="2"/>
  <c r="U797" i="2"/>
  <c r="T800" i="2"/>
  <c r="U801" i="2"/>
  <c r="T804" i="2"/>
  <c r="U805" i="2"/>
  <c r="T808" i="2"/>
  <c r="U809" i="2"/>
  <c r="T812" i="2"/>
  <c r="U813" i="2"/>
  <c r="T816" i="2"/>
  <c r="U817" i="2"/>
  <c r="T820" i="2"/>
  <c r="U821" i="2"/>
  <c r="T824" i="2"/>
  <c r="U825" i="2"/>
  <c r="T828" i="2"/>
  <c r="U829" i="2"/>
  <c r="T832" i="2"/>
  <c r="U833" i="2"/>
  <c r="T836" i="2"/>
  <c r="U837" i="2"/>
  <c r="T840" i="2"/>
  <c r="U841" i="2"/>
  <c r="T844" i="2"/>
  <c r="U845" i="2"/>
  <c r="T848" i="2"/>
  <c r="U849" i="2"/>
  <c r="T852" i="2"/>
  <c r="U853" i="2"/>
  <c r="T856" i="2"/>
  <c r="U857" i="2"/>
  <c r="T860" i="2"/>
  <c r="U861" i="2"/>
  <c r="T864" i="2"/>
  <c r="U865" i="2"/>
  <c r="T868" i="2"/>
  <c r="U869" i="2"/>
  <c r="T872" i="2"/>
  <c r="U873" i="2"/>
  <c r="T876" i="2"/>
  <c r="U877" i="2"/>
  <c r="T880" i="2"/>
  <c r="U881" i="2"/>
  <c r="T884" i="2"/>
  <c r="U885" i="2"/>
  <c r="T888" i="2"/>
  <c r="U889" i="2"/>
  <c r="T892" i="2"/>
  <c r="U893" i="2"/>
  <c r="T896" i="2"/>
  <c r="U897" i="2"/>
  <c r="T900" i="2"/>
  <c r="U901" i="2"/>
  <c r="T904" i="2"/>
  <c r="U905" i="2"/>
  <c r="T908" i="2"/>
  <c r="U909" i="2"/>
  <c r="T912" i="2"/>
  <c r="U913" i="2"/>
  <c r="T916" i="2"/>
  <c r="U917" i="2"/>
  <c r="T920" i="2"/>
  <c r="U921" i="2"/>
  <c r="T924" i="2"/>
  <c r="U925" i="2"/>
  <c r="T928" i="2"/>
  <c r="U929" i="2"/>
  <c r="T932" i="2"/>
  <c r="U933" i="2"/>
  <c r="T936" i="2"/>
  <c r="U937" i="2"/>
  <c r="T940" i="2"/>
  <c r="U941" i="2"/>
  <c r="T944" i="2"/>
  <c r="U945" i="2"/>
  <c r="T948" i="2"/>
  <c r="U949" i="2"/>
  <c r="T952" i="2"/>
  <c r="U953" i="2"/>
  <c r="T956" i="2"/>
  <c r="U957" i="2"/>
  <c r="T960" i="2"/>
  <c r="U961" i="2"/>
  <c r="T964" i="2"/>
  <c r="U965" i="2"/>
  <c r="T968" i="2"/>
  <c r="U969" i="2"/>
  <c r="T972" i="2"/>
  <c r="U973" i="2"/>
  <c r="T976" i="2"/>
  <c r="U977" i="2"/>
  <c r="T980" i="2"/>
  <c r="U981" i="2"/>
  <c r="T984" i="2"/>
  <c r="U985" i="2"/>
  <c r="T988" i="2"/>
  <c r="U989" i="2"/>
  <c r="T992" i="2"/>
  <c r="U993" i="2"/>
  <c r="T996" i="2"/>
  <c r="U997" i="2"/>
  <c r="T1000" i="2"/>
  <c r="U1001" i="2"/>
  <c r="T1004" i="2"/>
  <c r="U1005" i="2"/>
  <c r="T1008" i="2"/>
  <c r="U1009" i="2"/>
  <c r="T1012" i="2"/>
  <c r="U1013" i="2"/>
  <c r="T1016" i="2"/>
  <c r="U1017" i="2"/>
  <c r="T1020" i="2"/>
  <c r="U1021" i="2"/>
  <c r="T1024" i="2"/>
  <c r="U1025" i="2"/>
  <c r="T1028" i="2"/>
  <c r="U1029" i="2"/>
  <c r="T1032" i="2"/>
  <c r="U1033" i="2"/>
  <c r="T1036" i="2"/>
  <c r="U1037" i="2"/>
  <c r="T1040" i="2"/>
  <c r="U1041" i="2"/>
  <c r="T1044" i="2"/>
  <c r="U1045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4" i="2"/>
  <c r="U1085" i="2"/>
  <c r="T1088" i="2"/>
  <c r="U1089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T1350" i="2"/>
  <c r="U1353" i="2"/>
  <c r="U1355" i="2"/>
  <c r="T1357" i="2"/>
  <c r="U1362" i="2"/>
  <c r="T1364" i="2"/>
  <c r="T1366" i="2"/>
  <c r="U1369" i="2"/>
  <c r="U1371" i="2"/>
  <c r="T1373" i="2"/>
  <c r="U1378" i="2"/>
  <c r="T1380" i="2"/>
  <c r="T1382" i="2"/>
  <c r="U1385" i="2"/>
  <c r="U1387" i="2"/>
  <c r="T1389" i="2"/>
  <c r="U1394" i="2"/>
  <c r="T1396" i="2"/>
  <c r="T1398" i="2"/>
  <c r="U1401" i="2"/>
  <c r="U1403" i="2"/>
  <c r="T1405" i="2"/>
  <c r="U1410" i="2"/>
  <c r="T1412" i="2"/>
  <c r="U1414" i="2"/>
  <c r="T1417" i="2"/>
  <c r="U1422" i="2"/>
  <c r="T1425" i="2"/>
  <c r="U1430" i="2"/>
  <c r="T1433" i="2"/>
  <c r="U1438" i="2"/>
  <c r="T1441" i="2"/>
  <c r="U1446" i="2"/>
  <c r="T1449" i="2"/>
  <c r="U1454" i="2"/>
  <c r="T1457" i="2"/>
  <c r="U1462" i="2"/>
  <c r="T1465" i="2"/>
  <c r="U1470" i="2"/>
  <c r="T1473" i="2"/>
  <c r="U1478" i="2"/>
  <c r="T1481" i="2"/>
  <c r="U1486" i="2"/>
  <c r="T1489" i="2"/>
  <c r="U1494" i="2"/>
  <c r="T1497" i="2"/>
  <c r="U1502" i="2"/>
  <c r="T1505" i="2"/>
  <c r="U1510" i="2"/>
  <c r="T1513" i="2"/>
  <c r="U1518" i="2"/>
  <c r="T1521" i="2"/>
  <c r="U1526" i="2"/>
  <c r="T1529" i="2"/>
  <c r="U1534" i="2"/>
  <c r="T1537" i="2"/>
  <c r="U1542" i="2"/>
  <c r="T1545" i="2"/>
  <c r="U1550" i="2"/>
  <c r="T1553" i="2"/>
  <c r="U1558" i="2"/>
  <c r="T1561" i="2"/>
  <c r="U1566" i="2"/>
  <c r="T1569" i="2"/>
  <c r="U1574" i="2"/>
  <c r="T1577" i="2"/>
  <c r="U1582" i="2"/>
  <c r="T1585" i="2"/>
  <c r="U1590" i="2"/>
  <c r="T1593" i="2"/>
  <c r="U1598" i="2"/>
  <c r="T1609" i="2"/>
  <c r="U1614" i="2"/>
  <c r="T1625" i="2"/>
  <c r="U1630" i="2"/>
  <c r="T1641" i="2"/>
  <c r="U1646" i="2"/>
  <c r="T1657" i="2"/>
  <c r="U1662" i="2"/>
  <c r="T1673" i="2"/>
  <c r="U1678" i="2"/>
  <c r="T1689" i="2"/>
  <c r="U1694" i="2"/>
  <c r="T1705" i="2"/>
  <c r="U1710" i="2"/>
  <c r="T1721" i="2"/>
  <c r="U1726" i="2"/>
  <c r="T1737" i="2"/>
  <c r="U1742" i="2"/>
  <c r="T1753" i="2"/>
  <c r="T359" i="2"/>
  <c r="U360" i="2"/>
  <c r="T363" i="2"/>
  <c r="U364" i="2"/>
  <c r="T367" i="2"/>
  <c r="U368" i="2"/>
  <c r="T371" i="2"/>
  <c r="U372" i="2"/>
  <c r="T375" i="2"/>
  <c r="U376" i="2"/>
  <c r="T379" i="2"/>
  <c r="U380" i="2"/>
  <c r="T383" i="2"/>
  <c r="U384" i="2"/>
  <c r="T387" i="2"/>
  <c r="U388" i="2"/>
  <c r="T391" i="2"/>
  <c r="U392" i="2"/>
  <c r="T395" i="2"/>
  <c r="U396" i="2"/>
  <c r="T399" i="2"/>
  <c r="U400" i="2"/>
  <c r="T403" i="2"/>
  <c r="U404" i="2"/>
  <c r="T407" i="2"/>
  <c r="U408" i="2"/>
  <c r="T411" i="2"/>
  <c r="U412" i="2"/>
  <c r="T415" i="2"/>
  <c r="U416" i="2"/>
  <c r="T419" i="2"/>
  <c r="U420" i="2"/>
  <c r="T423" i="2"/>
  <c r="U424" i="2"/>
  <c r="T427" i="2"/>
  <c r="U428" i="2"/>
  <c r="T431" i="2"/>
  <c r="U432" i="2"/>
  <c r="T435" i="2"/>
  <c r="U436" i="2"/>
  <c r="T439" i="2"/>
  <c r="U440" i="2"/>
  <c r="T443" i="2"/>
  <c r="U444" i="2"/>
  <c r="T447" i="2"/>
  <c r="U448" i="2"/>
  <c r="T451" i="2"/>
  <c r="U452" i="2"/>
  <c r="T455" i="2"/>
  <c r="U456" i="2"/>
  <c r="T459" i="2"/>
  <c r="U460" i="2"/>
  <c r="T463" i="2"/>
  <c r="U464" i="2"/>
  <c r="T467" i="2"/>
  <c r="U468" i="2"/>
  <c r="T471" i="2"/>
  <c r="U472" i="2"/>
  <c r="T475" i="2"/>
  <c r="U476" i="2"/>
  <c r="T479" i="2"/>
  <c r="U480" i="2"/>
  <c r="T483" i="2"/>
  <c r="U484" i="2"/>
  <c r="T487" i="2"/>
  <c r="U488" i="2"/>
  <c r="T491" i="2"/>
  <c r="U492" i="2"/>
  <c r="T495" i="2"/>
  <c r="U496" i="2"/>
  <c r="T499" i="2"/>
  <c r="U500" i="2"/>
  <c r="T503" i="2"/>
  <c r="U504" i="2"/>
  <c r="T507" i="2"/>
  <c r="U508" i="2"/>
  <c r="T511" i="2"/>
  <c r="U512" i="2"/>
  <c r="T515" i="2"/>
  <c r="U516" i="2"/>
  <c r="T519" i="2"/>
  <c r="U520" i="2"/>
  <c r="T523" i="2"/>
  <c r="U524" i="2"/>
  <c r="T527" i="2"/>
  <c r="U528" i="2"/>
  <c r="T531" i="2"/>
  <c r="U532" i="2"/>
  <c r="T535" i="2"/>
  <c r="U536" i="2"/>
  <c r="T539" i="2"/>
  <c r="U540" i="2"/>
  <c r="T543" i="2"/>
  <c r="U544" i="2"/>
  <c r="T547" i="2"/>
  <c r="U548" i="2"/>
  <c r="T551" i="2"/>
  <c r="U552" i="2"/>
  <c r="T555" i="2"/>
  <c r="U556" i="2"/>
  <c r="T559" i="2"/>
  <c r="U560" i="2"/>
  <c r="T563" i="2"/>
  <c r="U564" i="2"/>
  <c r="T567" i="2"/>
  <c r="U568" i="2"/>
  <c r="T571" i="2"/>
  <c r="U572" i="2"/>
  <c r="T575" i="2"/>
  <c r="U576" i="2"/>
  <c r="T579" i="2"/>
  <c r="U580" i="2"/>
  <c r="T583" i="2"/>
  <c r="U584" i="2"/>
  <c r="T587" i="2"/>
  <c r="U588" i="2"/>
  <c r="T591" i="2"/>
  <c r="U592" i="2"/>
  <c r="T595" i="2"/>
  <c r="U596" i="2"/>
  <c r="T599" i="2"/>
  <c r="U600" i="2"/>
  <c r="T603" i="2"/>
  <c r="U604" i="2"/>
  <c r="T607" i="2"/>
  <c r="U608" i="2"/>
  <c r="T611" i="2"/>
  <c r="U612" i="2"/>
  <c r="T615" i="2"/>
  <c r="U616" i="2"/>
  <c r="T619" i="2"/>
  <c r="U620" i="2"/>
  <c r="T623" i="2"/>
  <c r="U624" i="2"/>
  <c r="T627" i="2"/>
  <c r="U628" i="2"/>
  <c r="T631" i="2"/>
  <c r="U632" i="2"/>
  <c r="T635" i="2"/>
  <c r="U636" i="2"/>
  <c r="T639" i="2"/>
  <c r="U640" i="2"/>
  <c r="T643" i="2"/>
  <c r="U644" i="2"/>
  <c r="T647" i="2"/>
  <c r="U648" i="2"/>
  <c r="T651" i="2"/>
  <c r="U652" i="2"/>
  <c r="T655" i="2"/>
  <c r="U656" i="2"/>
  <c r="T659" i="2"/>
  <c r="U660" i="2"/>
  <c r="T663" i="2"/>
  <c r="U664" i="2"/>
  <c r="T667" i="2"/>
  <c r="U668" i="2"/>
  <c r="T671" i="2"/>
  <c r="U672" i="2"/>
  <c r="T675" i="2"/>
  <c r="U676" i="2"/>
  <c r="T679" i="2"/>
  <c r="U680" i="2"/>
  <c r="T683" i="2"/>
  <c r="U684" i="2"/>
  <c r="T687" i="2"/>
  <c r="U688" i="2"/>
  <c r="T691" i="2"/>
  <c r="U692" i="2"/>
  <c r="T695" i="2"/>
  <c r="U696" i="2"/>
  <c r="T699" i="2"/>
  <c r="U700" i="2"/>
  <c r="T703" i="2"/>
  <c r="U704" i="2"/>
  <c r="T707" i="2"/>
  <c r="U708" i="2"/>
  <c r="T711" i="2"/>
  <c r="U712" i="2"/>
  <c r="T715" i="2"/>
  <c r="U716" i="2"/>
  <c r="T719" i="2"/>
  <c r="U720" i="2"/>
  <c r="T723" i="2"/>
  <c r="U724" i="2"/>
  <c r="T727" i="2"/>
  <c r="U728" i="2"/>
  <c r="T731" i="2"/>
  <c r="U732" i="2"/>
  <c r="T735" i="2"/>
  <c r="U736" i="2"/>
  <c r="T739" i="2"/>
  <c r="U740" i="2"/>
  <c r="T743" i="2"/>
  <c r="U744" i="2"/>
  <c r="T747" i="2"/>
  <c r="U748" i="2"/>
  <c r="T751" i="2"/>
  <c r="U752" i="2"/>
  <c r="T755" i="2"/>
  <c r="U756" i="2"/>
  <c r="T759" i="2"/>
  <c r="U760" i="2"/>
  <c r="T763" i="2"/>
  <c r="U764" i="2"/>
  <c r="T767" i="2"/>
  <c r="U768" i="2"/>
  <c r="T771" i="2"/>
  <c r="U772" i="2"/>
  <c r="T775" i="2"/>
  <c r="U776" i="2"/>
  <c r="T779" i="2"/>
  <c r="U780" i="2"/>
  <c r="T783" i="2"/>
  <c r="U784" i="2"/>
  <c r="T787" i="2"/>
  <c r="U788" i="2"/>
  <c r="T791" i="2"/>
  <c r="U792" i="2"/>
  <c r="T795" i="2"/>
  <c r="U796" i="2"/>
  <c r="T799" i="2"/>
  <c r="U800" i="2"/>
  <c r="T803" i="2"/>
  <c r="U804" i="2"/>
  <c r="T807" i="2"/>
  <c r="U808" i="2"/>
  <c r="T811" i="2"/>
  <c r="U812" i="2"/>
  <c r="T815" i="2"/>
  <c r="U816" i="2"/>
  <c r="T819" i="2"/>
  <c r="U820" i="2"/>
  <c r="T823" i="2"/>
  <c r="U824" i="2"/>
  <c r="T827" i="2"/>
  <c r="U828" i="2"/>
  <c r="T831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T1083" i="2"/>
  <c r="U1084" i="2"/>
  <c r="T1087" i="2"/>
  <c r="U1088" i="2"/>
  <c r="T1091" i="2"/>
  <c r="U1092" i="2"/>
  <c r="T1095" i="2"/>
  <c r="U1096" i="2"/>
  <c r="T1099" i="2"/>
  <c r="U1100" i="2"/>
  <c r="T1103" i="2"/>
  <c r="U1104" i="2"/>
  <c r="T1107" i="2"/>
  <c r="U1108" i="2"/>
  <c r="T1111" i="2"/>
  <c r="U1112" i="2"/>
  <c r="T1115" i="2"/>
  <c r="U1116" i="2"/>
  <c r="T1119" i="2"/>
  <c r="U1120" i="2"/>
  <c r="T1123" i="2"/>
  <c r="U1124" i="2"/>
  <c r="T1127" i="2"/>
  <c r="U1128" i="2"/>
  <c r="T1131" i="2"/>
  <c r="U1132" i="2"/>
  <c r="T1135" i="2"/>
  <c r="U1136" i="2"/>
  <c r="T1139" i="2"/>
  <c r="U1140" i="2"/>
  <c r="T1143" i="2"/>
  <c r="U1144" i="2"/>
  <c r="T1147" i="2"/>
  <c r="U1148" i="2"/>
  <c r="T1151" i="2"/>
  <c r="U1152" i="2"/>
  <c r="T1155" i="2"/>
  <c r="U1156" i="2"/>
  <c r="T1159" i="2"/>
  <c r="U1160" i="2"/>
  <c r="T1163" i="2"/>
  <c r="U1164" i="2"/>
  <c r="T1167" i="2"/>
  <c r="U1168" i="2"/>
  <c r="T1171" i="2"/>
  <c r="U1172" i="2"/>
  <c r="T1175" i="2"/>
  <c r="U1176" i="2"/>
  <c r="T1179" i="2"/>
  <c r="U1180" i="2"/>
  <c r="T1183" i="2"/>
  <c r="U1184" i="2"/>
  <c r="T1187" i="2"/>
  <c r="U1188" i="2"/>
  <c r="T1191" i="2"/>
  <c r="U1192" i="2"/>
  <c r="T1195" i="2"/>
  <c r="U1196" i="2"/>
  <c r="T1199" i="2"/>
  <c r="U1200" i="2"/>
  <c r="T1203" i="2"/>
  <c r="U1204" i="2"/>
  <c r="T1207" i="2"/>
  <c r="U1208" i="2"/>
  <c r="T1211" i="2"/>
  <c r="U1212" i="2"/>
  <c r="T1215" i="2"/>
  <c r="U1216" i="2"/>
  <c r="T1219" i="2"/>
  <c r="U1220" i="2"/>
  <c r="T1223" i="2"/>
  <c r="U1224" i="2"/>
  <c r="T1227" i="2"/>
  <c r="U1228" i="2"/>
  <c r="T1231" i="2"/>
  <c r="U1232" i="2"/>
  <c r="T1235" i="2"/>
  <c r="U1236" i="2"/>
  <c r="T1239" i="2"/>
  <c r="U1240" i="2"/>
  <c r="T1243" i="2"/>
  <c r="U1244" i="2"/>
  <c r="T1247" i="2"/>
  <c r="U1248" i="2"/>
  <c r="T1251" i="2"/>
  <c r="U1252" i="2"/>
  <c r="T1255" i="2"/>
  <c r="U1256" i="2"/>
  <c r="T1259" i="2"/>
  <c r="U1260" i="2"/>
  <c r="T1263" i="2"/>
  <c r="U1264" i="2"/>
  <c r="T1267" i="2"/>
  <c r="U1268" i="2"/>
  <c r="T1271" i="2"/>
  <c r="U1272" i="2"/>
  <c r="T1275" i="2"/>
  <c r="U1276" i="2"/>
  <c r="T1279" i="2"/>
  <c r="U1280" i="2"/>
  <c r="T1283" i="2"/>
  <c r="U1284" i="2"/>
  <c r="T1287" i="2"/>
  <c r="U1288" i="2"/>
  <c r="T1291" i="2"/>
  <c r="U1292" i="2"/>
  <c r="T1295" i="2"/>
  <c r="U1296" i="2"/>
  <c r="T1299" i="2"/>
  <c r="U1300" i="2"/>
  <c r="T1303" i="2"/>
  <c r="U1304" i="2"/>
  <c r="T1307" i="2"/>
  <c r="U1308" i="2"/>
  <c r="T1311" i="2"/>
  <c r="U1312" i="2"/>
  <c r="T1315" i="2"/>
  <c r="U1316" i="2"/>
  <c r="T1319" i="2"/>
  <c r="U1320" i="2"/>
  <c r="T1323" i="2"/>
  <c r="U1324" i="2"/>
  <c r="T1327" i="2"/>
  <c r="U1328" i="2"/>
  <c r="T1331" i="2"/>
  <c r="U1332" i="2"/>
  <c r="T1335" i="2"/>
  <c r="U1336" i="2"/>
  <c r="T1339" i="2"/>
  <c r="U1340" i="2"/>
  <c r="T1343" i="2"/>
  <c r="U1344" i="2"/>
  <c r="T1347" i="2"/>
  <c r="U1350" i="2"/>
  <c r="T1352" i="2"/>
  <c r="T1354" i="2"/>
  <c r="U1357" i="2"/>
  <c r="U1359" i="2"/>
  <c r="T1361" i="2"/>
  <c r="U1366" i="2"/>
  <c r="T1368" i="2"/>
  <c r="T1370" i="2"/>
  <c r="U1373" i="2"/>
  <c r="U1375" i="2"/>
  <c r="T1377" i="2"/>
  <c r="U1382" i="2"/>
  <c r="T1384" i="2"/>
  <c r="T1386" i="2"/>
  <c r="U1389" i="2"/>
  <c r="U1391" i="2"/>
  <c r="T1393" i="2"/>
  <c r="U1398" i="2"/>
  <c r="T1400" i="2"/>
  <c r="T1402" i="2"/>
  <c r="U1405" i="2"/>
  <c r="U1407" i="2"/>
  <c r="T1409" i="2"/>
  <c r="U1415" i="2"/>
  <c r="T1418" i="2"/>
  <c r="U1423" i="2"/>
  <c r="T1426" i="2"/>
  <c r="U1431" i="2"/>
  <c r="T1434" i="2"/>
  <c r="U1439" i="2"/>
  <c r="T1442" i="2"/>
  <c r="U1447" i="2"/>
  <c r="T1450" i="2"/>
  <c r="U1455" i="2"/>
  <c r="T1458" i="2"/>
  <c r="U1463" i="2"/>
  <c r="T1466" i="2"/>
  <c r="U1471" i="2"/>
  <c r="T1474" i="2"/>
  <c r="U1479" i="2"/>
  <c r="T1482" i="2"/>
  <c r="U1487" i="2"/>
  <c r="T1490" i="2"/>
  <c r="U1495" i="2"/>
  <c r="T1498" i="2"/>
  <c r="U1503" i="2"/>
  <c r="T1506" i="2"/>
  <c r="U1511" i="2"/>
  <c r="T1514" i="2"/>
  <c r="U1519" i="2"/>
  <c r="T1522" i="2"/>
  <c r="U1527" i="2"/>
  <c r="T1530" i="2"/>
  <c r="U1535" i="2"/>
  <c r="T1538" i="2"/>
  <c r="U1543" i="2"/>
  <c r="T1546" i="2"/>
  <c r="U1551" i="2"/>
  <c r="T1554" i="2"/>
  <c r="U1559" i="2"/>
  <c r="T1562" i="2"/>
  <c r="U1567" i="2"/>
  <c r="T1570" i="2"/>
  <c r="U1575" i="2"/>
  <c r="T1578" i="2"/>
  <c r="U1583" i="2"/>
  <c r="T1586" i="2"/>
  <c r="U1591" i="2"/>
  <c r="U1594" i="2"/>
  <c r="T1605" i="2"/>
  <c r="U1610" i="2"/>
  <c r="T1621" i="2"/>
  <c r="U1626" i="2"/>
  <c r="T1637" i="2"/>
  <c r="U1642" i="2"/>
  <c r="T1653" i="2"/>
  <c r="U1658" i="2"/>
  <c r="T1669" i="2"/>
  <c r="U1674" i="2"/>
  <c r="T1685" i="2"/>
  <c r="U1690" i="2"/>
  <c r="T1701" i="2"/>
  <c r="U1706" i="2"/>
  <c r="T1717" i="2"/>
  <c r="U1722" i="2"/>
  <c r="T1733" i="2"/>
  <c r="U1738" i="2"/>
  <c r="T1749" i="2"/>
  <c r="U1754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U2235" i="2"/>
  <c r="T2238" i="2"/>
  <c r="U2239" i="2"/>
  <c r="T2242" i="2"/>
  <c r="U2243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U2314" i="2"/>
  <c r="T2316" i="2"/>
  <c r="T2318" i="2"/>
  <c r="U2321" i="2"/>
  <c r="U2323" i="2"/>
  <c r="T2325" i="2"/>
  <c r="U2330" i="2"/>
  <c r="T2332" i="2"/>
  <c r="T2334" i="2"/>
  <c r="T2338" i="2"/>
  <c r="U2343" i="2"/>
  <c r="T2346" i="2"/>
  <c r="U2351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0" i="2"/>
  <c r="T2213" i="2"/>
  <c r="U2214" i="2"/>
  <c r="T2217" i="2"/>
  <c r="U2218" i="2"/>
  <c r="T2221" i="2"/>
  <c r="U2222" i="2"/>
  <c r="T2225" i="2"/>
  <c r="U2226" i="2"/>
  <c r="T2229" i="2"/>
  <c r="U2230" i="2"/>
  <c r="T2233" i="2"/>
  <c r="U2234" i="2"/>
  <c r="T2237" i="2"/>
  <c r="U2238" i="2"/>
  <c r="T2241" i="2"/>
  <c r="U2242" i="2"/>
  <c r="T2245" i="2"/>
  <c r="U2246" i="2"/>
  <c r="T2249" i="2"/>
  <c r="U2250" i="2"/>
  <c r="T2253" i="2"/>
  <c r="U2254" i="2"/>
  <c r="T2257" i="2"/>
  <c r="U2258" i="2"/>
  <c r="T2261" i="2"/>
  <c r="U2262" i="2"/>
  <c r="T2265" i="2"/>
  <c r="U2266" i="2"/>
  <c r="T2269" i="2"/>
  <c r="U2270" i="2"/>
  <c r="T2273" i="2"/>
  <c r="U2274" i="2"/>
  <c r="T2277" i="2"/>
  <c r="U2278" i="2"/>
  <c r="T2281" i="2"/>
  <c r="U2282" i="2"/>
  <c r="T2285" i="2"/>
  <c r="U2286" i="2"/>
  <c r="T2289" i="2"/>
  <c r="U2290" i="2"/>
  <c r="T2293" i="2"/>
  <c r="U2294" i="2"/>
  <c r="T2297" i="2"/>
  <c r="U2298" i="2"/>
  <c r="T2301" i="2"/>
  <c r="U2302" i="2"/>
  <c r="T2305" i="2"/>
  <c r="U2306" i="2"/>
  <c r="T2309" i="2"/>
  <c r="U2310" i="2"/>
  <c r="T2313" i="2"/>
  <c r="U2318" i="2"/>
  <c r="T2320" i="2"/>
  <c r="T2322" i="2"/>
  <c r="U2325" i="2"/>
  <c r="U2327" i="2"/>
  <c r="T2329" i="2"/>
  <c r="U2334" i="2"/>
  <c r="T2336" i="2"/>
  <c r="U2338" i="2"/>
  <c r="T2341" i="2"/>
  <c r="U2346" i="2"/>
  <c r="T2349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2" i="2"/>
  <c r="U2213" i="2"/>
  <c r="T2216" i="2"/>
  <c r="U2217" i="2"/>
  <c r="T2220" i="2"/>
  <c r="U2221" i="2"/>
  <c r="T2224" i="2"/>
  <c r="U2225" i="2"/>
  <c r="T2228" i="2"/>
  <c r="U2229" i="2"/>
  <c r="T2232" i="2"/>
  <c r="U2233" i="2"/>
  <c r="T2236" i="2"/>
  <c r="U2237" i="2"/>
  <c r="T2240" i="2"/>
  <c r="U2241" i="2"/>
  <c r="T2244" i="2"/>
  <c r="U2245" i="2"/>
  <c r="T2248" i="2"/>
  <c r="U2249" i="2"/>
  <c r="T2252" i="2"/>
  <c r="U2253" i="2"/>
  <c r="T2256" i="2"/>
  <c r="U2257" i="2"/>
  <c r="T2260" i="2"/>
  <c r="U2261" i="2"/>
  <c r="T2264" i="2"/>
  <c r="U2265" i="2"/>
  <c r="T2268" i="2"/>
  <c r="U2269" i="2"/>
  <c r="T2272" i="2"/>
  <c r="U2273" i="2"/>
  <c r="T2276" i="2"/>
  <c r="U2277" i="2"/>
  <c r="T2280" i="2"/>
  <c r="U2281" i="2"/>
  <c r="T2284" i="2"/>
  <c r="U2285" i="2"/>
  <c r="T2288" i="2"/>
  <c r="U2289" i="2"/>
  <c r="T2292" i="2"/>
  <c r="U2293" i="2"/>
  <c r="T2296" i="2"/>
  <c r="U2297" i="2"/>
  <c r="T2300" i="2"/>
  <c r="U2301" i="2"/>
  <c r="T2304" i="2"/>
  <c r="U2305" i="2"/>
  <c r="T2308" i="2"/>
  <c r="U2309" i="2"/>
  <c r="T2312" i="2"/>
  <c r="U2313" i="2"/>
  <c r="U2315" i="2"/>
  <c r="T2317" i="2"/>
  <c r="U2322" i="2"/>
  <c r="T2324" i="2"/>
  <c r="T2326" i="2"/>
  <c r="U2329" i="2"/>
  <c r="U2331" i="2"/>
  <c r="T2333" i="2"/>
  <c r="U2339" i="2"/>
  <c r="T2342" i="2"/>
  <c r="U2347" i="2"/>
  <c r="T2350" i="2"/>
  <c r="U1348" i="2"/>
  <c r="T1351" i="2"/>
  <c r="U1352" i="2"/>
  <c r="T1355" i="2"/>
  <c r="U1356" i="2"/>
  <c r="T1359" i="2"/>
  <c r="U1360" i="2"/>
  <c r="T1363" i="2"/>
  <c r="U1364" i="2"/>
  <c r="T1367" i="2"/>
  <c r="U1368" i="2"/>
  <c r="T1371" i="2"/>
  <c r="U1372" i="2"/>
  <c r="T1375" i="2"/>
  <c r="U1376" i="2"/>
  <c r="T1379" i="2"/>
  <c r="U1380" i="2"/>
  <c r="T1383" i="2"/>
  <c r="U1384" i="2"/>
  <c r="T1387" i="2"/>
  <c r="U1388" i="2"/>
  <c r="T1391" i="2"/>
  <c r="U1392" i="2"/>
  <c r="T1395" i="2"/>
  <c r="U1396" i="2"/>
  <c r="T1399" i="2"/>
  <c r="U1400" i="2"/>
  <c r="T1403" i="2"/>
  <c r="U1404" i="2"/>
  <c r="T1407" i="2"/>
  <c r="U1408" i="2"/>
  <c r="T1411" i="2"/>
  <c r="U1412" i="2"/>
  <c r="T1415" i="2"/>
  <c r="U1416" i="2"/>
  <c r="T1419" i="2"/>
  <c r="U1420" i="2"/>
  <c r="T1423" i="2"/>
  <c r="U1424" i="2"/>
  <c r="T1427" i="2"/>
  <c r="U1428" i="2"/>
  <c r="T1431" i="2"/>
  <c r="U1432" i="2"/>
  <c r="T1435" i="2"/>
  <c r="U1436" i="2"/>
  <c r="T1439" i="2"/>
  <c r="U1440" i="2"/>
  <c r="T1443" i="2"/>
  <c r="U1444" i="2"/>
  <c r="T1447" i="2"/>
  <c r="U1448" i="2"/>
  <c r="T1451" i="2"/>
  <c r="U1452" i="2"/>
  <c r="T1455" i="2"/>
  <c r="U1456" i="2"/>
  <c r="T1459" i="2"/>
  <c r="U1460" i="2"/>
  <c r="T1463" i="2"/>
  <c r="U1464" i="2"/>
  <c r="T1467" i="2"/>
  <c r="U1468" i="2"/>
  <c r="T1471" i="2"/>
  <c r="U1472" i="2"/>
  <c r="T1475" i="2"/>
  <c r="U1476" i="2"/>
  <c r="T1479" i="2"/>
  <c r="U1480" i="2"/>
  <c r="T1483" i="2"/>
  <c r="U1484" i="2"/>
  <c r="T1487" i="2"/>
  <c r="U1488" i="2"/>
  <c r="T1491" i="2"/>
  <c r="U1492" i="2"/>
  <c r="T1495" i="2"/>
  <c r="U1496" i="2"/>
  <c r="T1499" i="2"/>
  <c r="U1500" i="2"/>
  <c r="T1503" i="2"/>
  <c r="U1504" i="2"/>
  <c r="T1507" i="2"/>
  <c r="U1508" i="2"/>
  <c r="T1511" i="2"/>
  <c r="U1512" i="2"/>
  <c r="T1515" i="2"/>
  <c r="U1516" i="2"/>
  <c r="T1519" i="2"/>
  <c r="U1520" i="2"/>
  <c r="T1523" i="2"/>
  <c r="U1524" i="2"/>
  <c r="T1527" i="2"/>
  <c r="U1528" i="2"/>
  <c r="T1531" i="2"/>
  <c r="U1532" i="2"/>
  <c r="T1535" i="2"/>
  <c r="U1536" i="2"/>
  <c r="T1539" i="2"/>
  <c r="U1540" i="2"/>
  <c r="T1543" i="2"/>
  <c r="U1544" i="2"/>
  <c r="T1547" i="2"/>
  <c r="U1548" i="2"/>
  <c r="T1551" i="2"/>
  <c r="U1552" i="2"/>
  <c r="T1555" i="2"/>
  <c r="U1556" i="2"/>
  <c r="T1559" i="2"/>
  <c r="U1560" i="2"/>
  <c r="T1563" i="2"/>
  <c r="U1564" i="2"/>
  <c r="T1567" i="2"/>
  <c r="U1568" i="2"/>
  <c r="T1571" i="2"/>
  <c r="U1572" i="2"/>
  <c r="T1575" i="2"/>
  <c r="U1576" i="2"/>
  <c r="T1579" i="2"/>
  <c r="U1580" i="2"/>
  <c r="T1583" i="2"/>
  <c r="U1584" i="2"/>
  <c r="T1587" i="2"/>
  <c r="U1588" i="2"/>
  <c r="T1591" i="2"/>
  <c r="U1592" i="2"/>
  <c r="T1595" i="2"/>
  <c r="U1596" i="2"/>
  <c r="T1599" i="2"/>
  <c r="U1600" i="2"/>
  <c r="T1603" i="2"/>
  <c r="U1604" i="2"/>
  <c r="T1607" i="2"/>
  <c r="U1608" i="2"/>
  <c r="T1611" i="2"/>
  <c r="U1612" i="2"/>
  <c r="T1615" i="2"/>
  <c r="U1616" i="2"/>
  <c r="T1619" i="2"/>
  <c r="U1620" i="2"/>
  <c r="T1623" i="2"/>
  <c r="U1624" i="2"/>
  <c r="T1627" i="2"/>
  <c r="U1628" i="2"/>
  <c r="T1631" i="2"/>
  <c r="U1632" i="2"/>
  <c r="T1635" i="2"/>
  <c r="U1636" i="2"/>
  <c r="T1639" i="2"/>
  <c r="U1640" i="2"/>
  <c r="T1643" i="2"/>
  <c r="U1644" i="2"/>
  <c r="T1647" i="2"/>
  <c r="U1648" i="2"/>
  <c r="T1651" i="2"/>
  <c r="U1652" i="2"/>
  <c r="T1655" i="2"/>
  <c r="U1656" i="2"/>
  <c r="T1659" i="2"/>
  <c r="U1660" i="2"/>
  <c r="T1663" i="2"/>
  <c r="U1664" i="2"/>
  <c r="T1667" i="2"/>
  <c r="U1668" i="2"/>
  <c r="T1671" i="2"/>
  <c r="U1672" i="2"/>
  <c r="T1675" i="2"/>
  <c r="U1676" i="2"/>
  <c r="T1679" i="2"/>
  <c r="U1680" i="2"/>
  <c r="T1683" i="2"/>
  <c r="U1684" i="2"/>
  <c r="T1687" i="2"/>
  <c r="U1688" i="2"/>
  <c r="T1691" i="2"/>
  <c r="U1692" i="2"/>
  <c r="T1695" i="2"/>
  <c r="U1696" i="2"/>
  <c r="T1699" i="2"/>
  <c r="U1700" i="2"/>
  <c r="T1703" i="2"/>
  <c r="U1704" i="2"/>
  <c r="T1707" i="2"/>
  <c r="U1708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T2211" i="2"/>
  <c r="U2212" i="2"/>
  <c r="T2215" i="2"/>
  <c r="U2216" i="2"/>
  <c r="T2219" i="2"/>
  <c r="U2220" i="2"/>
  <c r="T2223" i="2"/>
  <c r="U2224" i="2"/>
  <c r="T2227" i="2"/>
  <c r="U2228" i="2"/>
  <c r="T2231" i="2"/>
  <c r="U2232" i="2"/>
  <c r="T2235" i="2"/>
  <c r="U2236" i="2"/>
  <c r="T2239" i="2"/>
  <c r="U2240" i="2"/>
  <c r="T2243" i="2"/>
  <c r="U2244" i="2"/>
  <c r="T2247" i="2"/>
  <c r="U2248" i="2"/>
  <c r="T2251" i="2"/>
  <c r="U2252" i="2"/>
  <c r="T2255" i="2"/>
  <c r="U2256" i="2"/>
  <c r="T2259" i="2"/>
  <c r="U2260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4" i="2"/>
  <c r="U2317" i="2"/>
  <c r="U2319" i="2"/>
  <c r="T2321" i="2"/>
  <c r="U2326" i="2"/>
  <c r="T2328" i="2"/>
  <c r="T2330" i="2"/>
  <c r="U2333" i="2"/>
  <c r="U2335" i="2"/>
  <c r="T2337" i="2"/>
  <c r="U2342" i="2"/>
  <c r="T2345" i="2"/>
  <c r="U2350" i="2"/>
  <c r="T2353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U2934" i="2"/>
  <c r="T2937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1" i="2"/>
  <c r="T2634" i="2"/>
  <c r="U2635" i="2"/>
  <c r="T2638" i="2"/>
  <c r="U2639" i="2"/>
  <c r="T2642" i="2"/>
  <c r="U2643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T2798" i="2"/>
  <c r="U2799" i="2"/>
  <c r="T2802" i="2"/>
  <c r="U2803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U2937" i="2"/>
  <c r="T2940" i="2"/>
  <c r="U2354" i="2"/>
  <c r="T2357" i="2"/>
  <c r="U2358" i="2"/>
  <c r="T2361" i="2"/>
  <c r="U2362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3" i="2"/>
  <c r="U2634" i="2"/>
  <c r="T2637" i="2"/>
  <c r="U2638" i="2"/>
  <c r="T2641" i="2"/>
  <c r="U2642" i="2"/>
  <c r="T2645" i="2"/>
  <c r="U2646" i="2"/>
  <c r="T2649" i="2"/>
  <c r="U2650" i="2"/>
  <c r="T2653" i="2"/>
  <c r="U2654" i="2"/>
  <c r="T2657" i="2"/>
  <c r="U2658" i="2"/>
  <c r="T2661" i="2"/>
  <c r="U2662" i="2"/>
  <c r="T2665" i="2"/>
  <c r="U2666" i="2"/>
  <c r="T2669" i="2"/>
  <c r="U2670" i="2"/>
  <c r="T2673" i="2"/>
  <c r="U2674" i="2"/>
  <c r="T2677" i="2"/>
  <c r="U2678" i="2"/>
  <c r="T2681" i="2"/>
  <c r="U2682" i="2"/>
  <c r="T2685" i="2"/>
  <c r="U2686" i="2"/>
  <c r="T2689" i="2"/>
  <c r="U2690" i="2"/>
  <c r="T2693" i="2"/>
  <c r="U2694" i="2"/>
  <c r="T2697" i="2"/>
  <c r="U2698" i="2"/>
  <c r="T2701" i="2"/>
  <c r="U2702" i="2"/>
  <c r="T2705" i="2"/>
  <c r="U2706" i="2"/>
  <c r="T2709" i="2"/>
  <c r="U2710" i="2"/>
  <c r="T2713" i="2"/>
  <c r="U2714" i="2"/>
  <c r="T2717" i="2"/>
  <c r="U2718" i="2"/>
  <c r="T2721" i="2"/>
  <c r="U2722" i="2"/>
  <c r="T2725" i="2"/>
  <c r="U2726" i="2"/>
  <c r="T2729" i="2"/>
  <c r="U2730" i="2"/>
  <c r="T2733" i="2"/>
  <c r="U2734" i="2"/>
  <c r="T2737" i="2"/>
  <c r="U2738" i="2"/>
  <c r="T2741" i="2"/>
  <c r="U2742" i="2"/>
  <c r="T2745" i="2"/>
  <c r="U2746" i="2"/>
  <c r="T2749" i="2"/>
  <c r="U2750" i="2"/>
  <c r="T2753" i="2"/>
  <c r="U2754" i="2"/>
  <c r="T2757" i="2"/>
  <c r="U2758" i="2"/>
  <c r="T2761" i="2"/>
  <c r="U2762" i="2"/>
  <c r="T2765" i="2"/>
  <c r="U2766" i="2"/>
  <c r="T2769" i="2"/>
  <c r="U2770" i="2"/>
  <c r="T2773" i="2"/>
  <c r="U2774" i="2"/>
  <c r="T2777" i="2"/>
  <c r="U2778" i="2"/>
  <c r="T2781" i="2"/>
  <c r="U2782" i="2"/>
  <c r="T2785" i="2"/>
  <c r="U2786" i="2"/>
  <c r="T2789" i="2"/>
  <c r="U2790" i="2"/>
  <c r="T2793" i="2"/>
  <c r="U2794" i="2"/>
  <c r="T2797" i="2"/>
  <c r="U2798" i="2"/>
  <c r="T2801" i="2"/>
  <c r="U2802" i="2"/>
  <c r="T2805" i="2"/>
  <c r="U2806" i="2"/>
  <c r="T2809" i="2"/>
  <c r="U2810" i="2"/>
  <c r="T2813" i="2"/>
  <c r="U2814" i="2"/>
  <c r="T2817" i="2"/>
  <c r="U2818" i="2"/>
  <c r="T2821" i="2"/>
  <c r="U2822" i="2"/>
  <c r="T2825" i="2"/>
  <c r="U2826" i="2"/>
  <c r="T2829" i="2"/>
  <c r="U2830" i="2"/>
  <c r="T2833" i="2"/>
  <c r="U2834" i="2"/>
  <c r="T2837" i="2"/>
  <c r="U2838" i="2"/>
  <c r="T2841" i="2"/>
  <c r="U2842" i="2"/>
  <c r="T2845" i="2"/>
  <c r="U2846" i="2"/>
  <c r="T2849" i="2"/>
  <c r="U2850" i="2"/>
  <c r="T2853" i="2"/>
  <c r="U2854" i="2"/>
  <c r="T2857" i="2"/>
  <c r="U2858" i="2"/>
  <c r="T2861" i="2"/>
  <c r="U2862" i="2"/>
  <c r="T2865" i="2"/>
  <c r="U2866" i="2"/>
  <c r="T2869" i="2"/>
  <c r="U2870" i="2"/>
  <c r="T2873" i="2"/>
  <c r="U2874" i="2"/>
  <c r="T2877" i="2"/>
  <c r="U2878" i="2"/>
  <c r="T2881" i="2"/>
  <c r="U2882" i="2"/>
  <c r="T2885" i="2"/>
  <c r="U2886" i="2"/>
  <c r="T2889" i="2"/>
  <c r="U2890" i="2"/>
  <c r="T2893" i="2"/>
  <c r="U2894" i="2"/>
  <c r="T2897" i="2"/>
  <c r="U2898" i="2"/>
  <c r="T2901" i="2"/>
  <c r="U2902" i="2"/>
  <c r="T2905" i="2"/>
  <c r="U2906" i="2"/>
  <c r="T2909" i="2"/>
  <c r="U2910" i="2"/>
  <c r="T2913" i="2"/>
  <c r="U2914" i="2"/>
  <c r="T2917" i="2"/>
  <c r="U2918" i="2"/>
  <c r="T2921" i="2"/>
  <c r="U2922" i="2"/>
  <c r="T2925" i="2"/>
  <c r="U2926" i="2"/>
  <c r="T2929" i="2"/>
  <c r="U2930" i="2"/>
  <c r="T2933" i="2"/>
  <c r="U2938" i="2"/>
  <c r="U2941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T2596" i="2"/>
  <c r="U2597" i="2"/>
  <c r="T2600" i="2"/>
  <c r="U2601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T2632" i="2"/>
  <c r="U2633" i="2"/>
  <c r="T2636" i="2"/>
  <c r="U2637" i="2"/>
  <c r="T2640" i="2"/>
  <c r="U2641" i="2"/>
  <c r="T2644" i="2"/>
  <c r="U2645" i="2"/>
  <c r="T2648" i="2"/>
  <c r="U2649" i="2"/>
  <c r="T2652" i="2"/>
  <c r="U2653" i="2"/>
  <c r="T2656" i="2"/>
  <c r="U2657" i="2"/>
  <c r="T2660" i="2"/>
  <c r="U2661" i="2"/>
  <c r="T2664" i="2"/>
  <c r="U2665" i="2"/>
  <c r="T2668" i="2"/>
  <c r="U2669" i="2"/>
  <c r="T2672" i="2"/>
  <c r="U2673" i="2"/>
  <c r="T2676" i="2"/>
  <c r="U2677" i="2"/>
  <c r="T2680" i="2"/>
  <c r="U2681" i="2"/>
  <c r="T2684" i="2"/>
  <c r="U2685" i="2"/>
  <c r="T2688" i="2"/>
  <c r="U2689" i="2"/>
  <c r="T2692" i="2"/>
  <c r="U2693" i="2"/>
  <c r="T2696" i="2"/>
  <c r="U2697" i="2"/>
  <c r="T2700" i="2"/>
  <c r="U2701" i="2"/>
  <c r="T2704" i="2"/>
  <c r="U2705" i="2"/>
  <c r="T2708" i="2"/>
  <c r="U2709" i="2"/>
  <c r="T2712" i="2"/>
  <c r="U2713" i="2"/>
  <c r="T2716" i="2"/>
  <c r="U2717" i="2"/>
  <c r="T2720" i="2"/>
  <c r="U2721" i="2"/>
  <c r="T2724" i="2"/>
  <c r="U2725" i="2"/>
  <c r="T2728" i="2"/>
  <c r="U2729" i="2"/>
  <c r="T2732" i="2"/>
  <c r="U2733" i="2"/>
  <c r="T2736" i="2"/>
  <c r="U2737" i="2"/>
  <c r="T2740" i="2"/>
  <c r="U2741" i="2"/>
  <c r="T2744" i="2"/>
  <c r="U2745" i="2"/>
  <c r="T2748" i="2"/>
  <c r="U2749" i="2"/>
  <c r="T2752" i="2"/>
  <c r="U2753" i="2"/>
  <c r="T2756" i="2"/>
  <c r="U2757" i="2"/>
  <c r="T2760" i="2"/>
  <c r="U2761" i="2"/>
  <c r="T2764" i="2"/>
  <c r="U2765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5" i="2"/>
  <c r="U3036" i="2"/>
  <c r="T3039" i="2"/>
  <c r="U3040" i="2"/>
  <c r="T3043" i="2"/>
  <c r="U3044" i="2"/>
  <c r="T3047" i="2"/>
  <c r="U3048" i="2"/>
  <c r="T3051" i="2"/>
  <c r="U3052" i="2"/>
  <c r="T3055" i="2"/>
  <c r="U3056" i="2"/>
  <c r="T3059" i="2"/>
  <c r="U3060" i="2"/>
  <c r="T3063" i="2"/>
  <c r="U3064" i="2"/>
  <c r="T3067" i="2"/>
  <c r="U3068" i="2"/>
  <c r="T3071" i="2"/>
  <c r="U3072" i="2"/>
  <c r="T3075" i="2"/>
  <c r="U3076" i="2"/>
  <c r="T3079" i="2"/>
  <c r="U3080" i="2"/>
  <c r="T3083" i="2"/>
  <c r="U3084" i="2"/>
  <c r="T3087" i="2"/>
  <c r="U3088" i="2"/>
  <c r="T3091" i="2"/>
  <c r="U3092" i="2"/>
  <c r="T3095" i="2"/>
  <c r="U3096" i="2"/>
  <c r="T3099" i="2"/>
  <c r="U3100" i="2"/>
  <c r="T3103" i="2"/>
  <c r="U3104" i="2"/>
  <c r="T3107" i="2"/>
  <c r="U3108" i="2"/>
  <c r="T3111" i="2"/>
  <c r="U3112" i="2"/>
  <c r="T3115" i="2"/>
  <c r="U3116" i="2"/>
  <c r="T3119" i="2"/>
  <c r="U3120" i="2"/>
  <c r="T3123" i="2"/>
  <c r="U3124" i="2"/>
  <c r="T3127" i="2"/>
  <c r="U3128" i="2"/>
  <c r="T3131" i="2"/>
  <c r="U3132" i="2"/>
  <c r="T3135" i="2"/>
  <c r="U3136" i="2"/>
  <c r="T3139" i="2"/>
  <c r="U3140" i="2"/>
  <c r="T3143" i="2"/>
  <c r="U3144" i="2"/>
  <c r="T3147" i="2"/>
  <c r="U3148" i="2"/>
  <c r="T3151" i="2"/>
  <c r="U3152" i="2"/>
  <c r="T3155" i="2"/>
  <c r="U3156" i="2"/>
  <c r="T3159" i="2"/>
  <c r="U3160" i="2"/>
  <c r="T3163" i="2"/>
  <c r="U3164" i="2"/>
  <c r="T3167" i="2"/>
  <c r="U3168" i="2"/>
  <c r="T3171" i="2"/>
  <c r="U3172" i="2"/>
  <c r="T3175" i="2"/>
  <c r="U3176" i="2"/>
  <c r="T3179" i="2"/>
  <c r="U3180" i="2"/>
  <c r="T3183" i="2"/>
  <c r="U3184" i="2"/>
  <c r="T3187" i="2"/>
  <c r="U3188" i="2"/>
  <c r="T3191" i="2"/>
  <c r="U3192" i="2"/>
  <c r="T3195" i="2"/>
  <c r="U3196" i="2"/>
  <c r="T3199" i="2"/>
  <c r="U3200" i="2"/>
  <c r="T3203" i="2"/>
  <c r="U3204" i="2"/>
  <c r="T3207" i="2"/>
  <c r="U3208" i="2"/>
  <c r="T3211" i="2"/>
  <c r="U3212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T3447" i="2"/>
  <c r="U3448" i="2"/>
  <c r="T3451" i="2"/>
  <c r="U3452" i="2"/>
  <c r="T3455" i="2"/>
  <c r="U3456" i="2"/>
  <c r="T3459" i="2"/>
  <c r="U3460" i="2"/>
  <c r="U3465" i="2"/>
  <c r="T3467" i="2"/>
  <c r="T3469" i="2"/>
  <c r="U3472" i="2"/>
  <c r="U3474" i="2"/>
  <c r="T3476" i="2"/>
  <c r="U3481" i="2"/>
  <c r="T3483" i="2"/>
  <c r="T3485" i="2"/>
  <c r="U3488" i="2"/>
  <c r="U3490" i="2"/>
  <c r="T3492" i="2"/>
  <c r="U3497" i="2"/>
  <c r="T3499" i="2"/>
  <c r="T3501" i="2"/>
  <c r="U3504" i="2"/>
  <c r="U3506" i="2"/>
  <c r="T3508" i="2"/>
  <c r="U3513" i="2"/>
  <c r="T3515" i="2"/>
  <c r="U3517" i="2"/>
  <c r="T3520" i="2"/>
  <c r="U3525" i="2"/>
  <c r="T3528" i="2"/>
  <c r="U3533" i="2"/>
  <c r="T3536" i="2"/>
  <c r="U3541" i="2"/>
  <c r="T3544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T2970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T3034" i="2"/>
  <c r="U3035" i="2"/>
  <c r="T3038" i="2"/>
  <c r="U3039" i="2"/>
  <c r="T3042" i="2"/>
  <c r="U3043" i="2"/>
  <c r="T3046" i="2"/>
  <c r="U3047" i="2"/>
  <c r="T3050" i="2"/>
  <c r="U3051" i="2"/>
  <c r="T3054" i="2"/>
  <c r="U3055" i="2"/>
  <c r="T3058" i="2"/>
  <c r="U3059" i="2"/>
  <c r="T3062" i="2"/>
  <c r="U3063" i="2"/>
  <c r="T3066" i="2"/>
  <c r="U3067" i="2"/>
  <c r="T3070" i="2"/>
  <c r="U3071" i="2"/>
  <c r="T3074" i="2"/>
  <c r="U3075" i="2"/>
  <c r="T3078" i="2"/>
  <c r="U3079" i="2"/>
  <c r="T3082" i="2"/>
  <c r="U3083" i="2"/>
  <c r="T3086" i="2"/>
  <c r="U3087" i="2"/>
  <c r="T3090" i="2"/>
  <c r="U3091" i="2"/>
  <c r="T3094" i="2"/>
  <c r="U3095" i="2"/>
  <c r="T3098" i="2"/>
  <c r="U3099" i="2"/>
  <c r="T3102" i="2"/>
  <c r="U3103" i="2"/>
  <c r="T3106" i="2"/>
  <c r="U3107" i="2"/>
  <c r="T3110" i="2"/>
  <c r="U3111" i="2"/>
  <c r="T3114" i="2"/>
  <c r="U3115" i="2"/>
  <c r="T3118" i="2"/>
  <c r="U3119" i="2"/>
  <c r="T3122" i="2"/>
  <c r="U3123" i="2"/>
  <c r="T3126" i="2"/>
  <c r="U3127" i="2"/>
  <c r="T3130" i="2"/>
  <c r="U3131" i="2"/>
  <c r="T3134" i="2"/>
  <c r="U3135" i="2"/>
  <c r="T3138" i="2"/>
  <c r="U3139" i="2"/>
  <c r="T3142" i="2"/>
  <c r="U3143" i="2"/>
  <c r="T3146" i="2"/>
  <c r="U3147" i="2"/>
  <c r="T3150" i="2"/>
  <c r="U3151" i="2"/>
  <c r="T3154" i="2"/>
  <c r="U3155" i="2"/>
  <c r="T3158" i="2"/>
  <c r="U3159" i="2"/>
  <c r="T3162" i="2"/>
  <c r="U3163" i="2"/>
  <c r="T3166" i="2"/>
  <c r="U3167" i="2"/>
  <c r="T3170" i="2"/>
  <c r="U3171" i="2"/>
  <c r="T3174" i="2"/>
  <c r="U3175" i="2"/>
  <c r="T3178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8" i="2"/>
  <c r="U3259" i="2"/>
  <c r="T3262" i="2"/>
  <c r="U3263" i="2"/>
  <c r="T3266" i="2"/>
  <c r="U3267" i="2"/>
  <c r="T3270" i="2"/>
  <c r="U3271" i="2"/>
  <c r="T3274" i="2"/>
  <c r="U3275" i="2"/>
  <c r="T3278" i="2"/>
  <c r="U3279" i="2"/>
  <c r="T3282" i="2"/>
  <c r="U3283" i="2"/>
  <c r="T3286" i="2"/>
  <c r="U3287" i="2"/>
  <c r="T3290" i="2"/>
  <c r="U3291" i="2"/>
  <c r="T3294" i="2"/>
  <c r="U3295" i="2"/>
  <c r="T3298" i="2"/>
  <c r="U3299" i="2"/>
  <c r="T3302" i="2"/>
  <c r="U3303" i="2"/>
  <c r="T3306" i="2"/>
  <c r="U3307" i="2"/>
  <c r="T3310" i="2"/>
  <c r="U3311" i="2"/>
  <c r="T3314" i="2"/>
  <c r="U3315" i="2"/>
  <c r="T3318" i="2"/>
  <c r="U3319" i="2"/>
  <c r="T3322" i="2"/>
  <c r="U3323" i="2"/>
  <c r="T3326" i="2"/>
  <c r="U3327" i="2"/>
  <c r="T3330" i="2"/>
  <c r="U3331" i="2"/>
  <c r="T3334" i="2"/>
  <c r="U3335" i="2"/>
  <c r="T3338" i="2"/>
  <c r="U3339" i="2"/>
  <c r="T3342" i="2"/>
  <c r="U3343" i="2"/>
  <c r="T3346" i="2"/>
  <c r="U3347" i="2"/>
  <c r="T3350" i="2"/>
  <c r="U3351" i="2"/>
  <c r="T3354" i="2"/>
  <c r="U3355" i="2"/>
  <c r="T3358" i="2"/>
  <c r="U3359" i="2"/>
  <c r="T3362" i="2"/>
  <c r="U3363" i="2"/>
  <c r="T3366" i="2"/>
  <c r="U3367" i="2"/>
  <c r="T3370" i="2"/>
  <c r="U3371" i="2"/>
  <c r="T3374" i="2"/>
  <c r="U3375" i="2"/>
  <c r="T3378" i="2"/>
  <c r="U3379" i="2"/>
  <c r="T3382" i="2"/>
  <c r="U3383" i="2"/>
  <c r="T3386" i="2"/>
  <c r="U3387" i="2"/>
  <c r="T3390" i="2"/>
  <c r="U3391" i="2"/>
  <c r="T3394" i="2"/>
  <c r="U3395" i="2"/>
  <c r="T3398" i="2"/>
  <c r="U3399" i="2"/>
  <c r="T3402" i="2"/>
  <c r="U3403" i="2"/>
  <c r="T3406" i="2"/>
  <c r="U3407" i="2"/>
  <c r="T3410" i="2"/>
  <c r="U3411" i="2"/>
  <c r="T3414" i="2"/>
  <c r="U3415" i="2"/>
  <c r="T3418" i="2"/>
  <c r="U3419" i="2"/>
  <c r="T3422" i="2"/>
  <c r="U3423" i="2"/>
  <c r="T3426" i="2"/>
  <c r="U3427" i="2"/>
  <c r="T3430" i="2"/>
  <c r="U3431" i="2"/>
  <c r="T3434" i="2"/>
  <c r="U3435" i="2"/>
  <c r="T3438" i="2"/>
  <c r="U3439" i="2"/>
  <c r="T3442" i="2"/>
  <c r="U3443" i="2"/>
  <c r="T3446" i="2"/>
  <c r="U3447" i="2"/>
  <c r="T3450" i="2"/>
  <c r="U3451" i="2"/>
  <c r="T3454" i="2"/>
  <c r="U3455" i="2"/>
  <c r="T3458" i="2"/>
  <c r="U3459" i="2"/>
  <c r="U3462" i="2"/>
  <c r="T3464" i="2"/>
  <c r="U3469" i="2"/>
  <c r="T3471" i="2"/>
  <c r="T3473" i="2"/>
  <c r="U3476" i="2"/>
  <c r="U3478" i="2"/>
  <c r="T3480" i="2"/>
  <c r="U3485" i="2"/>
  <c r="T3487" i="2"/>
  <c r="T3489" i="2"/>
  <c r="U3492" i="2"/>
  <c r="U3494" i="2"/>
  <c r="T3496" i="2"/>
  <c r="U3501" i="2"/>
  <c r="T3503" i="2"/>
  <c r="T3505" i="2"/>
  <c r="U3508" i="2"/>
  <c r="U3510" i="2"/>
  <c r="T3512" i="2"/>
  <c r="U3520" i="2"/>
  <c r="T3523" i="2"/>
  <c r="U3528" i="2"/>
  <c r="T3531" i="2"/>
  <c r="U3536" i="2"/>
  <c r="T3539" i="2"/>
  <c r="U3544" i="2"/>
  <c r="T2941" i="2"/>
  <c r="U2942" i="2"/>
  <c r="T2945" i="2"/>
  <c r="U2946" i="2"/>
  <c r="T2949" i="2"/>
  <c r="U2950" i="2"/>
  <c r="T2953" i="2"/>
  <c r="U2954" i="2"/>
  <c r="T2957" i="2"/>
  <c r="U2958" i="2"/>
  <c r="T2961" i="2"/>
  <c r="U2962" i="2"/>
  <c r="T2965" i="2"/>
  <c r="U2966" i="2"/>
  <c r="T2969" i="2"/>
  <c r="U2970" i="2"/>
  <c r="T2973" i="2"/>
  <c r="U2974" i="2"/>
  <c r="T2977" i="2"/>
  <c r="U2978" i="2"/>
  <c r="T2981" i="2"/>
  <c r="U2982" i="2"/>
  <c r="T2985" i="2"/>
  <c r="U2986" i="2"/>
  <c r="T2989" i="2"/>
  <c r="U2990" i="2"/>
  <c r="T2993" i="2"/>
  <c r="U2994" i="2"/>
  <c r="T2997" i="2"/>
  <c r="U2998" i="2"/>
  <c r="T3001" i="2"/>
  <c r="U3002" i="2"/>
  <c r="T3005" i="2"/>
  <c r="U3006" i="2"/>
  <c r="T3009" i="2"/>
  <c r="U3010" i="2"/>
  <c r="T3013" i="2"/>
  <c r="U3014" i="2"/>
  <c r="T3017" i="2"/>
  <c r="U3018" i="2"/>
  <c r="T3021" i="2"/>
  <c r="U3022" i="2"/>
  <c r="T3025" i="2"/>
  <c r="U3026" i="2"/>
  <c r="T3029" i="2"/>
  <c r="U3030" i="2"/>
  <c r="T3033" i="2"/>
  <c r="U3034" i="2"/>
  <c r="T3037" i="2"/>
  <c r="U3038" i="2"/>
  <c r="T3041" i="2"/>
  <c r="U3042" i="2"/>
  <c r="T3045" i="2"/>
  <c r="U3046" i="2"/>
  <c r="T3049" i="2"/>
  <c r="U3050" i="2"/>
  <c r="T3053" i="2"/>
  <c r="U3054" i="2"/>
  <c r="T3057" i="2"/>
  <c r="U3058" i="2"/>
  <c r="T3061" i="2"/>
  <c r="U3062" i="2"/>
  <c r="T3065" i="2"/>
  <c r="U3066" i="2"/>
  <c r="T3069" i="2"/>
  <c r="U3070" i="2"/>
  <c r="T3073" i="2"/>
  <c r="U3074" i="2"/>
  <c r="T3077" i="2"/>
  <c r="U3078" i="2"/>
  <c r="T3081" i="2"/>
  <c r="U3082" i="2"/>
  <c r="T3085" i="2"/>
  <c r="U3086" i="2"/>
  <c r="T3089" i="2"/>
  <c r="U3090" i="2"/>
  <c r="T3093" i="2"/>
  <c r="U3094" i="2"/>
  <c r="T3097" i="2"/>
  <c r="U3098" i="2"/>
  <c r="T3101" i="2"/>
  <c r="U3102" i="2"/>
  <c r="T3105" i="2"/>
  <c r="U3106" i="2"/>
  <c r="T3109" i="2"/>
  <c r="U3110" i="2"/>
  <c r="T3113" i="2"/>
  <c r="U3114" i="2"/>
  <c r="T3117" i="2"/>
  <c r="U3118" i="2"/>
  <c r="T3121" i="2"/>
  <c r="U3122" i="2"/>
  <c r="T3125" i="2"/>
  <c r="U3126" i="2"/>
  <c r="T3129" i="2"/>
  <c r="U3130" i="2"/>
  <c r="T3133" i="2"/>
  <c r="U3134" i="2"/>
  <c r="T3137" i="2"/>
  <c r="U3138" i="2"/>
  <c r="T3141" i="2"/>
  <c r="U3142" i="2"/>
  <c r="T3145" i="2"/>
  <c r="U3146" i="2"/>
  <c r="T3149" i="2"/>
  <c r="U3150" i="2"/>
  <c r="T3153" i="2"/>
  <c r="U3154" i="2"/>
  <c r="T3157" i="2"/>
  <c r="U3158" i="2"/>
  <c r="T3161" i="2"/>
  <c r="U3162" i="2"/>
  <c r="T3165" i="2"/>
  <c r="U3166" i="2"/>
  <c r="T3169" i="2"/>
  <c r="U3170" i="2"/>
  <c r="T3173" i="2"/>
  <c r="U3174" i="2"/>
  <c r="T3177" i="2"/>
  <c r="U3178" i="2"/>
  <c r="T3181" i="2"/>
  <c r="U3182" i="2"/>
  <c r="T3185" i="2"/>
  <c r="U3186" i="2"/>
  <c r="T3189" i="2"/>
  <c r="U3190" i="2"/>
  <c r="T3193" i="2"/>
  <c r="U3194" i="2"/>
  <c r="T3197" i="2"/>
  <c r="U3198" i="2"/>
  <c r="T3201" i="2"/>
  <c r="U3202" i="2"/>
  <c r="T3205" i="2"/>
  <c r="U3206" i="2"/>
  <c r="T3209" i="2"/>
  <c r="U3210" i="2"/>
  <c r="T3213" i="2"/>
  <c r="U3214" i="2"/>
  <c r="T3217" i="2"/>
  <c r="U3218" i="2"/>
  <c r="T3221" i="2"/>
  <c r="U3222" i="2"/>
  <c r="T3225" i="2"/>
  <c r="U3226" i="2"/>
  <c r="T3229" i="2"/>
  <c r="U3230" i="2"/>
  <c r="T3233" i="2"/>
  <c r="U3234" i="2"/>
  <c r="T3237" i="2"/>
  <c r="U3238" i="2"/>
  <c r="T3241" i="2"/>
  <c r="U3242" i="2"/>
  <c r="T3245" i="2"/>
  <c r="U3246" i="2"/>
  <c r="T3249" i="2"/>
  <c r="U3250" i="2"/>
  <c r="T3253" i="2"/>
  <c r="U3254" i="2"/>
  <c r="T3257" i="2"/>
  <c r="U3258" i="2"/>
  <c r="T3261" i="2"/>
  <c r="U3262" i="2"/>
  <c r="T3265" i="2"/>
  <c r="U3266" i="2"/>
  <c r="T3269" i="2"/>
  <c r="U3270" i="2"/>
  <c r="T3273" i="2"/>
  <c r="U3274" i="2"/>
  <c r="T3277" i="2"/>
  <c r="U3278" i="2"/>
  <c r="T3281" i="2"/>
  <c r="U3282" i="2"/>
  <c r="T3285" i="2"/>
  <c r="U3286" i="2"/>
  <c r="T3289" i="2"/>
  <c r="U3290" i="2"/>
  <c r="T3293" i="2"/>
  <c r="U3294" i="2"/>
  <c r="T3297" i="2"/>
  <c r="U3298" i="2"/>
  <c r="T3301" i="2"/>
  <c r="U3302" i="2"/>
  <c r="T3305" i="2"/>
  <c r="U3306" i="2"/>
  <c r="T3309" i="2"/>
  <c r="U3310" i="2"/>
  <c r="T3313" i="2"/>
  <c r="U3314" i="2"/>
  <c r="T3317" i="2"/>
  <c r="U3318" i="2"/>
  <c r="T3321" i="2"/>
  <c r="U3322" i="2"/>
  <c r="T3325" i="2"/>
  <c r="U3326" i="2"/>
  <c r="T3329" i="2"/>
  <c r="U3330" i="2"/>
  <c r="T3333" i="2"/>
  <c r="U3334" i="2"/>
  <c r="T3337" i="2"/>
  <c r="U3338" i="2"/>
  <c r="T3341" i="2"/>
  <c r="U3342" i="2"/>
  <c r="T3345" i="2"/>
  <c r="U3346" i="2"/>
  <c r="T3349" i="2"/>
  <c r="U3350" i="2"/>
  <c r="T3353" i="2"/>
  <c r="U3354" i="2"/>
  <c r="T3357" i="2"/>
  <c r="U3358" i="2"/>
  <c r="T3361" i="2"/>
  <c r="U3362" i="2"/>
  <c r="T3365" i="2"/>
  <c r="U3366" i="2"/>
  <c r="T3369" i="2"/>
  <c r="U3370" i="2"/>
  <c r="T3373" i="2"/>
  <c r="U3374" i="2"/>
  <c r="T3377" i="2"/>
  <c r="U3378" i="2"/>
  <c r="T3381" i="2"/>
  <c r="U3382" i="2"/>
  <c r="T3385" i="2"/>
  <c r="U3386" i="2"/>
  <c r="T3389" i="2"/>
  <c r="U3390" i="2"/>
  <c r="T3393" i="2"/>
  <c r="U3394" i="2"/>
  <c r="T3397" i="2"/>
  <c r="U3398" i="2"/>
  <c r="T3401" i="2"/>
  <c r="U3402" i="2"/>
  <c r="T3405" i="2"/>
  <c r="U3406" i="2"/>
  <c r="T3409" i="2"/>
  <c r="U3410" i="2"/>
  <c r="T3413" i="2"/>
  <c r="U3414" i="2"/>
  <c r="T3417" i="2"/>
  <c r="U3418" i="2"/>
  <c r="T3421" i="2"/>
  <c r="U3422" i="2"/>
  <c r="T3425" i="2"/>
  <c r="U3426" i="2"/>
  <c r="T3429" i="2"/>
  <c r="U3430" i="2"/>
  <c r="T3433" i="2"/>
  <c r="U3434" i="2"/>
  <c r="T3437" i="2"/>
  <c r="U3438" i="2"/>
  <c r="T3441" i="2"/>
  <c r="U3442" i="2"/>
  <c r="T3445" i="2"/>
  <c r="U3446" i="2"/>
  <c r="T3449" i="2"/>
  <c r="U3450" i="2"/>
  <c r="T3453" i="2"/>
  <c r="U3454" i="2"/>
  <c r="T3457" i="2"/>
  <c r="U3458" i="2"/>
  <c r="T3461" i="2"/>
  <c r="U3464" i="2"/>
  <c r="U3466" i="2"/>
  <c r="T3468" i="2"/>
  <c r="U3473" i="2"/>
  <c r="T3475" i="2"/>
  <c r="T3477" i="2"/>
  <c r="U3480" i="2"/>
  <c r="U3482" i="2"/>
  <c r="T3484" i="2"/>
  <c r="U3489" i="2"/>
  <c r="T3491" i="2"/>
  <c r="T3493" i="2"/>
  <c r="U3496" i="2"/>
  <c r="U3498" i="2"/>
  <c r="T3500" i="2"/>
  <c r="U3505" i="2"/>
  <c r="T3507" i="2"/>
  <c r="T3509" i="2"/>
  <c r="U3512" i="2"/>
  <c r="U3514" i="2"/>
  <c r="T3516" i="2"/>
  <c r="U3521" i="2"/>
  <c r="T3524" i="2"/>
  <c r="U3529" i="2"/>
  <c r="T3532" i="2"/>
  <c r="U3537" i="2"/>
  <c r="T3540" i="2"/>
  <c r="U3545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T2972" i="2"/>
  <c r="U2973" i="2"/>
  <c r="T2976" i="2"/>
  <c r="U2977" i="2"/>
  <c r="T2980" i="2"/>
  <c r="U2981" i="2"/>
  <c r="T2984" i="2"/>
  <c r="U2985" i="2"/>
  <c r="T2988" i="2"/>
  <c r="U2989" i="2"/>
  <c r="T2992" i="2"/>
  <c r="U2993" i="2"/>
  <c r="T2996" i="2"/>
  <c r="U2997" i="2"/>
  <c r="T3000" i="2"/>
  <c r="U3001" i="2"/>
  <c r="T3004" i="2"/>
  <c r="U3005" i="2"/>
  <c r="T3008" i="2"/>
  <c r="U3009" i="2"/>
  <c r="T3012" i="2"/>
  <c r="U3013" i="2"/>
  <c r="T3016" i="2"/>
  <c r="U3017" i="2"/>
  <c r="T3020" i="2"/>
  <c r="U3021" i="2"/>
  <c r="T3024" i="2"/>
  <c r="U3025" i="2"/>
  <c r="T3028" i="2"/>
  <c r="U3029" i="2"/>
  <c r="T3032" i="2"/>
  <c r="U3033" i="2"/>
  <c r="T3036" i="2"/>
  <c r="U3037" i="2"/>
  <c r="T3040" i="2"/>
  <c r="U3041" i="2"/>
  <c r="T3044" i="2"/>
  <c r="U3045" i="2"/>
  <c r="T3048" i="2"/>
  <c r="U3049" i="2"/>
  <c r="T3052" i="2"/>
  <c r="U3053" i="2"/>
  <c r="T3056" i="2"/>
  <c r="U3057" i="2"/>
  <c r="T3060" i="2"/>
  <c r="U3061" i="2"/>
  <c r="T3064" i="2"/>
  <c r="U3065" i="2"/>
  <c r="T3068" i="2"/>
  <c r="U3069" i="2"/>
  <c r="T3072" i="2"/>
  <c r="U3073" i="2"/>
  <c r="T3076" i="2"/>
  <c r="U3077" i="2"/>
  <c r="T3080" i="2"/>
  <c r="U3081" i="2"/>
  <c r="T3084" i="2"/>
  <c r="U3085" i="2"/>
  <c r="T3088" i="2"/>
  <c r="U3089" i="2"/>
  <c r="T3092" i="2"/>
  <c r="U3093" i="2"/>
  <c r="T3096" i="2"/>
  <c r="U3097" i="2"/>
  <c r="T3100" i="2"/>
  <c r="U3101" i="2"/>
  <c r="T3104" i="2"/>
  <c r="U3105" i="2"/>
  <c r="T3108" i="2"/>
  <c r="U3109" i="2"/>
  <c r="T3112" i="2"/>
  <c r="U3113" i="2"/>
  <c r="T3116" i="2"/>
  <c r="U3117" i="2"/>
  <c r="T3120" i="2"/>
  <c r="U3121" i="2"/>
  <c r="T3124" i="2"/>
  <c r="U3125" i="2"/>
  <c r="T3128" i="2"/>
  <c r="U3129" i="2"/>
  <c r="T3132" i="2"/>
  <c r="U3133" i="2"/>
  <c r="T3136" i="2"/>
  <c r="U3137" i="2"/>
  <c r="T3140" i="2"/>
  <c r="U3141" i="2"/>
  <c r="T3144" i="2"/>
  <c r="U3145" i="2"/>
  <c r="T3148" i="2"/>
  <c r="U3149" i="2"/>
  <c r="T3152" i="2"/>
  <c r="U3153" i="2"/>
  <c r="T3156" i="2"/>
  <c r="U3157" i="2"/>
  <c r="T3160" i="2"/>
  <c r="U3161" i="2"/>
  <c r="T3164" i="2"/>
  <c r="U3165" i="2"/>
  <c r="T3168" i="2"/>
  <c r="U3169" i="2"/>
  <c r="T3172" i="2"/>
  <c r="U3173" i="2"/>
  <c r="T3176" i="2"/>
  <c r="U3177" i="2"/>
  <c r="T3180" i="2"/>
  <c r="U3181" i="2"/>
  <c r="T3184" i="2"/>
  <c r="U3185" i="2"/>
  <c r="T3188" i="2"/>
  <c r="U3189" i="2"/>
  <c r="T3192" i="2"/>
  <c r="U3193" i="2"/>
  <c r="T3196" i="2"/>
  <c r="U3197" i="2"/>
  <c r="T3200" i="2"/>
  <c r="U3201" i="2"/>
  <c r="T3204" i="2"/>
  <c r="U3205" i="2"/>
  <c r="T3208" i="2"/>
  <c r="U3209" i="2"/>
  <c r="T3212" i="2"/>
  <c r="U3213" i="2"/>
  <c r="T3216" i="2"/>
  <c r="U3217" i="2"/>
  <c r="T3220" i="2"/>
  <c r="U3221" i="2"/>
  <c r="T3224" i="2"/>
  <c r="U3225" i="2"/>
  <c r="T3228" i="2"/>
  <c r="U3229" i="2"/>
  <c r="T3232" i="2"/>
  <c r="U3233" i="2"/>
  <c r="T3236" i="2"/>
  <c r="U3237" i="2"/>
  <c r="T3240" i="2"/>
  <c r="U3241" i="2"/>
  <c r="T3244" i="2"/>
  <c r="U3245" i="2"/>
  <c r="T3248" i="2"/>
  <c r="U3249" i="2"/>
  <c r="T3252" i="2"/>
  <c r="U3253" i="2"/>
  <c r="T3256" i="2"/>
  <c r="U3257" i="2"/>
  <c r="T3260" i="2"/>
  <c r="U3261" i="2"/>
  <c r="T3264" i="2"/>
  <c r="U3265" i="2"/>
  <c r="T3268" i="2"/>
  <c r="U3269" i="2"/>
  <c r="T3272" i="2"/>
  <c r="U3273" i="2"/>
  <c r="T3276" i="2"/>
  <c r="U3277" i="2"/>
  <c r="T3280" i="2"/>
  <c r="U3281" i="2"/>
  <c r="T3284" i="2"/>
  <c r="U3285" i="2"/>
  <c r="T3288" i="2"/>
  <c r="U3289" i="2"/>
  <c r="T3292" i="2"/>
  <c r="U3293" i="2"/>
  <c r="T3296" i="2"/>
  <c r="U3297" i="2"/>
  <c r="T3300" i="2"/>
  <c r="U3301" i="2"/>
  <c r="T3304" i="2"/>
  <c r="U3305" i="2"/>
  <c r="T3308" i="2"/>
  <c r="U3309" i="2"/>
  <c r="T3312" i="2"/>
  <c r="U3313" i="2"/>
  <c r="T3316" i="2"/>
  <c r="U3317" i="2"/>
  <c r="T3320" i="2"/>
  <c r="U3321" i="2"/>
  <c r="T3324" i="2"/>
  <c r="U3325" i="2"/>
  <c r="T3328" i="2"/>
  <c r="U3329" i="2"/>
  <c r="T3332" i="2"/>
  <c r="U3333" i="2"/>
  <c r="T3336" i="2"/>
  <c r="U3337" i="2"/>
  <c r="T3340" i="2"/>
  <c r="U3341" i="2"/>
  <c r="T3344" i="2"/>
  <c r="U3345" i="2"/>
  <c r="T3348" i="2"/>
  <c r="U3349" i="2"/>
  <c r="T3352" i="2"/>
  <c r="U3353" i="2"/>
  <c r="T3356" i="2"/>
  <c r="U3357" i="2"/>
  <c r="T3360" i="2"/>
  <c r="U3361" i="2"/>
  <c r="T3364" i="2"/>
  <c r="U3365" i="2"/>
  <c r="T3368" i="2"/>
  <c r="U3369" i="2"/>
  <c r="T3372" i="2"/>
  <c r="U3373" i="2"/>
  <c r="T3376" i="2"/>
  <c r="U3377" i="2"/>
  <c r="T3380" i="2"/>
  <c r="U3381" i="2"/>
  <c r="T3384" i="2"/>
  <c r="U3385" i="2"/>
  <c r="T3388" i="2"/>
  <c r="U3389" i="2"/>
  <c r="T3392" i="2"/>
  <c r="U3393" i="2"/>
  <c r="T3396" i="2"/>
  <c r="U3397" i="2"/>
  <c r="T3400" i="2"/>
  <c r="U3401" i="2"/>
  <c r="T3404" i="2"/>
  <c r="U3405" i="2"/>
  <c r="T3408" i="2"/>
  <c r="U3409" i="2"/>
  <c r="T3412" i="2"/>
  <c r="U3413" i="2"/>
  <c r="T3416" i="2"/>
  <c r="U3417" i="2"/>
  <c r="T3420" i="2"/>
  <c r="U3421" i="2"/>
  <c r="T3424" i="2"/>
  <c r="U3425" i="2"/>
  <c r="T3428" i="2"/>
  <c r="U3429" i="2"/>
  <c r="T3432" i="2"/>
  <c r="U3433" i="2"/>
  <c r="T3436" i="2"/>
  <c r="U3437" i="2"/>
  <c r="T3440" i="2"/>
  <c r="U3441" i="2"/>
  <c r="T3444" i="2"/>
  <c r="U3445" i="2"/>
  <c r="T3448" i="2"/>
  <c r="U3449" i="2"/>
  <c r="T3452" i="2"/>
  <c r="U3453" i="2"/>
  <c r="T3456" i="2"/>
  <c r="U3457" i="2"/>
  <c r="T3460" i="2"/>
  <c r="U3461" i="2"/>
  <c r="T3463" i="2"/>
  <c r="T3465" i="2"/>
  <c r="U3468" i="2"/>
  <c r="U3470" i="2"/>
  <c r="T3472" i="2"/>
  <c r="U3477" i="2"/>
  <c r="T3479" i="2"/>
  <c r="T3481" i="2"/>
  <c r="U3484" i="2"/>
  <c r="U3486" i="2"/>
  <c r="T3488" i="2"/>
  <c r="U3493" i="2"/>
  <c r="T3495" i="2"/>
  <c r="T3497" i="2"/>
  <c r="U3500" i="2"/>
  <c r="U3502" i="2"/>
  <c r="T3504" i="2"/>
  <c r="U3509" i="2"/>
  <c r="T3511" i="2"/>
  <c r="T3513" i="2"/>
  <c r="U3516" i="2"/>
  <c r="T3519" i="2"/>
  <c r="U3524" i="2"/>
  <c r="T3527" i="2"/>
  <c r="U3532" i="2"/>
  <c r="T3535" i="2"/>
  <c r="U3540" i="2"/>
  <c r="T3543" i="2"/>
  <c r="T3462" i="2"/>
  <c r="U3463" i="2"/>
  <c r="T3466" i="2"/>
  <c r="U3467" i="2"/>
  <c r="T3470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5" i="2"/>
  <c r="T3498" i="2"/>
  <c r="U3499" i="2"/>
  <c r="T3502" i="2"/>
  <c r="U3503" i="2"/>
  <c r="T3506" i="2"/>
  <c r="U3507" i="2"/>
  <c r="T3510" i="2"/>
  <c r="U3511" i="2"/>
  <c r="T3514" i="2"/>
  <c r="U3515" i="2"/>
  <c r="T3518" i="2"/>
  <c r="U3519" i="2"/>
  <c r="T3522" i="2"/>
  <c r="U3523" i="2"/>
  <c r="T3526" i="2"/>
  <c r="U3527" i="2"/>
  <c r="T3530" i="2"/>
  <c r="U3531" i="2"/>
  <c r="T3534" i="2"/>
  <c r="U3535" i="2"/>
  <c r="T3538" i="2"/>
  <c r="U3539" i="2"/>
  <c r="T3542" i="2"/>
  <c r="U3543" i="2"/>
  <c r="T3546" i="2"/>
  <c r="U3547" i="2"/>
  <c r="T3550" i="2"/>
  <c r="U3551" i="2"/>
  <c r="T3554" i="2"/>
  <c r="U3555" i="2"/>
  <c r="T3558" i="2"/>
  <c r="U3559" i="2"/>
  <c r="T3562" i="2"/>
  <c r="U3563" i="2"/>
  <c r="T3566" i="2"/>
  <c r="U3567" i="2"/>
  <c r="T3570" i="2"/>
  <c r="U3571" i="2"/>
  <c r="T3574" i="2"/>
  <c r="U3575" i="2"/>
  <c r="T3578" i="2"/>
  <c r="U3579" i="2"/>
  <c r="T3582" i="2"/>
  <c r="U3583" i="2"/>
  <c r="T3586" i="2"/>
  <c r="U3587" i="2"/>
  <c r="T3590" i="2"/>
  <c r="U3591" i="2"/>
  <c r="T3594" i="2"/>
  <c r="U3595" i="2"/>
  <c r="T3598" i="2"/>
  <c r="U3599" i="2"/>
  <c r="T3602" i="2"/>
  <c r="U3603" i="2"/>
  <c r="T3606" i="2"/>
  <c r="U3607" i="2"/>
  <c r="T3610" i="2"/>
  <c r="U3611" i="2"/>
  <c r="T3614" i="2"/>
  <c r="U3615" i="2"/>
  <c r="T3618" i="2"/>
  <c r="U3619" i="2"/>
  <c r="T3622" i="2"/>
  <c r="U3623" i="2"/>
  <c r="T3626" i="2"/>
  <c r="U3627" i="2"/>
  <c r="T3630" i="2"/>
  <c r="U3631" i="2"/>
  <c r="T3634" i="2"/>
  <c r="U3635" i="2"/>
  <c r="T3638" i="2"/>
  <c r="U3639" i="2"/>
  <c r="T3642" i="2"/>
  <c r="U3643" i="2"/>
  <c r="T3646" i="2"/>
  <c r="U3647" i="2"/>
  <c r="T3650" i="2"/>
  <c r="U3651" i="2"/>
  <c r="T3654" i="2"/>
  <c r="U3655" i="2"/>
  <c r="T3658" i="2"/>
  <c r="U3659" i="2"/>
  <c r="T3662" i="2"/>
  <c r="U3663" i="2"/>
  <c r="T3666" i="2"/>
  <c r="U3667" i="2"/>
  <c r="T3669" i="2"/>
  <c r="T3671" i="2"/>
  <c r="U3674" i="2"/>
  <c r="U3676" i="2"/>
  <c r="T3678" i="2"/>
  <c r="U3683" i="2"/>
  <c r="T3685" i="2"/>
  <c r="T3687" i="2"/>
  <c r="U3690" i="2"/>
  <c r="U3692" i="2"/>
  <c r="T3694" i="2"/>
  <c r="U3699" i="2"/>
  <c r="T3701" i="2"/>
  <c r="T3703" i="2"/>
  <c r="U3706" i="2"/>
  <c r="U3708" i="2"/>
  <c r="T3710" i="2"/>
  <c r="U3715" i="2"/>
  <c r="T3717" i="2"/>
  <c r="T3719" i="2"/>
  <c r="U3722" i="2"/>
  <c r="U3724" i="2"/>
  <c r="T3726" i="2"/>
  <c r="U3731" i="2"/>
  <c r="T3733" i="2"/>
  <c r="T3735" i="2"/>
  <c r="U3738" i="2"/>
  <c r="U3740" i="2"/>
  <c r="T3742" i="2"/>
  <c r="U3747" i="2"/>
  <c r="T3750" i="2"/>
  <c r="U3754" i="2"/>
  <c r="T3765" i="2"/>
  <c r="U3770" i="2"/>
  <c r="T3781" i="2"/>
  <c r="U3786" i="2"/>
  <c r="T3797" i="2"/>
  <c r="U3802" i="2"/>
  <c r="T3813" i="2"/>
  <c r="U3831" i="2"/>
  <c r="T3842" i="2"/>
  <c r="U3863" i="2"/>
  <c r="T3874" i="2"/>
  <c r="T3517" i="2"/>
  <c r="U3518" i="2"/>
  <c r="T3521" i="2"/>
  <c r="U3522" i="2"/>
  <c r="T3525" i="2"/>
  <c r="U3526" i="2"/>
  <c r="T3529" i="2"/>
  <c r="U3530" i="2"/>
  <c r="T3533" i="2"/>
  <c r="U3534" i="2"/>
  <c r="T3537" i="2"/>
  <c r="U3538" i="2"/>
  <c r="T3541" i="2"/>
  <c r="U3542" i="2"/>
  <c r="T3545" i="2"/>
  <c r="U3546" i="2"/>
  <c r="T3549" i="2"/>
  <c r="U3550" i="2"/>
  <c r="T3553" i="2"/>
  <c r="U3554" i="2"/>
  <c r="T3557" i="2"/>
  <c r="U3558" i="2"/>
  <c r="T3561" i="2"/>
  <c r="U3562" i="2"/>
  <c r="T3565" i="2"/>
  <c r="U3566" i="2"/>
  <c r="T3569" i="2"/>
  <c r="U3570" i="2"/>
  <c r="T3573" i="2"/>
  <c r="U3574" i="2"/>
  <c r="T3577" i="2"/>
  <c r="U3578" i="2"/>
  <c r="T3581" i="2"/>
  <c r="U3582" i="2"/>
  <c r="T3585" i="2"/>
  <c r="U3586" i="2"/>
  <c r="T3589" i="2"/>
  <c r="U3590" i="2"/>
  <c r="T3593" i="2"/>
  <c r="U3594" i="2"/>
  <c r="T3597" i="2"/>
  <c r="U3598" i="2"/>
  <c r="T3601" i="2"/>
  <c r="U3602" i="2"/>
  <c r="T3605" i="2"/>
  <c r="U3606" i="2"/>
  <c r="T3609" i="2"/>
  <c r="U3610" i="2"/>
  <c r="T3613" i="2"/>
  <c r="U3614" i="2"/>
  <c r="T3617" i="2"/>
  <c r="U3618" i="2"/>
  <c r="T3621" i="2"/>
  <c r="U3622" i="2"/>
  <c r="T3625" i="2"/>
  <c r="U3626" i="2"/>
  <c r="T3629" i="2"/>
  <c r="U3630" i="2"/>
  <c r="T3633" i="2"/>
  <c r="U3634" i="2"/>
  <c r="T3637" i="2"/>
  <c r="U3638" i="2"/>
  <c r="T3641" i="2"/>
  <c r="U3642" i="2"/>
  <c r="T3645" i="2"/>
  <c r="U3646" i="2"/>
  <c r="T3649" i="2"/>
  <c r="U3650" i="2"/>
  <c r="T3653" i="2"/>
  <c r="U3654" i="2"/>
  <c r="T3657" i="2"/>
  <c r="U3658" i="2"/>
  <c r="T3661" i="2"/>
  <c r="U3662" i="2"/>
  <c r="T3665" i="2"/>
  <c r="U3666" i="2"/>
  <c r="U3671" i="2"/>
  <c r="T3673" i="2"/>
  <c r="T3675" i="2"/>
  <c r="U3678" i="2"/>
  <c r="U3680" i="2"/>
  <c r="T3682" i="2"/>
  <c r="U3687" i="2"/>
  <c r="T3689" i="2"/>
  <c r="T3691" i="2"/>
  <c r="U3694" i="2"/>
  <c r="U3696" i="2"/>
  <c r="T3698" i="2"/>
  <c r="U3703" i="2"/>
  <c r="T3705" i="2"/>
  <c r="T3707" i="2"/>
  <c r="U3710" i="2"/>
  <c r="U3712" i="2"/>
  <c r="T3714" i="2"/>
  <c r="U3719" i="2"/>
  <c r="T3721" i="2"/>
  <c r="T3723" i="2"/>
  <c r="U3726" i="2"/>
  <c r="U3728" i="2"/>
  <c r="T3730" i="2"/>
  <c r="U3735" i="2"/>
  <c r="T3737" i="2"/>
  <c r="T3739" i="2"/>
  <c r="U3742" i="2"/>
  <c r="U3744" i="2"/>
  <c r="T3746" i="2"/>
  <c r="U3750" i="2"/>
  <c r="T3761" i="2"/>
  <c r="U3766" i="2"/>
  <c r="T3777" i="2"/>
  <c r="U3782" i="2"/>
  <c r="T3793" i="2"/>
  <c r="U3798" i="2"/>
  <c r="T3809" i="2"/>
  <c r="U3814" i="2"/>
  <c r="U3823" i="2"/>
  <c r="T3834" i="2"/>
  <c r="U3855" i="2"/>
  <c r="T3866" i="2"/>
  <c r="T3548" i="2"/>
  <c r="U3549" i="2"/>
  <c r="T3552" i="2"/>
  <c r="U3553" i="2"/>
  <c r="T3556" i="2"/>
  <c r="U3557" i="2"/>
  <c r="T3560" i="2"/>
  <c r="U3561" i="2"/>
  <c r="T3564" i="2"/>
  <c r="U3565" i="2"/>
  <c r="T3568" i="2"/>
  <c r="U3569" i="2"/>
  <c r="T3572" i="2"/>
  <c r="U3573" i="2"/>
  <c r="T3576" i="2"/>
  <c r="U3577" i="2"/>
  <c r="T3580" i="2"/>
  <c r="U3581" i="2"/>
  <c r="T3584" i="2"/>
  <c r="U3585" i="2"/>
  <c r="T3588" i="2"/>
  <c r="U3589" i="2"/>
  <c r="T3592" i="2"/>
  <c r="U3593" i="2"/>
  <c r="T3596" i="2"/>
  <c r="U3597" i="2"/>
  <c r="T3600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U3668" i="2"/>
  <c r="T3670" i="2"/>
  <c r="U3675" i="2"/>
  <c r="T3677" i="2"/>
  <c r="T3679" i="2"/>
  <c r="U3682" i="2"/>
  <c r="U3684" i="2"/>
  <c r="T3686" i="2"/>
  <c r="U3691" i="2"/>
  <c r="T3693" i="2"/>
  <c r="T3695" i="2"/>
  <c r="U3698" i="2"/>
  <c r="U3700" i="2"/>
  <c r="T3702" i="2"/>
  <c r="U3707" i="2"/>
  <c r="T3709" i="2"/>
  <c r="T3711" i="2"/>
  <c r="U3714" i="2"/>
  <c r="U3716" i="2"/>
  <c r="T3718" i="2"/>
  <c r="U3723" i="2"/>
  <c r="T3725" i="2"/>
  <c r="T3727" i="2"/>
  <c r="U3730" i="2"/>
  <c r="U3732" i="2"/>
  <c r="T3734" i="2"/>
  <c r="U3739" i="2"/>
  <c r="T3741" i="2"/>
  <c r="T3743" i="2"/>
  <c r="U3746" i="2"/>
  <c r="T3757" i="2"/>
  <c r="U3762" i="2"/>
  <c r="T3773" i="2"/>
  <c r="U3778" i="2"/>
  <c r="T3789" i="2"/>
  <c r="U3794" i="2"/>
  <c r="T3805" i="2"/>
  <c r="U3810" i="2"/>
  <c r="T3826" i="2"/>
  <c r="U3847" i="2"/>
  <c r="T3858" i="2"/>
  <c r="U3879" i="2"/>
  <c r="T3547" i="2"/>
  <c r="U3548" i="2"/>
  <c r="T3551" i="2"/>
  <c r="U3552" i="2"/>
  <c r="T3555" i="2"/>
  <c r="U3556" i="2"/>
  <c r="T3559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70" i="2"/>
  <c r="U3672" i="2"/>
  <c r="T3674" i="2"/>
  <c r="U3679" i="2"/>
  <c r="T3681" i="2"/>
  <c r="T3683" i="2"/>
  <c r="U3686" i="2"/>
  <c r="U3688" i="2"/>
  <c r="T3690" i="2"/>
  <c r="U3695" i="2"/>
  <c r="T3697" i="2"/>
  <c r="T3699" i="2"/>
  <c r="U3702" i="2"/>
  <c r="U3704" i="2"/>
  <c r="T3706" i="2"/>
  <c r="U3711" i="2"/>
  <c r="T3713" i="2"/>
  <c r="T3715" i="2"/>
  <c r="U3718" i="2"/>
  <c r="U3720" i="2"/>
  <c r="T3722" i="2"/>
  <c r="U3727" i="2"/>
  <c r="T3729" i="2"/>
  <c r="T3731" i="2"/>
  <c r="U3734" i="2"/>
  <c r="U3736" i="2"/>
  <c r="T3738" i="2"/>
  <c r="U3743" i="2"/>
  <c r="T3745" i="2"/>
  <c r="T3747" i="2"/>
  <c r="T3749" i="2"/>
  <c r="T3753" i="2"/>
  <c r="U3758" i="2"/>
  <c r="T3769" i="2"/>
  <c r="U3774" i="2"/>
  <c r="T3785" i="2"/>
  <c r="U3790" i="2"/>
  <c r="T3801" i="2"/>
  <c r="U3806" i="2"/>
  <c r="T3818" i="2"/>
  <c r="U3839" i="2"/>
  <c r="T3850" i="2"/>
  <c r="U3871" i="2"/>
  <c r="T3882" i="2"/>
  <c r="U3887" i="2"/>
  <c r="T3890" i="2"/>
  <c r="U3895" i="2"/>
  <c r="T3898" i="2"/>
  <c r="U3903" i="2"/>
  <c r="T3906" i="2"/>
  <c r="U3911" i="2"/>
  <c r="T3914" i="2"/>
  <c r="U3919" i="2"/>
  <c r="T3922" i="2"/>
  <c r="U3927" i="2"/>
  <c r="T3930" i="2"/>
  <c r="U3935" i="2"/>
  <c r="T3938" i="2"/>
  <c r="U3943" i="2"/>
  <c r="T3946" i="2"/>
  <c r="T3952" i="2"/>
  <c r="U3957" i="2"/>
  <c r="T3968" i="2"/>
  <c r="U3973" i="2"/>
  <c r="T3984" i="2"/>
  <c r="U3989" i="2"/>
  <c r="T4000" i="2"/>
  <c r="U4005" i="2"/>
  <c r="T4016" i="2"/>
  <c r="U4021" i="2"/>
  <c r="T4032" i="2"/>
  <c r="U4037" i="2"/>
  <c r="T4048" i="2"/>
  <c r="U4053" i="2"/>
  <c r="T4064" i="2"/>
  <c r="U4069" i="2"/>
  <c r="T4080" i="2"/>
  <c r="U4085" i="2"/>
  <c r="T4096" i="2"/>
  <c r="U4101" i="2"/>
  <c r="T4112" i="2"/>
  <c r="U4117" i="2"/>
  <c r="T4128" i="2"/>
  <c r="U4133" i="2"/>
  <c r="T4144" i="2"/>
  <c r="U4149" i="2"/>
  <c r="T4160" i="2"/>
  <c r="U4165" i="2"/>
  <c r="T4176" i="2"/>
  <c r="U4181" i="2"/>
  <c r="T4192" i="2"/>
  <c r="U4197" i="2"/>
  <c r="T4208" i="2"/>
  <c r="U4213" i="2"/>
  <c r="T4224" i="2"/>
  <c r="U4229" i="2"/>
  <c r="T4240" i="2"/>
  <c r="U4245" i="2"/>
  <c r="U4252" i="2"/>
  <c r="T4263" i="2"/>
  <c r="U4284" i="2"/>
  <c r="T4295" i="2"/>
  <c r="U4316" i="2"/>
  <c r="T4327" i="2"/>
  <c r="U4348" i="2"/>
  <c r="T4359" i="2"/>
  <c r="U4380" i="2"/>
  <c r="T4391" i="2"/>
  <c r="U4419" i="2"/>
  <c r="T4462" i="2"/>
  <c r="U4483" i="2"/>
  <c r="T4526" i="2"/>
  <c r="U4547" i="2"/>
  <c r="T4590" i="2"/>
  <c r="U4611" i="2"/>
  <c r="T4735" i="2"/>
  <c r="U4820" i="2"/>
  <c r="T3668" i="2"/>
  <c r="U3669" i="2"/>
  <c r="T3672" i="2"/>
  <c r="U3673" i="2"/>
  <c r="T3676" i="2"/>
  <c r="U3677" i="2"/>
  <c r="T3680" i="2"/>
  <c r="U3681" i="2"/>
  <c r="T3684" i="2"/>
  <c r="U3685" i="2"/>
  <c r="T3688" i="2"/>
  <c r="U3689" i="2"/>
  <c r="T3692" i="2"/>
  <c r="U3693" i="2"/>
  <c r="T3696" i="2"/>
  <c r="U3697" i="2"/>
  <c r="T3700" i="2"/>
  <c r="U3701" i="2"/>
  <c r="T3704" i="2"/>
  <c r="U3705" i="2"/>
  <c r="T3708" i="2"/>
  <c r="U3709" i="2"/>
  <c r="T3712" i="2"/>
  <c r="U3713" i="2"/>
  <c r="T3716" i="2"/>
  <c r="U3717" i="2"/>
  <c r="T3720" i="2"/>
  <c r="U3721" i="2"/>
  <c r="T3724" i="2"/>
  <c r="U3725" i="2"/>
  <c r="T3728" i="2"/>
  <c r="U3729" i="2"/>
  <c r="T3732" i="2"/>
  <c r="U3733" i="2"/>
  <c r="T3736" i="2"/>
  <c r="U3737" i="2"/>
  <c r="T3740" i="2"/>
  <c r="U3741" i="2"/>
  <c r="T3744" i="2"/>
  <c r="U3745" i="2"/>
  <c r="T3748" i="2"/>
  <c r="U3749" i="2"/>
  <c r="T3752" i="2"/>
  <c r="U3753" i="2"/>
  <c r="T3756" i="2"/>
  <c r="U3757" i="2"/>
  <c r="T3760" i="2"/>
  <c r="U3761" i="2"/>
  <c r="T3764" i="2"/>
  <c r="U3765" i="2"/>
  <c r="T3768" i="2"/>
  <c r="U3769" i="2"/>
  <c r="T3772" i="2"/>
  <c r="U3773" i="2"/>
  <c r="T3776" i="2"/>
  <c r="U3777" i="2"/>
  <c r="T3780" i="2"/>
  <c r="U3781" i="2"/>
  <c r="T3784" i="2"/>
  <c r="U3785" i="2"/>
  <c r="T3788" i="2"/>
  <c r="U3789" i="2"/>
  <c r="T3792" i="2"/>
  <c r="U3793" i="2"/>
  <c r="T3796" i="2"/>
  <c r="U3797" i="2"/>
  <c r="T3800" i="2"/>
  <c r="U3801" i="2"/>
  <c r="T3804" i="2"/>
  <c r="U3805" i="2"/>
  <c r="T3808" i="2"/>
  <c r="U3809" i="2"/>
  <c r="T3812" i="2"/>
  <c r="U3813" i="2"/>
  <c r="T3816" i="2"/>
  <c r="U3821" i="2"/>
  <c r="T3824" i="2"/>
  <c r="U3829" i="2"/>
  <c r="T3832" i="2"/>
  <c r="U3837" i="2"/>
  <c r="T3840" i="2"/>
  <c r="U3845" i="2"/>
  <c r="T3848" i="2"/>
  <c r="U3853" i="2"/>
  <c r="T3856" i="2"/>
  <c r="U3861" i="2"/>
  <c r="T3864" i="2"/>
  <c r="U3869" i="2"/>
  <c r="T3872" i="2"/>
  <c r="U3877" i="2"/>
  <c r="T3880" i="2"/>
  <c r="U3885" i="2"/>
  <c r="T3888" i="2"/>
  <c r="U3893" i="2"/>
  <c r="T3896" i="2"/>
  <c r="U3901" i="2"/>
  <c r="T3904" i="2"/>
  <c r="U3909" i="2"/>
  <c r="T3912" i="2"/>
  <c r="U3917" i="2"/>
  <c r="T3920" i="2"/>
  <c r="U3925" i="2"/>
  <c r="T3928" i="2"/>
  <c r="U3933" i="2"/>
  <c r="T3936" i="2"/>
  <c r="U3941" i="2"/>
  <c r="T3944" i="2"/>
  <c r="U3949" i="2"/>
  <c r="U3953" i="2"/>
  <c r="T3964" i="2"/>
  <c r="U3969" i="2"/>
  <c r="T3980" i="2"/>
  <c r="U3985" i="2"/>
  <c r="T3996" i="2"/>
  <c r="U4001" i="2"/>
  <c r="T4012" i="2"/>
  <c r="U4017" i="2"/>
  <c r="T4028" i="2"/>
  <c r="U4033" i="2"/>
  <c r="T4044" i="2"/>
  <c r="U4049" i="2"/>
  <c r="T4060" i="2"/>
  <c r="U4065" i="2"/>
  <c r="T4076" i="2"/>
  <c r="U4081" i="2"/>
  <c r="T4092" i="2"/>
  <c r="U4097" i="2"/>
  <c r="T4108" i="2"/>
  <c r="U4113" i="2"/>
  <c r="T4124" i="2"/>
  <c r="U4129" i="2"/>
  <c r="T4140" i="2"/>
  <c r="U4145" i="2"/>
  <c r="T4156" i="2"/>
  <c r="U4161" i="2"/>
  <c r="T4172" i="2"/>
  <c r="U4177" i="2"/>
  <c r="T4188" i="2"/>
  <c r="U4193" i="2"/>
  <c r="T4204" i="2"/>
  <c r="U4209" i="2"/>
  <c r="T4220" i="2"/>
  <c r="U4225" i="2"/>
  <c r="T4236" i="2"/>
  <c r="U4241" i="2"/>
  <c r="T4255" i="2"/>
  <c r="U4276" i="2"/>
  <c r="T4287" i="2"/>
  <c r="U4308" i="2"/>
  <c r="T4319" i="2"/>
  <c r="U4340" i="2"/>
  <c r="T4351" i="2"/>
  <c r="U4372" i="2"/>
  <c r="T4383" i="2"/>
  <c r="U4404" i="2"/>
  <c r="T4446" i="2"/>
  <c r="U4467" i="2"/>
  <c r="T4510" i="2"/>
  <c r="U4531" i="2"/>
  <c r="T4574" i="2"/>
  <c r="U4595" i="2"/>
  <c r="U4617" i="2"/>
  <c r="T4671" i="2"/>
  <c r="U4756" i="2"/>
  <c r="T486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9" i="2"/>
  <c r="T3822" i="2"/>
  <c r="U3827" i="2"/>
  <c r="T3830" i="2"/>
  <c r="U3835" i="2"/>
  <c r="T3838" i="2"/>
  <c r="U3843" i="2"/>
  <c r="T3846" i="2"/>
  <c r="U3851" i="2"/>
  <c r="T3854" i="2"/>
  <c r="U3859" i="2"/>
  <c r="T3862" i="2"/>
  <c r="U3867" i="2"/>
  <c r="T3870" i="2"/>
  <c r="U3875" i="2"/>
  <c r="T3878" i="2"/>
  <c r="U3883" i="2"/>
  <c r="T3886" i="2"/>
  <c r="U3891" i="2"/>
  <c r="T3894" i="2"/>
  <c r="U3899" i="2"/>
  <c r="T3902" i="2"/>
  <c r="U3907" i="2"/>
  <c r="T3910" i="2"/>
  <c r="U3915" i="2"/>
  <c r="T3918" i="2"/>
  <c r="U3923" i="2"/>
  <c r="T3926" i="2"/>
  <c r="U3931" i="2"/>
  <c r="T3934" i="2"/>
  <c r="U3939" i="2"/>
  <c r="T3942" i="2"/>
  <c r="U3947" i="2"/>
  <c r="T3950" i="2"/>
  <c r="T3960" i="2"/>
  <c r="U3965" i="2"/>
  <c r="T3976" i="2"/>
  <c r="U3981" i="2"/>
  <c r="T3992" i="2"/>
  <c r="U3997" i="2"/>
  <c r="T4008" i="2"/>
  <c r="U4013" i="2"/>
  <c r="T4024" i="2"/>
  <c r="U4029" i="2"/>
  <c r="T4040" i="2"/>
  <c r="U4045" i="2"/>
  <c r="T4056" i="2"/>
  <c r="U4061" i="2"/>
  <c r="T4072" i="2"/>
  <c r="U4077" i="2"/>
  <c r="T4088" i="2"/>
  <c r="U4093" i="2"/>
  <c r="T4104" i="2"/>
  <c r="U4109" i="2"/>
  <c r="T4120" i="2"/>
  <c r="U4125" i="2"/>
  <c r="T4136" i="2"/>
  <c r="U4141" i="2"/>
  <c r="T4152" i="2"/>
  <c r="U4157" i="2"/>
  <c r="T4168" i="2"/>
  <c r="U4173" i="2"/>
  <c r="T4184" i="2"/>
  <c r="U4189" i="2"/>
  <c r="T4200" i="2"/>
  <c r="U4205" i="2"/>
  <c r="T4216" i="2"/>
  <c r="U4221" i="2"/>
  <c r="T4232" i="2"/>
  <c r="U4237" i="2"/>
  <c r="T4248" i="2"/>
  <c r="U4268" i="2"/>
  <c r="T4279" i="2"/>
  <c r="U4300" i="2"/>
  <c r="T4311" i="2"/>
  <c r="U4332" i="2"/>
  <c r="T4343" i="2"/>
  <c r="U4364" i="2"/>
  <c r="T4375" i="2"/>
  <c r="U4396" i="2"/>
  <c r="T4430" i="2"/>
  <c r="U4451" i="2"/>
  <c r="T4494" i="2"/>
  <c r="U4515" i="2"/>
  <c r="T4558" i="2"/>
  <c r="U4579" i="2"/>
  <c r="U4624" i="2"/>
  <c r="U4692" i="2"/>
  <c r="U4952" i="2"/>
  <c r="U3751" i="2"/>
  <c r="T3754" i="2"/>
  <c r="U3755" i="2"/>
  <c r="T3758" i="2"/>
  <c r="U3759" i="2"/>
  <c r="T3762" i="2"/>
  <c r="U3763" i="2"/>
  <c r="T3766" i="2"/>
  <c r="U3767" i="2"/>
  <c r="T3770" i="2"/>
  <c r="U3771" i="2"/>
  <c r="T3774" i="2"/>
  <c r="U3775" i="2"/>
  <c r="T3778" i="2"/>
  <c r="U3779" i="2"/>
  <c r="T3782" i="2"/>
  <c r="U3783" i="2"/>
  <c r="T3786" i="2"/>
  <c r="U3787" i="2"/>
  <c r="T3790" i="2"/>
  <c r="U3791" i="2"/>
  <c r="T3794" i="2"/>
  <c r="U3795" i="2"/>
  <c r="T3798" i="2"/>
  <c r="U3799" i="2"/>
  <c r="T3802" i="2"/>
  <c r="U3803" i="2"/>
  <c r="T3806" i="2"/>
  <c r="U3807" i="2"/>
  <c r="T3810" i="2"/>
  <c r="U3811" i="2"/>
  <c r="T3814" i="2"/>
  <c r="U3815" i="2"/>
  <c r="U3817" i="2"/>
  <c r="T3820" i="2"/>
  <c r="U3825" i="2"/>
  <c r="T3828" i="2"/>
  <c r="U3833" i="2"/>
  <c r="T3836" i="2"/>
  <c r="U3841" i="2"/>
  <c r="T3844" i="2"/>
  <c r="U3849" i="2"/>
  <c r="T3852" i="2"/>
  <c r="U3857" i="2"/>
  <c r="T3860" i="2"/>
  <c r="U3865" i="2"/>
  <c r="T3868" i="2"/>
  <c r="U3873" i="2"/>
  <c r="T3876" i="2"/>
  <c r="U3881" i="2"/>
  <c r="T3884" i="2"/>
  <c r="U3889" i="2"/>
  <c r="T3892" i="2"/>
  <c r="U3897" i="2"/>
  <c r="T3900" i="2"/>
  <c r="U3905" i="2"/>
  <c r="T3908" i="2"/>
  <c r="U3913" i="2"/>
  <c r="T3916" i="2"/>
  <c r="U3921" i="2"/>
  <c r="T3924" i="2"/>
  <c r="U3929" i="2"/>
  <c r="T3932" i="2"/>
  <c r="U3937" i="2"/>
  <c r="T3940" i="2"/>
  <c r="U3945" i="2"/>
  <c r="T3948" i="2"/>
  <c r="T3956" i="2"/>
  <c r="U3961" i="2"/>
  <c r="T3972" i="2"/>
  <c r="U3977" i="2"/>
  <c r="T3988" i="2"/>
  <c r="U3993" i="2"/>
  <c r="T4004" i="2"/>
  <c r="U4009" i="2"/>
  <c r="T4020" i="2"/>
  <c r="U4025" i="2"/>
  <c r="T4036" i="2"/>
  <c r="U4041" i="2"/>
  <c r="T4052" i="2"/>
  <c r="U4057" i="2"/>
  <c r="T4068" i="2"/>
  <c r="U4073" i="2"/>
  <c r="T4084" i="2"/>
  <c r="U4089" i="2"/>
  <c r="T4100" i="2"/>
  <c r="U4105" i="2"/>
  <c r="T4116" i="2"/>
  <c r="U4121" i="2"/>
  <c r="T4132" i="2"/>
  <c r="U4137" i="2"/>
  <c r="T4148" i="2"/>
  <c r="U4153" i="2"/>
  <c r="T4164" i="2"/>
  <c r="U4169" i="2"/>
  <c r="T4180" i="2"/>
  <c r="U4185" i="2"/>
  <c r="T4196" i="2"/>
  <c r="U4201" i="2"/>
  <c r="T4212" i="2"/>
  <c r="U4217" i="2"/>
  <c r="T4228" i="2"/>
  <c r="U4233" i="2"/>
  <c r="T4244" i="2"/>
  <c r="U4260" i="2"/>
  <c r="T4271" i="2"/>
  <c r="U4292" i="2"/>
  <c r="T4303" i="2"/>
  <c r="U4324" i="2"/>
  <c r="T4335" i="2"/>
  <c r="U4356" i="2"/>
  <c r="T4367" i="2"/>
  <c r="U4388" i="2"/>
  <c r="T4399" i="2"/>
  <c r="T4414" i="2"/>
  <c r="U4435" i="2"/>
  <c r="T4478" i="2"/>
  <c r="U4499" i="2"/>
  <c r="T4542" i="2"/>
  <c r="U4563" i="2"/>
  <c r="T4606" i="2"/>
  <c r="T4799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U4040" i="2"/>
  <c r="T4043" i="2"/>
  <c r="U4044" i="2"/>
  <c r="T4047" i="2"/>
  <c r="U4048" i="2"/>
  <c r="T4051" i="2"/>
  <c r="U4052" i="2"/>
  <c r="T4055" i="2"/>
  <c r="U4056" i="2"/>
  <c r="T4059" i="2"/>
  <c r="U4060" i="2"/>
  <c r="T4063" i="2"/>
  <c r="U4064" i="2"/>
  <c r="T4067" i="2"/>
  <c r="U4068" i="2"/>
  <c r="T4071" i="2"/>
  <c r="U4072" i="2"/>
  <c r="T4075" i="2"/>
  <c r="U4076" i="2"/>
  <c r="T4079" i="2"/>
  <c r="U4080" i="2"/>
  <c r="T4083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0" i="2"/>
  <c r="U4255" i="2"/>
  <c r="T4258" i="2"/>
  <c r="U4263" i="2"/>
  <c r="T4266" i="2"/>
  <c r="U4271" i="2"/>
  <c r="T4274" i="2"/>
  <c r="U4279" i="2"/>
  <c r="T4282" i="2"/>
  <c r="U4287" i="2"/>
  <c r="T4290" i="2"/>
  <c r="U4295" i="2"/>
  <c r="T4298" i="2"/>
  <c r="U4303" i="2"/>
  <c r="T4306" i="2"/>
  <c r="U4311" i="2"/>
  <c r="T4314" i="2"/>
  <c r="U4319" i="2"/>
  <c r="T4322" i="2"/>
  <c r="U4327" i="2"/>
  <c r="T4330" i="2"/>
  <c r="U4335" i="2"/>
  <c r="T4338" i="2"/>
  <c r="U4343" i="2"/>
  <c r="T4346" i="2"/>
  <c r="U4351" i="2"/>
  <c r="T4354" i="2"/>
  <c r="U4359" i="2"/>
  <c r="T4362" i="2"/>
  <c r="U4367" i="2"/>
  <c r="T4370" i="2"/>
  <c r="U4375" i="2"/>
  <c r="T4378" i="2"/>
  <c r="U4383" i="2"/>
  <c r="T4386" i="2"/>
  <c r="U4391" i="2"/>
  <c r="T4394" i="2"/>
  <c r="U4399" i="2"/>
  <c r="T4402" i="2"/>
  <c r="T4410" i="2"/>
  <c r="U4415" i="2"/>
  <c r="T4426" i="2"/>
  <c r="U4431" i="2"/>
  <c r="T4442" i="2"/>
  <c r="U4447" i="2"/>
  <c r="T4458" i="2"/>
  <c r="U4463" i="2"/>
  <c r="T4474" i="2"/>
  <c r="U4479" i="2"/>
  <c r="T4490" i="2"/>
  <c r="U4495" i="2"/>
  <c r="T4506" i="2"/>
  <c r="U4511" i="2"/>
  <c r="T4522" i="2"/>
  <c r="U4527" i="2"/>
  <c r="T4538" i="2"/>
  <c r="U4543" i="2"/>
  <c r="T4554" i="2"/>
  <c r="U4559" i="2"/>
  <c r="T4570" i="2"/>
  <c r="U4575" i="2"/>
  <c r="T4586" i="2"/>
  <c r="U4591" i="2"/>
  <c r="T4602" i="2"/>
  <c r="U4607" i="2"/>
  <c r="T4619" i="2"/>
  <c r="U4626" i="2"/>
  <c r="T4655" i="2"/>
  <c r="U4676" i="2"/>
  <c r="T4719" i="2"/>
  <c r="U4740" i="2"/>
  <c r="T4783" i="2"/>
  <c r="U4804" i="2"/>
  <c r="U4888" i="2"/>
  <c r="T5059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39" i="2"/>
  <c r="T4042" i="2"/>
  <c r="U4043" i="2"/>
  <c r="T4046" i="2"/>
  <c r="U4047" i="2"/>
  <c r="T4050" i="2"/>
  <c r="U4051" i="2"/>
  <c r="T4054" i="2"/>
  <c r="U4055" i="2"/>
  <c r="T4058" i="2"/>
  <c r="U4059" i="2"/>
  <c r="T4062" i="2"/>
  <c r="U4063" i="2"/>
  <c r="T4066" i="2"/>
  <c r="U4067" i="2"/>
  <c r="T4070" i="2"/>
  <c r="U4071" i="2"/>
  <c r="T4074" i="2"/>
  <c r="U4075" i="2"/>
  <c r="T4078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1" i="2"/>
  <c r="U4256" i="2"/>
  <c r="T4259" i="2"/>
  <c r="U4264" i="2"/>
  <c r="T4267" i="2"/>
  <c r="U4272" i="2"/>
  <c r="T4275" i="2"/>
  <c r="U4280" i="2"/>
  <c r="T4283" i="2"/>
  <c r="U4288" i="2"/>
  <c r="T4291" i="2"/>
  <c r="U4296" i="2"/>
  <c r="T4299" i="2"/>
  <c r="U4304" i="2"/>
  <c r="T4307" i="2"/>
  <c r="U4312" i="2"/>
  <c r="T4315" i="2"/>
  <c r="U4320" i="2"/>
  <c r="T4323" i="2"/>
  <c r="U4328" i="2"/>
  <c r="T4331" i="2"/>
  <c r="U4336" i="2"/>
  <c r="T4339" i="2"/>
  <c r="U4344" i="2"/>
  <c r="T4347" i="2"/>
  <c r="U4352" i="2"/>
  <c r="T4355" i="2"/>
  <c r="U4360" i="2"/>
  <c r="T4363" i="2"/>
  <c r="U4368" i="2"/>
  <c r="T4371" i="2"/>
  <c r="U4376" i="2"/>
  <c r="T4379" i="2"/>
  <c r="U4384" i="2"/>
  <c r="T4387" i="2"/>
  <c r="U4392" i="2"/>
  <c r="T4395" i="2"/>
  <c r="U4400" i="2"/>
  <c r="T4403" i="2"/>
  <c r="T4406" i="2"/>
  <c r="U4411" i="2"/>
  <c r="T4422" i="2"/>
  <c r="U4427" i="2"/>
  <c r="T4438" i="2"/>
  <c r="U4443" i="2"/>
  <c r="T4454" i="2"/>
  <c r="U4459" i="2"/>
  <c r="T4470" i="2"/>
  <c r="U4475" i="2"/>
  <c r="T4486" i="2"/>
  <c r="U4491" i="2"/>
  <c r="T4502" i="2"/>
  <c r="U4507" i="2"/>
  <c r="T4518" i="2"/>
  <c r="U4523" i="2"/>
  <c r="T4534" i="2"/>
  <c r="U4539" i="2"/>
  <c r="T4550" i="2"/>
  <c r="U4555" i="2"/>
  <c r="T4566" i="2"/>
  <c r="U4571" i="2"/>
  <c r="T4582" i="2"/>
  <c r="U4587" i="2"/>
  <c r="T4598" i="2"/>
  <c r="U4603" i="2"/>
  <c r="T4614" i="2"/>
  <c r="T4621" i="2"/>
  <c r="T4628" i="2"/>
  <c r="T4639" i="2"/>
  <c r="U4660" i="2"/>
  <c r="T4703" i="2"/>
  <c r="U4724" i="2"/>
  <c r="T4767" i="2"/>
  <c r="U4788" i="2"/>
  <c r="T4831" i="2"/>
  <c r="T4995" i="2"/>
  <c r="T3817" i="2"/>
  <c r="U3818" i="2"/>
  <c r="T3821" i="2"/>
  <c r="U3822" i="2"/>
  <c r="T3825" i="2"/>
  <c r="U3826" i="2"/>
  <c r="T3829" i="2"/>
  <c r="U3830" i="2"/>
  <c r="T3833" i="2"/>
  <c r="U3834" i="2"/>
  <c r="T3837" i="2"/>
  <c r="U3838" i="2"/>
  <c r="T3841" i="2"/>
  <c r="U3842" i="2"/>
  <c r="T3845" i="2"/>
  <c r="U3846" i="2"/>
  <c r="T3849" i="2"/>
  <c r="U3850" i="2"/>
  <c r="T3853" i="2"/>
  <c r="U3854" i="2"/>
  <c r="T3857" i="2"/>
  <c r="U3858" i="2"/>
  <c r="T3861" i="2"/>
  <c r="U3862" i="2"/>
  <c r="T3865" i="2"/>
  <c r="U3866" i="2"/>
  <c r="T3869" i="2"/>
  <c r="U3870" i="2"/>
  <c r="T3873" i="2"/>
  <c r="U3874" i="2"/>
  <c r="T3877" i="2"/>
  <c r="U3878" i="2"/>
  <c r="T3881" i="2"/>
  <c r="U3882" i="2"/>
  <c r="T3885" i="2"/>
  <c r="U3886" i="2"/>
  <c r="T3889" i="2"/>
  <c r="U3890" i="2"/>
  <c r="T3893" i="2"/>
  <c r="U3894" i="2"/>
  <c r="T3897" i="2"/>
  <c r="U3898" i="2"/>
  <c r="T3901" i="2"/>
  <c r="U3902" i="2"/>
  <c r="T3905" i="2"/>
  <c r="U3906" i="2"/>
  <c r="T3909" i="2"/>
  <c r="U3910" i="2"/>
  <c r="T3913" i="2"/>
  <c r="U3914" i="2"/>
  <c r="T3917" i="2"/>
  <c r="U3918" i="2"/>
  <c r="T3921" i="2"/>
  <c r="U3922" i="2"/>
  <c r="T3925" i="2"/>
  <c r="U3926" i="2"/>
  <c r="T3929" i="2"/>
  <c r="U3930" i="2"/>
  <c r="T3933" i="2"/>
  <c r="U3934" i="2"/>
  <c r="T3937" i="2"/>
  <c r="U3938" i="2"/>
  <c r="T3941" i="2"/>
  <c r="U3942" i="2"/>
  <c r="T3945" i="2"/>
  <c r="U3946" i="2"/>
  <c r="T3949" i="2"/>
  <c r="U3950" i="2"/>
  <c r="T3953" i="2"/>
  <c r="U3954" i="2"/>
  <c r="T3957" i="2"/>
  <c r="U3958" i="2"/>
  <c r="T3961" i="2"/>
  <c r="U3962" i="2"/>
  <c r="T3965" i="2"/>
  <c r="U3966" i="2"/>
  <c r="T3969" i="2"/>
  <c r="U3970" i="2"/>
  <c r="T3973" i="2"/>
  <c r="U3974" i="2"/>
  <c r="T3977" i="2"/>
  <c r="U3978" i="2"/>
  <c r="T3981" i="2"/>
  <c r="U3982" i="2"/>
  <c r="T3985" i="2"/>
  <c r="U3986" i="2"/>
  <c r="T3989" i="2"/>
  <c r="U3990" i="2"/>
  <c r="T3993" i="2"/>
  <c r="U3994" i="2"/>
  <c r="T3997" i="2"/>
  <c r="U3998" i="2"/>
  <c r="T4001" i="2"/>
  <c r="U4002" i="2"/>
  <c r="T4005" i="2"/>
  <c r="U4006" i="2"/>
  <c r="T4009" i="2"/>
  <c r="U4010" i="2"/>
  <c r="T4013" i="2"/>
  <c r="U4014" i="2"/>
  <c r="T4017" i="2"/>
  <c r="U4018" i="2"/>
  <c r="T4021" i="2"/>
  <c r="U4022" i="2"/>
  <c r="T4025" i="2"/>
  <c r="U4026" i="2"/>
  <c r="T4029" i="2"/>
  <c r="U4030" i="2"/>
  <c r="T4033" i="2"/>
  <c r="U4034" i="2"/>
  <c r="T4037" i="2"/>
  <c r="U4038" i="2"/>
  <c r="T4041" i="2"/>
  <c r="U4042" i="2"/>
  <c r="T4045" i="2"/>
  <c r="U4046" i="2"/>
  <c r="T4049" i="2"/>
  <c r="U4050" i="2"/>
  <c r="T4053" i="2"/>
  <c r="U4054" i="2"/>
  <c r="T4057" i="2"/>
  <c r="U4058" i="2"/>
  <c r="T4061" i="2"/>
  <c r="U4062" i="2"/>
  <c r="T4065" i="2"/>
  <c r="U4066" i="2"/>
  <c r="T4069" i="2"/>
  <c r="U4070" i="2"/>
  <c r="T4073" i="2"/>
  <c r="U4074" i="2"/>
  <c r="T4077" i="2"/>
  <c r="U4078" i="2"/>
  <c r="T4081" i="2"/>
  <c r="U4082" i="2"/>
  <c r="T4085" i="2"/>
  <c r="U4086" i="2"/>
  <c r="T4089" i="2"/>
  <c r="U4090" i="2"/>
  <c r="T4093" i="2"/>
  <c r="U4094" i="2"/>
  <c r="T4097" i="2"/>
  <c r="U4098" i="2"/>
  <c r="T4101" i="2"/>
  <c r="U4102" i="2"/>
  <c r="T4105" i="2"/>
  <c r="U4106" i="2"/>
  <c r="T4109" i="2"/>
  <c r="U4110" i="2"/>
  <c r="T4113" i="2"/>
  <c r="U4114" i="2"/>
  <c r="T4117" i="2"/>
  <c r="U4118" i="2"/>
  <c r="T4121" i="2"/>
  <c r="U4122" i="2"/>
  <c r="T4125" i="2"/>
  <c r="U4126" i="2"/>
  <c r="T4129" i="2"/>
  <c r="U4130" i="2"/>
  <c r="T4133" i="2"/>
  <c r="U4134" i="2"/>
  <c r="T4137" i="2"/>
  <c r="U4138" i="2"/>
  <c r="T4141" i="2"/>
  <c r="U4142" i="2"/>
  <c r="T4145" i="2"/>
  <c r="U4146" i="2"/>
  <c r="T4149" i="2"/>
  <c r="U4150" i="2"/>
  <c r="T4153" i="2"/>
  <c r="U4154" i="2"/>
  <c r="T4157" i="2"/>
  <c r="U4158" i="2"/>
  <c r="T4161" i="2"/>
  <c r="U4162" i="2"/>
  <c r="T4165" i="2"/>
  <c r="U4166" i="2"/>
  <c r="T4169" i="2"/>
  <c r="U4170" i="2"/>
  <c r="T4173" i="2"/>
  <c r="U4174" i="2"/>
  <c r="T4177" i="2"/>
  <c r="U4178" i="2"/>
  <c r="T4181" i="2"/>
  <c r="U4182" i="2"/>
  <c r="T4185" i="2"/>
  <c r="U4186" i="2"/>
  <c r="T4189" i="2"/>
  <c r="U4190" i="2"/>
  <c r="T4193" i="2"/>
  <c r="U4194" i="2"/>
  <c r="T4197" i="2"/>
  <c r="U4198" i="2"/>
  <c r="T4201" i="2"/>
  <c r="U4202" i="2"/>
  <c r="T4205" i="2"/>
  <c r="U4206" i="2"/>
  <c r="T4209" i="2"/>
  <c r="U4210" i="2"/>
  <c r="T4213" i="2"/>
  <c r="U4214" i="2"/>
  <c r="T4217" i="2"/>
  <c r="U4218" i="2"/>
  <c r="T4221" i="2"/>
  <c r="U4222" i="2"/>
  <c r="T4225" i="2"/>
  <c r="U4226" i="2"/>
  <c r="T4229" i="2"/>
  <c r="U4230" i="2"/>
  <c r="T4233" i="2"/>
  <c r="U4234" i="2"/>
  <c r="T4237" i="2"/>
  <c r="U4238" i="2"/>
  <c r="T4241" i="2"/>
  <c r="U4242" i="2"/>
  <c r="T4245" i="2"/>
  <c r="U4246" i="2"/>
  <c r="T4249" i="2"/>
  <c r="U4251" i="2"/>
  <c r="T4254" i="2"/>
  <c r="U4259" i="2"/>
  <c r="T4262" i="2"/>
  <c r="U4267" i="2"/>
  <c r="T4270" i="2"/>
  <c r="U4275" i="2"/>
  <c r="T4278" i="2"/>
  <c r="U4283" i="2"/>
  <c r="T4286" i="2"/>
  <c r="U4291" i="2"/>
  <c r="T4294" i="2"/>
  <c r="U4299" i="2"/>
  <c r="T4302" i="2"/>
  <c r="U4307" i="2"/>
  <c r="T4310" i="2"/>
  <c r="U4315" i="2"/>
  <c r="T4318" i="2"/>
  <c r="U4323" i="2"/>
  <c r="T4326" i="2"/>
  <c r="U4331" i="2"/>
  <c r="T4334" i="2"/>
  <c r="U4339" i="2"/>
  <c r="T4342" i="2"/>
  <c r="U4347" i="2"/>
  <c r="T4350" i="2"/>
  <c r="U4355" i="2"/>
  <c r="T4358" i="2"/>
  <c r="U4363" i="2"/>
  <c r="T4366" i="2"/>
  <c r="U4371" i="2"/>
  <c r="T4374" i="2"/>
  <c r="U4379" i="2"/>
  <c r="T4382" i="2"/>
  <c r="U4387" i="2"/>
  <c r="T4390" i="2"/>
  <c r="U4395" i="2"/>
  <c r="T4398" i="2"/>
  <c r="U4403" i="2"/>
  <c r="U4407" i="2"/>
  <c r="T4418" i="2"/>
  <c r="U4423" i="2"/>
  <c r="T4434" i="2"/>
  <c r="U4439" i="2"/>
  <c r="T4450" i="2"/>
  <c r="U4455" i="2"/>
  <c r="T4466" i="2"/>
  <c r="U4471" i="2"/>
  <c r="T4482" i="2"/>
  <c r="U4487" i="2"/>
  <c r="T4498" i="2"/>
  <c r="U4503" i="2"/>
  <c r="T4514" i="2"/>
  <c r="U4519" i="2"/>
  <c r="T4530" i="2"/>
  <c r="U4535" i="2"/>
  <c r="T4546" i="2"/>
  <c r="U4551" i="2"/>
  <c r="T4562" i="2"/>
  <c r="U4567" i="2"/>
  <c r="T4578" i="2"/>
  <c r="U4583" i="2"/>
  <c r="T4594" i="2"/>
  <c r="U4599" i="2"/>
  <c r="T4610" i="2"/>
  <c r="U4644" i="2"/>
  <c r="T4687" i="2"/>
  <c r="U4708" i="2"/>
  <c r="T4751" i="2"/>
  <c r="U4772" i="2"/>
  <c r="T4815" i="2"/>
  <c r="T4931" i="2"/>
  <c r="U5016" i="2"/>
  <c r="U5133" i="2"/>
  <c r="U4250" i="2"/>
  <c r="T4253" i="2"/>
  <c r="U4254" i="2"/>
  <c r="T4257" i="2"/>
  <c r="U4258" i="2"/>
  <c r="T4261" i="2"/>
  <c r="U4262" i="2"/>
  <c r="T4265" i="2"/>
  <c r="U4266" i="2"/>
  <c r="T4269" i="2"/>
  <c r="U4270" i="2"/>
  <c r="T4273" i="2"/>
  <c r="U4274" i="2"/>
  <c r="T4277" i="2"/>
  <c r="U4278" i="2"/>
  <c r="T4281" i="2"/>
  <c r="U4282" i="2"/>
  <c r="T4285" i="2"/>
  <c r="U4286" i="2"/>
  <c r="T4289" i="2"/>
  <c r="U4290" i="2"/>
  <c r="T4293" i="2"/>
  <c r="U4294" i="2"/>
  <c r="T4297" i="2"/>
  <c r="U4298" i="2"/>
  <c r="T4301" i="2"/>
  <c r="U4302" i="2"/>
  <c r="T4305" i="2"/>
  <c r="U4306" i="2"/>
  <c r="T4309" i="2"/>
  <c r="U4310" i="2"/>
  <c r="T4313" i="2"/>
  <c r="U4314" i="2"/>
  <c r="T4317" i="2"/>
  <c r="U4318" i="2"/>
  <c r="T4321" i="2"/>
  <c r="U4322" i="2"/>
  <c r="T4325" i="2"/>
  <c r="U4326" i="2"/>
  <c r="T4329" i="2"/>
  <c r="U4330" i="2"/>
  <c r="T4333" i="2"/>
  <c r="U4334" i="2"/>
  <c r="T4337" i="2"/>
  <c r="U4338" i="2"/>
  <c r="T4341" i="2"/>
  <c r="U4342" i="2"/>
  <c r="T4345" i="2"/>
  <c r="U4346" i="2"/>
  <c r="T4349" i="2"/>
  <c r="U4350" i="2"/>
  <c r="T4353" i="2"/>
  <c r="U4354" i="2"/>
  <c r="T4357" i="2"/>
  <c r="U4358" i="2"/>
  <c r="T4361" i="2"/>
  <c r="U4362" i="2"/>
  <c r="T4365" i="2"/>
  <c r="U4366" i="2"/>
  <c r="T4369" i="2"/>
  <c r="U4370" i="2"/>
  <c r="T4373" i="2"/>
  <c r="U4374" i="2"/>
  <c r="T4377" i="2"/>
  <c r="U4378" i="2"/>
  <c r="T4381" i="2"/>
  <c r="U4382" i="2"/>
  <c r="T4385" i="2"/>
  <c r="U4386" i="2"/>
  <c r="T4389" i="2"/>
  <c r="U4390" i="2"/>
  <c r="T4393" i="2"/>
  <c r="U4394" i="2"/>
  <c r="T4397" i="2"/>
  <c r="U4398" i="2"/>
  <c r="T4401" i="2"/>
  <c r="U4402" i="2"/>
  <c r="T4405" i="2"/>
  <c r="U4406" i="2"/>
  <c r="T4409" i="2"/>
  <c r="U4410" i="2"/>
  <c r="T4413" i="2"/>
  <c r="U4414" i="2"/>
  <c r="T4417" i="2"/>
  <c r="U4418" i="2"/>
  <c r="T4421" i="2"/>
  <c r="U4422" i="2"/>
  <c r="T4425" i="2"/>
  <c r="U4426" i="2"/>
  <c r="T4429" i="2"/>
  <c r="U4430" i="2"/>
  <c r="T4433" i="2"/>
  <c r="U4434" i="2"/>
  <c r="T4437" i="2"/>
  <c r="U4438" i="2"/>
  <c r="T4441" i="2"/>
  <c r="U4442" i="2"/>
  <c r="T4445" i="2"/>
  <c r="U4446" i="2"/>
  <c r="T4449" i="2"/>
  <c r="U4450" i="2"/>
  <c r="T4453" i="2"/>
  <c r="U4454" i="2"/>
  <c r="T4457" i="2"/>
  <c r="U4458" i="2"/>
  <c r="T4461" i="2"/>
  <c r="U4462" i="2"/>
  <c r="T4465" i="2"/>
  <c r="U4466" i="2"/>
  <c r="T4469" i="2"/>
  <c r="U4470" i="2"/>
  <c r="T4473" i="2"/>
  <c r="U4474" i="2"/>
  <c r="T4477" i="2"/>
  <c r="U4478" i="2"/>
  <c r="T4481" i="2"/>
  <c r="U4482" i="2"/>
  <c r="T4485" i="2"/>
  <c r="U4486" i="2"/>
  <c r="T4489" i="2"/>
  <c r="U4490" i="2"/>
  <c r="T4493" i="2"/>
  <c r="U4494" i="2"/>
  <c r="T4497" i="2"/>
  <c r="U4498" i="2"/>
  <c r="T4501" i="2"/>
  <c r="U4502" i="2"/>
  <c r="T4505" i="2"/>
  <c r="U4506" i="2"/>
  <c r="T4509" i="2"/>
  <c r="U4510" i="2"/>
  <c r="T4513" i="2"/>
  <c r="U4514" i="2"/>
  <c r="T4517" i="2"/>
  <c r="U4518" i="2"/>
  <c r="T4521" i="2"/>
  <c r="U4522" i="2"/>
  <c r="T4525" i="2"/>
  <c r="U4526" i="2"/>
  <c r="T4529" i="2"/>
  <c r="U4530" i="2"/>
  <c r="T4533" i="2"/>
  <c r="U4534" i="2"/>
  <c r="T4537" i="2"/>
  <c r="U4538" i="2"/>
  <c r="T4541" i="2"/>
  <c r="U4542" i="2"/>
  <c r="T4545" i="2"/>
  <c r="U4546" i="2"/>
  <c r="T4549" i="2"/>
  <c r="U4550" i="2"/>
  <c r="T4553" i="2"/>
  <c r="U4554" i="2"/>
  <c r="T4557" i="2"/>
  <c r="U4558" i="2"/>
  <c r="T4561" i="2"/>
  <c r="U4562" i="2"/>
  <c r="T4565" i="2"/>
  <c r="U4566" i="2"/>
  <c r="T4569" i="2"/>
  <c r="U4570" i="2"/>
  <c r="T4573" i="2"/>
  <c r="U4574" i="2"/>
  <c r="T4577" i="2"/>
  <c r="U4578" i="2"/>
  <c r="T4581" i="2"/>
  <c r="U4582" i="2"/>
  <c r="T4585" i="2"/>
  <c r="U4586" i="2"/>
  <c r="T4589" i="2"/>
  <c r="U4590" i="2"/>
  <c r="T4593" i="2"/>
  <c r="U4594" i="2"/>
  <c r="T4597" i="2"/>
  <c r="U4598" i="2"/>
  <c r="T4601" i="2"/>
  <c r="U4602" i="2"/>
  <c r="T4605" i="2"/>
  <c r="U4606" i="2"/>
  <c r="T4609" i="2"/>
  <c r="U4610" i="2"/>
  <c r="T4613" i="2"/>
  <c r="U4614" i="2"/>
  <c r="T4616" i="2"/>
  <c r="U4621" i="2"/>
  <c r="T4623" i="2"/>
  <c r="T4625" i="2"/>
  <c r="U4628" i="2"/>
  <c r="U4630" i="2"/>
  <c r="T4632" i="2"/>
  <c r="T4635" i="2"/>
  <c r="U4640" i="2"/>
  <c r="T4651" i="2"/>
  <c r="U4656" i="2"/>
  <c r="T4667" i="2"/>
  <c r="U4672" i="2"/>
  <c r="T4683" i="2"/>
  <c r="U4688" i="2"/>
  <c r="T4699" i="2"/>
  <c r="U4704" i="2"/>
  <c r="T4715" i="2"/>
  <c r="U4720" i="2"/>
  <c r="T4731" i="2"/>
  <c r="U4736" i="2"/>
  <c r="T4747" i="2"/>
  <c r="U4752" i="2"/>
  <c r="T4763" i="2"/>
  <c r="U4768" i="2"/>
  <c r="T4779" i="2"/>
  <c r="U4784" i="2"/>
  <c r="T4795" i="2"/>
  <c r="U4800" i="2"/>
  <c r="T4811" i="2"/>
  <c r="U4816" i="2"/>
  <c r="T4827" i="2"/>
  <c r="U4832" i="2"/>
  <c r="T4851" i="2"/>
  <c r="U4872" i="2"/>
  <c r="T4915" i="2"/>
  <c r="U4936" i="2"/>
  <c r="T4979" i="2"/>
  <c r="U5000" i="2"/>
  <c r="T5043" i="2"/>
  <c r="U5064" i="2"/>
  <c r="U5098" i="2"/>
  <c r="U4249" i="2"/>
  <c r="T4252" i="2"/>
  <c r="U4253" i="2"/>
  <c r="T4256" i="2"/>
  <c r="U4257" i="2"/>
  <c r="T4260" i="2"/>
  <c r="U4261" i="2"/>
  <c r="T4264" i="2"/>
  <c r="U4265" i="2"/>
  <c r="T4268" i="2"/>
  <c r="U4269" i="2"/>
  <c r="T4272" i="2"/>
  <c r="U4273" i="2"/>
  <c r="T4276" i="2"/>
  <c r="U4277" i="2"/>
  <c r="T4280" i="2"/>
  <c r="U4281" i="2"/>
  <c r="T4284" i="2"/>
  <c r="U4285" i="2"/>
  <c r="T4288" i="2"/>
  <c r="U4289" i="2"/>
  <c r="T4292" i="2"/>
  <c r="U4293" i="2"/>
  <c r="T4296" i="2"/>
  <c r="U4297" i="2"/>
  <c r="T4300" i="2"/>
  <c r="U4301" i="2"/>
  <c r="T4304" i="2"/>
  <c r="U4305" i="2"/>
  <c r="T4308" i="2"/>
  <c r="U4309" i="2"/>
  <c r="T4312" i="2"/>
  <c r="U4313" i="2"/>
  <c r="T4316" i="2"/>
  <c r="U4317" i="2"/>
  <c r="T4320" i="2"/>
  <c r="U4321" i="2"/>
  <c r="T4324" i="2"/>
  <c r="U4325" i="2"/>
  <c r="T4328" i="2"/>
  <c r="U4329" i="2"/>
  <c r="T4332" i="2"/>
  <c r="U4333" i="2"/>
  <c r="T4336" i="2"/>
  <c r="U4337" i="2"/>
  <c r="T4340" i="2"/>
  <c r="U4341" i="2"/>
  <c r="T4344" i="2"/>
  <c r="U4345" i="2"/>
  <c r="T4348" i="2"/>
  <c r="U4349" i="2"/>
  <c r="T4352" i="2"/>
  <c r="U4353" i="2"/>
  <c r="T4356" i="2"/>
  <c r="U4357" i="2"/>
  <c r="T4360" i="2"/>
  <c r="U4361" i="2"/>
  <c r="T4364" i="2"/>
  <c r="U4365" i="2"/>
  <c r="T4368" i="2"/>
  <c r="U4369" i="2"/>
  <c r="T4372" i="2"/>
  <c r="U4373" i="2"/>
  <c r="T4376" i="2"/>
  <c r="U4377" i="2"/>
  <c r="T4380" i="2"/>
  <c r="U4381" i="2"/>
  <c r="T4384" i="2"/>
  <c r="U4385" i="2"/>
  <c r="T4388" i="2"/>
  <c r="U4389" i="2"/>
  <c r="T4392" i="2"/>
  <c r="U4393" i="2"/>
  <c r="T4396" i="2"/>
  <c r="U4397" i="2"/>
  <c r="T4400" i="2"/>
  <c r="U4401" i="2"/>
  <c r="T4404" i="2"/>
  <c r="U4405" i="2"/>
  <c r="T4408" i="2"/>
  <c r="U4409" i="2"/>
  <c r="T4412" i="2"/>
  <c r="U4413" i="2"/>
  <c r="T4416" i="2"/>
  <c r="U4417" i="2"/>
  <c r="T4420" i="2"/>
  <c r="U4421" i="2"/>
  <c r="T4424" i="2"/>
  <c r="U4425" i="2"/>
  <c r="T4428" i="2"/>
  <c r="U4429" i="2"/>
  <c r="T4432" i="2"/>
  <c r="U4433" i="2"/>
  <c r="T4436" i="2"/>
  <c r="U4437" i="2"/>
  <c r="T4440" i="2"/>
  <c r="U4441" i="2"/>
  <c r="T4444" i="2"/>
  <c r="U4445" i="2"/>
  <c r="T4448" i="2"/>
  <c r="U4449" i="2"/>
  <c r="T4452" i="2"/>
  <c r="U4453" i="2"/>
  <c r="T4456" i="2"/>
  <c r="U4457" i="2"/>
  <c r="T4460" i="2"/>
  <c r="U4461" i="2"/>
  <c r="T4464" i="2"/>
  <c r="U4465" i="2"/>
  <c r="T4468" i="2"/>
  <c r="U4469" i="2"/>
  <c r="T4472" i="2"/>
  <c r="U4473" i="2"/>
  <c r="T4476" i="2"/>
  <c r="U4477" i="2"/>
  <c r="T4480" i="2"/>
  <c r="U4481" i="2"/>
  <c r="T4484" i="2"/>
  <c r="U4485" i="2"/>
  <c r="T4488" i="2"/>
  <c r="U4489" i="2"/>
  <c r="T4492" i="2"/>
  <c r="U4493" i="2"/>
  <c r="T4496" i="2"/>
  <c r="U4497" i="2"/>
  <c r="T4500" i="2"/>
  <c r="U4501" i="2"/>
  <c r="T4504" i="2"/>
  <c r="U4505" i="2"/>
  <c r="T4508" i="2"/>
  <c r="U4509" i="2"/>
  <c r="T4512" i="2"/>
  <c r="U4513" i="2"/>
  <c r="T4516" i="2"/>
  <c r="U4517" i="2"/>
  <c r="T4520" i="2"/>
  <c r="U4521" i="2"/>
  <c r="T4524" i="2"/>
  <c r="U4525" i="2"/>
  <c r="T4528" i="2"/>
  <c r="U4529" i="2"/>
  <c r="T4532" i="2"/>
  <c r="U4533" i="2"/>
  <c r="T4536" i="2"/>
  <c r="U4537" i="2"/>
  <c r="T4540" i="2"/>
  <c r="U4541" i="2"/>
  <c r="T4544" i="2"/>
  <c r="U4545" i="2"/>
  <c r="T4548" i="2"/>
  <c r="U4549" i="2"/>
  <c r="T4552" i="2"/>
  <c r="U4553" i="2"/>
  <c r="T4556" i="2"/>
  <c r="U4557" i="2"/>
  <c r="T4560" i="2"/>
  <c r="U4561" i="2"/>
  <c r="T4564" i="2"/>
  <c r="U4565" i="2"/>
  <c r="T4568" i="2"/>
  <c r="U4569" i="2"/>
  <c r="T4572" i="2"/>
  <c r="U4573" i="2"/>
  <c r="T4576" i="2"/>
  <c r="U4577" i="2"/>
  <c r="T4580" i="2"/>
  <c r="U4581" i="2"/>
  <c r="T4584" i="2"/>
  <c r="U4585" i="2"/>
  <c r="T4588" i="2"/>
  <c r="U4589" i="2"/>
  <c r="T4592" i="2"/>
  <c r="U4593" i="2"/>
  <c r="T4596" i="2"/>
  <c r="U4597" i="2"/>
  <c r="T4600" i="2"/>
  <c r="U4601" i="2"/>
  <c r="T4604" i="2"/>
  <c r="U4605" i="2"/>
  <c r="T4608" i="2"/>
  <c r="U4609" i="2"/>
  <c r="T4612" i="2"/>
  <c r="U4613" i="2"/>
  <c r="U4616" i="2"/>
  <c r="U4618" i="2"/>
  <c r="T4620" i="2"/>
  <c r="U4625" i="2"/>
  <c r="T4627" i="2"/>
  <c r="T4629" i="2"/>
  <c r="U4632" i="2"/>
  <c r="U4636" i="2"/>
  <c r="T4647" i="2"/>
  <c r="U4652" i="2"/>
  <c r="T4663" i="2"/>
  <c r="U4668" i="2"/>
  <c r="T4679" i="2"/>
  <c r="U4684" i="2"/>
  <c r="T4695" i="2"/>
  <c r="U4700" i="2"/>
  <c r="T4711" i="2"/>
  <c r="U4716" i="2"/>
  <c r="T4727" i="2"/>
  <c r="U4732" i="2"/>
  <c r="T4743" i="2"/>
  <c r="U4748" i="2"/>
  <c r="T4759" i="2"/>
  <c r="U4764" i="2"/>
  <c r="T4775" i="2"/>
  <c r="U4780" i="2"/>
  <c r="T4791" i="2"/>
  <c r="U4796" i="2"/>
  <c r="T4807" i="2"/>
  <c r="U4812" i="2"/>
  <c r="T4823" i="2"/>
  <c r="U4828" i="2"/>
  <c r="T4835" i="2"/>
  <c r="U4856" i="2"/>
  <c r="T4899" i="2"/>
  <c r="U4920" i="2"/>
  <c r="T4963" i="2"/>
  <c r="U4984" i="2"/>
  <c r="T5027" i="2"/>
  <c r="U5048" i="2"/>
  <c r="T5109" i="2"/>
  <c r="T5183" i="2"/>
  <c r="T4407" i="2"/>
  <c r="U4408" i="2"/>
  <c r="T4411" i="2"/>
  <c r="U4412" i="2"/>
  <c r="T4415" i="2"/>
  <c r="U4416" i="2"/>
  <c r="T4419" i="2"/>
  <c r="U4420" i="2"/>
  <c r="T4423" i="2"/>
  <c r="U4424" i="2"/>
  <c r="T4427" i="2"/>
  <c r="U4428" i="2"/>
  <c r="T4431" i="2"/>
  <c r="U4432" i="2"/>
  <c r="T4435" i="2"/>
  <c r="U4436" i="2"/>
  <c r="T4439" i="2"/>
  <c r="U4440" i="2"/>
  <c r="T4443" i="2"/>
  <c r="U4444" i="2"/>
  <c r="T4447" i="2"/>
  <c r="U4448" i="2"/>
  <c r="T4451" i="2"/>
  <c r="U4452" i="2"/>
  <c r="T4455" i="2"/>
  <c r="U4456" i="2"/>
  <c r="T4459" i="2"/>
  <c r="U4460" i="2"/>
  <c r="T4463" i="2"/>
  <c r="U4464" i="2"/>
  <c r="T4467" i="2"/>
  <c r="U4468" i="2"/>
  <c r="T4471" i="2"/>
  <c r="U4472" i="2"/>
  <c r="T4475" i="2"/>
  <c r="U4476" i="2"/>
  <c r="T4479" i="2"/>
  <c r="U4480" i="2"/>
  <c r="T4483" i="2"/>
  <c r="U4484" i="2"/>
  <c r="T4487" i="2"/>
  <c r="U4488" i="2"/>
  <c r="T4491" i="2"/>
  <c r="U4492" i="2"/>
  <c r="T4495" i="2"/>
  <c r="U4496" i="2"/>
  <c r="T4499" i="2"/>
  <c r="U4500" i="2"/>
  <c r="T4503" i="2"/>
  <c r="U4504" i="2"/>
  <c r="T4507" i="2"/>
  <c r="U4508" i="2"/>
  <c r="T4511" i="2"/>
  <c r="U4512" i="2"/>
  <c r="T4515" i="2"/>
  <c r="U4516" i="2"/>
  <c r="T4519" i="2"/>
  <c r="U4520" i="2"/>
  <c r="T4523" i="2"/>
  <c r="U4524" i="2"/>
  <c r="T4527" i="2"/>
  <c r="U4528" i="2"/>
  <c r="T4531" i="2"/>
  <c r="U4532" i="2"/>
  <c r="T4535" i="2"/>
  <c r="U4536" i="2"/>
  <c r="T4539" i="2"/>
  <c r="U4540" i="2"/>
  <c r="T4543" i="2"/>
  <c r="U4544" i="2"/>
  <c r="T4547" i="2"/>
  <c r="U4548" i="2"/>
  <c r="T4551" i="2"/>
  <c r="U4552" i="2"/>
  <c r="T4555" i="2"/>
  <c r="U4556" i="2"/>
  <c r="T4559" i="2"/>
  <c r="U4560" i="2"/>
  <c r="T4563" i="2"/>
  <c r="U4564" i="2"/>
  <c r="T4567" i="2"/>
  <c r="U4568" i="2"/>
  <c r="T4571" i="2"/>
  <c r="U4572" i="2"/>
  <c r="T4575" i="2"/>
  <c r="U4576" i="2"/>
  <c r="T4579" i="2"/>
  <c r="U4580" i="2"/>
  <c r="T4583" i="2"/>
  <c r="U4584" i="2"/>
  <c r="T4587" i="2"/>
  <c r="U4588" i="2"/>
  <c r="T4591" i="2"/>
  <c r="U4592" i="2"/>
  <c r="T4595" i="2"/>
  <c r="U4596" i="2"/>
  <c r="T4599" i="2"/>
  <c r="U4600" i="2"/>
  <c r="T4603" i="2"/>
  <c r="U4604" i="2"/>
  <c r="T4607" i="2"/>
  <c r="U4608" i="2"/>
  <c r="T4611" i="2"/>
  <c r="U4612" i="2"/>
  <c r="T4615" i="2"/>
  <c r="T4617" i="2"/>
  <c r="U4620" i="2"/>
  <c r="U4622" i="2"/>
  <c r="T4624" i="2"/>
  <c r="U4629" i="2"/>
  <c r="T4631" i="2"/>
  <c r="T4633" i="2"/>
  <c r="T4643" i="2"/>
  <c r="U4648" i="2"/>
  <c r="T4659" i="2"/>
  <c r="U4664" i="2"/>
  <c r="T4675" i="2"/>
  <c r="U4680" i="2"/>
  <c r="T4691" i="2"/>
  <c r="U4696" i="2"/>
  <c r="T4707" i="2"/>
  <c r="U4712" i="2"/>
  <c r="T4723" i="2"/>
  <c r="U4728" i="2"/>
  <c r="T4739" i="2"/>
  <c r="U4744" i="2"/>
  <c r="T4755" i="2"/>
  <c r="U4760" i="2"/>
  <c r="T4771" i="2"/>
  <c r="U4776" i="2"/>
  <c r="T4787" i="2"/>
  <c r="U4792" i="2"/>
  <c r="T4803" i="2"/>
  <c r="U4808" i="2"/>
  <c r="T4819" i="2"/>
  <c r="U4824" i="2"/>
  <c r="U4840" i="2"/>
  <c r="T4883" i="2"/>
  <c r="U4904" i="2"/>
  <c r="T4947" i="2"/>
  <c r="U4968" i="2"/>
  <c r="T5011" i="2"/>
  <c r="U5032" i="2"/>
  <c r="T5077" i="2"/>
  <c r="U5232" i="2"/>
  <c r="U4615" i="2"/>
  <c r="T4618" i="2"/>
  <c r="U4619" i="2"/>
  <c r="T4622" i="2"/>
  <c r="U4623" i="2"/>
  <c r="T4626" i="2"/>
  <c r="U4627" i="2"/>
  <c r="T4630" i="2"/>
  <c r="U4631" i="2"/>
  <c r="T4634" i="2"/>
  <c r="U4635" i="2"/>
  <c r="T4638" i="2"/>
  <c r="U4639" i="2"/>
  <c r="T4642" i="2"/>
  <c r="U4643" i="2"/>
  <c r="T4646" i="2"/>
  <c r="U4647" i="2"/>
  <c r="T4650" i="2"/>
  <c r="U4651" i="2"/>
  <c r="T4654" i="2"/>
  <c r="U4655" i="2"/>
  <c r="T4658" i="2"/>
  <c r="U4659" i="2"/>
  <c r="T4662" i="2"/>
  <c r="U4663" i="2"/>
  <c r="T4666" i="2"/>
  <c r="U4667" i="2"/>
  <c r="T4670" i="2"/>
  <c r="U4671" i="2"/>
  <c r="T4674" i="2"/>
  <c r="U4675" i="2"/>
  <c r="T4678" i="2"/>
  <c r="U4679" i="2"/>
  <c r="T4682" i="2"/>
  <c r="U4683" i="2"/>
  <c r="T4686" i="2"/>
  <c r="U4687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U4775" i="2"/>
  <c r="T4778" i="2"/>
  <c r="U4779" i="2"/>
  <c r="T4782" i="2"/>
  <c r="U4783" i="2"/>
  <c r="T4786" i="2"/>
  <c r="U4787" i="2"/>
  <c r="T4790" i="2"/>
  <c r="U4791" i="2"/>
  <c r="T4794" i="2"/>
  <c r="U4795" i="2"/>
  <c r="T4798" i="2"/>
  <c r="U4799" i="2"/>
  <c r="T4802" i="2"/>
  <c r="U4803" i="2"/>
  <c r="T4806" i="2"/>
  <c r="U4807" i="2"/>
  <c r="T4810" i="2"/>
  <c r="U4811" i="2"/>
  <c r="T4814" i="2"/>
  <c r="U4815" i="2"/>
  <c r="T4818" i="2"/>
  <c r="U4819" i="2"/>
  <c r="T4822" i="2"/>
  <c r="U4823" i="2"/>
  <c r="T4826" i="2"/>
  <c r="U4827" i="2"/>
  <c r="T4830" i="2"/>
  <c r="U4831" i="2"/>
  <c r="U4833" i="2"/>
  <c r="U4836" i="2"/>
  <c r="T4847" i="2"/>
  <c r="U4852" i="2"/>
  <c r="T4863" i="2"/>
  <c r="U4868" i="2"/>
  <c r="T4879" i="2"/>
  <c r="U4884" i="2"/>
  <c r="T4895" i="2"/>
  <c r="U4900" i="2"/>
  <c r="T4911" i="2"/>
  <c r="U4916" i="2"/>
  <c r="T4927" i="2"/>
  <c r="U4932" i="2"/>
  <c r="T4943" i="2"/>
  <c r="U4948" i="2"/>
  <c r="T4959" i="2"/>
  <c r="U4964" i="2"/>
  <c r="T4975" i="2"/>
  <c r="U4980" i="2"/>
  <c r="T4991" i="2"/>
  <c r="U4996" i="2"/>
  <c r="T5007" i="2"/>
  <c r="U5012" i="2"/>
  <c r="T5023" i="2"/>
  <c r="U5028" i="2"/>
  <c r="T5039" i="2"/>
  <c r="U5044" i="2"/>
  <c r="T5055" i="2"/>
  <c r="U5060" i="2"/>
  <c r="T5071" i="2"/>
  <c r="U5090" i="2"/>
  <c r="T5101" i="2"/>
  <c r="U5122" i="2"/>
  <c r="T5160" i="2"/>
  <c r="U4634" i="2"/>
  <c r="T4637" i="2"/>
  <c r="U4638" i="2"/>
  <c r="T4641" i="2"/>
  <c r="U4642" i="2"/>
  <c r="T4645" i="2"/>
  <c r="U4646" i="2"/>
  <c r="T4649" i="2"/>
  <c r="U4650" i="2"/>
  <c r="T4653" i="2"/>
  <c r="U4654" i="2"/>
  <c r="T4657" i="2"/>
  <c r="U4658" i="2"/>
  <c r="T4661" i="2"/>
  <c r="U4662" i="2"/>
  <c r="T4665" i="2"/>
  <c r="U4666" i="2"/>
  <c r="T4669" i="2"/>
  <c r="U4670" i="2"/>
  <c r="T4673" i="2"/>
  <c r="U4674" i="2"/>
  <c r="T4677" i="2"/>
  <c r="U4678" i="2"/>
  <c r="T4681" i="2"/>
  <c r="U4682" i="2"/>
  <c r="T4685" i="2"/>
  <c r="U4686" i="2"/>
  <c r="T4689" i="2"/>
  <c r="U4690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T4785" i="2"/>
  <c r="U4786" i="2"/>
  <c r="T4789" i="2"/>
  <c r="U4790" i="2"/>
  <c r="T4793" i="2"/>
  <c r="U4794" i="2"/>
  <c r="T4797" i="2"/>
  <c r="U4798" i="2"/>
  <c r="T4801" i="2"/>
  <c r="U4802" i="2"/>
  <c r="T4805" i="2"/>
  <c r="U4806" i="2"/>
  <c r="T4809" i="2"/>
  <c r="U4810" i="2"/>
  <c r="T4813" i="2"/>
  <c r="U4814" i="2"/>
  <c r="T4817" i="2"/>
  <c r="U4818" i="2"/>
  <c r="T4821" i="2"/>
  <c r="U4822" i="2"/>
  <c r="T4825" i="2"/>
  <c r="U4826" i="2"/>
  <c r="T4829" i="2"/>
  <c r="U4830" i="2"/>
  <c r="T4843" i="2"/>
  <c r="U4848" i="2"/>
  <c r="T4859" i="2"/>
  <c r="U4864" i="2"/>
  <c r="T4875" i="2"/>
  <c r="U4880" i="2"/>
  <c r="T4891" i="2"/>
  <c r="U4896" i="2"/>
  <c r="T4907" i="2"/>
  <c r="U4912" i="2"/>
  <c r="T4923" i="2"/>
  <c r="U4928" i="2"/>
  <c r="T4939" i="2"/>
  <c r="U4944" i="2"/>
  <c r="T4955" i="2"/>
  <c r="U4960" i="2"/>
  <c r="T4971" i="2"/>
  <c r="U4976" i="2"/>
  <c r="T4987" i="2"/>
  <c r="U4992" i="2"/>
  <c r="T5003" i="2"/>
  <c r="U5008" i="2"/>
  <c r="T5019" i="2"/>
  <c r="U5024" i="2"/>
  <c r="T5035" i="2"/>
  <c r="U5040" i="2"/>
  <c r="T5051" i="2"/>
  <c r="U5056" i="2"/>
  <c r="T5067" i="2"/>
  <c r="U5072" i="2"/>
  <c r="U5082" i="2"/>
  <c r="T5093" i="2"/>
  <c r="U5114" i="2"/>
  <c r="T5125" i="2"/>
  <c r="T5144" i="2"/>
  <c r="U5165" i="2"/>
  <c r="U5204" i="2"/>
  <c r="U5304" i="2"/>
  <c r="U4633" i="2"/>
  <c r="T4636" i="2"/>
  <c r="U4637" i="2"/>
  <c r="T4640" i="2"/>
  <c r="U4641" i="2"/>
  <c r="T4644" i="2"/>
  <c r="U4645" i="2"/>
  <c r="T4648" i="2"/>
  <c r="U4649" i="2"/>
  <c r="T4652" i="2"/>
  <c r="U4653" i="2"/>
  <c r="T4656" i="2"/>
  <c r="U4657" i="2"/>
  <c r="T4660" i="2"/>
  <c r="U4661" i="2"/>
  <c r="T4664" i="2"/>
  <c r="U4665" i="2"/>
  <c r="T4668" i="2"/>
  <c r="U4669" i="2"/>
  <c r="T4672" i="2"/>
  <c r="U4673" i="2"/>
  <c r="T4676" i="2"/>
  <c r="U4677" i="2"/>
  <c r="T4680" i="2"/>
  <c r="U4681" i="2"/>
  <c r="T4684" i="2"/>
  <c r="U4685" i="2"/>
  <c r="T4688" i="2"/>
  <c r="U4689" i="2"/>
  <c r="T4692" i="2"/>
  <c r="U4693" i="2"/>
  <c r="T4696" i="2"/>
  <c r="U4697" i="2"/>
  <c r="T4700" i="2"/>
  <c r="U4701" i="2"/>
  <c r="T4704" i="2"/>
  <c r="U4705" i="2"/>
  <c r="T4708" i="2"/>
  <c r="U4709" i="2"/>
  <c r="T4712" i="2"/>
  <c r="U4713" i="2"/>
  <c r="T4716" i="2"/>
  <c r="U4717" i="2"/>
  <c r="T4720" i="2"/>
  <c r="U4721" i="2"/>
  <c r="T4724" i="2"/>
  <c r="U4725" i="2"/>
  <c r="T4728" i="2"/>
  <c r="U4729" i="2"/>
  <c r="T4732" i="2"/>
  <c r="U4733" i="2"/>
  <c r="T4736" i="2"/>
  <c r="U4737" i="2"/>
  <c r="T4740" i="2"/>
  <c r="U4741" i="2"/>
  <c r="T4744" i="2"/>
  <c r="U4745" i="2"/>
  <c r="T4748" i="2"/>
  <c r="U4749" i="2"/>
  <c r="T4752" i="2"/>
  <c r="U4753" i="2"/>
  <c r="T4756" i="2"/>
  <c r="U4757" i="2"/>
  <c r="T4760" i="2"/>
  <c r="U4761" i="2"/>
  <c r="T4764" i="2"/>
  <c r="U4765" i="2"/>
  <c r="T4768" i="2"/>
  <c r="U4769" i="2"/>
  <c r="T4772" i="2"/>
  <c r="U4773" i="2"/>
  <c r="T4776" i="2"/>
  <c r="U4777" i="2"/>
  <c r="T4780" i="2"/>
  <c r="U4781" i="2"/>
  <c r="T4784" i="2"/>
  <c r="U4785" i="2"/>
  <c r="T4788" i="2"/>
  <c r="U4789" i="2"/>
  <c r="T4792" i="2"/>
  <c r="U4793" i="2"/>
  <c r="T4796" i="2"/>
  <c r="U4797" i="2"/>
  <c r="T4800" i="2"/>
  <c r="U4801" i="2"/>
  <c r="T4804" i="2"/>
  <c r="U4805" i="2"/>
  <c r="T4808" i="2"/>
  <c r="U4809" i="2"/>
  <c r="T4812" i="2"/>
  <c r="U4813" i="2"/>
  <c r="T4816" i="2"/>
  <c r="U4817" i="2"/>
  <c r="T4820" i="2"/>
  <c r="U4821" i="2"/>
  <c r="T4824" i="2"/>
  <c r="U4825" i="2"/>
  <c r="T4828" i="2"/>
  <c r="U4829" i="2"/>
  <c r="T4832" i="2"/>
  <c r="T4839" i="2"/>
  <c r="U4844" i="2"/>
  <c r="T4855" i="2"/>
  <c r="U4860" i="2"/>
  <c r="T4871" i="2"/>
  <c r="U4876" i="2"/>
  <c r="T4887" i="2"/>
  <c r="U4892" i="2"/>
  <c r="T4903" i="2"/>
  <c r="U4908" i="2"/>
  <c r="T4919" i="2"/>
  <c r="U4924" i="2"/>
  <c r="T4935" i="2"/>
  <c r="U4940" i="2"/>
  <c r="T4951" i="2"/>
  <c r="U4956" i="2"/>
  <c r="T4967" i="2"/>
  <c r="U4972" i="2"/>
  <c r="T4983" i="2"/>
  <c r="U4988" i="2"/>
  <c r="T4999" i="2"/>
  <c r="U5004" i="2"/>
  <c r="T5015" i="2"/>
  <c r="U5020" i="2"/>
  <c r="T5031" i="2"/>
  <c r="U5036" i="2"/>
  <c r="T5047" i="2"/>
  <c r="U5052" i="2"/>
  <c r="T5063" i="2"/>
  <c r="U5068" i="2"/>
  <c r="U5074" i="2"/>
  <c r="T5085" i="2"/>
  <c r="U5106" i="2"/>
  <c r="T5117" i="2"/>
  <c r="T5128" i="2"/>
  <c r="U5149" i="2"/>
  <c r="U5172" i="2"/>
  <c r="T5215" i="2"/>
  <c r="T5347" i="2"/>
  <c r="T4834" i="2"/>
  <c r="U4835" i="2"/>
  <c r="T4838" i="2"/>
  <c r="U4839" i="2"/>
  <c r="T4842" i="2"/>
  <c r="U4843" i="2"/>
  <c r="T4846" i="2"/>
  <c r="U4847" i="2"/>
  <c r="T4850" i="2"/>
  <c r="U4851" i="2"/>
  <c r="T4854" i="2"/>
  <c r="U4855" i="2"/>
  <c r="T4858" i="2"/>
  <c r="U4859" i="2"/>
  <c r="T4862" i="2"/>
  <c r="U4863" i="2"/>
  <c r="T4866" i="2"/>
  <c r="U4867" i="2"/>
  <c r="T4870" i="2"/>
  <c r="U4871" i="2"/>
  <c r="T4874" i="2"/>
  <c r="U4875" i="2"/>
  <c r="T4878" i="2"/>
  <c r="U4879" i="2"/>
  <c r="T4882" i="2"/>
  <c r="U4883" i="2"/>
  <c r="T4886" i="2"/>
  <c r="U4887" i="2"/>
  <c r="T4890" i="2"/>
  <c r="U4891" i="2"/>
  <c r="T4894" i="2"/>
  <c r="U4895" i="2"/>
  <c r="T4898" i="2"/>
  <c r="U4899" i="2"/>
  <c r="T4902" i="2"/>
  <c r="U4903" i="2"/>
  <c r="T4906" i="2"/>
  <c r="U4907" i="2"/>
  <c r="T4910" i="2"/>
  <c r="U4911" i="2"/>
  <c r="T4914" i="2"/>
  <c r="U4915" i="2"/>
  <c r="T4918" i="2"/>
  <c r="U4919" i="2"/>
  <c r="T4922" i="2"/>
  <c r="U4923" i="2"/>
  <c r="T4926" i="2"/>
  <c r="U4927" i="2"/>
  <c r="T4930" i="2"/>
  <c r="U4931" i="2"/>
  <c r="T4934" i="2"/>
  <c r="U4935" i="2"/>
  <c r="T4938" i="2"/>
  <c r="U4939" i="2"/>
  <c r="T4942" i="2"/>
  <c r="U4943" i="2"/>
  <c r="T4946" i="2"/>
  <c r="U4947" i="2"/>
  <c r="T4950" i="2"/>
  <c r="U4951" i="2"/>
  <c r="T4954" i="2"/>
  <c r="U4955" i="2"/>
  <c r="T4958" i="2"/>
  <c r="U4959" i="2"/>
  <c r="T4962" i="2"/>
  <c r="U4963" i="2"/>
  <c r="T4966" i="2"/>
  <c r="U4967" i="2"/>
  <c r="T4970" i="2"/>
  <c r="U4971" i="2"/>
  <c r="T4974" i="2"/>
  <c r="U4975" i="2"/>
  <c r="T4978" i="2"/>
  <c r="U4979" i="2"/>
  <c r="T4982" i="2"/>
  <c r="U4983" i="2"/>
  <c r="T4986" i="2"/>
  <c r="U4987" i="2"/>
  <c r="T4990" i="2"/>
  <c r="U4991" i="2"/>
  <c r="T4994" i="2"/>
  <c r="U4995" i="2"/>
  <c r="T4998" i="2"/>
  <c r="U4999" i="2"/>
  <c r="T5002" i="2"/>
  <c r="U5003" i="2"/>
  <c r="T5006" i="2"/>
  <c r="U5007" i="2"/>
  <c r="T5010" i="2"/>
  <c r="U5011" i="2"/>
  <c r="T5014" i="2"/>
  <c r="U5015" i="2"/>
  <c r="T5018" i="2"/>
  <c r="U5019" i="2"/>
  <c r="T5022" i="2"/>
  <c r="U5023" i="2"/>
  <c r="T5026" i="2"/>
  <c r="U5027" i="2"/>
  <c r="T5030" i="2"/>
  <c r="U5031" i="2"/>
  <c r="T5034" i="2"/>
  <c r="U5035" i="2"/>
  <c r="T5038" i="2"/>
  <c r="U5039" i="2"/>
  <c r="T5042" i="2"/>
  <c r="U5043" i="2"/>
  <c r="T5046" i="2"/>
  <c r="U5047" i="2"/>
  <c r="T5050" i="2"/>
  <c r="U5051" i="2"/>
  <c r="T5054" i="2"/>
  <c r="U5055" i="2"/>
  <c r="T5058" i="2"/>
  <c r="U5059" i="2"/>
  <c r="T5062" i="2"/>
  <c r="U5063" i="2"/>
  <c r="T5066" i="2"/>
  <c r="U5067" i="2"/>
  <c r="T5070" i="2"/>
  <c r="U5071" i="2"/>
  <c r="U5077" i="2"/>
  <c r="T5080" i="2"/>
  <c r="U5085" i="2"/>
  <c r="T5088" i="2"/>
  <c r="U5093" i="2"/>
  <c r="T5096" i="2"/>
  <c r="U5101" i="2"/>
  <c r="T5104" i="2"/>
  <c r="U5109" i="2"/>
  <c r="T5112" i="2"/>
  <c r="U5117" i="2"/>
  <c r="T5120" i="2"/>
  <c r="U5125" i="2"/>
  <c r="U5129" i="2"/>
  <c r="T5140" i="2"/>
  <c r="U5145" i="2"/>
  <c r="T5156" i="2"/>
  <c r="U5161" i="2"/>
  <c r="T5167" i="2"/>
  <c r="T5175" i="2"/>
  <c r="U5196" i="2"/>
  <c r="T5207" i="2"/>
  <c r="U5272" i="2"/>
  <c r="T5315" i="2"/>
  <c r="T4833" i="2"/>
  <c r="U4834" i="2"/>
  <c r="T4837" i="2"/>
  <c r="U4838" i="2"/>
  <c r="T4841" i="2"/>
  <c r="U4842" i="2"/>
  <c r="T4845" i="2"/>
  <c r="U4846" i="2"/>
  <c r="T4849" i="2"/>
  <c r="U4850" i="2"/>
  <c r="T4853" i="2"/>
  <c r="U4854" i="2"/>
  <c r="T4857" i="2"/>
  <c r="U4858" i="2"/>
  <c r="T4861" i="2"/>
  <c r="U4862" i="2"/>
  <c r="T4865" i="2"/>
  <c r="U4866" i="2"/>
  <c r="T4869" i="2"/>
  <c r="U4870" i="2"/>
  <c r="T4873" i="2"/>
  <c r="U4874" i="2"/>
  <c r="T4877" i="2"/>
  <c r="U4878" i="2"/>
  <c r="T4881" i="2"/>
  <c r="U4882" i="2"/>
  <c r="T4885" i="2"/>
  <c r="U4886" i="2"/>
  <c r="T4889" i="2"/>
  <c r="U4890" i="2"/>
  <c r="T4893" i="2"/>
  <c r="U4894" i="2"/>
  <c r="T4897" i="2"/>
  <c r="U4898" i="2"/>
  <c r="T4901" i="2"/>
  <c r="U4902" i="2"/>
  <c r="T4905" i="2"/>
  <c r="U4906" i="2"/>
  <c r="T4909" i="2"/>
  <c r="U4910" i="2"/>
  <c r="T4913" i="2"/>
  <c r="U4914" i="2"/>
  <c r="T4917" i="2"/>
  <c r="U4918" i="2"/>
  <c r="T4921" i="2"/>
  <c r="U4922" i="2"/>
  <c r="T4925" i="2"/>
  <c r="U4926" i="2"/>
  <c r="T4929" i="2"/>
  <c r="U4930" i="2"/>
  <c r="T4933" i="2"/>
  <c r="U4934" i="2"/>
  <c r="T4937" i="2"/>
  <c r="U4938" i="2"/>
  <c r="T4941" i="2"/>
  <c r="U4942" i="2"/>
  <c r="T4945" i="2"/>
  <c r="U4946" i="2"/>
  <c r="T4949" i="2"/>
  <c r="U4950" i="2"/>
  <c r="T4953" i="2"/>
  <c r="U4954" i="2"/>
  <c r="T4957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T4989" i="2"/>
  <c r="U4990" i="2"/>
  <c r="T4993" i="2"/>
  <c r="U4994" i="2"/>
  <c r="T4997" i="2"/>
  <c r="U4998" i="2"/>
  <c r="T5001" i="2"/>
  <c r="U5002" i="2"/>
  <c r="T5005" i="2"/>
  <c r="U5006" i="2"/>
  <c r="T5009" i="2"/>
  <c r="U5010" i="2"/>
  <c r="T5013" i="2"/>
  <c r="U5014" i="2"/>
  <c r="T5017" i="2"/>
  <c r="U5018" i="2"/>
  <c r="T5021" i="2"/>
  <c r="U5022" i="2"/>
  <c r="T5025" i="2"/>
  <c r="U5026" i="2"/>
  <c r="T5029" i="2"/>
  <c r="U5030" i="2"/>
  <c r="T5033" i="2"/>
  <c r="U5034" i="2"/>
  <c r="T5037" i="2"/>
  <c r="U5038" i="2"/>
  <c r="T5041" i="2"/>
  <c r="U5042" i="2"/>
  <c r="T5045" i="2"/>
  <c r="U5046" i="2"/>
  <c r="T5049" i="2"/>
  <c r="U5050" i="2"/>
  <c r="T5053" i="2"/>
  <c r="U5054" i="2"/>
  <c r="T5057" i="2"/>
  <c r="U5058" i="2"/>
  <c r="T5061" i="2"/>
  <c r="U5062" i="2"/>
  <c r="T5065" i="2"/>
  <c r="U5066" i="2"/>
  <c r="T5069" i="2"/>
  <c r="U5070" i="2"/>
  <c r="T5073" i="2"/>
  <c r="U5078" i="2"/>
  <c r="T5081" i="2"/>
  <c r="U5086" i="2"/>
  <c r="T5089" i="2"/>
  <c r="U5094" i="2"/>
  <c r="T5097" i="2"/>
  <c r="U5102" i="2"/>
  <c r="T5105" i="2"/>
  <c r="U5110" i="2"/>
  <c r="T5113" i="2"/>
  <c r="U5118" i="2"/>
  <c r="T5121" i="2"/>
  <c r="U5126" i="2"/>
  <c r="T5136" i="2"/>
  <c r="U5141" i="2"/>
  <c r="T5152" i="2"/>
  <c r="U5157" i="2"/>
  <c r="U5188" i="2"/>
  <c r="T5199" i="2"/>
  <c r="T5243" i="2"/>
  <c r="T5283" i="2"/>
  <c r="U5368" i="2"/>
  <c r="T4836" i="2"/>
  <c r="U4837" i="2"/>
  <c r="T4840" i="2"/>
  <c r="U4841" i="2"/>
  <c r="T4844" i="2"/>
  <c r="U4845" i="2"/>
  <c r="T4848" i="2"/>
  <c r="U4849" i="2"/>
  <c r="T4852" i="2"/>
  <c r="U4853" i="2"/>
  <c r="T4856" i="2"/>
  <c r="U4857" i="2"/>
  <c r="T4860" i="2"/>
  <c r="U4861" i="2"/>
  <c r="T4864" i="2"/>
  <c r="U4865" i="2"/>
  <c r="T4868" i="2"/>
  <c r="U4869" i="2"/>
  <c r="T4872" i="2"/>
  <c r="U4873" i="2"/>
  <c r="T4876" i="2"/>
  <c r="U4877" i="2"/>
  <c r="T4880" i="2"/>
  <c r="U4881" i="2"/>
  <c r="T4884" i="2"/>
  <c r="U4885" i="2"/>
  <c r="T4888" i="2"/>
  <c r="U4889" i="2"/>
  <c r="T4892" i="2"/>
  <c r="U4893" i="2"/>
  <c r="T4896" i="2"/>
  <c r="U4897" i="2"/>
  <c r="T4900" i="2"/>
  <c r="U4901" i="2"/>
  <c r="T4904" i="2"/>
  <c r="U4905" i="2"/>
  <c r="T4908" i="2"/>
  <c r="U4909" i="2"/>
  <c r="T4912" i="2"/>
  <c r="U4913" i="2"/>
  <c r="T4916" i="2"/>
  <c r="U4917" i="2"/>
  <c r="T4920" i="2"/>
  <c r="U4921" i="2"/>
  <c r="T4924" i="2"/>
  <c r="U4925" i="2"/>
  <c r="T4928" i="2"/>
  <c r="U4929" i="2"/>
  <c r="T4932" i="2"/>
  <c r="U4933" i="2"/>
  <c r="T4936" i="2"/>
  <c r="U4937" i="2"/>
  <c r="T4940" i="2"/>
  <c r="U4941" i="2"/>
  <c r="T4944" i="2"/>
  <c r="U4945" i="2"/>
  <c r="T4948" i="2"/>
  <c r="U4949" i="2"/>
  <c r="T4952" i="2"/>
  <c r="U4953" i="2"/>
  <c r="T4956" i="2"/>
  <c r="U4957" i="2"/>
  <c r="T4960" i="2"/>
  <c r="U4961" i="2"/>
  <c r="T4964" i="2"/>
  <c r="U4965" i="2"/>
  <c r="T4968" i="2"/>
  <c r="U4969" i="2"/>
  <c r="T4972" i="2"/>
  <c r="U4973" i="2"/>
  <c r="T4976" i="2"/>
  <c r="U4977" i="2"/>
  <c r="T4980" i="2"/>
  <c r="U4981" i="2"/>
  <c r="T4984" i="2"/>
  <c r="U4985" i="2"/>
  <c r="T4988" i="2"/>
  <c r="U4989" i="2"/>
  <c r="T4992" i="2"/>
  <c r="U4993" i="2"/>
  <c r="T4996" i="2"/>
  <c r="U4997" i="2"/>
  <c r="T5000" i="2"/>
  <c r="U5001" i="2"/>
  <c r="T5004" i="2"/>
  <c r="U5005" i="2"/>
  <c r="T5008" i="2"/>
  <c r="U5009" i="2"/>
  <c r="T5012" i="2"/>
  <c r="U5013" i="2"/>
  <c r="T5016" i="2"/>
  <c r="U5017" i="2"/>
  <c r="T5020" i="2"/>
  <c r="U5021" i="2"/>
  <c r="T5024" i="2"/>
  <c r="U5025" i="2"/>
  <c r="T5028" i="2"/>
  <c r="U5029" i="2"/>
  <c r="T5032" i="2"/>
  <c r="U5033" i="2"/>
  <c r="T5036" i="2"/>
  <c r="U5037" i="2"/>
  <c r="T5040" i="2"/>
  <c r="U5041" i="2"/>
  <c r="T5044" i="2"/>
  <c r="U5045" i="2"/>
  <c r="T5048" i="2"/>
  <c r="U5049" i="2"/>
  <c r="T5052" i="2"/>
  <c r="U5053" i="2"/>
  <c r="T5056" i="2"/>
  <c r="U5057" i="2"/>
  <c r="T5060" i="2"/>
  <c r="U5061" i="2"/>
  <c r="T5064" i="2"/>
  <c r="U5065" i="2"/>
  <c r="T5068" i="2"/>
  <c r="U5069" i="2"/>
  <c r="T5072" i="2"/>
  <c r="U5073" i="2"/>
  <c r="T5076" i="2"/>
  <c r="U5081" i="2"/>
  <c r="T5084" i="2"/>
  <c r="U5089" i="2"/>
  <c r="T5092" i="2"/>
  <c r="U5097" i="2"/>
  <c r="T5100" i="2"/>
  <c r="U5105" i="2"/>
  <c r="T5108" i="2"/>
  <c r="U5113" i="2"/>
  <c r="T5116" i="2"/>
  <c r="U5121" i="2"/>
  <c r="T5124" i="2"/>
  <c r="T5132" i="2"/>
  <c r="U5137" i="2"/>
  <c r="T5148" i="2"/>
  <c r="U5153" i="2"/>
  <c r="T5164" i="2"/>
  <c r="U5180" i="2"/>
  <c r="T5191" i="2"/>
  <c r="U5212" i="2"/>
  <c r="T5227" i="2"/>
  <c r="T5251" i="2"/>
  <c r="U5336" i="2"/>
  <c r="T5379" i="2"/>
  <c r="T5075" i="2"/>
  <c r="U5076" i="2"/>
  <c r="T5079" i="2"/>
  <c r="U5080" i="2"/>
  <c r="T5083" i="2"/>
  <c r="U5084" i="2"/>
  <c r="T5087" i="2"/>
  <c r="U5088" i="2"/>
  <c r="T5091" i="2"/>
  <c r="U5092" i="2"/>
  <c r="T5095" i="2"/>
  <c r="U5096" i="2"/>
  <c r="T5099" i="2"/>
  <c r="U5100" i="2"/>
  <c r="T5103" i="2"/>
  <c r="U5104" i="2"/>
  <c r="T5107" i="2"/>
  <c r="U5108" i="2"/>
  <c r="T5111" i="2"/>
  <c r="U5112" i="2"/>
  <c r="T5115" i="2"/>
  <c r="U5116" i="2"/>
  <c r="T5119" i="2"/>
  <c r="U5120" i="2"/>
  <c r="T5123" i="2"/>
  <c r="U5124" i="2"/>
  <c r="T5127" i="2"/>
  <c r="U5128" i="2"/>
  <c r="T5131" i="2"/>
  <c r="U5132" i="2"/>
  <c r="T5135" i="2"/>
  <c r="U5136" i="2"/>
  <c r="T5139" i="2"/>
  <c r="U5140" i="2"/>
  <c r="T5143" i="2"/>
  <c r="U5144" i="2"/>
  <c r="T5147" i="2"/>
  <c r="U5148" i="2"/>
  <c r="T5151" i="2"/>
  <c r="U5152" i="2"/>
  <c r="T5155" i="2"/>
  <c r="U5156" i="2"/>
  <c r="T5159" i="2"/>
  <c r="U5160" i="2"/>
  <c r="T5163" i="2"/>
  <c r="U5164" i="2"/>
  <c r="U5167" i="2"/>
  <c r="U5169" i="2"/>
  <c r="T5171" i="2"/>
  <c r="U5175" i="2"/>
  <c r="T5178" i="2"/>
  <c r="U5183" i="2"/>
  <c r="T5186" i="2"/>
  <c r="U5191" i="2"/>
  <c r="T5194" i="2"/>
  <c r="U5199" i="2"/>
  <c r="T5202" i="2"/>
  <c r="U5207" i="2"/>
  <c r="T5210" i="2"/>
  <c r="U5215" i="2"/>
  <c r="T5218" i="2"/>
  <c r="T5223" i="2"/>
  <c r="U5228" i="2"/>
  <c r="T5239" i="2"/>
  <c r="U5244" i="2"/>
  <c r="U5264" i="2"/>
  <c r="T5275" i="2"/>
  <c r="U5296" i="2"/>
  <c r="T5307" i="2"/>
  <c r="U5328" i="2"/>
  <c r="T5339" i="2"/>
  <c r="U5360" i="2"/>
  <c r="T5371" i="2"/>
  <c r="T5074" i="2"/>
  <c r="U5075" i="2"/>
  <c r="T5078" i="2"/>
  <c r="U5079" i="2"/>
  <c r="T5082" i="2"/>
  <c r="U5083" i="2"/>
  <c r="T5086" i="2"/>
  <c r="U5087" i="2"/>
  <c r="T5090" i="2"/>
  <c r="U5091" i="2"/>
  <c r="T5094" i="2"/>
  <c r="U5095" i="2"/>
  <c r="T5098" i="2"/>
  <c r="U5099" i="2"/>
  <c r="T5102" i="2"/>
  <c r="U5103" i="2"/>
  <c r="T5106" i="2"/>
  <c r="U5107" i="2"/>
  <c r="T5110" i="2"/>
  <c r="U5111" i="2"/>
  <c r="T5114" i="2"/>
  <c r="U5115" i="2"/>
  <c r="T5118" i="2"/>
  <c r="U5119" i="2"/>
  <c r="T5122" i="2"/>
  <c r="U5123" i="2"/>
  <c r="T5126" i="2"/>
  <c r="U5127" i="2"/>
  <c r="T5130" i="2"/>
  <c r="U5131" i="2"/>
  <c r="T5134" i="2"/>
  <c r="U5135" i="2"/>
  <c r="T5138" i="2"/>
  <c r="U5139" i="2"/>
  <c r="T5142" i="2"/>
  <c r="U5143" i="2"/>
  <c r="T5146" i="2"/>
  <c r="U5147" i="2"/>
  <c r="T5150" i="2"/>
  <c r="U5151" i="2"/>
  <c r="T5154" i="2"/>
  <c r="U5155" i="2"/>
  <c r="T5158" i="2"/>
  <c r="U5159" i="2"/>
  <c r="T5162" i="2"/>
  <c r="U5163" i="2"/>
  <c r="T5166" i="2"/>
  <c r="T5168" i="2"/>
  <c r="U5171" i="2"/>
  <c r="U5176" i="2"/>
  <c r="T5179" i="2"/>
  <c r="U5184" i="2"/>
  <c r="T5187" i="2"/>
  <c r="U5192" i="2"/>
  <c r="T5195" i="2"/>
  <c r="U5200" i="2"/>
  <c r="T5203" i="2"/>
  <c r="U5208" i="2"/>
  <c r="T5211" i="2"/>
  <c r="U5216" i="2"/>
  <c r="T5219" i="2"/>
  <c r="U5224" i="2"/>
  <c r="T5235" i="2"/>
  <c r="U5240" i="2"/>
  <c r="T5246" i="2"/>
  <c r="U5256" i="2"/>
  <c r="T5267" i="2"/>
  <c r="U5288" i="2"/>
  <c r="T5299" i="2"/>
  <c r="U5320" i="2"/>
  <c r="T5331" i="2"/>
  <c r="U5352" i="2"/>
  <c r="T5363" i="2"/>
  <c r="U5384" i="2"/>
  <c r="T5129" i="2"/>
  <c r="U5130" i="2"/>
  <c r="T5133" i="2"/>
  <c r="U5134" i="2"/>
  <c r="T5137" i="2"/>
  <c r="U5138" i="2"/>
  <c r="T5141" i="2"/>
  <c r="U5142" i="2"/>
  <c r="T5145" i="2"/>
  <c r="U5146" i="2"/>
  <c r="T5149" i="2"/>
  <c r="U5150" i="2"/>
  <c r="T5153" i="2"/>
  <c r="U5154" i="2"/>
  <c r="T5157" i="2"/>
  <c r="U5158" i="2"/>
  <c r="T5161" i="2"/>
  <c r="U5162" i="2"/>
  <c r="T5165" i="2"/>
  <c r="U5168" i="2"/>
  <c r="T5170" i="2"/>
  <c r="T5172" i="2"/>
  <c r="T5174" i="2"/>
  <c r="U5179" i="2"/>
  <c r="T5182" i="2"/>
  <c r="U5187" i="2"/>
  <c r="T5190" i="2"/>
  <c r="U5195" i="2"/>
  <c r="T5198" i="2"/>
  <c r="U5203" i="2"/>
  <c r="T5206" i="2"/>
  <c r="U5211" i="2"/>
  <c r="T5214" i="2"/>
  <c r="U5220" i="2"/>
  <c r="T5231" i="2"/>
  <c r="U5236" i="2"/>
  <c r="U5248" i="2"/>
  <c r="T5259" i="2"/>
  <c r="U5280" i="2"/>
  <c r="T5291" i="2"/>
  <c r="U5312" i="2"/>
  <c r="T5323" i="2"/>
  <c r="U5344" i="2"/>
  <c r="T5355" i="2"/>
  <c r="U5376" i="2"/>
  <c r="T5387" i="2"/>
  <c r="U5219" i="2"/>
  <c r="T5222" i="2"/>
  <c r="U5223" i="2"/>
  <c r="T5226" i="2"/>
  <c r="U5227" i="2"/>
  <c r="T5230" i="2"/>
  <c r="U5231" i="2"/>
  <c r="T5234" i="2"/>
  <c r="U5235" i="2"/>
  <c r="T5238" i="2"/>
  <c r="U5239" i="2"/>
  <c r="T5242" i="2"/>
  <c r="U5243" i="2"/>
  <c r="U5251" i="2"/>
  <c r="T5254" i="2"/>
  <c r="U5259" i="2"/>
  <c r="T5262" i="2"/>
  <c r="U5267" i="2"/>
  <c r="T5270" i="2"/>
  <c r="U5275" i="2"/>
  <c r="T5278" i="2"/>
  <c r="U5283" i="2"/>
  <c r="T5286" i="2"/>
  <c r="U5291" i="2"/>
  <c r="T5294" i="2"/>
  <c r="U5299" i="2"/>
  <c r="T5302" i="2"/>
  <c r="U5307" i="2"/>
  <c r="T5310" i="2"/>
  <c r="U5315" i="2"/>
  <c r="T5318" i="2"/>
  <c r="U5323" i="2"/>
  <c r="T5326" i="2"/>
  <c r="U5331" i="2"/>
  <c r="T5334" i="2"/>
  <c r="U5339" i="2"/>
  <c r="T5342" i="2"/>
  <c r="U5347" i="2"/>
  <c r="T5350" i="2"/>
  <c r="U5355" i="2"/>
  <c r="T5358" i="2"/>
  <c r="U5363" i="2"/>
  <c r="T5366" i="2"/>
  <c r="U5371" i="2"/>
  <c r="T5374" i="2"/>
  <c r="U5379" i="2"/>
  <c r="T5382" i="2"/>
  <c r="U5387" i="2"/>
  <c r="U5166" i="2"/>
  <c r="T5169" i="2"/>
  <c r="U5170" i="2"/>
  <c r="T5173" i="2"/>
  <c r="U5174" i="2"/>
  <c r="T5177" i="2"/>
  <c r="U5178" i="2"/>
  <c r="T5181" i="2"/>
  <c r="U5182" i="2"/>
  <c r="T5185" i="2"/>
  <c r="U5186" i="2"/>
  <c r="T5189" i="2"/>
  <c r="U5190" i="2"/>
  <c r="T5193" i="2"/>
  <c r="U5194" i="2"/>
  <c r="T5197" i="2"/>
  <c r="U5198" i="2"/>
  <c r="T5201" i="2"/>
  <c r="U5202" i="2"/>
  <c r="T5205" i="2"/>
  <c r="U5206" i="2"/>
  <c r="T5209" i="2"/>
  <c r="U5210" i="2"/>
  <c r="T5213" i="2"/>
  <c r="U5214" i="2"/>
  <c r="T5217" i="2"/>
  <c r="U5218" i="2"/>
  <c r="T5221" i="2"/>
  <c r="U5222" i="2"/>
  <c r="T5225" i="2"/>
  <c r="U5226" i="2"/>
  <c r="T5229" i="2"/>
  <c r="U5230" i="2"/>
  <c r="T5233" i="2"/>
  <c r="U5234" i="2"/>
  <c r="T5237" i="2"/>
  <c r="U5238" i="2"/>
  <c r="T5241" i="2"/>
  <c r="U5242" i="2"/>
  <c r="U5245" i="2"/>
  <c r="T5247" i="2"/>
  <c r="U5252" i="2"/>
  <c r="T5255" i="2"/>
  <c r="U5260" i="2"/>
  <c r="T5263" i="2"/>
  <c r="U5268" i="2"/>
  <c r="T5271" i="2"/>
  <c r="U5276" i="2"/>
  <c r="T5279" i="2"/>
  <c r="U5284" i="2"/>
  <c r="T5287" i="2"/>
  <c r="U5292" i="2"/>
  <c r="T5295" i="2"/>
  <c r="U5300" i="2"/>
  <c r="T5303" i="2"/>
  <c r="U5308" i="2"/>
  <c r="T5311" i="2"/>
  <c r="U5316" i="2"/>
  <c r="T5319" i="2"/>
  <c r="U5324" i="2"/>
  <c r="T5327" i="2"/>
  <c r="U5332" i="2"/>
  <c r="T5335" i="2"/>
  <c r="U5340" i="2"/>
  <c r="T5343" i="2"/>
  <c r="U5348" i="2"/>
  <c r="T5351" i="2"/>
  <c r="U5356" i="2"/>
  <c r="T5359" i="2"/>
  <c r="U5364" i="2"/>
  <c r="T5367" i="2"/>
  <c r="U5372" i="2"/>
  <c r="T5375" i="2"/>
  <c r="U5380" i="2"/>
  <c r="T5383" i="2"/>
  <c r="U5388" i="2"/>
  <c r="U5173" i="2"/>
  <c r="T5176" i="2"/>
  <c r="U5177" i="2"/>
  <c r="T5180" i="2"/>
  <c r="U5181" i="2"/>
  <c r="T5184" i="2"/>
  <c r="U5185" i="2"/>
  <c r="T5188" i="2"/>
  <c r="U5189" i="2"/>
  <c r="T5192" i="2"/>
  <c r="U5193" i="2"/>
  <c r="T5196" i="2"/>
  <c r="U5197" i="2"/>
  <c r="T5200" i="2"/>
  <c r="U5201" i="2"/>
  <c r="T5204" i="2"/>
  <c r="U5205" i="2"/>
  <c r="T5208" i="2"/>
  <c r="U5209" i="2"/>
  <c r="T5212" i="2"/>
  <c r="U5213" i="2"/>
  <c r="T5216" i="2"/>
  <c r="U5217" i="2"/>
  <c r="T5220" i="2"/>
  <c r="U5221" i="2"/>
  <c r="T5224" i="2"/>
  <c r="U5225" i="2"/>
  <c r="T5228" i="2"/>
  <c r="U5229" i="2"/>
  <c r="T5232" i="2"/>
  <c r="U5233" i="2"/>
  <c r="T5236" i="2"/>
  <c r="U5237" i="2"/>
  <c r="T5240" i="2"/>
  <c r="U5241" i="2"/>
  <c r="T5244" i="2"/>
  <c r="U5247" i="2"/>
  <c r="T5250" i="2"/>
  <c r="U5255" i="2"/>
  <c r="T5258" i="2"/>
  <c r="U5263" i="2"/>
  <c r="T5266" i="2"/>
  <c r="U5271" i="2"/>
  <c r="T5274" i="2"/>
  <c r="U5279" i="2"/>
  <c r="T5282" i="2"/>
  <c r="U5287" i="2"/>
  <c r="T5290" i="2"/>
  <c r="U5295" i="2"/>
  <c r="T5298" i="2"/>
  <c r="U5303" i="2"/>
  <c r="T5306" i="2"/>
  <c r="U5311" i="2"/>
  <c r="T5314" i="2"/>
  <c r="U5319" i="2"/>
  <c r="T5322" i="2"/>
  <c r="U5327" i="2"/>
  <c r="T5330" i="2"/>
  <c r="U5335" i="2"/>
  <c r="T5338" i="2"/>
  <c r="U5343" i="2"/>
  <c r="T5346" i="2"/>
  <c r="U5351" i="2"/>
  <c r="T5354" i="2"/>
  <c r="U5359" i="2"/>
  <c r="T5362" i="2"/>
  <c r="U5367" i="2"/>
  <c r="T5370" i="2"/>
  <c r="U5375" i="2"/>
  <c r="T5378" i="2"/>
  <c r="U5383" i="2"/>
  <c r="T5386" i="2"/>
  <c r="T5245" i="2"/>
  <c r="U5246" i="2"/>
  <c r="T5249" i="2"/>
  <c r="U5250" i="2"/>
  <c r="T5253" i="2"/>
  <c r="U5254" i="2"/>
  <c r="T5257" i="2"/>
  <c r="U5258" i="2"/>
  <c r="T5261" i="2"/>
  <c r="U5262" i="2"/>
  <c r="T5265" i="2"/>
  <c r="U5266" i="2"/>
  <c r="T5269" i="2"/>
  <c r="U5270" i="2"/>
  <c r="T5273" i="2"/>
  <c r="U5274" i="2"/>
  <c r="T5277" i="2"/>
  <c r="U5278" i="2"/>
  <c r="T5281" i="2"/>
  <c r="U5282" i="2"/>
  <c r="T5285" i="2"/>
  <c r="U5286" i="2"/>
  <c r="T5289" i="2"/>
  <c r="U5290" i="2"/>
  <c r="T5293" i="2"/>
  <c r="U5294" i="2"/>
  <c r="T5297" i="2"/>
  <c r="U5298" i="2"/>
  <c r="T5301" i="2"/>
  <c r="U5302" i="2"/>
  <c r="T5305" i="2"/>
  <c r="U5306" i="2"/>
  <c r="T5309" i="2"/>
  <c r="U5310" i="2"/>
  <c r="T5313" i="2"/>
  <c r="U5314" i="2"/>
  <c r="T5317" i="2"/>
  <c r="U5318" i="2"/>
  <c r="T5321" i="2"/>
  <c r="U5322" i="2"/>
  <c r="T5325" i="2"/>
  <c r="U5326" i="2"/>
  <c r="T5329" i="2"/>
  <c r="U5330" i="2"/>
  <c r="T5333" i="2"/>
  <c r="U5334" i="2"/>
  <c r="T5337" i="2"/>
  <c r="U5338" i="2"/>
  <c r="T5341" i="2"/>
  <c r="U5342" i="2"/>
  <c r="T5345" i="2"/>
  <c r="U5346" i="2"/>
  <c r="T5349" i="2"/>
  <c r="U5350" i="2"/>
  <c r="T5353" i="2"/>
  <c r="U5354" i="2"/>
  <c r="T5357" i="2"/>
  <c r="U5358" i="2"/>
  <c r="T5361" i="2"/>
  <c r="U5362" i="2"/>
  <c r="T5365" i="2"/>
  <c r="U5366" i="2"/>
  <c r="T5369" i="2"/>
  <c r="U5370" i="2"/>
  <c r="T5373" i="2"/>
  <c r="U5374" i="2"/>
  <c r="T5377" i="2"/>
  <c r="U5378" i="2"/>
  <c r="T5381" i="2"/>
  <c r="U5382" i="2"/>
  <c r="T5385" i="2"/>
  <c r="U5386" i="2"/>
  <c r="T5389" i="2"/>
  <c r="T5248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U17" i="2"/>
  <c r="T13" i="2"/>
  <c r="T14" i="2"/>
  <c r="T15" i="2"/>
  <c r="T16" i="2"/>
  <c r="T18" i="2"/>
  <c r="T10" i="2"/>
  <c r="T11" i="2"/>
  <c r="T12" i="2"/>
  <c r="U13" i="2"/>
  <c r="U14" i="2"/>
  <c r="U15" i="2"/>
  <c r="U16" i="2"/>
  <c r="U18" i="2"/>
  <c r="T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9" i="2"/>
  <c r="G54" i="19" l="1"/>
  <c r="D38" i="19"/>
  <c r="E30" i="19" s="1"/>
  <c r="E38" i="19" s="1"/>
  <c r="E36" i="19"/>
  <c r="W51" i="19"/>
  <c r="O48" i="19"/>
  <c r="O46" i="19"/>
  <c r="O47" i="19"/>
  <c r="O42" i="19"/>
  <c r="O44" i="19"/>
  <c r="U59" i="19"/>
  <c r="O59" i="19"/>
  <c r="Q49" i="19"/>
  <c r="R41" i="19" s="1"/>
  <c r="O43" i="19"/>
  <c r="U63" i="19"/>
  <c r="V60" i="19" s="1"/>
  <c r="U42" i="19"/>
  <c r="G46" i="19"/>
  <c r="U57" i="19"/>
  <c r="V57" i="19" s="1"/>
  <c r="O57" i="19"/>
  <c r="G45" i="19"/>
  <c r="W64" i="19"/>
  <c r="N64" i="19"/>
  <c r="G50" i="19"/>
  <c r="G41" i="19"/>
  <c r="G55" i="19" s="1"/>
  <c r="O45" i="19"/>
  <c r="G47" i="19"/>
  <c r="O56" i="19"/>
  <c r="E37" i="19"/>
  <c r="F37" i="19" s="1"/>
  <c r="O62" i="19"/>
  <c r="G48" i="19"/>
  <c r="G52" i="19"/>
  <c r="R60" i="19"/>
  <c r="R58" i="19"/>
  <c r="O41" i="19"/>
  <c r="E31" i="19"/>
  <c r="G44" i="19"/>
  <c r="G53" i="19"/>
  <c r="V56" i="19"/>
  <c r="V58" i="19"/>
  <c r="G49" i="19"/>
  <c r="O55" i="19"/>
  <c r="F22" i="15"/>
  <c r="G19" i="15"/>
  <c r="H16" i="15"/>
  <c r="H17" i="15"/>
  <c r="C21" i="15"/>
  <c r="W144" i="11"/>
  <c r="W153" i="11" s="1"/>
  <c r="I31" i="11"/>
  <c r="S144" i="11"/>
  <c r="S153" i="11" s="1"/>
  <c r="Z144" i="11"/>
  <c r="Z153" i="11" s="1"/>
  <c r="AC101" i="11"/>
  <c r="V144" i="11"/>
  <c r="V153" i="11" s="1"/>
  <c r="AC97" i="11"/>
  <c r="AC83" i="11"/>
  <c r="Q137" i="11"/>
  <c r="AC63" i="11"/>
  <c r="AC91" i="11"/>
  <c r="AC79" i="11"/>
  <c r="Q136" i="11"/>
  <c r="AC89" i="11"/>
  <c r="AC75" i="11"/>
  <c r="AC85" i="11"/>
  <c r="AC71" i="11"/>
  <c r="R144" i="11"/>
  <c r="R153" i="11" s="1"/>
  <c r="AB157" i="11"/>
  <c r="AC135" i="11"/>
  <c r="Q157" i="11"/>
  <c r="AC131" i="11"/>
  <c r="Y144" i="11"/>
  <c r="Y153" i="11" s="1"/>
  <c r="Q117" i="11"/>
  <c r="AC108" i="11"/>
  <c r="X157" i="11"/>
  <c r="AC134" i="11"/>
  <c r="H37" i="11"/>
  <c r="I37" i="11" s="1"/>
  <c r="I38" i="11"/>
  <c r="AA144" i="11"/>
  <c r="AA153" i="11" s="1"/>
  <c r="T157" i="11"/>
  <c r="Z157" i="11"/>
  <c r="U157" i="11"/>
  <c r="W157" i="11"/>
  <c r="V157" i="11"/>
  <c r="Q153" i="11"/>
  <c r="AC144" i="11"/>
  <c r="AC153" i="11" s="1"/>
  <c r="J32" i="11"/>
  <c r="F33" i="11" s="1"/>
  <c r="R157" i="11"/>
  <c r="AC139" i="11"/>
  <c r="S157" i="11"/>
  <c r="H5" i="20"/>
  <c r="H8" i="20"/>
  <c r="H4" i="20"/>
  <c r="H13" i="20"/>
  <c r="H17" i="20"/>
  <c r="B6" i="2"/>
  <c r="D21" i="2" s="1"/>
  <c r="L10" i="2"/>
  <c r="L12" i="2"/>
  <c r="L3" i="2"/>
  <c r="L5" i="2"/>
  <c r="L6" i="2"/>
  <c r="L7" i="2"/>
  <c r="H3" i="2"/>
  <c r="L9" i="2"/>
  <c r="L11" i="2"/>
  <c r="L4" i="2"/>
  <c r="L8" i="2"/>
  <c r="L13" i="2"/>
  <c r="L14" i="2"/>
  <c r="L15" i="2"/>
  <c r="L16" i="2"/>
  <c r="D24" i="2"/>
  <c r="D12" i="2"/>
  <c r="D17" i="2"/>
  <c r="D14" i="2"/>
  <c r="D18" i="2"/>
  <c r="D15" i="2"/>
  <c r="D11" i="2"/>
  <c r="D16" i="2"/>
  <c r="D20" i="2"/>
  <c r="Q4" i="2"/>
  <c r="B30" i="11"/>
  <c r="P9" i="2"/>
  <c r="G20" i="2"/>
  <c r="V61" i="19" l="1"/>
  <c r="V55" i="19"/>
  <c r="V59" i="19"/>
  <c r="W56" i="19"/>
  <c r="U50" i="19"/>
  <c r="V42" i="19" s="1"/>
  <c r="W55" i="19"/>
  <c r="W63" i="19" s="1"/>
  <c r="V63" i="19"/>
  <c r="V62" i="19"/>
  <c r="W62" i="19" s="1"/>
  <c r="W61" i="19"/>
  <c r="U65" i="19"/>
  <c r="U64" i="19"/>
  <c r="X69" i="19"/>
  <c r="R47" i="19"/>
  <c r="R48" i="19"/>
  <c r="R46" i="19"/>
  <c r="R43" i="19"/>
  <c r="R45" i="19"/>
  <c r="R44" i="19"/>
  <c r="R42" i="19"/>
  <c r="E35" i="19"/>
  <c r="W60" i="19" s="1"/>
  <c r="E32" i="19"/>
  <c r="W57" i="19" s="1"/>
  <c r="E34" i="19"/>
  <c r="E33" i="19"/>
  <c r="W58" i="19" s="1"/>
  <c r="Y157" i="11"/>
  <c r="AA157" i="11"/>
  <c r="AA166" i="11" s="1"/>
  <c r="AA172" i="11"/>
  <c r="X172" i="11"/>
  <c r="X166" i="11"/>
  <c r="Q172" i="11"/>
  <c r="AC172" i="11" s="1"/>
  <c r="Q166" i="11"/>
  <c r="AC157" i="11"/>
  <c r="AC166" i="11" s="1"/>
  <c r="Y172" i="11"/>
  <c r="Y166" i="11"/>
  <c r="AC136" i="11"/>
  <c r="AC137" i="11"/>
  <c r="S172" i="11"/>
  <c r="S166" i="11"/>
  <c r="R172" i="11"/>
  <c r="R166" i="11"/>
  <c r="Z172" i="11"/>
  <c r="Z166" i="11"/>
  <c r="F34" i="11"/>
  <c r="V172" i="11"/>
  <c r="V166" i="11"/>
  <c r="W172" i="11"/>
  <c r="W166" i="11"/>
  <c r="J38" i="11"/>
  <c r="F32" i="11" s="1"/>
  <c r="AC117" i="11"/>
  <c r="U172" i="11"/>
  <c r="U166" i="11"/>
  <c r="T172" i="11"/>
  <c r="T166" i="11"/>
  <c r="AB172" i="11"/>
  <c r="AB166" i="11"/>
  <c r="D19" i="2"/>
  <c r="D23" i="2"/>
  <c r="D22" i="2"/>
  <c r="D10" i="2"/>
  <c r="D13" i="2"/>
  <c r="G10" i="7"/>
  <c r="E3" i="7"/>
  <c r="W59" i="19" l="1"/>
  <c r="V50" i="19"/>
  <c r="F30" i="19"/>
  <c r="F38" i="19" s="1"/>
  <c r="W42" i="19"/>
  <c r="W50" i="19" s="1"/>
  <c r="U51" i="19"/>
  <c r="V69" i="19"/>
  <c r="W69" i="19" s="1"/>
  <c r="U52" i="19"/>
  <c r="V43" i="19"/>
  <c r="V49" i="19"/>
  <c r="W49" i="19" s="1"/>
  <c r="V45" i="19"/>
  <c r="V47" i="19"/>
  <c r="V48" i="19"/>
  <c r="V44" i="19"/>
  <c r="V46" i="19"/>
  <c r="T167" i="11"/>
  <c r="T168" i="11"/>
  <c r="G21" i="11"/>
  <c r="G23" i="11"/>
  <c r="G22" i="11"/>
  <c r="G26" i="11"/>
  <c r="G24" i="11"/>
  <c r="G19" i="11"/>
  <c r="G25" i="11"/>
  <c r="G20" i="11"/>
  <c r="G18" i="11"/>
  <c r="W167" i="11"/>
  <c r="W168" i="11"/>
  <c r="R168" i="11"/>
  <c r="R167" i="11"/>
  <c r="Q167" i="11"/>
  <c r="Q168" i="11"/>
  <c r="X167" i="11"/>
  <c r="X168" i="11"/>
  <c r="AA167" i="11"/>
  <c r="AA168" i="11"/>
  <c r="F36" i="11"/>
  <c r="F37" i="11" s="1"/>
  <c r="Y167" i="11"/>
  <c r="Y168" i="11"/>
  <c r="AB167" i="11"/>
  <c r="AB168" i="11"/>
  <c r="U167" i="11"/>
  <c r="U168" i="11"/>
  <c r="V168" i="11"/>
  <c r="V167" i="11"/>
  <c r="Z168" i="11"/>
  <c r="Z167" i="11"/>
  <c r="S167" i="11"/>
  <c r="S168" i="11"/>
  <c r="E12" i="7"/>
  <c r="E11" i="7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F32" i="19" l="1"/>
  <c r="W44" i="19"/>
  <c r="F36" i="19"/>
  <c r="W48" i="19"/>
  <c r="F31" i="19"/>
  <c r="W43" i="19"/>
  <c r="W47" i="19"/>
  <c r="F35" i="19"/>
  <c r="F34" i="19"/>
  <c r="W46" i="19"/>
  <c r="W45" i="19"/>
  <c r="F33" i="19"/>
  <c r="H19" i="11"/>
  <c r="H26" i="11"/>
  <c r="H22" i="11"/>
  <c r="H24" i="11"/>
  <c r="H23" i="11"/>
  <c r="H25" i="11"/>
  <c r="H20" i="11"/>
  <c r="H18" i="11"/>
  <c r="H21" i="11"/>
  <c r="J20" i="11" l="1"/>
  <c r="I20" i="11"/>
  <c r="M20" i="11" s="1"/>
  <c r="I25" i="11"/>
  <c r="J25" i="11"/>
  <c r="J26" i="11"/>
  <c r="I26" i="11"/>
  <c r="J18" i="11"/>
  <c r="I18" i="11"/>
  <c r="M18" i="11" s="1"/>
  <c r="J24" i="11"/>
  <c r="I24" i="11"/>
  <c r="J22" i="11"/>
  <c r="I22" i="11"/>
  <c r="M22" i="11" s="1"/>
  <c r="I21" i="11"/>
  <c r="J21" i="11"/>
  <c r="J23" i="11"/>
  <c r="I23" i="11"/>
  <c r="M23" i="11" s="1"/>
  <c r="J19" i="11"/>
  <c r="I19" i="11"/>
  <c r="M21" i="11" l="1"/>
  <c r="AB109" i="11"/>
  <c r="X109" i="11"/>
  <c r="T109" i="11"/>
  <c r="Y102" i="11"/>
  <c r="U102" i="11"/>
  <c r="Q102" i="11"/>
  <c r="AA102" i="11"/>
  <c r="T102" i="11"/>
  <c r="X102" i="11"/>
  <c r="R102" i="11"/>
  <c r="Q109" i="11"/>
  <c r="Z109" i="11"/>
  <c r="S109" i="11"/>
  <c r="AB102" i="11"/>
  <c r="V102" i="11"/>
  <c r="U109" i="11"/>
  <c r="W109" i="11"/>
  <c r="S102" i="11"/>
  <c r="W102" i="11"/>
  <c r="Z102" i="11"/>
  <c r="Y109" i="11"/>
  <c r="R109" i="11"/>
  <c r="AA109" i="11"/>
  <c r="V109" i="11"/>
  <c r="M25" i="11"/>
  <c r="M19" i="11"/>
  <c r="M24" i="11"/>
  <c r="M26" i="11"/>
  <c r="AB111" i="11"/>
  <c r="X111" i="11"/>
  <c r="T111" i="11"/>
  <c r="U111" i="11"/>
  <c r="Y111" i="11"/>
  <c r="R111" i="11"/>
  <c r="V111" i="11"/>
  <c r="W111" i="11"/>
  <c r="Q111" i="11"/>
  <c r="AC111" i="11" s="1"/>
  <c r="Z111" i="11"/>
  <c r="S111" i="11"/>
  <c r="AA111" i="11"/>
  <c r="AB114" i="11"/>
  <c r="X114" i="11"/>
  <c r="T114" i="11"/>
  <c r="Q114" i="11"/>
  <c r="S114" i="11"/>
  <c r="U114" i="11"/>
  <c r="W114" i="11"/>
  <c r="Y114" i="11"/>
  <c r="R114" i="11"/>
  <c r="AA114" i="11"/>
  <c r="V114" i="11"/>
  <c r="Z114" i="11"/>
  <c r="AB113" i="11"/>
  <c r="X113" i="11"/>
  <c r="T113" i="11"/>
  <c r="V113" i="11"/>
  <c r="S113" i="11"/>
  <c r="Q113" i="11"/>
  <c r="Z113" i="11"/>
  <c r="U113" i="11"/>
  <c r="W113" i="11"/>
  <c r="Y113" i="11"/>
  <c r="R113" i="11"/>
  <c r="AA113" i="11"/>
  <c r="AB112" i="11"/>
  <c r="X112" i="11"/>
  <c r="T112" i="11"/>
  <c r="Y112" i="11"/>
  <c r="V112" i="11"/>
  <c r="Q112" i="11"/>
  <c r="Z112" i="11"/>
  <c r="S112" i="11"/>
  <c r="U112" i="11"/>
  <c r="W112" i="11"/>
  <c r="R112" i="11"/>
  <c r="AA112" i="11"/>
  <c r="W132" i="11" l="1"/>
  <c r="V132" i="11"/>
  <c r="AA132" i="11"/>
  <c r="AC112" i="11"/>
  <c r="AC113" i="11"/>
  <c r="S132" i="11"/>
  <c r="AB132" i="11"/>
  <c r="R132" i="11"/>
  <c r="AC102" i="11"/>
  <c r="Q132" i="11"/>
  <c r="X132" i="11"/>
  <c r="U132" i="11"/>
  <c r="AC114" i="11"/>
  <c r="Z132" i="11"/>
  <c r="T132" i="11"/>
  <c r="Y132" i="11"/>
  <c r="AC109" i="11"/>
  <c r="AB116" i="11"/>
  <c r="X116" i="11"/>
  <c r="T116" i="11"/>
  <c r="R116" i="11"/>
  <c r="W116" i="11"/>
  <c r="Q116" i="11"/>
  <c r="V116" i="11"/>
  <c r="U116" i="11"/>
  <c r="AA116" i="11"/>
  <c r="Y116" i="11"/>
  <c r="Z116" i="11"/>
  <c r="S116" i="11"/>
  <c r="AB110" i="11"/>
  <c r="X110" i="11"/>
  <c r="X146" i="11" s="1"/>
  <c r="X159" i="11" s="1"/>
  <c r="X174" i="11" s="1"/>
  <c r="T110" i="11"/>
  <c r="Z103" i="11"/>
  <c r="Z133" i="11" s="1"/>
  <c r="V103" i="11"/>
  <c r="V133" i="11" s="1"/>
  <c r="R103" i="11"/>
  <c r="R133" i="11" s="1"/>
  <c r="S103" i="11"/>
  <c r="S133" i="11" s="1"/>
  <c r="X103" i="11"/>
  <c r="X133" i="11" s="1"/>
  <c r="Q110" i="11"/>
  <c r="Y145" i="11" s="1"/>
  <c r="Y158" i="11" s="1"/>
  <c r="Y173" i="11" s="1"/>
  <c r="Z110" i="11"/>
  <c r="W103" i="11"/>
  <c r="W133" i="11" s="1"/>
  <c r="Q103" i="11"/>
  <c r="AA103" i="11"/>
  <c r="AA133" i="11" s="1"/>
  <c r="AB103" i="11"/>
  <c r="AB133" i="11" s="1"/>
  <c r="U110" i="11"/>
  <c r="W110" i="11"/>
  <c r="U103" i="11"/>
  <c r="U133" i="11" s="1"/>
  <c r="Y110" i="11"/>
  <c r="R110" i="11"/>
  <c r="AA110" i="11"/>
  <c r="Y103" i="11"/>
  <c r="Y133" i="11" s="1"/>
  <c r="T103" i="11"/>
  <c r="T133" i="11" s="1"/>
  <c r="V110" i="11"/>
  <c r="S110" i="11"/>
  <c r="AB115" i="11"/>
  <c r="X115" i="11"/>
  <c r="T115" i="11"/>
  <c r="Q104" i="11"/>
  <c r="AB104" i="11"/>
  <c r="AB138" i="11" s="1"/>
  <c r="R104" i="11"/>
  <c r="R138" i="11" s="1"/>
  <c r="U104" i="11"/>
  <c r="U138" i="11" s="1"/>
  <c r="V104" i="11"/>
  <c r="V138" i="11" s="1"/>
  <c r="Y115" i="11"/>
  <c r="R115" i="11"/>
  <c r="S104" i="11"/>
  <c r="S138" i="11" s="1"/>
  <c r="Y104" i="11"/>
  <c r="Y138" i="11" s="1"/>
  <c r="W104" i="11"/>
  <c r="W138" i="11" s="1"/>
  <c r="T104" i="11"/>
  <c r="T138" i="11" s="1"/>
  <c r="Z104" i="11"/>
  <c r="Z138" i="11" s="1"/>
  <c r="V115" i="11"/>
  <c r="W115" i="11"/>
  <c r="AA115" i="11"/>
  <c r="AA104" i="11"/>
  <c r="AA138" i="11" s="1"/>
  <c r="X104" i="11"/>
  <c r="X138" i="11" s="1"/>
  <c r="Q115" i="11"/>
  <c r="Z115" i="11"/>
  <c r="S115" i="11"/>
  <c r="U115" i="11"/>
  <c r="AA146" i="11" l="1"/>
  <c r="AA159" i="11" s="1"/>
  <c r="AA174" i="11" s="1"/>
  <c r="AC103" i="11"/>
  <c r="Q133" i="11"/>
  <c r="AC133" i="11" s="1"/>
  <c r="T105" i="11"/>
  <c r="Z105" i="11"/>
  <c r="U140" i="11"/>
  <c r="AC132" i="11"/>
  <c r="R105" i="11"/>
  <c r="S140" i="11"/>
  <c r="V105" i="11"/>
  <c r="Y147" i="11"/>
  <c r="Y160" i="11" s="1"/>
  <c r="Y175" i="11" s="1"/>
  <c r="Y105" i="11"/>
  <c r="Z145" i="11"/>
  <c r="Z158" i="11" s="1"/>
  <c r="Z173" i="11" s="1"/>
  <c r="U105" i="11"/>
  <c r="Q105" i="11"/>
  <c r="AB105" i="11"/>
  <c r="AA140" i="11"/>
  <c r="W105" i="11"/>
  <c r="Y146" i="11"/>
  <c r="Y159" i="11" s="1"/>
  <c r="Y174" i="11" s="1"/>
  <c r="Y181" i="11" s="1"/>
  <c r="Z146" i="11"/>
  <c r="Z159" i="11" s="1"/>
  <c r="Z174" i="11" s="1"/>
  <c r="AC116" i="11"/>
  <c r="S148" i="11" s="1"/>
  <c r="S161" i="11" s="1"/>
  <c r="S176" i="11" s="1"/>
  <c r="Y140" i="11"/>
  <c r="X140" i="11"/>
  <c r="AB140" i="11"/>
  <c r="AA105" i="11"/>
  <c r="W140" i="11"/>
  <c r="AC115" i="11"/>
  <c r="V148" i="11" s="1"/>
  <c r="V161" i="11" s="1"/>
  <c r="V176" i="11" s="1"/>
  <c r="AC110" i="11"/>
  <c r="S146" i="11" s="1"/>
  <c r="S159" i="11" s="1"/>
  <c r="S174" i="11" s="1"/>
  <c r="AB146" i="11"/>
  <c r="AB159" i="11" s="1"/>
  <c r="AB174" i="11" s="1"/>
  <c r="W148" i="11"/>
  <c r="W161" i="11" s="1"/>
  <c r="W176" i="11" s="1"/>
  <c r="T140" i="11"/>
  <c r="Z140" i="11"/>
  <c r="AB145" i="11"/>
  <c r="AB158" i="11" s="1"/>
  <c r="AB173" i="11" s="1"/>
  <c r="X105" i="11"/>
  <c r="X145" i="11"/>
  <c r="X158" i="11" s="1"/>
  <c r="X173" i="11" s="1"/>
  <c r="R140" i="11"/>
  <c r="S105" i="11"/>
  <c r="V140" i="11"/>
  <c r="AA145" i="11"/>
  <c r="AA158" i="11" s="1"/>
  <c r="AA173" i="11" s="1"/>
  <c r="Q151" i="11"/>
  <c r="U150" i="11"/>
  <c r="U163" i="11" s="1"/>
  <c r="U178" i="11" s="1"/>
  <c r="AB151" i="11"/>
  <c r="AB164" i="11" s="1"/>
  <c r="AB179" i="11" s="1"/>
  <c r="Z150" i="11"/>
  <c r="Z163" i="11" s="1"/>
  <c r="Z178" i="11" s="1"/>
  <c r="W147" i="11"/>
  <c r="W160" i="11" s="1"/>
  <c r="W175" i="11" s="1"/>
  <c r="T152" i="11"/>
  <c r="T165" i="11" s="1"/>
  <c r="T180" i="11" s="1"/>
  <c r="V152" i="11"/>
  <c r="V165" i="11" s="1"/>
  <c r="V180" i="11" s="1"/>
  <c r="S147" i="11"/>
  <c r="S160" i="11" s="1"/>
  <c r="S175" i="11" s="1"/>
  <c r="R149" i="11"/>
  <c r="R162" i="11" s="1"/>
  <c r="R177" i="11" s="1"/>
  <c r="T147" i="11"/>
  <c r="T160" i="11" s="1"/>
  <c r="T175" i="11" s="1"/>
  <c r="W150" i="11"/>
  <c r="W163" i="11" s="1"/>
  <c r="W178" i="11" s="1"/>
  <c r="V149" i="11"/>
  <c r="V162" i="11" s="1"/>
  <c r="V177" i="11" s="1"/>
  <c r="W149" i="11"/>
  <c r="W162" i="11" s="1"/>
  <c r="W177" i="11" s="1"/>
  <c r="V151" i="11"/>
  <c r="T148" i="11"/>
  <c r="T161" i="11" s="1"/>
  <c r="T176" i="11" s="1"/>
  <c r="S149" i="11"/>
  <c r="S162" i="11" s="1"/>
  <c r="S177" i="11" s="1"/>
  <c r="AA149" i="11"/>
  <c r="AA162" i="11" s="1"/>
  <c r="AA177" i="11" s="1"/>
  <c r="AB148" i="11"/>
  <c r="AB161" i="11" s="1"/>
  <c r="AB176" i="11" s="1"/>
  <c r="U152" i="11"/>
  <c r="U165" i="11" s="1"/>
  <c r="U180" i="11" s="1"/>
  <c r="Y151" i="11"/>
  <c r="Y164" i="11" s="1"/>
  <c r="Y179" i="11" s="1"/>
  <c r="R146" i="11"/>
  <c r="R159" i="11" s="1"/>
  <c r="R174" i="11" s="1"/>
  <c r="R151" i="11"/>
  <c r="R164" i="11" s="1"/>
  <c r="R179" i="11" s="1"/>
  <c r="R147" i="11"/>
  <c r="R160" i="11" s="1"/>
  <c r="R175" i="11" s="1"/>
  <c r="U147" i="11"/>
  <c r="U160" i="11" s="1"/>
  <c r="U175" i="11" s="1"/>
  <c r="Z149" i="11"/>
  <c r="Z162" i="11" s="1"/>
  <c r="Z177" i="11" s="1"/>
  <c r="X147" i="11"/>
  <c r="X160" i="11" s="1"/>
  <c r="X175" i="11" s="1"/>
  <c r="S152" i="11"/>
  <c r="S165" i="11" s="1"/>
  <c r="S180" i="11" s="1"/>
  <c r="R148" i="11"/>
  <c r="R161" i="11" s="1"/>
  <c r="R176" i="11" s="1"/>
  <c r="S151" i="11"/>
  <c r="S164" i="11" s="1"/>
  <c r="S179" i="11" s="1"/>
  <c r="T149" i="11"/>
  <c r="T162" i="11" s="1"/>
  <c r="T177" i="11" s="1"/>
  <c r="S150" i="11"/>
  <c r="S163" i="11" s="1"/>
  <c r="S178" i="11" s="1"/>
  <c r="Z147" i="11"/>
  <c r="Z160" i="11" s="1"/>
  <c r="Z175" i="11" s="1"/>
  <c r="Y150" i="11"/>
  <c r="Y163" i="11" s="1"/>
  <c r="Y178" i="11" s="1"/>
  <c r="Q147" i="11"/>
  <c r="X148" i="11"/>
  <c r="X161" i="11" s="1"/>
  <c r="X176" i="11" s="1"/>
  <c r="U148" i="11"/>
  <c r="U161" i="11" s="1"/>
  <c r="U176" i="11" s="1"/>
  <c r="Y148" i="11"/>
  <c r="Y161" i="11" s="1"/>
  <c r="Y176" i="11" s="1"/>
  <c r="AB152" i="11"/>
  <c r="AB165" i="11" s="1"/>
  <c r="AB180" i="11" s="1"/>
  <c r="X150" i="11"/>
  <c r="X163" i="11" s="1"/>
  <c r="X178" i="11" s="1"/>
  <c r="AB149" i="11"/>
  <c r="AB162" i="11" s="1"/>
  <c r="AB177" i="11" s="1"/>
  <c r="X152" i="11"/>
  <c r="X165" i="11" s="1"/>
  <c r="X180" i="11" s="1"/>
  <c r="Z152" i="11"/>
  <c r="Z165" i="11" s="1"/>
  <c r="Z180" i="11" s="1"/>
  <c r="AA151" i="11"/>
  <c r="AA164" i="11" s="1"/>
  <c r="AA179" i="11" s="1"/>
  <c r="R152" i="11"/>
  <c r="R165" i="11" s="1"/>
  <c r="R180" i="11" s="1"/>
  <c r="U149" i="11"/>
  <c r="U162" i="11" s="1"/>
  <c r="U177" i="11" s="1"/>
  <c r="V150" i="11"/>
  <c r="V163" i="11" s="1"/>
  <c r="V178" i="11" s="1"/>
  <c r="W151" i="11"/>
  <c r="W164" i="11" s="1"/>
  <c r="W179" i="11" s="1"/>
  <c r="Q152" i="11"/>
  <c r="AB147" i="11"/>
  <c r="AB160" i="11" s="1"/>
  <c r="AB175" i="11" s="1"/>
  <c r="AA150" i="11"/>
  <c r="AA163" i="11" s="1"/>
  <c r="AA178" i="11" s="1"/>
  <c r="V164" i="11"/>
  <c r="V179" i="11" s="1"/>
  <c r="AC104" i="11"/>
  <c r="AC105" i="11" s="1"/>
  <c r="Q138" i="11"/>
  <c r="W152" i="11"/>
  <c r="W165" i="11" s="1"/>
  <c r="W180" i="11" s="1"/>
  <c r="Q150" i="11"/>
  <c r="T151" i="11"/>
  <c r="T164" i="11" s="1"/>
  <c r="T179" i="11" s="1"/>
  <c r="V147" i="11"/>
  <c r="V160" i="11" s="1"/>
  <c r="V175" i="11" s="1"/>
  <c r="Q149" i="11"/>
  <c r="AB150" i="11"/>
  <c r="AB163" i="11" s="1"/>
  <c r="AB178" i="11" s="1"/>
  <c r="Y149" i="11"/>
  <c r="Y162" i="11" s="1"/>
  <c r="Y177" i="11" s="1"/>
  <c r="Y152" i="11"/>
  <c r="Y165" i="11" s="1"/>
  <c r="Y180" i="11" s="1"/>
  <c r="T150" i="11"/>
  <c r="T163" i="11" s="1"/>
  <c r="T178" i="11" s="1"/>
  <c r="X149" i="11"/>
  <c r="X162" i="11" s="1"/>
  <c r="X177" i="11" s="1"/>
  <c r="AA148" i="11"/>
  <c r="AA161" i="11" s="1"/>
  <c r="AA176" i="11" s="1"/>
  <c r="U151" i="11"/>
  <c r="U164" i="11" s="1"/>
  <c r="U179" i="11" s="1"/>
  <c r="Q148" i="11"/>
  <c r="R150" i="11"/>
  <c r="R163" i="11" s="1"/>
  <c r="R178" i="11" s="1"/>
  <c r="Z151" i="11"/>
  <c r="Z164" i="11" s="1"/>
  <c r="Z179" i="11" s="1"/>
  <c r="Z148" i="11"/>
  <c r="Z161" i="11" s="1"/>
  <c r="Z176" i="11" s="1"/>
  <c r="AA147" i="11"/>
  <c r="AA160" i="11" s="1"/>
  <c r="AA175" i="11" s="1"/>
  <c r="AA152" i="11"/>
  <c r="AA165" i="11" s="1"/>
  <c r="AA180" i="11" s="1"/>
  <c r="X151" i="11"/>
  <c r="X164" i="11" s="1"/>
  <c r="X179" i="11" s="1"/>
  <c r="AD61" i="11" l="1"/>
  <c r="AD62" i="11"/>
  <c r="AD55" i="11"/>
  <c r="AD90" i="11"/>
  <c r="AD67" i="11"/>
  <c r="AD59" i="11"/>
  <c r="AD94" i="11"/>
  <c r="AD74" i="11"/>
  <c r="AD77" i="11"/>
  <c r="AD89" i="11"/>
  <c r="AD60" i="11"/>
  <c r="AD68" i="11"/>
  <c r="AD96" i="11"/>
  <c r="AD87" i="11"/>
  <c r="AD80" i="11"/>
  <c r="AD88" i="11"/>
  <c r="AD95" i="11"/>
  <c r="AD84" i="11"/>
  <c r="AD66" i="11"/>
  <c r="AD75" i="11"/>
  <c r="AD65" i="11"/>
  <c r="AD72" i="11"/>
  <c r="AD73" i="11"/>
  <c r="AD64" i="11"/>
  <c r="AD83" i="11"/>
  <c r="AD101" i="11"/>
  <c r="AD69" i="11"/>
  <c r="AD63" i="11"/>
  <c r="AD93" i="11"/>
  <c r="AD81" i="11"/>
  <c r="AD85" i="11"/>
  <c r="AD58" i="11"/>
  <c r="AD91" i="11"/>
  <c r="AD86" i="11"/>
  <c r="AD92" i="11"/>
  <c r="AD70" i="11"/>
  <c r="AD100" i="11"/>
  <c r="AD71" i="11"/>
  <c r="AD56" i="11"/>
  <c r="AD99" i="11"/>
  <c r="AD79" i="11"/>
  <c r="AD97" i="11"/>
  <c r="AD76" i="11"/>
  <c r="AD82" i="11"/>
  <c r="AD78" i="11"/>
  <c r="AD57" i="11"/>
  <c r="AD98" i="11"/>
  <c r="AD102" i="11"/>
  <c r="AA181" i="11"/>
  <c r="X181" i="11"/>
  <c r="Q145" i="11"/>
  <c r="V146" i="11"/>
  <c r="V159" i="11" s="1"/>
  <c r="V174" i="11" s="1"/>
  <c r="AB122" i="11"/>
  <c r="AB119" i="11"/>
  <c r="AB118" i="11"/>
  <c r="V145" i="11"/>
  <c r="V158" i="11" s="1"/>
  <c r="V173" i="11" s="1"/>
  <c r="V181" i="11" s="1"/>
  <c r="T146" i="11"/>
  <c r="T159" i="11" s="1"/>
  <c r="T174" i="11" s="1"/>
  <c r="T145" i="11"/>
  <c r="T158" i="11" s="1"/>
  <c r="T173" i="11" s="1"/>
  <c r="T181" i="11" s="1"/>
  <c r="Q140" i="11"/>
  <c r="T122" i="11"/>
  <c r="T119" i="11"/>
  <c r="T118" i="11"/>
  <c r="W146" i="11"/>
  <c r="W159" i="11" s="1"/>
  <c r="W174" i="11" s="1"/>
  <c r="AD104" i="11"/>
  <c r="X122" i="11"/>
  <c r="X118" i="11"/>
  <c r="X119" i="11"/>
  <c r="W118" i="11"/>
  <c r="W119" i="11"/>
  <c r="W122" i="11"/>
  <c r="Q119" i="11"/>
  <c r="AC119" i="11" s="1"/>
  <c r="Q122" i="11"/>
  <c r="Q118" i="11"/>
  <c r="Z181" i="11"/>
  <c r="U146" i="11"/>
  <c r="U159" i="11" s="1"/>
  <c r="U174" i="11" s="1"/>
  <c r="S145" i="11"/>
  <c r="S158" i="11" s="1"/>
  <c r="S173" i="11" s="1"/>
  <c r="S181" i="11" s="1"/>
  <c r="Q146" i="11"/>
  <c r="AC151" i="11"/>
  <c r="S122" i="11"/>
  <c r="S119" i="11"/>
  <c r="S118" i="11"/>
  <c r="AB181" i="11"/>
  <c r="AA118" i="11"/>
  <c r="AA122" i="11"/>
  <c r="AA119" i="11"/>
  <c r="W145" i="11"/>
  <c r="W158" i="11" s="1"/>
  <c r="W173" i="11" s="1"/>
  <c r="W181" i="11" s="1"/>
  <c r="Y119" i="11"/>
  <c r="Y122" i="11"/>
  <c r="Y118" i="11"/>
  <c r="R122" i="11"/>
  <c r="R119" i="11"/>
  <c r="R118" i="11"/>
  <c r="U145" i="11"/>
  <c r="U158" i="11" s="1"/>
  <c r="U173" i="11" s="1"/>
  <c r="U181" i="11" s="1"/>
  <c r="R145" i="11"/>
  <c r="R158" i="11" s="1"/>
  <c r="R173" i="11" s="1"/>
  <c r="R181" i="11" s="1"/>
  <c r="U118" i="11"/>
  <c r="U122" i="11"/>
  <c r="U119" i="11"/>
  <c r="V122" i="11"/>
  <c r="V118" i="11"/>
  <c r="V119" i="11"/>
  <c r="Z118" i="11"/>
  <c r="Z119" i="11"/>
  <c r="Z122" i="11"/>
  <c r="AD103" i="11"/>
  <c r="AC150" i="11"/>
  <c r="Q163" i="11"/>
  <c r="AC148" i="11"/>
  <c r="Q161" i="11"/>
  <c r="AC149" i="11"/>
  <c r="Q162" i="11"/>
  <c r="AC138" i="11"/>
  <c r="AC140" i="11" s="1"/>
  <c r="Q164" i="11"/>
  <c r="AC152" i="11"/>
  <c r="Q165" i="11"/>
  <c r="AC147" i="11"/>
  <c r="Q160" i="11"/>
  <c r="U123" i="11" l="1"/>
  <c r="U124" i="11"/>
  <c r="AA123" i="11"/>
  <c r="AA124" i="11"/>
  <c r="Q123" i="11"/>
  <c r="AC122" i="11"/>
  <c r="Q124" i="11"/>
  <c r="T123" i="11"/>
  <c r="T124" i="11"/>
  <c r="Y124" i="11"/>
  <c r="Y123" i="11"/>
  <c r="S123" i="11"/>
  <c r="S124" i="11"/>
  <c r="AC145" i="11"/>
  <c r="Q158" i="11"/>
  <c r="V124" i="11"/>
  <c r="V123" i="11"/>
  <c r="R124" i="11"/>
  <c r="R123" i="11"/>
  <c r="W123" i="11"/>
  <c r="W124" i="11"/>
  <c r="Z124" i="11"/>
  <c r="Z123" i="11"/>
  <c r="AC146" i="11"/>
  <c r="Q159" i="11"/>
  <c r="X124" i="11"/>
  <c r="X123" i="11"/>
  <c r="AB123" i="11"/>
  <c r="AB124" i="11"/>
  <c r="Q179" i="11"/>
  <c r="AC179" i="11" s="1"/>
  <c r="AC164" i="11"/>
  <c r="Q175" i="11"/>
  <c r="AC175" i="11" s="1"/>
  <c r="AC160" i="11"/>
  <c r="Q177" i="11"/>
  <c r="AC177" i="11" s="1"/>
  <c r="AC162" i="11"/>
  <c r="Q180" i="11"/>
  <c r="AC180" i="11" s="1"/>
  <c r="AC165" i="11"/>
  <c r="Q176" i="11"/>
  <c r="AC176" i="11" s="1"/>
  <c r="AC161" i="11"/>
  <c r="Q178" i="11"/>
  <c r="AC178" i="11" s="1"/>
  <c r="AC163" i="11"/>
  <c r="Q173" i="11" l="1"/>
  <c r="AC158" i="11"/>
  <c r="Q174" i="11"/>
  <c r="AC174" i="11" s="1"/>
  <c r="AC159" i="11"/>
  <c r="Q181" i="11" l="1"/>
  <c r="AC173" i="11"/>
  <c r="AC181" i="11" s="1"/>
  <c r="R42" i="17" l="1"/>
  <c r="Q42" i="17"/>
  <c r="O41" i="17"/>
  <c r="O40" i="17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O28" i="17" l="1"/>
  <c r="P28" i="17" s="1"/>
  <c r="O21" i="17"/>
  <c r="O32" i="17" s="1"/>
  <c r="O23" i="17"/>
  <c r="R23" i="17" s="1"/>
  <c r="O25" i="17"/>
  <c r="R25" i="17" s="1"/>
  <c r="O27" i="17"/>
  <c r="Q27" i="17" s="1"/>
  <c r="O29" i="17"/>
  <c r="Q29" i="17" s="1"/>
  <c r="F16" i="17"/>
  <c r="O22" i="17"/>
  <c r="P22" i="17" s="1"/>
  <c r="O24" i="17"/>
  <c r="R24" i="17" s="1"/>
  <c r="O26" i="17"/>
  <c r="R26" i="17" s="1"/>
  <c r="C16" i="17"/>
  <c r="G16" i="17"/>
  <c r="D16" i="17"/>
  <c r="E16" i="17"/>
  <c r="P21" i="17" l="1"/>
  <c r="O38" i="17"/>
  <c r="P27" i="17"/>
  <c r="R27" i="17"/>
  <c r="O36" i="17"/>
  <c r="Q25" i="17"/>
  <c r="P25" i="17"/>
  <c r="O34" i="17"/>
  <c r="R28" i="17"/>
  <c r="Q28" i="17"/>
  <c r="O39" i="17"/>
  <c r="Q22" i="17"/>
  <c r="R21" i="17"/>
  <c r="P24" i="17"/>
  <c r="Q21" i="17"/>
  <c r="O42" i="17"/>
  <c r="P42" i="17" s="1"/>
  <c r="Q26" i="17"/>
  <c r="R29" i="17"/>
  <c r="P23" i="17"/>
  <c r="P26" i="17"/>
  <c r="P29" i="17"/>
  <c r="Q23" i="17"/>
  <c r="O35" i="17"/>
  <c r="O33" i="17"/>
  <c r="R22" i="17"/>
  <c r="Q24" i="17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39" i="17"/>
  <c r="T39" i="17" s="1"/>
  <c r="H28" i="17"/>
  <c r="J28" i="17" s="1"/>
  <c r="M38" i="17"/>
  <c r="S38" i="17" s="1"/>
  <c r="H27" i="17"/>
  <c r="I27" i="17" s="1"/>
  <c r="N38" i="17"/>
  <c r="R38" i="17" s="1"/>
  <c r="H30" i="17"/>
  <c r="J30" i="17" s="1"/>
  <c r="M41" i="17"/>
  <c r="T41" i="17" s="1"/>
  <c r="N41" i="17"/>
  <c r="Q41" i="17" s="1"/>
  <c r="H29" i="17"/>
  <c r="I29" i="17" s="1"/>
  <c r="M40" i="17"/>
  <c r="T40" i="17" s="1"/>
  <c r="N40" i="17"/>
  <c r="R40" i="17" s="1"/>
  <c r="O12" i="17"/>
  <c r="O37" i="17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T42" i="17" l="1"/>
  <c r="S42" i="17"/>
  <c r="R39" i="17"/>
  <c r="J27" i="17"/>
  <c r="Q40" i="17"/>
  <c r="S41" i="17"/>
  <c r="P38" i="17"/>
  <c r="P41" i="17"/>
  <c r="T38" i="17"/>
  <c r="I28" i="17"/>
  <c r="J29" i="17"/>
  <c r="R41" i="17"/>
  <c r="S39" i="17"/>
  <c r="S40" i="17"/>
  <c r="Q38" i="17"/>
  <c r="P39" i="17"/>
  <c r="P40" i="17"/>
  <c r="I30" i="17"/>
  <c r="J21" i="17"/>
  <c r="I21" i="17"/>
  <c r="R33" i="17"/>
  <c r="Q33" i="17"/>
  <c r="R36" i="17"/>
  <c r="Q36" i="17"/>
  <c r="T34" i="17"/>
  <c r="P34" i="17"/>
  <c r="S34" i="17"/>
  <c r="R32" i="17"/>
  <c r="Q32" i="17"/>
  <c r="T35" i="17"/>
  <c r="P35" i="17"/>
  <c r="S35" i="17"/>
  <c r="J26" i="17"/>
  <c r="I26" i="17"/>
  <c r="J24" i="17"/>
  <c r="I24" i="17"/>
  <c r="J23" i="17"/>
  <c r="I23" i="17"/>
  <c r="R35" i="17"/>
  <c r="Q35" i="17"/>
  <c r="J22" i="17"/>
  <c r="I22" i="17"/>
  <c r="T37" i="17"/>
  <c r="P37" i="17"/>
  <c r="S37" i="17"/>
  <c r="J25" i="17"/>
  <c r="I25" i="17"/>
  <c r="T36" i="17"/>
  <c r="P36" i="17"/>
  <c r="S36" i="17"/>
  <c r="R34" i="17"/>
  <c r="Q34" i="17"/>
  <c r="T32" i="17"/>
  <c r="P32" i="17"/>
  <c r="S32" i="17"/>
  <c r="T33" i="17"/>
  <c r="P33" i="17"/>
  <c r="S33" i="17"/>
  <c r="R37" i="17"/>
  <c r="Q37" i="17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5" i="11"/>
  <c r="AI7210" i="11"/>
  <c r="AJ7208" i="11"/>
  <c r="AJ7206" i="11"/>
  <c r="AI7203" i="11"/>
  <c r="AI7201" i="11"/>
  <c r="AJ7199" i="11"/>
  <c r="AI7194" i="11"/>
  <c r="AJ7192" i="11"/>
  <c r="AJ7190" i="11"/>
  <c r="AI7187" i="11"/>
  <c r="AI7185" i="11"/>
  <c r="AJ7183" i="11"/>
  <c r="AI7178" i="11"/>
  <c r="AJ7176" i="11"/>
  <c r="AJ7174" i="11"/>
  <c r="AI7171" i="11"/>
  <c r="AI7169" i="11"/>
  <c r="AJ7167" i="11"/>
  <c r="AI7162" i="11"/>
  <c r="AJ7160" i="11"/>
  <c r="AJ7158" i="11"/>
  <c r="AI7155" i="11"/>
  <c r="AI7153" i="11"/>
  <c r="AJ7151" i="11"/>
  <c r="AI7146" i="11"/>
  <c r="AJ7144" i="11"/>
  <c r="AJ7142" i="11"/>
  <c r="AI7139" i="11"/>
  <c r="AI7137" i="11"/>
  <c r="AJ7135" i="11"/>
  <c r="AI7130" i="11"/>
  <c r="AJ7128" i="11"/>
  <c r="AJ7126" i="11"/>
  <c r="AI7123" i="11"/>
  <c r="AI7121" i="11"/>
  <c r="AJ7119" i="11"/>
  <c r="AI7114" i="11"/>
  <c r="AJ7112" i="11"/>
  <c r="AJ7110" i="11"/>
  <c r="AI7107" i="11"/>
  <c r="AI7105" i="11"/>
  <c r="AJ7103" i="11"/>
  <c r="AI7098" i="11"/>
  <c r="AJ7096" i="11"/>
  <c r="AJ7094" i="11"/>
  <c r="AI7091" i="11"/>
  <c r="AI7089" i="11"/>
  <c r="AJ7087" i="11"/>
  <c r="AI7082" i="11"/>
  <c r="AJ7080" i="11"/>
  <c r="AJ7078" i="11"/>
  <c r="AI7075" i="11"/>
  <c r="AI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I7215" i="11"/>
  <c r="AI7213" i="11"/>
  <c r="AJ7211" i="11"/>
  <c r="AI7206" i="11"/>
  <c r="AJ7204" i="11"/>
  <c r="AJ7202" i="11"/>
  <c r="AI7199" i="11"/>
  <c r="AI7197" i="11"/>
  <c r="AJ7195" i="11"/>
  <c r="AI7190" i="11"/>
  <c r="AJ7188" i="11"/>
  <c r="AJ7186" i="11"/>
  <c r="AI7183" i="11"/>
  <c r="AI7181" i="11"/>
  <c r="AJ7179" i="11"/>
  <c r="AI7174" i="11"/>
  <c r="AJ7172" i="11"/>
  <c r="AJ7170" i="11"/>
  <c r="AI7167" i="11"/>
  <c r="AI7165" i="11"/>
  <c r="AJ7163" i="11"/>
  <c r="AI7158" i="11"/>
  <c r="AJ7156" i="11"/>
  <c r="AJ7154" i="11"/>
  <c r="AI7151" i="11"/>
  <c r="AI7149" i="11"/>
  <c r="AJ7147" i="11"/>
  <c r="AI7142" i="11"/>
  <c r="AJ7140" i="11"/>
  <c r="AJ7138" i="11"/>
  <c r="AI7135" i="11"/>
  <c r="AI7133" i="11"/>
  <c r="AJ7131" i="11"/>
  <c r="AI7126" i="11"/>
  <c r="AJ7124" i="11"/>
  <c r="AJ7122" i="11"/>
  <c r="AI7119" i="11"/>
  <c r="AI7117" i="11"/>
  <c r="AJ7115" i="11"/>
  <c r="AI7110" i="11"/>
  <c r="AJ7108" i="11"/>
  <c r="AJ7106" i="11"/>
  <c r="AI7103" i="11"/>
  <c r="AI7101" i="11"/>
  <c r="AJ7099" i="11"/>
  <c r="AI7094" i="11"/>
  <c r="AJ7092" i="11"/>
  <c r="AJ7090" i="11"/>
  <c r="AI7087" i="11"/>
  <c r="AI7085" i="11"/>
  <c r="AJ7083" i="11"/>
  <c r="AI7078" i="11"/>
  <c r="AJ7076" i="11"/>
  <c r="AJ7074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216" i="11"/>
  <c r="AJ7214" i="11"/>
  <c r="AI7211" i="11"/>
  <c r="AI7209" i="11"/>
  <c r="AJ7207" i="11"/>
  <c r="AI7202" i="11"/>
  <c r="AJ7200" i="11"/>
  <c r="AJ7198" i="11"/>
  <c r="AI7195" i="11"/>
  <c r="AI7193" i="11"/>
  <c r="AJ7191" i="11"/>
  <c r="AI7186" i="11"/>
  <c r="AJ7184" i="11"/>
  <c r="AJ7182" i="11"/>
  <c r="AI7179" i="11"/>
  <c r="AI7177" i="11"/>
  <c r="AJ7175" i="11"/>
  <c r="AI7170" i="11"/>
  <c r="AJ7168" i="11"/>
  <c r="AJ7166" i="11"/>
  <c r="AI7163" i="11"/>
  <c r="AI7161" i="11"/>
  <c r="AJ7159" i="11"/>
  <c r="AI7154" i="11"/>
  <c r="AJ7152" i="11"/>
  <c r="AJ7150" i="11"/>
  <c r="AI7147" i="11"/>
  <c r="AI7145" i="11"/>
  <c r="AJ7143" i="11"/>
  <c r="AI7138" i="11"/>
  <c r="AJ7136" i="11"/>
  <c r="AJ7134" i="11"/>
  <c r="AI7131" i="11"/>
  <c r="AI7129" i="11"/>
  <c r="AJ7127" i="11"/>
  <c r="AI7122" i="11"/>
  <c r="AJ7120" i="11"/>
  <c r="AJ7118" i="11"/>
  <c r="AI7115" i="11"/>
  <c r="AI7113" i="11"/>
  <c r="AJ7111" i="11"/>
  <c r="AI7106" i="11"/>
  <c r="AJ7104" i="11"/>
  <c r="AJ7102" i="11"/>
  <c r="AI7099" i="11"/>
  <c r="AI7097" i="11"/>
  <c r="AJ7095" i="11"/>
  <c r="AI7090" i="11"/>
  <c r="AJ7088" i="11"/>
  <c r="AJ7086" i="11"/>
  <c r="AI7083" i="11"/>
  <c r="AI7081" i="11"/>
  <c r="AJ7079" i="11"/>
  <c r="AI7074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J7194" i="11"/>
  <c r="AJ7187" i="11"/>
  <c r="AJ7180" i="11"/>
  <c r="AI7173" i="11"/>
  <c r="AI7166" i="11"/>
  <c r="AI7159" i="11"/>
  <c r="AJ7130" i="11"/>
  <c r="AJ7123" i="11"/>
  <c r="AJ7116" i="11"/>
  <c r="AI7109" i="11"/>
  <c r="AI7102" i="11"/>
  <c r="AI7095" i="11"/>
  <c r="AI7068" i="11"/>
  <c r="AJ7057" i="11"/>
  <c r="AI7052" i="11"/>
  <c r="AJ7041" i="11"/>
  <c r="AI7036" i="11"/>
  <c r="AI7034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I7214" i="11"/>
  <c r="AI7207" i="11"/>
  <c r="AJ7178" i="11"/>
  <c r="AJ7171" i="11"/>
  <c r="AJ7164" i="11"/>
  <c r="AI7157" i="11"/>
  <c r="AI7150" i="11"/>
  <c r="AI7143" i="11"/>
  <c r="AJ7114" i="11"/>
  <c r="AJ7107" i="11"/>
  <c r="AJ7100" i="11"/>
  <c r="AI7093" i="11"/>
  <c r="AI7086" i="11"/>
  <c r="AI7079" i="11"/>
  <c r="AI7072" i="11"/>
  <c r="AJ7061" i="11"/>
  <c r="AI7056" i="11"/>
  <c r="AJ7045" i="11"/>
  <c r="AI7040" i="11"/>
  <c r="AJ7035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J7212" i="11"/>
  <c r="AI7205" i="11"/>
  <c r="AI7198" i="11"/>
  <c r="AI7191" i="11"/>
  <c r="AJ7162" i="11"/>
  <c r="AJ7155" i="11"/>
  <c r="AJ7148" i="11"/>
  <c r="AI7141" i="11"/>
  <c r="AI7134" i="11"/>
  <c r="AI7127" i="11"/>
  <c r="AJ7098" i="11"/>
  <c r="AJ7091" i="11"/>
  <c r="AJ7084" i="11"/>
  <c r="AI7077" i="11"/>
  <c r="AJ7065" i="11"/>
  <c r="AI7060" i="11"/>
  <c r="AJ7049" i="11"/>
  <c r="AI7044" i="11"/>
  <c r="AI7035" i="11"/>
  <c r="AJ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J7210" i="11"/>
  <c r="AI7182" i="11"/>
  <c r="AI7125" i="11"/>
  <c r="AJ7069" i="11"/>
  <c r="AI7048" i="11"/>
  <c r="AJ7027" i="11"/>
  <c r="AI7022" i="11"/>
  <c r="AJ7011" i="11"/>
  <c r="AI7006" i="11"/>
  <c r="AJ6995" i="11"/>
  <c r="AI6990" i="11"/>
  <c r="AJ6979" i="11"/>
  <c r="AI6974" i="11"/>
  <c r="AJ6963" i="11"/>
  <c r="AI6958" i="11"/>
  <c r="AJ6947" i="11"/>
  <c r="AI6942" i="11"/>
  <c r="AJ6931" i="11"/>
  <c r="AI6926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6896" i="11"/>
  <c r="AI6895" i="11"/>
  <c r="AJ6892" i="11"/>
  <c r="AI6891" i="11"/>
  <c r="AJ6888" i="11"/>
  <c r="AI6887" i="11"/>
  <c r="AJ6884" i="11"/>
  <c r="AI6883" i="11"/>
  <c r="AJ6880" i="11"/>
  <c r="AI6879" i="11"/>
  <c r="AJ6876" i="11"/>
  <c r="AI6875" i="11"/>
  <c r="AJ6872" i="11"/>
  <c r="AI6871" i="11"/>
  <c r="AJ6868" i="11"/>
  <c r="AI6867" i="11"/>
  <c r="AJ6864" i="11"/>
  <c r="AI6863" i="11"/>
  <c r="AJ6860" i="11"/>
  <c r="AI6859" i="11"/>
  <c r="AJ6856" i="11"/>
  <c r="AI6855" i="11"/>
  <c r="AJ6852" i="11"/>
  <c r="AI6851" i="11"/>
  <c r="AJ6848" i="11"/>
  <c r="AI6847" i="11"/>
  <c r="AJ6844" i="11"/>
  <c r="AI6843" i="11"/>
  <c r="AJ6840" i="11"/>
  <c r="AI6839" i="11"/>
  <c r="AJ6836" i="11"/>
  <c r="AI6835" i="11"/>
  <c r="AJ6832" i="11"/>
  <c r="AI6831" i="11"/>
  <c r="AJ6828" i="11"/>
  <c r="AI6827" i="11"/>
  <c r="AJ6824" i="11"/>
  <c r="AI6823" i="11"/>
  <c r="AJ6820" i="11"/>
  <c r="AI6819" i="11"/>
  <c r="AJ6816" i="11"/>
  <c r="AI6815" i="11"/>
  <c r="AJ6812" i="11"/>
  <c r="AI6811" i="11"/>
  <c r="AJ6808" i="11"/>
  <c r="AI6807" i="11"/>
  <c r="AJ6804" i="11"/>
  <c r="AI6803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6775" i="11"/>
  <c r="AJ6772" i="11"/>
  <c r="AI6771" i="11"/>
  <c r="AJ6768" i="11"/>
  <c r="AI6767" i="11"/>
  <c r="AJ6764" i="11"/>
  <c r="AI6763" i="11"/>
  <c r="AJ6760" i="11"/>
  <c r="AI6759" i="11"/>
  <c r="AJ6756" i="11"/>
  <c r="AI6755" i="11"/>
  <c r="AJ6752" i="11"/>
  <c r="AI6751" i="11"/>
  <c r="AJ6748" i="11"/>
  <c r="AI6747" i="11"/>
  <c r="AJ6744" i="11"/>
  <c r="AI6743" i="11"/>
  <c r="AJ6740" i="11"/>
  <c r="AI6739" i="11"/>
  <c r="AJ6736" i="11"/>
  <c r="AI6735" i="11"/>
  <c r="AJ6732" i="11"/>
  <c r="AI6731" i="11"/>
  <c r="AJ6728" i="11"/>
  <c r="AI6727" i="11"/>
  <c r="AJ6724" i="11"/>
  <c r="AI6723" i="11"/>
  <c r="AJ6720" i="11"/>
  <c r="AI6719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7203" i="11"/>
  <c r="AI7175" i="11"/>
  <c r="AJ7146" i="11"/>
  <c r="AI7118" i="11"/>
  <c r="AI7064" i="11"/>
  <c r="AJ7031" i="11"/>
  <c r="AI7026" i="11"/>
  <c r="AJ7015" i="11"/>
  <c r="AI7010" i="11"/>
  <c r="AJ6999" i="11"/>
  <c r="AI6994" i="11"/>
  <c r="AJ6983" i="11"/>
  <c r="AI6978" i="11"/>
  <c r="AJ6967" i="11"/>
  <c r="AI6962" i="11"/>
  <c r="AJ6951" i="11"/>
  <c r="AI6946" i="11"/>
  <c r="AJ6935" i="11"/>
  <c r="AI6930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7196" i="11"/>
  <c r="AJ7139" i="11"/>
  <c r="AI7111" i="11"/>
  <c r="AJ7082" i="11"/>
  <c r="AJ7037" i="11"/>
  <c r="AI7030" i="11"/>
  <c r="AJ7019" i="11"/>
  <c r="AI7014" i="11"/>
  <c r="AJ7003" i="11"/>
  <c r="AI6998" i="11"/>
  <c r="AJ6987" i="11"/>
  <c r="AI6982" i="11"/>
  <c r="AJ6971" i="11"/>
  <c r="AI6966" i="11"/>
  <c r="AJ6955" i="11"/>
  <c r="AI6950" i="11"/>
  <c r="AJ6939" i="11"/>
  <c r="AI6934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7189" i="11"/>
  <c r="AJ7075" i="11"/>
  <c r="AJ7023" i="11"/>
  <c r="AI7002" i="11"/>
  <c r="AJ6959" i="11"/>
  <c r="AI6938" i="11"/>
  <c r="AJ6923" i="11"/>
  <c r="AI6918" i="11"/>
  <c r="AJ6907" i="11"/>
  <c r="AI6902" i="11"/>
  <c r="AJ6891" i="11"/>
  <c r="AI6886" i="11"/>
  <c r="AJ6875" i="11"/>
  <c r="AI6870" i="11"/>
  <c r="AJ6859" i="11"/>
  <c r="AI6854" i="11"/>
  <c r="AJ6843" i="11"/>
  <c r="AI6838" i="11"/>
  <c r="AJ6827" i="11"/>
  <c r="AI6822" i="11"/>
  <c r="AJ6811" i="11"/>
  <c r="AI6806" i="11"/>
  <c r="AJ6795" i="11"/>
  <c r="AI6790" i="11"/>
  <c r="AJ6779" i="11"/>
  <c r="AI6774" i="11"/>
  <c r="AJ6763" i="11"/>
  <c r="AI6758" i="11"/>
  <c r="AJ6747" i="11"/>
  <c r="AI6742" i="11"/>
  <c r="AJ6731" i="11"/>
  <c r="AI6726" i="11"/>
  <c r="AJ6715" i="11"/>
  <c r="AI6710" i="11"/>
  <c r="AJ6699" i="11"/>
  <c r="AI6694" i="11"/>
  <c r="AJ6683" i="11"/>
  <c r="AI6678" i="11"/>
  <c r="AJ6669" i="11"/>
  <c r="AI6668" i="11"/>
  <c r="AJ6665" i="11"/>
  <c r="AI6664" i="11"/>
  <c r="AJ6661" i="11"/>
  <c r="AI6660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7053" i="11"/>
  <c r="AI7018" i="11"/>
  <c r="AJ6975" i="11"/>
  <c r="AI6954" i="11"/>
  <c r="AI6922" i="11"/>
  <c r="AJ6911" i="11"/>
  <c r="AI6906" i="11"/>
  <c r="AJ6895" i="11"/>
  <c r="AI6890" i="11"/>
  <c r="AJ6879" i="11"/>
  <c r="AI6874" i="11"/>
  <c r="AJ6863" i="11"/>
  <c r="AI6858" i="11"/>
  <c r="AJ6847" i="11"/>
  <c r="AI6842" i="11"/>
  <c r="AJ6831" i="11"/>
  <c r="AI6826" i="11"/>
  <c r="AJ6815" i="11"/>
  <c r="AI6810" i="11"/>
  <c r="AJ6799" i="11"/>
  <c r="AI6794" i="11"/>
  <c r="AJ6783" i="11"/>
  <c r="AI6778" i="11"/>
  <c r="AJ6767" i="11"/>
  <c r="AI6762" i="11"/>
  <c r="AJ6751" i="11"/>
  <c r="AI6746" i="11"/>
  <c r="AJ6735" i="11"/>
  <c r="AI6730" i="11"/>
  <c r="AJ6719" i="11"/>
  <c r="AI6714" i="11"/>
  <c r="AJ6703" i="11"/>
  <c r="AI6698" i="11"/>
  <c r="AJ6687" i="11"/>
  <c r="AI6682" i="11"/>
  <c r="AJ6671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6470" i="11"/>
  <c r="AI6469" i="11"/>
  <c r="AJ6466" i="11"/>
  <c r="AI6465" i="11"/>
  <c r="AJ6462" i="11"/>
  <c r="AI6461" i="11"/>
  <c r="AJ6458" i="11"/>
  <c r="AI6457" i="11"/>
  <c r="AJ6454" i="11"/>
  <c r="AI6453" i="11"/>
  <c r="AJ6450" i="11"/>
  <c r="AJ7132" i="11"/>
  <c r="AJ6991" i="11"/>
  <c r="AI6970" i="11"/>
  <c r="AJ6927" i="11"/>
  <c r="AJ6915" i="11"/>
  <c r="AI6910" i="11"/>
  <c r="AJ6899" i="11"/>
  <c r="AI6894" i="11"/>
  <c r="AJ6883" i="11"/>
  <c r="AI6878" i="11"/>
  <c r="AJ6867" i="11"/>
  <c r="AI6862" i="11"/>
  <c r="AJ6851" i="11"/>
  <c r="AI6846" i="11"/>
  <c r="AJ6835" i="11"/>
  <c r="AI6830" i="11"/>
  <c r="AJ6819" i="11"/>
  <c r="AI6814" i="11"/>
  <c r="AJ6803" i="11"/>
  <c r="AI6798" i="11"/>
  <c r="AJ6787" i="11"/>
  <c r="AI6782" i="11"/>
  <c r="AJ6771" i="11"/>
  <c r="AI6766" i="11"/>
  <c r="AJ6755" i="11"/>
  <c r="AI6750" i="11"/>
  <c r="AJ6739" i="11"/>
  <c r="AI6734" i="11"/>
  <c r="AJ6723" i="11"/>
  <c r="AI6718" i="11"/>
  <c r="AJ6707" i="11"/>
  <c r="AI6702" i="11"/>
  <c r="AJ6691" i="11"/>
  <c r="AI6686" i="11"/>
  <c r="AJ6675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I6914" i="11"/>
  <c r="AJ6871" i="11"/>
  <c r="AI6850" i="11"/>
  <c r="AJ6807" i="11"/>
  <c r="AI6786" i="11"/>
  <c r="AJ6743" i="11"/>
  <c r="AI6722" i="11"/>
  <c r="AJ6679" i="11"/>
  <c r="AI6667" i="11"/>
  <c r="AJ6656" i="11"/>
  <c r="AI6651" i="11"/>
  <c r="AJ6640" i="11"/>
  <c r="AI6635" i="11"/>
  <c r="AJ6624" i="11"/>
  <c r="AI6619" i="11"/>
  <c r="AJ6608" i="11"/>
  <c r="AI6603" i="11"/>
  <c r="AJ6592" i="11"/>
  <c r="AI6587" i="11"/>
  <c r="AJ6576" i="11"/>
  <c r="AI6571" i="11"/>
  <c r="AJ6560" i="11"/>
  <c r="AI6555" i="11"/>
  <c r="AJ6544" i="11"/>
  <c r="AI6539" i="11"/>
  <c r="AJ6528" i="11"/>
  <c r="AI6523" i="11"/>
  <c r="AJ6512" i="11"/>
  <c r="AI6507" i="11"/>
  <c r="AJ6503" i="11"/>
  <c r="AI6498" i="11"/>
  <c r="AJ6495" i="11"/>
  <c r="AI6490" i="11"/>
  <c r="AJ6487" i="11"/>
  <c r="AI6482" i="11"/>
  <c r="AJ6479" i="11"/>
  <c r="AI6474" i="11"/>
  <c r="AJ6471" i="11"/>
  <c r="AI6466" i="11"/>
  <c r="AJ6463" i="11"/>
  <c r="AI6458" i="11"/>
  <c r="AJ6455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6279" i="11"/>
  <c r="AI6278" i="11"/>
  <c r="AJ6275" i="11"/>
  <c r="AI6274" i="11"/>
  <c r="AJ6271" i="11"/>
  <c r="AI6270" i="11"/>
  <c r="AJ6267" i="11"/>
  <c r="AI6266" i="11"/>
  <c r="AJ6263" i="11"/>
  <c r="AI6262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147" i="11"/>
  <c r="AI6146" i="11"/>
  <c r="AJ6143" i="11"/>
  <c r="AI6142" i="11"/>
  <c r="AJ6139" i="11"/>
  <c r="AI6138" i="11"/>
  <c r="AJ6135" i="11"/>
  <c r="AI6134" i="11"/>
  <c r="AJ6131" i="11"/>
  <c r="AI6130" i="11"/>
  <c r="AJ6127" i="11"/>
  <c r="AI6126" i="11"/>
  <c r="AJ6123" i="11"/>
  <c r="AI6122" i="11"/>
  <c r="AJ6119" i="11"/>
  <c r="AI6118" i="11"/>
  <c r="AJ6115" i="11"/>
  <c r="AI6114" i="11"/>
  <c r="AJ6111" i="11"/>
  <c r="AI6110" i="11"/>
  <c r="AJ6107" i="11"/>
  <c r="AI6106" i="11"/>
  <c r="AJ6103" i="11"/>
  <c r="AI6102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6943" i="11"/>
  <c r="AJ6887" i="11"/>
  <c r="AI6866" i="11"/>
  <c r="AJ6823" i="11"/>
  <c r="AI6802" i="11"/>
  <c r="AJ6759" i="11"/>
  <c r="AI6738" i="11"/>
  <c r="AJ6695" i="11"/>
  <c r="AI6674" i="11"/>
  <c r="AJ6660" i="11"/>
  <c r="AI6655" i="11"/>
  <c r="AJ6644" i="11"/>
  <c r="AI6639" i="11"/>
  <c r="AJ6628" i="11"/>
  <c r="AI6623" i="11"/>
  <c r="AJ6612" i="11"/>
  <c r="AI6607" i="11"/>
  <c r="AJ6596" i="11"/>
  <c r="AI6591" i="11"/>
  <c r="AJ6580" i="11"/>
  <c r="AI6575" i="11"/>
  <c r="AJ6564" i="11"/>
  <c r="AI6559" i="11"/>
  <c r="AJ6548" i="11"/>
  <c r="AI6543" i="11"/>
  <c r="AJ6532" i="11"/>
  <c r="AI6527" i="11"/>
  <c r="AJ6516" i="11"/>
  <c r="AI6511" i="11"/>
  <c r="AI6503" i="11"/>
  <c r="AJ6500" i="11"/>
  <c r="AI6495" i="11"/>
  <c r="AJ6492" i="11"/>
  <c r="AI6487" i="11"/>
  <c r="AJ6484" i="11"/>
  <c r="AI6479" i="11"/>
  <c r="AJ6476" i="11"/>
  <c r="AI6471" i="11"/>
  <c r="AJ6468" i="11"/>
  <c r="AI6463" i="11"/>
  <c r="AJ6460" i="11"/>
  <c r="AI6455" i="11"/>
  <c r="AJ6452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7007" i="11"/>
  <c r="AJ6903" i="11"/>
  <c r="AI6882" i="11"/>
  <c r="AJ6839" i="11"/>
  <c r="AI6818" i="11"/>
  <c r="AJ6775" i="11"/>
  <c r="AI6754" i="11"/>
  <c r="AJ6711" i="11"/>
  <c r="AI6690" i="11"/>
  <c r="AJ6664" i="11"/>
  <c r="AI6659" i="11"/>
  <c r="AJ6648" i="11"/>
  <c r="AI6643" i="11"/>
  <c r="AJ6632" i="11"/>
  <c r="AI6627" i="11"/>
  <c r="AJ6616" i="11"/>
  <c r="AI6611" i="11"/>
  <c r="AJ6600" i="11"/>
  <c r="AI6595" i="11"/>
  <c r="AJ6584" i="11"/>
  <c r="AI6579" i="11"/>
  <c r="AJ6568" i="11"/>
  <c r="AI6563" i="11"/>
  <c r="AJ6552" i="11"/>
  <c r="AI6547" i="11"/>
  <c r="AJ6536" i="11"/>
  <c r="AI6531" i="11"/>
  <c r="AJ6520" i="11"/>
  <c r="AI6515" i="11"/>
  <c r="AI6502" i="11"/>
  <c r="AJ6499" i="11"/>
  <c r="AI6494" i="11"/>
  <c r="AJ6491" i="11"/>
  <c r="AI6486" i="11"/>
  <c r="AJ6483" i="11"/>
  <c r="AI6478" i="11"/>
  <c r="AJ6475" i="11"/>
  <c r="AI6470" i="11"/>
  <c r="AJ6467" i="11"/>
  <c r="AI6462" i="11"/>
  <c r="AJ6459" i="11"/>
  <c r="AI6454" i="11"/>
  <c r="AJ6451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I6986" i="11"/>
  <c r="AJ6855" i="11"/>
  <c r="AI6770" i="11"/>
  <c r="AJ6652" i="11"/>
  <c r="AI6631" i="11"/>
  <c r="AJ6588" i="11"/>
  <c r="AI6567" i="11"/>
  <c r="AJ6524" i="11"/>
  <c r="AJ6504" i="11"/>
  <c r="AI6483" i="11"/>
  <c r="AJ6472" i="11"/>
  <c r="AI6451" i="11"/>
  <c r="AI6445" i="11"/>
  <c r="AJ6434" i="11"/>
  <c r="AI6429" i="11"/>
  <c r="AJ6418" i="11"/>
  <c r="AI6413" i="11"/>
  <c r="AJ6402" i="11"/>
  <c r="AI6397" i="11"/>
  <c r="AJ6386" i="11"/>
  <c r="AI6381" i="11"/>
  <c r="AJ6370" i="11"/>
  <c r="AI6365" i="11"/>
  <c r="AJ6354" i="11"/>
  <c r="AI6349" i="11"/>
  <c r="AJ6338" i="11"/>
  <c r="AI6333" i="11"/>
  <c r="AJ6322" i="11"/>
  <c r="AI6317" i="11"/>
  <c r="AJ6306" i="11"/>
  <c r="AI6301" i="11"/>
  <c r="AJ6290" i="11"/>
  <c r="AJ6286" i="11"/>
  <c r="AI6281" i="11"/>
  <c r="AJ6278" i="11"/>
  <c r="AI6273" i="11"/>
  <c r="AJ6270" i="11"/>
  <c r="AI6265" i="11"/>
  <c r="AJ6262" i="11"/>
  <c r="AI6257" i="11"/>
  <c r="AJ6254" i="11"/>
  <c r="AI6249" i="11"/>
  <c r="AJ6246" i="11"/>
  <c r="AI6241" i="11"/>
  <c r="AJ6238" i="11"/>
  <c r="AI6233" i="11"/>
  <c r="AJ6230" i="11"/>
  <c r="AI6225" i="11"/>
  <c r="AJ6222" i="11"/>
  <c r="AI6217" i="11"/>
  <c r="AJ6214" i="11"/>
  <c r="AI6209" i="11"/>
  <c r="AJ6206" i="11"/>
  <c r="AI6201" i="11"/>
  <c r="AJ6198" i="11"/>
  <c r="AI6193" i="11"/>
  <c r="AJ6190" i="11"/>
  <c r="AI6185" i="11"/>
  <c r="AJ6182" i="11"/>
  <c r="AI6177" i="11"/>
  <c r="AJ6174" i="11"/>
  <c r="AI6169" i="11"/>
  <c r="AJ6166" i="11"/>
  <c r="AI6161" i="11"/>
  <c r="AJ6158" i="11"/>
  <c r="AI6153" i="11"/>
  <c r="AJ6150" i="11"/>
  <c r="AI6145" i="11"/>
  <c r="AJ6142" i="11"/>
  <c r="AI6137" i="11"/>
  <c r="AJ6134" i="11"/>
  <c r="AI6129" i="11"/>
  <c r="AJ6126" i="11"/>
  <c r="AI6121" i="11"/>
  <c r="AJ6118" i="11"/>
  <c r="AI6113" i="11"/>
  <c r="AJ6110" i="11"/>
  <c r="AI6105" i="11"/>
  <c r="AJ6102" i="11"/>
  <c r="AI6097" i="11"/>
  <c r="AJ6094" i="11"/>
  <c r="AI6089" i="11"/>
  <c r="AJ6086" i="11"/>
  <c r="AI6081" i="11"/>
  <c r="AJ6078" i="11"/>
  <c r="AI6073" i="11"/>
  <c r="AJ6070" i="11"/>
  <c r="AI6065" i="11"/>
  <c r="AJ6062" i="11"/>
  <c r="AI6057" i="11"/>
  <c r="AJ6054" i="11"/>
  <c r="AI6049" i="11"/>
  <c r="AJ6046" i="11"/>
  <c r="AI6041" i="11"/>
  <c r="AJ6038" i="11"/>
  <c r="AI6033" i="11"/>
  <c r="AJ6030" i="11"/>
  <c r="AI6025" i="11"/>
  <c r="AJ6022" i="11"/>
  <c r="AI6017" i="11"/>
  <c r="AJ6014" i="11"/>
  <c r="AI6009" i="11"/>
  <c r="AJ6006" i="11"/>
  <c r="AI6001" i="11"/>
  <c r="AJ5998" i="11"/>
  <c r="AI5993" i="11"/>
  <c r="AJ5990" i="11"/>
  <c r="AI5985" i="11"/>
  <c r="AJ5983" i="11"/>
  <c r="AJ5981" i="11"/>
  <c r="AI5978" i="11"/>
  <c r="AI5976" i="11"/>
  <c r="AJ5974" i="11"/>
  <c r="AI5969" i="11"/>
  <c r="AJ5967" i="11"/>
  <c r="AJ5965" i="11"/>
  <c r="AI5962" i="11"/>
  <c r="AI5960" i="11"/>
  <c r="AJ5958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6919" i="11"/>
  <c r="AI6834" i="11"/>
  <c r="AJ6668" i="11"/>
  <c r="AI6647" i="11"/>
  <c r="AJ6604" i="11"/>
  <c r="AI6583" i="11"/>
  <c r="AJ6540" i="11"/>
  <c r="AI6519" i="11"/>
  <c r="AI6491" i="11"/>
  <c r="AJ6480" i="11"/>
  <c r="AI6459" i="11"/>
  <c r="AI6449" i="11"/>
  <c r="AJ6438" i="11"/>
  <c r="AI6433" i="11"/>
  <c r="AJ6422" i="11"/>
  <c r="AI6417" i="11"/>
  <c r="AJ6406" i="11"/>
  <c r="AI6401" i="11"/>
  <c r="AJ6390" i="11"/>
  <c r="AI6385" i="11"/>
  <c r="AJ6374" i="11"/>
  <c r="AI6369" i="11"/>
  <c r="AJ6358" i="11"/>
  <c r="AI6353" i="11"/>
  <c r="AJ6342" i="11"/>
  <c r="AI6337" i="11"/>
  <c r="AJ6326" i="11"/>
  <c r="AI6321" i="11"/>
  <c r="AJ6310" i="11"/>
  <c r="AI6305" i="11"/>
  <c r="AJ6294" i="11"/>
  <c r="AI6289" i="11"/>
  <c r="AJ6285" i="11"/>
  <c r="AI6280" i="11"/>
  <c r="AJ6277" i="11"/>
  <c r="AI6272" i="11"/>
  <c r="AJ6269" i="11"/>
  <c r="AI6264" i="11"/>
  <c r="AJ6261" i="11"/>
  <c r="AI6256" i="11"/>
  <c r="AJ6253" i="11"/>
  <c r="AI6248" i="11"/>
  <c r="AJ6245" i="11"/>
  <c r="AI6240" i="11"/>
  <c r="AJ6237" i="11"/>
  <c r="AI6232" i="11"/>
  <c r="AJ6229" i="11"/>
  <c r="AI6224" i="11"/>
  <c r="AJ6221" i="11"/>
  <c r="AI6216" i="11"/>
  <c r="AJ6213" i="11"/>
  <c r="AI6208" i="11"/>
  <c r="AJ6205" i="11"/>
  <c r="AI6200" i="11"/>
  <c r="AJ6197" i="11"/>
  <c r="AI6192" i="11"/>
  <c r="AJ6189" i="11"/>
  <c r="AI6184" i="11"/>
  <c r="AJ6181" i="11"/>
  <c r="AI6176" i="11"/>
  <c r="AJ6173" i="11"/>
  <c r="AI6168" i="11"/>
  <c r="AJ6165" i="11"/>
  <c r="AI6160" i="11"/>
  <c r="AJ6157" i="11"/>
  <c r="AI6152" i="11"/>
  <c r="AJ6149" i="11"/>
  <c r="AI6144" i="11"/>
  <c r="AJ6141" i="11"/>
  <c r="AI6136" i="11"/>
  <c r="AJ6133" i="11"/>
  <c r="AI6128" i="11"/>
  <c r="AJ6125" i="11"/>
  <c r="AI6120" i="11"/>
  <c r="AJ6117" i="11"/>
  <c r="AI6112" i="11"/>
  <c r="AJ6109" i="11"/>
  <c r="AI6104" i="11"/>
  <c r="AJ6101" i="11"/>
  <c r="AI6096" i="11"/>
  <c r="AJ6093" i="11"/>
  <c r="AI6088" i="11"/>
  <c r="AJ6085" i="11"/>
  <c r="AI6080" i="11"/>
  <c r="AJ6077" i="11"/>
  <c r="AI6072" i="11"/>
  <c r="AJ6069" i="11"/>
  <c r="AI6064" i="11"/>
  <c r="AJ6061" i="11"/>
  <c r="AI6056" i="11"/>
  <c r="AJ6053" i="11"/>
  <c r="AI6048" i="11"/>
  <c r="AJ6045" i="11"/>
  <c r="AI6040" i="11"/>
  <c r="AJ6037" i="11"/>
  <c r="AI6032" i="11"/>
  <c r="AJ6029" i="11"/>
  <c r="AI6024" i="11"/>
  <c r="AJ6021" i="11"/>
  <c r="AI6016" i="11"/>
  <c r="AJ6013" i="11"/>
  <c r="AI6008" i="11"/>
  <c r="AJ6005" i="11"/>
  <c r="AI6000" i="11"/>
  <c r="AJ5997" i="11"/>
  <c r="AI5992" i="11"/>
  <c r="AJ5989" i="11"/>
  <c r="AI5981" i="11"/>
  <c r="AJ5979" i="11"/>
  <c r="AJ5977" i="11"/>
  <c r="AI5974" i="11"/>
  <c r="AI5972" i="11"/>
  <c r="AJ5970" i="11"/>
  <c r="AI5965" i="11"/>
  <c r="AJ5963" i="11"/>
  <c r="AJ5961" i="11"/>
  <c r="AI5958" i="11"/>
  <c r="AI5956" i="11"/>
  <c r="AJ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I5838" i="11"/>
  <c r="AJ5835" i="11"/>
  <c r="AI5834" i="11"/>
  <c r="AJ5831" i="11"/>
  <c r="AI5830" i="11"/>
  <c r="AJ5827" i="11"/>
  <c r="AI5826" i="11"/>
  <c r="AJ5823" i="11"/>
  <c r="AI5822" i="11"/>
  <c r="AJ5819" i="11"/>
  <c r="AI5818" i="11"/>
  <c r="AJ5815" i="11"/>
  <c r="AI5814" i="11"/>
  <c r="AJ5811" i="11"/>
  <c r="AI5810" i="11"/>
  <c r="AJ5807" i="11"/>
  <c r="AI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6898" i="11"/>
  <c r="AJ6727" i="11"/>
  <c r="AI6663" i="11"/>
  <c r="AJ6620" i="11"/>
  <c r="AI6599" i="11"/>
  <c r="AJ6556" i="11"/>
  <c r="AI6535" i="11"/>
  <c r="AI6499" i="11"/>
  <c r="AJ6488" i="11"/>
  <c r="AI6467" i="11"/>
  <c r="AJ6456" i="11"/>
  <c r="AJ6442" i="11"/>
  <c r="AI6437" i="11"/>
  <c r="AJ6426" i="11"/>
  <c r="AI6421" i="11"/>
  <c r="AJ6410" i="11"/>
  <c r="AI6405" i="11"/>
  <c r="AJ6394" i="11"/>
  <c r="AI6389" i="11"/>
  <c r="AJ6378" i="11"/>
  <c r="AI6373" i="11"/>
  <c r="AJ6362" i="11"/>
  <c r="AI6357" i="11"/>
  <c r="AJ6346" i="11"/>
  <c r="AI6341" i="11"/>
  <c r="AJ6330" i="11"/>
  <c r="AI6325" i="11"/>
  <c r="AJ6314" i="11"/>
  <c r="AI6309" i="11"/>
  <c r="AJ6298" i="11"/>
  <c r="AI6293" i="11"/>
  <c r="AI6285" i="11"/>
  <c r="AJ6282" i="11"/>
  <c r="AI6277" i="11"/>
  <c r="AJ6274" i="11"/>
  <c r="AI6269" i="11"/>
  <c r="AJ6266" i="11"/>
  <c r="AI6261" i="11"/>
  <c r="AJ6258" i="11"/>
  <c r="AI6253" i="11"/>
  <c r="AJ6250" i="11"/>
  <c r="AI6245" i="11"/>
  <c r="AJ6242" i="11"/>
  <c r="AI6237" i="11"/>
  <c r="AJ6234" i="11"/>
  <c r="AI6229" i="11"/>
  <c r="AJ6226" i="11"/>
  <c r="AI6221" i="11"/>
  <c r="AJ6218" i="11"/>
  <c r="AI6213" i="11"/>
  <c r="AJ6210" i="11"/>
  <c r="AI6205" i="11"/>
  <c r="AJ6202" i="11"/>
  <c r="AI6197" i="11"/>
  <c r="AJ6194" i="11"/>
  <c r="AI6189" i="11"/>
  <c r="AJ6186" i="11"/>
  <c r="AI6181" i="11"/>
  <c r="AJ6178" i="11"/>
  <c r="AI6173" i="11"/>
  <c r="AJ6170" i="11"/>
  <c r="AI6165" i="11"/>
  <c r="AJ6162" i="11"/>
  <c r="AI6157" i="11"/>
  <c r="AJ6154" i="11"/>
  <c r="AI6149" i="11"/>
  <c r="AJ6146" i="11"/>
  <c r="AI6141" i="11"/>
  <c r="AJ6138" i="11"/>
  <c r="AI6133" i="11"/>
  <c r="AJ6130" i="11"/>
  <c r="AI6125" i="11"/>
  <c r="AJ6122" i="11"/>
  <c r="AI6117" i="11"/>
  <c r="AJ6114" i="11"/>
  <c r="AI6109" i="11"/>
  <c r="AJ6106" i="11"/>
  <c r="AI6101" i="11"/>
  <c r="AJ6098" i="11"/>
  <c r="AI6093" i="11"/>
  <c r="AJ6090" i="11"/>
  <c r="AI6085" i="11"/>
  <c r="AJ6082" i="11"/>
  <c r="AI6077" i="11"/>
  <c r="AJ6074" i="11"/>
  <c r="AI6069" i="11"/>
  <c r="AJ6066" i="11"/>
  <c r="AI6061" i="11"/>
  <c r="AJ6058" i="11"/>
  <c r="AI6053" i="11"/>
  <c r="AJ6050" i="11"/>
  <c r="AI6045" i="11"/>
  <c r="AJ6042" i="11"/>
  <c r="AI6037" i="11"/>
  <c r="AJ6034" i="11"/>
  <c r="AI6029" i="11"/>
  <c r="AJ6026" i="11"/>
  <c r="AI6021" i="11"/>
  <c r="AJ6018" i="11"/>
  <c r="AI6013" i="11"/>
  <c r="AJ6010" i="11"/>
  <c r="AI6005" i="11"/>
  <c r="AJ6002" i="11"/>
  <c r="AI5997" i="11"/>
  <c r="AJ5994" i="11"/>
  <c r="AI5989" i="11"/>
  <c r="AJ5986" i="11"/>
  <c r="AI5984" i="11"/>
  <c r="AJ5982" i="11"/>
  <c r="AI5977" i="11"/>
  <c r="AJ5975" i="11"/>
  <c r="AJ5973" i="11"/>
  <c r="AI5970" i="11"/>
  <c r="AI5968" i="11"/>
  <c r="AJ5966" i="11"/>
  <c r="AI5961" i="11"/>
  <c r="AJ5959" i="11"/>
  <c r="AJ5957" i="11"/>
  <c r="AI5954" i="11"/>
  <c r="AJ5952" i="11"/>
  <c r="AI5951" i="11"/>
  <c r="AJ5948" i="11"/>
  <c r="AI5947" i="11"/>
  <c r="AJ5944" i="11"/>
  <c r="AI5943" i="11"/>
  <c r="AJ5940" i="11"/>
  <c r="AI5939" i="11"/>
  <c r="AJ5936" i="11"/>
  <c r="AI5935" i="11"/>
  <c r="AJ6636" i="11"/>
  <c r="AI6551" i="11"/>
  <c r="AJ6446" i="11"/>
  <c r="AI6425" i="11"/>
  <c r="AJ6382" i="11"/>
  <c r="AI6361" i="11"/>
  <c r="AJ6318" i="11"/>
  <c r="AI6297" i="11"/>
  <c r="AJ6281" i="11"/>
  <c r="AI6260" i="11"/>
  <c r="AJ6249" i="11"/>
  <c r="AI6228" i="11"/>
  <c r="AJ6217" i="11"/>
  <c r="AI6196" i="11"/>
  <c r="AJ6185" i="11"/>
  <c r="AI6164" i="11"/>
  <c r="AJ6153" i="11"/>
  <c r="AI6132" i="11"/>
  <c r="AJ6121" i="11"/>
  <c r="AI6100" i="11"/>
  <c r="AJ6089" i="11"/>
  <c r="AI6068" i="11"/>
  <c r="AJ6057" i="11"/>
  <c r="AI6036" i="11"/>
  <c r="AJ6025" i="11"/>
  <c r="AI6004" i="11"/>
  <c r="AJ5993" i="11"/>
  <c r="AJ5969" i="11"/>
  <c r="AJ5962" i="11"/>
  <c r="AJ5955" i="11"/>
  <c r="AJ5949" i="11"/>
  <c r="AI5944" i="11"/>
  <c r="AI5931" i="11"/>
  <c r="AJ5928" i="11"/>
  <c r="AI5923" i="11"/>
  <c r="AJ5920" i="11"/>
  <c r="AI5915" i="11"/>
  <c r="AJ5912" i="11"/>
  <c r="AI5907" i="11"/>
  <c r="AJ5904" i="11"/>
  <c r="AI5899" i="11"/>
  <c r="AJ5896" i="11"/>
  <c r="AI5891" i="11"/>
  <c r="AJ5888" i="11"/>
  <c r="AI5883" i="11"/>
  <c r="AJ5880" i="11"/>
  <c r="AI5875" i="11"/>
  <c r="AJ5872" i="11"/>
  <c r="AI5867" i="11"/>
  <c r="AJ5864" i="11"/>
  <c r="AI5859" i="11"/>
  <c r="AJ5856" i="11"/>
  <c r="AI5851" i="11"/>
  <c r="AJ5848" i="11"/>
  <c r="AI5843" i="11"/>
  <c r="AJ5840" i="11"/>
  <c r="AI5835" i="11"/>
  <c r="AJ5832" i="11"/>
  <c r="AI5827" i="11"/>
  <c r="AJ5824" i="11"/>
  <c r="AI5819" i="11"/>
  <c r="AJ5816" i="11"/>
  <c r="AI5811" i="11"/>
  <c r="AJ5808" i="11"/>
  <c r="AI5803" i="11"/>
  <c r="AJ5800" i="11"/>
  <c r="AI5795" i="11"/>
  <c r="AJ5792" i="11"/>
  <c r="AI5787" i="11"/>
  <c r="AJ5784" i="11"/>
  <c r="AI5779" i="11"/>
  <c r="AJ5776" i="11"/>
  <c r="AI5771" i="11"/>
  <c r="AJ5768" i="11"/>
  <c r="AI5763" i="11"/>
  <c r="AJ5760" i="11"/>
  <c r="AI5755" i="11"/>
  <c r="AJ5752" i="11"/>
  <c r="AI5747" i="11"/>
  <c r="AJ5744" i="11"/>
  <c r="AI5739" i="11"/>
  <c r="AJ5736" i="11"/>
  <c r="AI5731" i="11"/>
  <c r="AJ5728" i="11"/>
  <c r="AI5723" i="11"/>
  <c r="AJ5720" i="11"/>
  <c r="AI5715" i="11"/>
  <c r="AJ5712" i="11"/>
  <c r="AI5707" i="11"/>
  <c r="AJ5704" i="11"/>
  <c r="AI5699" i="11"/>
  <c r="AJ5696" i="11"/>
  <c r="AI5691" i="11"/>
  <c r="AJ5688" i="11"/>
  <c r="AI5683" i="11"/>
  <c r="AJ5680" i="11"/>
  <c r="AI5675" i="11"/>
  <c r="AJ5672" i="11"/>
  <c r="AI5667" i="11"/>
  <c r="AJ5664" i="11"/>
  <c r="AI5659" i="11"/>
  <c r="AJ5656" i="11"/>
  <c r="AI5651" i="11"/>
  <c r="AJ5648" i="11"/>
  <c r="AI5643" i="11"/>
  <c r="AJ5640" i="11"/>
  <c r="AI5635" i="11"/>
  <c r="AJ5632" i="11"/>
  <c r="AI5627" i="11"/>
  <c r="AJ5624" i="11"/>
  <c r="AI5619" i="11"/>
  <c r="AJ5616" i="11"/>
  <c r="AI5611" i="11"/>
  <c r="AJ5608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J6791" i="11"/>
  <c r="AI6615" i="11"/>
  <c r="AI6475" i="11"/>
  <c r="AI6441" i="11"/>
  <c r="AJ6398" i="11"/>
  <c r="AI6377" i="11"/>
  <c r="AJ6334" i="11"/>
  <c r="AI6313" i="11"/>
  <c r="AI6268" i="11"/>
  <c r="AJ6257" i="11"/>
  <c r="AI6236" i="11"/>
  <c r="AJ6225" i="11"/>
  <c r="AI6204" i="11"/>
  <c r="AJ6193" i="11"/>
  <c r="AI6172" i="11"/>
  <c r="AJ6161" i="11"/>
  <c r="AI6140" i="11"/>
  <c r="AJ6129" i="11"/>
  <c r="AI6108" i="11"/>
  <c r="AJ6097" i="11"/>
  <c r="AI6076" i="11"/>
  <c r="AJ6065" i="11"/>
  <c r="AI6044" i="11"/>
  <c r="AJ6033" i="11"/>
  <c r="AI6012" i="11"/>
  <c r="AJ6001" i="11"/>
  <c r="AI5982" i="11"/>
  <c r="AJ5953" i="11"/>
  <c r="AI5948" i="11"/>
  <c r="AJ5937" i="11"/>
  <c r="AJ5933" i="11"/>
  <c r="AI5928" i="11"/>
  <c r="AJ5925" i="11"/>
  <c r="AI5920" i="11"/>
  <c r="AJ5917" i="11"/>
  <c r="AI5912" i="11"/>
  <c r="AJ5909" i="11"/>
  <c r="AI5904" i="11"/>
  <c r="AJ5901" i="11"/>
  <c r="AI5896" i="11"/>
  <c r="AJ5893" i="11"/>
  <c r="AI5888" i="11"/>
  <c r="AJ5885" i="11"/>
  <c r="AI5880" i="11"/>
  <c r="AJ5877" i="11"/>
  <c r="AI5872" i="11"/>
  <c r="AJ5869" i="11"/>
  <c r="AI5864" i="11"/>
  <c r="AJ5861" i="11"/>
  <c r="AI5856" i="11"/>
  <c r="AJ5853" i="11"/>
  <c r="AI5848" i="11"/>
  <c r="AJ5845" i="11"/>
  <c r="AI5840" i="11"/>
  <c r="AJ5837" i="11"/>
  <c r="AI5832" i="11"/>
  <c r="AJ5829" i="11"/>
  <c r="AI5824" i="11"/>
  <c r="AJ5821" i="11"/>
  <c r="AI5816" i="11"/>
  <c r="AJ5813" i="11"/>
  <c r="AI5808" i="11"/>
  <c r="AJ5805" i="11"/>
  <c r="AI5800" i="11"/>
  <c r="AJ5797" i="11"/>
  <c r="AI5792" i="11"/>
  <c r="AJ5789" i="11"/>
  <c r="AI5784" i="11"/>
  <c r="AJ5781" i="11"/>
  <c r="AI5776" i="11"/>
  <c r="AJ5773" i="11"/>
  <c r="AI5768" i="11"/>
  <c r="AJ5765" i="11"/>
  <c r="AI5760" i="11"/>
  <c r="AJ5757" i="11"/>
  <c r="AI5752" i="11"/>
  <c r="AJ5749" i="11"/>
  <c r="AI5744" i="11"/>
  <c r="AJ5741" i="11"/>
  <c r="AI5736" i="11"/>
  <c r="AJ5733" i="11"/>
  <c r="AI5728" i="11"/>
  <c r="AJ5725" i="11"/>
  <c r="AI5720" i="11"/>
  <c r="AJ5717" i="11"/>
  <c r="AI5712" i="11"/>
  <c r="AJ5709" i="11"/>
  <c r="AI5704" i="11"/>
  <c r="AJ5701" i="11"/>
  <c r="AI5696" i="11"/>
  <c r="AJ5693" i="11"/>
  <c r="AI5688" i="11"/>
  <c r="AJ5685" i="11"/>
  <c r="AI5680" i="11"/>
  <c r="AJ5677" i="11"/>
  <c r="AI5672" i="11"/>
  <c r="AJ5669" i="11"/>
  <c r="AI5664" i="11"/>
  <c r="AJ5661" i="11"/>
  <c r="AI5656" i="11"/>
  <c r="AJ5653" i="11"/>
  <c r="AI5648" i="11"/>
  <c r="AJ5645" i="11"/>
  <c r="AI5640" i="11"/>
  <c r="AJ5637" i="11"/>
  <c r="AI5632" i="11"/>
  <c r="AJ5629" i="11"/>
  <c r="AI5624" i="11"/>
  <c r="AJ5621" i="11"/>
  <c r="AI5616" i="11"/>
  <c r="AJ5613" i="11"/>
  <c r="AI5608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6706" i="11"/>
  <c r="AJ6508" i="11"/>
  <c r="AJ6464" i="11"/>
  <c r="AJ6414" i="11"/>
  <c r="AI6393" i="11"/>
  <c r="AJ6350" i="11"/>
  <c r="AI6329" i="11"/>
  <c r="AI6276" i="11"/>
  <c r="AJ6265" i="11"/>
  <c r="AI6244" i="11"/>
  <c r="AJ6233" i="11"/>
  <c r="AI6212" i="11"/>
  <c r="AJ6201" i="11"/>
  <c r="AI6180" i="11"/>
  <c r="AJ6169" i="11"/>
  <c r="AI6148" i="11"/>
  <c r="AJ6137" i="11"/>
  <c r="AI6116" i="11"/>
  <c r="AJ6105" i="11"/>
  <c r="AI6084" i="11"/>
  <c r="AJ6073" i="11"/>
  <c r="AI6052" i="11"/>
  <c r="AJ6041" i="11"/>
  <c r="AI6020" i="11"/>
  <c r="AJ6009" i="11"/>
  <c r="AI5988" i="11"/>
  <c r="AI5980" i="11"/>
  <c r="AI5973" i="11"/>
  <c r="AI5966" i="11"/>
  <c r="AI5952" i="11"/>
  <c r="AJ5941" i="11"/>
  <c r="AI5936" i="11"/>
  <c r="AJ5932" i="11"/>
  <c r="AI5927" i="11"/>
  <c r="AJ5924" i="11"/>
  <c r="AI5919" i="11"/>
  <c r="AJ5916" i="11"/>
  <c r="AI5911" i="11"/>
  <c r="AJ5908" i="11"/>
  <c r="AI5903" i="11"/>
  <c r="AJ5900" i="11"/>
  <c r="AI5895" i="11"/>
  <c r="AJ5892" i="11"/>
  <c r="AI5887" i="11"/>
  <c r="AJ5884" i="11"/>
  <c r="AI5879" i="11"/>
  <c r="AJ5876" i="11"/>
  <c r="AI5871" i="11"/>
  <c r="AJ5868" i="11"/>
  <c r="AI5863" i="11"/>
  <c r="AJ5860" i="11"/>
  <c r="AI5855" i="11"/>
  <c r="AJ5852" i="11"/>
  <c r="AI5847" i="11"/>
  <c r="AJ5844" i="11"/>
  <c r="AI5839" i="11"/>
  <c r="AJ5836" i="11"/>
  <c r="AI5831" i="11"/>
  <c r="AJ5828" i="11"/>
  <c r="AI5823" i="11"/>
  <c r="AJ5820" i="11"/>
  <c r="AI5815" i="11"/>
  <c r="AJ5812" i="11"/>
  <c r="AI5807" i="11"/>
  <c r="AJ5804" i="11"/>
  <c r="AI5799" i="11"/>
  <c r="AJ5796" i="11"/>
  <c r="AI5791" i="11"/>
  <c r="AJ5788" i="11"/>
  <c r="AI5783" i="11"/>
  <c r="AJ5780" i="11"/>
  <c r="AI5775" i="11"/>
  <c r="AJ5772" i="11"/>
  <c r="AI5767" i="11"/>
  <c r="AJ5764" i="11"/>
  <c r="AI5759" i="11"/>
  <c r="AJ5756" i="11"/>
  <c r="AI5751" i="11"/>
  <c r="AJ5748" i="11"/>
  <c r="AI5743" i="11"/>
  <c r="AJ5740" i="11"/>
  <c r="AI5735" i="11"/>
  <c r="AJ5732" i="11"/>
  <c r="AI5727" i="11"/>
  <c r="AJ5724" i="11"/>
  <c r="AI5719" i="11"/>
  <c r="AJ5716" i="11"/>
  <c r="AI5711" i="11"/>
  <c r="AJ5708" i="11"/>
  <c r="AI5703" i="11"/>
  <c r="AJ5700" i="11"/>
  <c r="AI5695" i="11"/>
  <c r="AJ5692" i="11"/>
  <c r="AI5687" i="11"/>
  <c r="AJ5684" i="11"/>
  <c r="AI5679" i="11"/>
  <c r="AJ5676" i="11"/>
  <c r="AI5671" i="11"/>
  <c r="AJ5668" i="11"/>
  <c r="AI5663" i="11"/>
  <c r="AJ5660" i="11"/>
  <c r="AI5655" i="11"/>
  <c r="AJ5652" i="11"/>
  <c r="AI5647" i="11"/>
  <c r="AJ5644" i="11"/>
  <c r="AI5639" i="11"/>
  <c r="AJ5636" i="11"/>
  <c r="AI5631" i="11"/>
  <c r="AJ5628" i="11"/>
  <c r="AI5623" i="11"/>
  <c r="AJ5620" i="11"/>
  <c r="AI5615" i="11"/>
  <c r="AJ5612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6430" i="11"/>
  <c r="AI6345" i="11"/>
  <c r="AJ6273" i="11"/>
  <c r="AI6188" i="11"/>
  <c r="AJ6145" i="11"/>
  <c r="AI6060" i="11"/>
  <c r="AJ6017" i="11"/>
  <c r="AJ5978" i="11"/>
  <c r="AI5932" i="11"/>
  <c r="AJ5921" i="11"/>
  <c r="AI5900" i="11"/>
  <c r="AJ5889" i="11"/>
  <c r="AI5868" i="11"/>
  <c r="AJ5857" i="11"/>
  <c r="AI5836" i="11"/>
  <c r="AJ5825" i="11"/>
  <c r="AI5804" i="11"/>
  <c r="AJ5793" i="11"/>
  <c r="AI5772" i="11"/>
  <c r="AJ5761" i="11"/>
  <c r="AI5740" i="11"/>
  <c r="AJ5729" i="11"/>
  <c r="AI5708" i="11"/>
  <c r="AJ5697" i="11"/>
  <c r="AI5676" i="11"/>
  <c r="AJ5665" i="11"/>
  <c r="AI5644" i="11"/>
  <c r="AJ5633" i="11"/>
  <c r="AI5612" i="11"/>
  <c r="AI5604" i="11"/>
  <c r="AJ5593" i="11"/>
  <c r="AI5588" i="11"/>
  <c r="AJ5577" i="11"/>
  <c r="AI5572" i="11"/>
  <c r="AJ5561" i="11"/>
  <c r="AI5557" i="11"/>
  <c r="AJ5555" i="11"/>
  <c r="AJ5553" i="11"/>
  <c r="AI5550" i="11"/>
  <c r="AI5548" i="11"/>
  <c r="AJ5546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J6572" i="11"/>
  <c r="AI6409" i="11"/>
  <c r="AI6220" i="11"/>
  <c r="AJ6177" i="11"/>
  <c r="AI6092" i="11"/>
  <c r="AJ6049" i="11"/>
  <c r="AJ5971" i="11"/>
  <c r="AJ5945" i="11"/>
  <c r="AJ5929" i="11"/>
  <c r="AI5908" i="11"/>
  <c r="AJ5897" i="11"/>
  <c r="AI5876" i="11"/>
  <c r="AJ5865" i="11"/>
  <c r="AI5844" i="11"/>
  <c r="AJ5833" i="11"/>
  <c r="AI5812" i="11"/>
  <c r="AJ5801" i="11"/>
  <c r="AI5780" i="11"/>
  <c r="AJ5769" i="11"/>
  <c r="AI5748" i="11"/>
  <c r="AJ5737" i="11"/>
  <c r="AI5716" i="11"/>
  <c r="AJ5705" i="11"/>
  <c r="AI5684" i="11"/>
  <c r="AJ5673" i="11"/>
  <c r="AI5652" i="11"/>
  <c r="AJ5641" i="11"/>
  <c r="AI5620" i="11"/>
  <c r="AJ5609" i="11"/>
  <c r="AJ5597" i="11"/>
  <c r="AI5592" i="11"/>
  <c r="AJ5581" i="11"/>
  <c r="AI5576" i="11"/>
  <c r="AJ5565" i="11"/>
  <c r="AI5561" i="11"/>
  <c r="AJ5558" i="11"/>
  <c r="AI5553" i="11"/>
  <c r="AJ5551" i="11"/>
  <c r="AJ5549" i="11"/>
  <c r="AI5546" i="11"/>
  <c r="AI5544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6496" i="11"/>
  <c r="AJ6302" i="11"/>
  <c r="AI6252" i="11"/>
  <c r="AJ6209" i="11"/>
  <c r="AI6124" i="11"/>
  <c r="AJ6081" i="11"/>
  <c r="AI5996" i="11"/>
  <c r="AI5964" i="11"/>
  <c r="AI5940" i="11"/>
  <c r="AI5916" i="11"/>
  <c r="AJ5905" i="11"/>
  <c r="AI5884" i="11"/>
  <c r="AJ5873" i="11"/>
  <c r="AI5852" i="11"/>
  <c r="AJ5841" i="11"/>
  <c r="AI5820" i="11"/>
  <c r="AJ5809" i="11"/>
  <c r="AI5788" i="11"/>
  <c r="AJ5777" i="11"/>
  <c r="AI5756" i="11"/>
  <c r="AJ5745" i="11"/>
  <c r="AI5724" i="11"/>
  <c r="AJ5713" i="11"/>
  <c r="AI5692" i="11"/>
  <c r="AJ5681" i="11"/>
  <c r="AI5660" i="11"/>
  <c r="AJ5649" i="11"/>
  <c r="AI5628" i="11"/>
  <c r="AJ5617" i="11"/>
  <c r="AJ5601" i="11"/>
  <c r="AI5596" i="11"/>
  <c r="AJ5585" i="11"/>
  <c r="AI5580" i="11"/>
  <c r="AJ5569" i="11"/>
  <c r="AI5564" i="11"/>
  <c r="AI5560" i="11"/>
  <c r="AI5558" i="11"/>
  <c r="AI5556" i="11"/>
  <c r="AJ5554" i="11"/>
  <c r="AI5549" i="11"/>
  <c r="AJ5547" i="11"/>
  <c r="AJ5545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J6366" i="11"/>
  <c r="AI6284" i="11"/>
  <c r="AJ6241" i="11"/>
  <c r="AI6156" i="11"/>
  <c r="AJ6113" i="11"/>
  <c r="AI6028" i="11"/>
  <c r="AJ5985" i="11"/>
  <c r="AI5957" i="11"/>
  <c r="AI5924" i="11"/>
  <c r="AJ5913" i="11"/>
  <c r="AI5892" i="11"/>
  <c r="AJ5881" i="11"/>
  <c r="AI5860" i="11"/>
  <c r="AJ5849" i="11"/>
  <c r="AI5828" i="11"/>
  <c r="AJ5817" i="11"/>
  <c r="AI5796" i="11"/>
  <c r="AJ5785" i="11"/>
  <c r="AI5764" i="11"/>
  <c r="AJ5753" i="11"/>
  <c r="AI5732" i="11"/>
  <c r="AJ5721" i="11"/>
  <c r="AI5700" i="11"/>
  <c r="AJ5689" i="11"/>
  <c r="AI5668" i="11"/>
  <c r="AJ5657" i="11"/>
  <c r="AI5636" i="11"/>
  <c r="AJ5625" i="11"/>
  <c r="AJ5605" i="11"/>
  <c r="AI5600" i="11"/>
  <c r="AJ5589" i="11"/>
  <c r="AI5584" i="11"/>
  <c r="AJ5573" i="11"/>
  <c r="AI5568" i="11"/>
  <c r="AJ5557" i="11"/>
  <c r="AI5554" i="11"/>
  <c r="AI5552" i="11"/>
  <c r="AJ5550" i="11"/>
  <c r="AI5545" i="11"/>
  <c r="AJ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2" i="11"/>
  <c r="AI5467" i="11"/>
  <c r="AJ5456" i="11"/>
  <c r="AI5451" i="11"/>
  <c r="AJ5440" i="11"/>
  <c r="AI5435" i="11"/>
  <c r="AJ5424" i="11"/>
  <c r="AI5419" i="11"/>
  <c r="AI5414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476" i="11"/>
  <c r="AI5471" i="11"/>
  <c r="AJ5460" i="11"/>
  <c r="AI5455" i="11"/>
  <c r="AJ5444" i="11"/>
  <c r="AI5439" i="11"/>
  <c r="AJ5428" i="11"/>
  <c r="AI542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475" i="11"/>
  <c r="AJ5464" i="11"/>
  <c r="AI5459" i="11"/>
  <c r="AJ5448" i="11"/>
  <c r="AI5443" i="11"/>
  <c r="AJ5432" i="11"/>
  <c r="AI5427" i="11"/>
  <c r="AJ5416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468" i="11"/>
  <c r="AI5463" i="11"/>
  <c r="AJ5452" i="11"/>
  <c r="AI5447" i="11"/>
  <c r="AJ5436" i="11"/>
  <c r="AI5431" i="11"/>
  <c r="AJ5420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5135" i="11"/>
  <c r="AJ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5133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4549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I3961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I3962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J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0" i="11"/>
  <c r="AI3385" i="11"/>
  <c r="AJ3374" i="11"/>
  <c r="AI3369" i="11"/>
  <c r="AJ3358" i="11"/>
  <c r="AI3353" i="11"/>
  <c r="AJ3342" i="11"/>
  <c r="AI3337" i="11"/>
  <c r="AJ3326" i="11"/>
  <c r="AI3321" i="11"/>
  <c r="AJ3310" i="11"/>
  <c r="AI3305" i="11"/>
  <c r="AJ3294" i="11"/>
  <c r="AI3289" i="11"/>
  <c r="AJ3278" i="11"/>
  <c r="AI3273" i="11"/>
  <c r="AJ3262" i="11"/>
  <c r="AI3257" i="11"/>
  <c r="AJ3246" i="11"/>
  <c r="AI3241" i="11"/>
  <c r="AJ3230" i="11"/>
  <c r="AI3225" i="11"/>
  <c r="AJ3214" i="11"/>
  <c r="AI3209" i="11"/>
  <c r="AJ3198" i="11"/>
  <c r="AI3193" i="11"/>
  <c r="AJ3182" i="11"/>
  <c r="AI3177" i="11"/>
  <c r="AJ3166" i="11"/>
  <c r="AI3161" i="11"/>
  <c r="AJ3150" i="11"/>
  <c r="AI3145" i="11"/>
  <c r="AJ3134" i="11"/>
  <c r="AI3129" i="11"/>
  <c r="AJ3118" i="11"/>
  <c r="AI3113" i="11"/>
  <c r="AJ3102" i="11"/>
  <c r="AI3097" i="11"/>
  <c r="AJ3086" i="11"/>
  <c r="AI3081" i="11"/>
  <c r="AJ3070" i="11"/>
  <c r="AI3065" i="11"/>
  <c r="AJ3054" i="11"/>
  <c r="AI3049" i="11"/>
  <c r="AJ3038" i="11"/>
  <c r="AI3033" i="11"/>
  <c r="AJ3022" i="11"/>
  <c r="AI3017" i="11"/>
  <c r="AJ3006" i="11"/>
  <c r="AI3001" i="11"/>
  <c r="AJ2990" i="11"/>
  <c r="AI2985" i="11"/>
  <c r="AJ2974" i="11"/>
  <c r="AI2969" i="11"/>
  <c r="AJ2958" i="11"/>
  <c r="AI2953" i="11"/>
  <c r="AJ2942" i="11"/>
  <c r="AI2937" i="11"/>
  <c r="AJ2926" i="11"/>
  <c r="AI2921" i="11"/>
  <c r="AJ2910" i="11"/>
  <c r="AI2905" i="11"/>
  <c r="AJ2894" i="11"/>
  <c r="AI2889" i="11"/>
  <c r="AJ2878" i="11"/>
  <c r="AI2873" i="11"/>
  <c r="AJ2862" i="11"/>
  <c r="AI2857" i="11"/>
  <c r="AJ2846" i="11"/>
  <c r="AI2841" i="11"/>
  <c r="AJ2830" i="11"/>
  <c r="AI2825" i="11"/>
  <c r="AJ2814" i="11"/>
  <c r="AI2809" i="11"/>
  <c r="AJ2798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3394" i="11"/>
  <c r="AI3389" i="11"/>
  <c r="AJ3378" i="11"/>
  <c r="AI3373" i="11"/>
  <c r="AJ3362" i="11"/>
  <c r="AI3357" i="11"/>
  <c r="AJ3346" i="11"/>
  <c r="AI3341" i="11"/>
  <c r="AJ3330" i="11"/>
  <c r="AI3325" i="11"/>
  <c r="AJ3314" i="11"/>
  <c r="AI3309" i="11"/>
  <c r="AJ3298" i="11"/>
  <c r="AI3293" i="11"/>
  <c r="AJ3282" i="11"/>
  <c r="AI3277" i="11"/>
  <c r="AJ3266" i="11"/>
  <c r="AI3261" i="11"/>
  <c r="AJ3250" i="11"/>
  <c r="AI3245" i="11"/>
  <c r="AJ3234" i="11"/>
  <c r="AI3229" i="11"/>
  <c r="AJ3218" i="11"/>
  <c r="AI3213" i="11"/>
  <c r="AJ3202" i="11"/>
  <c r="AI3197" i="11"/>
  <c r="AJ3186" i="11"/>
  <c r="AI3181" i="11"/>
  <c r="AJ3170" i="11"/>
  <c r="AI3165" i="11"/>
  <c r="AJ3154" i="11"/>
  <c r="AI3149" i="11"/>
  <c r="AJ3138" i="11"/>
  <c r="AI3133" i="11"/>
  <c r="AJ3122" i="11"/>
  <c r="AI3117" i="11"/>
  <c r="AJ3106" i="11"/>
  <c r="AI3101" i="11"/>
  <c r="AJ3090" i="11"/>
  <c r="AI3085" i="11"/>
  <c r="AJ3074" i="11"/>
  <c r="AI3069" i="11"/>
  <c r="AJ3058" i="11"/>
  <c r="AI3053" i="11"/>
  <c r="AJ3042" i="11"/>
  <c r="AI3037" i="11"/>
  <c r="AJ3026" i="11"/>
  <c r="AI3021" i="11"/>
  <c r="AJ3010" i="11"/>
  <c r="AI3005" i="11"/>
  <c r="AJ2994" i="11"/>
  <c r="AI2989" i="11"/>
  <c r="AJ2978" i="11"/>
  <c r="AI2973" i="11"/>
  <c r="AJ2962" i="11"/>
  <c r="AI2957" i="11"/>
  <c r="AJ2946" i="11"/>
  <c r="AI2941" i="11"/>
  <c r="AJ2930" i="11"/>
  <c r="AI2925" i="11"/>
  <c r="AJ2914" i="11"/>
  <c r="AI2909" i="11"/>
  <c r="AJ2898" i="11"/>
  <c r="AI2893" i="11"/>
  <c r="AJ2882" i="11"/>
  <c r="AI2877" i="11"/>
  <c r="AJ2866" i="11"/>
  <c r="AI2861" i="11"/>
  <c r="AJ2850" i="11"/>
  <c r="AI2845" i="11"/>
  <c r="AJ2834" i="11"/>
  <c r="AI2829" i="11"/>
  <c r="AJ2818" i="11"/>
  <c r="AI2813" i="11"/>
  <c r="AJ2802" i="11"/>
  <c r="AI2797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3398" i="11"/>
  <c r="AI3393" i="11"/>
  <c r="AJ3382" i="11"/>
  <c r="AI3377" i="11"/>
  <c r="AJ3366" i="11"/>
  <c r="AI3361" i="11"/>
  <c r="AJ3350" i="11"/>
  <c r="AI3345" i="11"/>
  <c r="AJ3334" i="11"/>
  <c r="AI3329" i="11"/>
  <c r="AJ3318" i="11"/>
  <c r="AI3313" i="11"/>
  <c r="AJ3302" i="11"/>
  <c r="AI3297" i="11"/>
  <c r="AJ3286" i="11"/>
  <c r="AI3281" i="11"/>
  <c r="AJ3270" i="11"/>
  <c r="AI3265" i="11"/>
  <c r="AJ3254" i="11"/>
  <c r="AI3249" i="11"/>
  <c r="AJ3238" i="11"/>
  <c r="AI3233" i="11"/>
  <c r="AJ3222" i="11"/>
  <c r="AI3217" i="11"/>
  <c r="AJ3206" i="11"/>
  <c r="AI3201" i="11"/>
  <c r="AJ3190" i="11"/>
  <c r="AI3185" i="11"/>
  <c r="AJ3174" i="11"/>
  <c r="AI3169" i="11"/>
  <c r="AJ3158" i="11"/>
  <c r="AI3153" i="11"/>
  <c r="AJ3142" i="11"/>
  <c r="AI3137" i="11"/>
  <c r="AJ3126" i="11"/>
  <c r="AI3121" i="11"/>
  <c r="AJ3110" i="11"/>
  <c r="AI3105" i="11"/>
  <c r="AJ3094" i="11"/>
  <c r="AI3089" i="11"/>
  <c r="AJ3078" i="11"/>
  <c r="AI3073" i="11"/>
  <c r="AJ3062" i="11"/>
  <c r="AI3057" i="11"/>
  <c r="AJ3046" i="11"/>
  <c r="AI3041" i="11"/>
  <c r="AJ3030" i="11"/>
  <c r="AI3025" i="11"/>
  <c r="AJ3014" i="11"/>
  <c r="AI3009" i="11"/>
  <c r="AJ2998" i="11"/>
  <c r="AI2993" i="11"/>
  <c r="AJ2982" i="11"/>
  <c r="AI2977" i="11"/>
  <c r="AJ2966" i="11"/>
  <c r="AI2961" i="11"/>
  <c r="AJ2950" i="11"/>
  <c r="AI2945" i="11"/>
  <c r="AJ2934" i="11"/>
  <c r="AI2929" i="11"/>
  <c r="AJ2918" i="11"/>
  <c r="AI2913" i="11"/>
  <c r="AJ2902" i="11"/>
  <c r="AI2897" i="11"/>
  <c r="AJ2886" i="11"/>
  <c r="AI2881" i="11"/>
  <c r="AJ2870" i="11"/>
  <c r="AI2865" i="11"/>
  <c r="AJ2854" i="11"/>
  <c r="AI2849" i="11"/>
  <c r="AJ2838" i="11"/>
  <c r="AI2833" i="11"/>
  <c r="AJ2822" i="11"/>
  <c r="AI2817" i="11"/>
  <c r="AJ2806" i="11"/>
  <c r="AI2801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I3397" i="11"/>
  <c r="AJ3386" i="11"/>
  <c r="AI3381" i="11"/>
  <c r="AJ3370" i="11"/>
  <c r="AI3365" i="11"/>
  <c r="AJ3354" i="11"/>
  <c r="AI3349" i="11"/>
  <c r="AJ3338" i="11"/>
  <c r="AI3333" i="11"/>
  <c r="AJ3322" i="11"/>
  <c r="AI3317" i="11"/>
  <c r="AJ3306" i="11"/>
  <c r="AI3301" i="11"/>
  <c r="AJ3290" i="11"/>
  <c r="AI3285" i="11"/>
  <c r="AJ3274" i="11"/>
  <c r="AI3269" i="11"/>
  <c r="AJ3258" i="11"/>
  <c r="AI3253" i="11"/>
  <c r="AJ3242" i="11"/>
  <c r="AI3237" i="11"/>
  <c r="AJ3226" i="11"/>
  <c r="AI3221" i="11"/>
  <c r="AJ3210" i="11"/>
  <c r="AI3205" i="11"/>
  <c r="AJ3194" i="11"/>
  <c r="AI3189" i="11"/>
  <c r="AJ3178" i="11"/>
  <c r="AI3173" i="11"/>
  <c r="AJ3162" i="11"/>
  <c r="AI3157" i="11"/>
  <c r="AJ3146" i="11"/>
  <c r="AI3141" i="11"/>
  <c r="AJ3130" i="11"/>
  <c r="AI3125" i="11"/>
  <c r="AJ3114" i="11"/>
  <c r="AI3109" i="11"/>
  <c r="AJ3098" i="11"/>
  <c r="AI3093" i="11"/>
  <c r="AJ3082" i="11"/>
  <c r="AI3077" i="11"/>
  <c r="AJ3066" i="11"/>
  <c r="AI3061" i="11"/>
  <c r="AJ3050" i="11"/>
  <c r="AI3045" i="11"/>
  <c r="AJ3034" i="11"/>
  <c r="AI3029" i="11"/>
  <c r="AJ3018" i="11"/>
  <c r="AI3013" i="11"/>
  <c r="AJ3002" i="11"/>
  <c r="AI2997" i="11"/>
  <c r="AJ2986" i="11"/>
  <c r="AI2981" i="11"/>
  <c r="AJ2970" i="11"/>
  <c r="AI2965" i="11"/>
  <c r="AJ2954" i="11"/>
  <c r="AI2949" i="11"/>
  <c r="AJ2938" i="11"/>
  <c r="AI2933" i="11"/>
  <c r="AJ2922" i="11"/>
  <c r="AI2917" i="11"/>
  <c r="AJ2906" i="11"/>
  <c r="AI2901" i="11"/>
  <c r="AJ2890" i="11"/>
  <c r="AI2885" i="11"/>
  <c r="AJ2874" i="11"/>
  <c r="AI2869" i="11"/>
  <c r="AJ2858" i="11"/>
  <c r="AI2853" i="11"/>
  <c r="AJ2842" i="11"/>
  <c r="AI2837" i="11"/>
  <c r="AJ2826" i="11"/>
  <c r="AI2821" i="11"/>
  <c r="AJ2810" i="11"/>
  <c r="AI2805" i="11"/>
  <c r="AJ2794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33" i="11"/>
  <c r="AI1828" i="11"/>
  <c r="AJ1817" i="11"/>
  <c r="AI1812" i="11"/>
  <c r="AJ1801" i="11"/>
  <c r="AI1796" i="11"/>
  <c r="AJ1785" i="11"/>
  <c r="AJ1781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J1837" i="11"/>
  <c r="AI1832" i="11"/>
  <c r="AJ1821" i="11"/>
  <c r="AI1816" i="11"/>
  <c r="AJ1805" i="11"/>
  <c r="AI1800" i="11"/>
  <c r="AJ1789" i="11"/>
  <c r="AI1784" i="11"/>
  <c r="AJ1780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J1841" i="11"/>
  <c r="AI1836" i="11"/>
  <c r="AJ1825" i="11"/>
  <c r="AI1820" i="11"/>
  <c r="AJ1809" i="11"/>
  <c r="AI1804" i="11"/>
  <c r="AJ1793" i="11"/>
  <c r="AI1788" i="11"/>
  <c r="AI1780" i="11"/>
  <c r="AJ1777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I1840" i="11"/>
  <c r="AJ1829" i="11"/>
  <c r="AI1824" i="11"/>
  <c r="AJ1813" i="11"/>
  <c r="AI1808" i="11"/>
  <c r="AJ1797" i="11"/>
  <c r="AI1792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I628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<sst xmlns="http://schemas.openxmlformats.org/spreadsheetml/2006/main" count="20606" uniqueCount="1875">
  <si>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</si>
  <si>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</si>
  <si>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</si>
  <si>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</si>
  <si>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</si>
  <si>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</si>
  <si>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</si>
  <si>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</si>
  <si>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</si>
  <si>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</si>
  <si>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</si>
  <si>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</si>
  <si>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</si>
  <si>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</si>
  <si>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</si>
  <si>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</si>
  <si>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</si>
  <si>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</si>
  <si>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</si>
  <si>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</si>
  <si>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</si>
  <si>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</si>
  <si>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</si>
  <si>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</si>
  <si>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</si>
  <si>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</si>
  <si>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</si>
  <si>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</si>
  <si>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</si>
  <si>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</si>
  <si>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</si>
  <si>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</si>
  <si>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</si>
  <si>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</si>
  <si>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</si>
  <si>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</si>
  <si>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</si>
  <si>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</si>
  <si>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</si>
  <si>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</si>
  <si>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</si>
  <si>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</si>
  <si>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</si>
  <si>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</si>
  <si>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</si>
  <si>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</si>
  <si>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</si>
  <si>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</si>
  <si>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</si>
  <si>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</si>
  <si>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</si>
  <si>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</si>
  <si>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</si>
  <si>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</si>
  <si>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</si>
  <si>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</si>
  <si>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</si>
  <si>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</si>
  <si>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</si>
  <si>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</si>
  <si>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</si>
  <si>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</si>
  <si>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</si>
  <si>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</si>
  <si>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</si>
  <si>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</si>
  <si>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</si>
  <si>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</si>
  <si>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</si>
  <si>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</si>
  <si>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</si>
  <si>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</si>
  <si>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</si>
  <si>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</si>
  <si>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</si>
  <si>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</si>
  <si>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</si>
  <si>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</si>
  <si>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</si>
  <si>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</si>
  <si>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</si>
  <si>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</si>
  <si>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</si>
  <si>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</si>
  <si>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</si>
  <si>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</si>
  <si>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</si>
  <si>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</si>
  <si>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</si>
  <si>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</si>
  <si>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</si>
  <si>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</si>
  <si>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</si>
  <si>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</si>
  <si>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</si>
  <si>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</si>
  <si>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</si>
  <si>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</si>
  <si>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</si>
  <si>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</si>
  <si>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</si>
  <si>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</si>
  <si>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</si>
  <si>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</si>
  <si>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</si>
  <si>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</si>
  <si>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</si>
  <si>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</si>
  <si>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</si>
  <si>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</si>
  <si>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</si>
  <si>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</si>
  <si>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</si>
  <si>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</si>
  <si>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</si>
  <si>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</si>
  <si>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</si>
  <si>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</si>
  <si>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</si>
  <si>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</si>
  <si>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</si>
  <si>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</si>
  <si>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</si>
  <si>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</si>
  <si>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</si>
  <si>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</si>
  <si>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</si>
  <si>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</si>
  <si>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</si>
  <si>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</si>
  <si>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</si>
  <si>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</si>
  <si>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</si>
  <si>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</si>
  <si>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</si>
  <si>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</si>
  <si>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</si>
  <si>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</si>
  <si>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</si>
  <si>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</si>
  <si>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</si>
  <si>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</si>
  <si>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</si>
  <si>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</si>
  <si>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</si>
  <si>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</si>
  <si>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</si>
  <si>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</si>
  <si>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</si>
  <si>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</si>
  <si>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</si>
  <si>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</si>
  <si>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</si>
  <si>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</si>
  <si>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</si>
  <si>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</si>
  <si>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</si>
  <si>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</si>
  <si>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</si>
  <si>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</si>
  <si>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</si>
  <si>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</si>
  <si>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</si>
  <si>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</si>
  <si>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</si>
  <si>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</si>
  <si>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</si>
  <si>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</si>
  <si>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</si>
  <si>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</si>
  <si>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</si>
  <si>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</si>
  <si>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</si>
  <si>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</si>
  <si>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</si>
  <si>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</si>
  <si>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</si>
  <si>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</si>
  <si>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</si>
  <si>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</si>
  <si>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</si>
  <si>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</si>
  <si>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</si>
  <si>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</si>
  <si>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</si>
  <si>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</si>
  <si>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</si>
  <si>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</si>
  <si>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</si>
  <si>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</si>
  <si>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</si>
  <si>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</si>
  <si>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</si>
  <si>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</si>
  <si>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</si>
  <si>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</si>
  <si>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</si>
  <si>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</si>
  <si>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</si>
  <si>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</si>
  <si>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</si>
  <si>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</si>
  <si>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</si>
  <si>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</si>
  <si>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</si>
  <si>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</si>
  <si>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</si>
  <si>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</si>
  <si>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</si>
  <si>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</si>
  <si>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</si>
  <si>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</si>
  <si>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</si>
  <si>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</si>
  <si>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</si>
  <si>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</si>
  <si>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</si>
  <si>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</si>
  <si>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</si>
  <si>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</si>
  <si>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</si>
  <si>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</si>
  <si>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</si>
  <si>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</si>
  <si>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</si>
  <si>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</si>
  <si>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</si>
  <si>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</si>
  <si>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</si>
  <si>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</si>
  <si>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</si>
  <si>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</si>
  <si>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</si>
  <si>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</si>
  <si>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</si>
  <si>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</si>
  <si>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</si>
  <si>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</si>
  <si>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</si>
  <si>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</si>
  <si>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</si>
  <si>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</si>
  <si>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</si>
  <si>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</si>
  <si>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</si>
  <si>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</si>
  <si>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</si>
  <si>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</si>
  <si>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</si>
  <si>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</si>
  <si>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</si>
  <si>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</si>
  <si>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</si>
  <si>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</si>
  <si>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</si>
  <si>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</si>
  <si>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</si>
  <si>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</si>
  <si>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</si>
  <si>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</si>
  <si>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</si>
  <si>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</si>
  <si>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</si>
  <si>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</si>
  <si>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</si>
  <si>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</si>
  <si>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</si>
  <si>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</si>
  <si>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</si>
  <si>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</si>
  <si>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</si>
  <si>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</si>
  <si>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</si>
  <si>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</si>
  <si>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</si>
  <si>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</si>
  <si>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</si>
  <si>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</si>
  <si>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</si>
  <si>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</si>
  <si>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</si>
  <si>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</si>
  <si>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</si>
  <si>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</si>
  <si>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</si>
  <si>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</si>
  <si>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</si>
  <si>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</si>
  <si>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</si>
  <si>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</si>
  <si>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</si>
  <si>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</si>
  <si>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</si>
  <si>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</si>
  <si>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</si>
  <si>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</si>
  <si>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</si>
  <si>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</si>
  <si>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</si>
  <si>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</si>
  <si>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</si>
  <si>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</si>
  <si>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</si>
  <si>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</si>
  <si>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</si>
  <si>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</si>
  <si>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</si>
  <si>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</si>
  <si>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</si>
  <si>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</si>
  <si>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</si>
  <si>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</si>
  <si>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</si>
  <si>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</si>
  <si>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</si>
  <si>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</si>
  <si>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</si>
  <si>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</si>
  <si>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</si>
  <si>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</si>
  <si>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</si>
  <si>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</si>
  <si>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</si>
  <si>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</si>
  <si>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</si>
  <si>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</si>
  <si>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</si>
  <si>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</si>
  <si>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</si>
  <si>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</si>
  <si>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</si>
  <si>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</si>
  <si>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</si>
  <si>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</si>
  <si>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</si>
  <si>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</si>
  <si>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</si>
  <si>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</si>
  <si>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</si>
  <si>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</si>
  <si>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</si>
  <si>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</si>
  <si>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</si>
  <si>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</si>
  <si>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</si>
  <si>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</si>
  <si>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</si>
  <si>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</si>
  <si>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</si>
  <si>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</si>
  <si>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</si>
  <si>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</si>
  <si>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</si>
  <si>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</si>
  <si>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</si>
  <si>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</si>
  <si>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</si>
  <si>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</si>
  <si>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</si>
  <si>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</si>
  <si>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</si>
  <si>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</si>
  <si>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</si>
  <si>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</si>
  <si>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</si>
  <si>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</si>
  <si>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</si>
  <si>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</si>
  <si>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</si>
  <si>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</si>
  <si>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</si>
  <si>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</si>
  <si>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</si>
  <si>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</si>
  <si>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</si>
  <si>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</si>
  <si>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</si>
  <si>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</si>
  <si>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</si>
  <si>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</si>
  <si>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</si>
  <si>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</si>
  <si>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</si>
  <si>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</si>
  <si>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</si>
  <si>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</si>
  <si>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</si>
  <si>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</si>
  <si>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</si>
  <si>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</si>
  <si>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</si>
  <si>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</si>
  <si>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</si>
  <si>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</si>
  <si>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</si>
  <si>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</si>
  <si>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</si>
  <si>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</si>
  <si>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</si>
  <si>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</si>
  <si>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</si>
  <si>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</si>
  <si>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</si>
  <si>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</si>
  <si>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</si>
  <si>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</si>
  <si>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</si>
  <si>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</si>
  <si>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</si>
  <si>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</si>
  <si>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</si>
  <si>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</si>
  <si>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</si>
  <si>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</si>
  <si>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</si>
  <si>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</si>
  <si>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</si>
  <si>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</si>
  <si>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</si>
  <si>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</si>
  <si>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</si>
  <si>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</si>
  <si>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</si>
  <si>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</si>
  <si>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</si>
  <si>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</si>
  <si>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</si>
  <si>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</si>
  <si>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</si>
  <si>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</si>
  <si>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</si>
  <si>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</si>
  <si>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</si>
  <si>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</si>
  <si>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</si>
  <si>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</si>
  <si>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</si>
  <si>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</si>
  <si>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</si>
  <si>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</si>
  <si>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</si>
  <si>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</si>
  <si>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</si>
  <si>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</si>
  <si>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</si>
  <si>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</si>
  <si>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</si>
  <si>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</si>
  <si>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</si>
  <si>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</si>
  <si>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</si>
  <si>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</si>
  <si>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</si>
  <si>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</si>
  <si>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</si>
  <si>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</si>
  <si>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</si>
  <si>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</si>
  <si>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</si>
  <si>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</si>
  <si>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</si>
  <si>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</si>
  <si>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</si>
  <si>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</si>
  <si>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</si>
  <si>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</si>
  <si>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</si>
  <si>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</si>
  <si>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</si>
  <si>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</si>
  <si>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</si>
  <si>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</si>
  <si>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</si>
  <si>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</si>
  <si>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</si>
  <si>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</si>
  <si>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</si>
  <si>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</si>
  <si>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</si>
  <si>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</si>
  <si>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</si>
  <si>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</si>
  <si>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</si>
  <si>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</si>
  <si>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</si>
  <si>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</si>
  <si>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</si>
  <si>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</si>
  <si>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</si>
  <si>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</si>
  <si>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</si>
  <si>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</si>
  <si>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</si>
  <si>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</si>
  <si>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</si>
  <si>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</si>
  <si>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</si>
  <si>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</si>
  <si>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</si>
  <si>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</si>
  <si>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</si>
  <si>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</si>
  <si>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</si>
  <si>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</si>
  <si>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</si>
  <si>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</si>
  <si>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</si>
  <si>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</si>
  <si>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</si>
  <si>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</si>
  <si>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</si>
  <si>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</si>
  <si>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</si>
  <si>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</si>
  <si>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</si>
  <si>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</si>
  <si>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</si>
  <si>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</si>
  <si>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</si>
  <si>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</si>
  <si>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</si>
  <si>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</si>
  <si>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</si>
  <si>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</si>
  <si>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</si>
  <si>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</si>
  <si>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</si>
  <si>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</si>
  <si>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</si>
  <si>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</si>
  <si>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</si>
  <si>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</si>
  <si>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</si>
  <si>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</si>
  <si>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</si>
  <si>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</si>
  <si>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</si>
  <si>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</si>
  <si>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</si>
  <si>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</si>
  <si>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</si>
  <si>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</si>
  <si>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</si>
  <si>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</si>
  <si>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</si>
  <si>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</si>
  <si>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</si>
  <si>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</si>
  <si>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</si>
  <si>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</si>
  <si>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</si>
  <si>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</si>
  <si>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</si>
  <si>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</si>
  <si>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</si>
  <si>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</si>
  <si>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</si>
  <si>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</si>
  <si>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</si>
  <si>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</si>
  <si>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</si>
  <si>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</si>
  <si>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</si>
  <si>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</si>
  <si>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</si>
  <si>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</si>
  <si>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</si>
  <si>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</si>
  <si>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</si>
  <si>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</si>
  <si>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</si>
  <si>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</si>
  <si>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</si>
  <si>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</si>
  <si>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</si>
  <si>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</si>
  <si>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</si>
  <si>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</si>
  <si>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</si>
  <si>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</si>
  <si>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</si>
  <si>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</si>
  <si>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</si>
  <si>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</si>
  <si>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</si>
  <si>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</si>
  <si>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</si>
  <si>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</si>
  <si>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</si>
  <si>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</si>
  <si>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</si>
  <si>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</si>
  <si>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</si>
  <si>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</si>
  <si>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</si>
  <si>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</si>
  <si>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</si>
  <si>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</si>
  <si>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</si>
  <si>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</si>
  <si>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</si>
  <si>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</si>
  <si>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</si>
  <si>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</si>
  <si>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</si>
  <si>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</si>
  <si>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</si>
  <si>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</si>
  <si>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</si>
  <si>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</si>
  <si>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</si>
  <si>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</si>
  <si>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</si>
  <si>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</si>
  <si>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</si>
  <si>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</si>
  <si>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</si>
  <si>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</si>
  <si>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</si>
  <si>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</si>
  <si>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</si>
  <si>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</si>
  <si>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</si>
  <si>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</si>
  <si>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</si>
  <si>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</si>
  <si>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</si>
  <si>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</si>
  <si>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</si>
  <si>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</si>
  <si>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</si>
  <si>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</si>
  <si>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</si>
  <si>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</si>
  <si>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</si>
  <si>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</si>
  <si>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</si>
  <si>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</si>
  <si>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</si>
  <si>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</si>
  <si>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</si>
  <si>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</si>
  <si>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</si>
  <si>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</si>
  <si>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</si>
  <si>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</si>
  <si>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</si>
  <si>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</si>
  <si>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</si>
  <si>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</si>
  <si>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</si>
  <si>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</si>
  <si>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</si>
  <si>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</si>
  <si>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</si>
  <si>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</si>
  <si>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</si>
  <si>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</si>
  <si>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</si>
  <si>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</si>
  <si>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</si>
  <si>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</si>
  <si>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</si>
  <si>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</si>
  <si>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</si>
  <si>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</si>
  <si>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</si>
  <si>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</si>
  <si>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</si>
  <si>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</si>
  <si>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</si>
  <si>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</si>
  <si>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</si>
  <si>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</si>
  <si>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</si>
  <si>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</si>
  <si>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</si>
  <si>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</si>
  <si>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</si>
  <si>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</si>
  <si>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</si>
  <si>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</si>
  <si>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</si>
  <si>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</si>
  <si>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</si>
  <si>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</si>
  <si>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</si>
  <si>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</si>
  <si>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</si>
  <si>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</si>
  <si>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</si>
  <si>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</si>
  <si>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</si>
  <si>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</si>
  <si>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</si>
  <si>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</si>
  <si>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</si>
  <si>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</si>
  <si>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</si>
  <si>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</si>
  <si>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</si>
  <si>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</si>
  <si>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</si>
  <si>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</si>
  <si>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</si>
  <si>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</si>
  <si>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</si>
  <si>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</si>
  <si>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</si>
  <si>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</si>
  <si>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</si>
  <si>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</si>
  <si>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</si>
  <si>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</si>
  <si>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</si>
  <si>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</si>
  <si>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</si>
  <si>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</si>
  <si>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</si>
  <si>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</si>
  <si>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</si>
  <si>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</si>
  <si>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</si>
  <si>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</si>
  <si>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</si>
  <si>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</si>
  <si>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</si>
  <si>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</si>
  <si>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</si>
  <si>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</si>
  <si>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</si>
  <si>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</si>
  <si>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</si>
  <si>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</si>
  <si>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</si>
  <si>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</si>
  <si>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</si>
  <si>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</si>
  <si>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</si>
  <si>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</si>
  <si>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</si>
  <si>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</si>
  <si>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</si>
  <si>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</si>
  <si>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</si>
  <si>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</si>
  <si>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</si>
  <si>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</si>
  <si>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</si>
  <si>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</si>
  <si>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</si>
  <si>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</si>
  <si>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</si>
  <si>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</si>
  <si>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</si>
  <si>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</si>
  <si>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</si>
  <si>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</si>
  <si>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</si>
  <si>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</si>
  <si>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</si>
  <si>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</si>
  <si>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</si>
  <si>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</si>
  <si>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</si>
  <si>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</si>
  <si>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</si>
  <si>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</si>
  <si>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</si>
  <si>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</si>
  <si>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</si>
  <si>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</si>
  <si>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</si>
  <si>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</si>
  <si>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</si>
  <si>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</si>
  <si>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</si>
  <si>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</si>
  <si>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</si>
  <si>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</si>
  <si>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</si>
  <si>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</si>
  <si>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</si>
  <si>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</si>
  <si>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</si>
  <si>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</si>
  <si>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</si>
  <si>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</si>
  <si>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</si>
  <si>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</si>
  <si>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</si>
  <si>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</si>
  <si>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</si>
  <si>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</si>
  <si>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</si>
  <si>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</si>
  <si>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</si>
  <si>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</si>
  <si>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</si>
  <si>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</si>
  <si>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</si>
  <si>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</si>
  <si>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</si>
  <si>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</si>
  <si>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</si>
  <si>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</si>
  <si>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</si>
  <si>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</si>
  <si>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</si>
  <si>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</si>
  <si>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</si>
  <si>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</si>
  <si>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</si>
  <si>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</si>
  <si>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</si>
  <si>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</si>
  <si>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</si>
  <si>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</si>
  <si>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</si>
  <si>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</si>
  <si>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</si>
  <si>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</si>
  <si>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</si>
  <si>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</si>
  <si>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</si>
  <si>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</si>
  <si>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</si>
  <si>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</si>
  <si>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</si>
  <si>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</si>
  <si>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</si>
  <si>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</si>
  <si>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</si>
  <si>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</si>
  <si>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</si>
  <si>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</si>
  <si>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</si>
  <si>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</si>
  <si>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</si>
  <si>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</si>
  <si>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</si>
  <si>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</si>
  <si>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</si>
  <si>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</si>
  <si>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</si>
  <si>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</si>
  <si>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</si>
  <si>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</si>
  <si>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</si>
  <si>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</si>
  <si>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</si>
  <si>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</si>
  <si>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</si>
  <si>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</si>
  <si>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</si>
  <si>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</si>
  <si>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</si>
  <si>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</si>
  <si>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</si>
  <si>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</si>
  <si>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</si>
  <si>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</si>
  <si>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</si>
  <si>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</si>
  <si>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</si>
  <si>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</si>
  <si>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</si>
  <si>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</si>
  <si>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</si>
  <si>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</si>
  <si>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</si>
  <si>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</si>
  <si>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</si>
  <si>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</si>
  <si>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</si>
  <si>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</si>
  <si>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</si>
  <si>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</si>
  <si>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</si>
  <si>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</si>
  <si>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</si>
  <si>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</si>
  <si>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</si>
  <si>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</si>
  <si>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</si>
  <si>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</si>
  <si>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</si>
  <si>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</si>
  <si>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</si>
  <si>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</si>
  <si>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</si>
  <si>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</si>
  <si>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</si>
  <si>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</si>
  <si>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</si>
  <si>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</si>
  <si>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</si>
  <si>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</si>
  <si>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</si>
  <si>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</si>
  <si>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</si>
  <si>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</si>
  <si>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</si>
  <si>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</si>
  <si>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</si>
  <si>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</si>
  <si>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</si>
  <si>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</si>
  <si>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</si>
  <si>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</si>
  <si>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</si>
  <si>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</si>
  <si>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</si>
  <si>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</si>
  <si>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</si>
  <si>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</si>
  <si>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</si>
  <si>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</si>
  <si>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</si>
  <si>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</si>
  <si>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</si>
  <si>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</si>
  <si>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</si>
  <si>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</si>
  <si>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</si>
  <si>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</si>
  <si>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</si>
  <si>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</si>
  <si>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</si>
  <si>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</si>
  <si>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</si>
  <si>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</si>
  <si>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</si>
  <si>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</si>
  <si>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</si>
  <si>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</si>
  <si>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</si>
  <si>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</si>
  <si>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</si>
  <si>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</si>
  <si>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</si>
  <si>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</si>
  <si>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</si>
  <si>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</si>
  <si>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</si>
  <si>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</si>
  <si>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</si>
  <si>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</si>
  <si>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</si>
  <si>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</si>
  <si>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</si>
  <si>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</si>
  <si>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</si>
  <si>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</si>
  <si>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</si>
  <si>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</si>
  <si>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</si>
  <si>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</si>
  <si>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</si>
  <si>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</si>
  <si>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</si>
  <si>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</si>
  <si>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</si>
  <si>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</si>
  <si>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</si>
  <si>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</si>
  <si>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</si>
  <si>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</si>
  <si>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</si>
  <si>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</si>
  <si>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</si>
  <si>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</si>
  <si>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</si>
  <si>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</si>
  <si>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</si>
  <si>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</si>
  <si>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</si>
  <si>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</si>
  <si>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</si>
  <si>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</si>
  <si>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</si>
  <si>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</si>
  <si>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</si>
  <si>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</si>
  <si>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</si>
  <si>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</si>
  <si>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</si>
  <si>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</si>
  <si>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</si>
  <si>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</si>
  <si>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</si>
  <si>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</si>
  <si>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</si>
  <si>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</si>
  <si>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</si>
  <si>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</si>
  <si>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</si>
  <si>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</si>
  <si>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</si>
  <si>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</si>
  <si>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</si>
  <si>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</si>
  <si>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</si>
  <si>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</si>
  <si>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</si>
  <si>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</si>
  <si>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</si>
  <si>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</si>
  <si>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</si>
  <si>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</si>
  <si>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</si>
  <si>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</si>
  <si>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</si>
  <si>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</si>
  <si>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</si>
  <si>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</si>
  <si>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</si>
  <si>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</si>
  <si>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</si>
  <si>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</si>
  <si>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</si>
  <si>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</si>
  <si>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</si>
  <si>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</si>
  <si>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</si>
  <si>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</si>
  <si>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</si>
  <si>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</si>
  <si>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</si>
  <si>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</si>
  <si>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</si>
  <si>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</si>
  <si>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</si>
  <si>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</si>
  <si>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</si>
  <si>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</si>
  <si>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</si>
  <si>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</si>
  <si>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</si>
  <si>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</si>
  <si>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</si>
  <si>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</si>
  <si>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</si>
  <si>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</si>
  <si>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</si>
  <si>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</si>
  <si>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</si>
  <si>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</si>
  <si>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</si>
  <si>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</si>
  <si>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</si>
  <si>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</si>
  <si>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</si>
  <si>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</si>
  <si>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</si>
  <si>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</si>
  <si>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</si>
  <si>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</si>
  <si>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</si>
  <si>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</si>
  <si>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</si>
  <si>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</si>
  <si>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</si>
  <si>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</si>
  <si>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</si>
  <si>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</si>
  <si>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</si>
  <si>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</si>
  <si>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</si>
  <si>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</si>
  <si>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</si>
  <si>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</si>
  <si>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</si>
  <si>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</si>
  <si>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</si>
  <si>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</si>
  <si>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</si>
  <si>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</si>
  <si>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</si>
  <si>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</si>
  <si>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</si>
  <si>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</si>
  <si>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</si>
  <si>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</si>
  <si>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</si>
  <si>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</si>
  <si>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</si>
  <si>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</si>
  <si>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</si>
  <si>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</si>
  <si>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</si>
  <si>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</si>
  <si>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</si>
  <si>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</si>
  <si>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</si>
  <si>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</si>
  <si>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</si>
  <si>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</si>
  <si>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</si>
  <si>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</si>
  <si>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</si>
  <si>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</si>
  <si>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</si>
  <si>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</si>
  <si>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</si>
  <si>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</si>
  <si>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</si>
  <si>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</si>
  <si>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</si>
  <si>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</si>
  <si>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</si>
  <si>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</si>
  <si>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</si>
  <si>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</si>
  <si>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</si>
  <si>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</si>
  <si>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</si>
  <si>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</si>
  <si>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</si>
  <si>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</si>
  <si>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</si>
  <si>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</si>
  <si>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</si>
  <si>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</si>
  <si>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</si>
  <si>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</si>
  <si>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</si>
  <si>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</si>
  <si>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</si>
  <si>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</si>
  <si>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</si>
  <si>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</si>
  <si>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</si>
  <si>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</si>
  <si>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</si>
  <si>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</si>
  <si>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</si>
  <si>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</si>
  <si>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</si>
  <si>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</si>
  <si>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</si>
  <si>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</si>
  <si>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</si>
  <si>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</si>
  <si>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</si>
  <si>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</si>
  <si>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</si>
  <si>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</si>
  <si>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</si>
  <si>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</si>
  <si>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</si>
  <si>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</si>
  <si>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</si>
  <si>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</si>
  <si>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</si>
  <si>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</si>
  <si>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</si>
  <si>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</si>
  <si>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</si>
  <si>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</si>
  <si>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</si>
  <si>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</si>
  <si>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</si>
  <si>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</si>
  <si>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</si>
  <si>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</si>
  <si>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</si>
  <si>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</si>
  <si>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</si>
  <si>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</si>
  <si>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</si>
  <si>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</si>
  <si>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</si>
  <si>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</si>
  <si>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</si>
  <si>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</si>
  <si>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</si>
  <si>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</si>
  <si>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</si>
  <si>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</si>
  <si>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</si>
  <si>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</si>
  <si>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</si>
  <si>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</si>
  <si>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</si>
  <si>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</si>
  <si>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</si>
  <si>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</si>
  <si>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</si>
  <si>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</si>
  <si>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</si>
  <si>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</si>
  <si>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</si>
  <si>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</si>
  <si>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</si>
  <si>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</si>
  <si>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</si>
  <si>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</si>
  <si>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</si>
  <si>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</si>
  <si>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</si>
  <si>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</si>
  <si>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</si>
  <si>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</si>
  <si>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</si>
  <si>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</si>
  <si>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</si>
  <si>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</si>
  <si>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</si>
  <si>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</si>
  <si>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</si>
  <si>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</si>
  <si>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</si>
  <si>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</si>
  <si>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</si>
  <si>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</si>
  <si>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</si>
  <si>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</si>
  <si>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</si>
  <si>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</si>
  <si>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</si>
  <si>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</si>
  <si>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</si>
  <si>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</si>
  <si>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</si>
  <si>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</si>
  <si>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</si>
  <si>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</si>
  <si>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</si>
  <si>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</si>
  <si>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</si>
  <si>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</si>
  <si>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</si>
  <si>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</si>
  <si>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</si>
  <si>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</si>
  <si>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</si>
  <si>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</si>
  <si>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</si>
  <si>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</si>
  <si>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</si>
  <si>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</si>
  <si>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</si>
  <si>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</si>
  <si>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</si>
  <si>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</si>
  <si>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</si>
  <si>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</si>
  <si>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</si>
  <si>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</si>
  <si>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</si>
  <si>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</si>
  <si>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</si>
  <si>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</si>
  <si>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</si>
  <si>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</si>
  <si>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</si>
  <si>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</si>
  <si>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</si>
  <si>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</si>
  <si>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</si>
  <si>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</si>
  <si>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</si>
  <si>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</si>
  <si>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</si>
  <si>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</si>
  <si>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</si>
  <si>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</si>
  <si>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</si>
  <si>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</si>
  <si>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</si>
  <si>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</si>
  <si>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</si>
  <si>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</si>
  <si>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</si>
  <si>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</si>
  <si>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</si>
  <si>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</si>
  <si>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</si>
  <si>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</si>
  <si>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</si>
  <si>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</si>
  <si>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</si>
  <si>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</si>
  <si>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</si>
  <si>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</si>
  <si>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</si>
  <si>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</si>
  <si>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</si>
  <si>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</si>
  <si>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</si>
  <si>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</si>
  <si>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</si>
  <si>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</si>
  <si>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</si>
  <si>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</si>
  <si>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</si>
  <si>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</si>
  <si>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</si>
  <si>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</si>
  <si>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</si>
  <si>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</si>
  <si>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</si>
  <si>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</si>
  <si>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</si>
  <si>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</si>
  <si>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</si>
  <si>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</si>
  <si>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</si>
  <si>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</si>
  <si>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</si>
  <si>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</si>
  <si>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</si>
  <si>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</si>
  <si>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</si>
  <si>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</si>
  <si>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</si>
  <si>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</si>
  <si>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</si>
  <si>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</si>
  <si>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</si>
  <si>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</si>
  <si>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</si>
  <si>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</si>
  <si>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</si>
  <si>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</si>
  <si>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</si>
  <si>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</si>
  <si>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</si>
  <si>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</si>
  <si>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</si>
  <si>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</si>
  <si>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</si>
  <si>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</si>
  <si>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</si>
  <si>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</si>
  <si>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</si>
  <si>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</si>
  <si>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</si>
  <si>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</si>
  <si>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</si>
  <si>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</si>
  <si>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</si>
  <si>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</si>
  <si>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</si>
  <si>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</si>
  <si>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</si>
  <si>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</si>
  <si>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</si>
  <si>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</si>
  <si>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</si>
  <si>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</si>
  <si>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</si>
  <si>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</si>
  <si>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</si>
  <si>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</si>
  <si>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</si>
  <si>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</si>
  <si>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</si>
  <si>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</si>
  <si>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</si>
  <si>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</si>
  <si>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</si>
  <si>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</si>
  <si>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</si>
  <si>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</si>
  <si>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</si>
  <si>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</si>
  <si>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</si>
  <si>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</si>
  <si>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</si>
  <si>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</si>
  <si>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</si>
  <si>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</si>
  <si>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</si>
  <si>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</si>
  <si>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</si>
  <si>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</si>
  <si>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</si>
  <si>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</si>
  <si>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</si>
  <si>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</si>
  <si>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</si>
  <si>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</si>
  <si>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</si>
  <si>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</si>
  <si>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</si>
  <si>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</si>
  <si>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</si>
  <si>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</si>
  <si>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</si>
  <si>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</si>
  <si>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</si>
  <si>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</si>
  <si>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</si>
  <si>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</si>
  <si>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</si>
  <si>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</si>
  <si>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</si>
  <si>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</si>
  <si>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</si>
  <si>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</si>
  <si>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</si>
  <si>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</si>
  <si>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</si>
  <si>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</si>
  <si>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</si>
  <si>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</si>
  <si>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</si>
  <si>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</si>
  <si>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</si>
  <si>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</si>
  <si>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</si>
  <si>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</si>
  <si>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</si>
  <si>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</si>
  <si>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</si>
  <si>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</si>
  <si>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</si>
  <si>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</si>
  <si>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</si>
  <si>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</si>
  <si>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</si>
  <si>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</si>
  <si>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</si>
  <si>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</si>
  <si>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</si>
  <si>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</si>
  <si>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</si>
  <si>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</si>
  <si>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</si>
  <si>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</si>
  <si>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</si>
  <si>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</si>
  <si>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</si>
  <si>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</si>
  <si>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</si>
  <si>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</si>
  <si>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</si>
  <si>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</si>
  <si>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</si>
  <si>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</si>
  <si>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</si>
  <si>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</si>
  <si>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</si>
  <si>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</si>
  <si>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</si>
  <si>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</si>
  <si>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</si>
  <si>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</si>
  <si>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</si>
  <si>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</si>
  <si>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</si>
  <si>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</si>
  <si>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</si>
  <si>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</si>
  <si>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</si>
  <si>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</si>
  <si>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</si>
  <si>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</si>
  <si>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</si>
  <si>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</si>
  <si>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</si>
  <si>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</si>
  <si>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</si>
  <si>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</si>
  <si>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</si>
  <si>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</si>
  <si>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</si>
  <si>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</si>
  <si>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</si>
  <si>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</si>
  <si>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</si>
  <si>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</si>
  <si>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</si>
  <si>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</si>
  <si>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</si>
  <si>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</si>
  <si>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</si>
  <si>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</si>
  <si>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</si>
  <si>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</si>
  <si>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</si>
  <si>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</si>
  <si>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</si>
  <si>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</si>
  <si>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</si>
  <si>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</si>
  <si>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</si>
  <si>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</si>
  <si>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</si>
  <si>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</si>
  <si>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</si>
  <si>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</si>
  <si>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</si>
  <si>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</si>
  <si>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</si>
  <si>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</si>
  <si>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</si>
  <si>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</si>
  <si>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</si>
  <si>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</si>
  <si>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</si>
  <si>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</si>
  <si>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</si>
  <si>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</si>
  <si>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</si>
  <si>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</si>
  <si>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</si>
  <si>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</si>
  <si>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</si>
  <si>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</si>
  <si>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</si>
  <si>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</si>
  <si>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</si>
  <si>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</si>
  <si>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</si>
  <si>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</si>
  <si>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</si>
  <si>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</si>
  <si>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</si>
  <si>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</si>
  <si>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</si>
  <si>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</si>
  <si>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</si>
  <si>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</si>
  <si>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</si>
  <si>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</si>
  <si>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</si>
  <si>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</si>
  <si>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</si>
  <si>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</si>
  <si>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</si>
  <si>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</si>
  <si>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</si>
  <si>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</si>
  <si>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</si>
  <si>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</si>
  <si>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</si>
  <si>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</si>
  <si>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</si>
  <si>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</si>
  <si>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</si>
  <si>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</si>
  <si>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</si>
  <si>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</si>
  <si>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</si>
  <si>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</si>
  <si>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</si>
  <si>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</si>
  <si>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</si>
  <si>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</si>
  <si>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</si>
  <si>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</si>
  <si>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</si>
  <si>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</si>
  <si>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</si>
  <si>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</si>
  <si>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</si>
  <si>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</si>
  <si>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</si>
  <si>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</si>
  <si>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</si>
  <si>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</si>
  <si>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</si>
  <si>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</si>
  <si>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</si>
  <si>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</si>
  <si>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</si>
  <si>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</si>
  <si>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</si>
  <si>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</si>
  <si>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</si>
  <si>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</si>
  <si>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</si>
  <si>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</si>
  <si>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</si>
  <si>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</si>
  <si>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</si>
  <si>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</si>
  <si>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</si>
  <si>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</si>
  <si>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</si>
  <si>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</si>
  <si>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</si>
  <si>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</si>
  <si>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</si>
  <si>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</si>
  <si>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</si>
  <si>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</si>
  <si>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</si>
  <si>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</si>
  <si>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</si>
  <si>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</si>
  <si>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</si>
  <si>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</si>
  <si>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</si>
  <si>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</si>
  <si>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</si>
  <si>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</si>
  <si>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</si>
  <si>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</si>
  <si>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</si>
  <si>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</si>
  <si>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</si>
  <si>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</si>
  <si>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</si>
  <si>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</si>
  <si>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</si>
  <si>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</si>
  <si>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</si>
  <si>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</si>
  <si>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</si>
  <si>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</si>
  <si>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</si>
  <si>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</si>
  <si>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</si>
  <si>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</si>
  <si>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</si>
  <si>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</si>
  <si>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</si>
  <si>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</si>
  <si>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</si>
  <si>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</si>
  <si>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</si>
  <si>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</si>
  <si>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</si>
  <si>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</si>
  <si>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</si>
  <si>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</si>
  <si>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</si>
  <si>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</si>
  <si>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</si>
  <si>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</si>
  <si>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</si>
  <si>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</si>
  <si>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</si>
  <si>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</si>
  <si>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</si>
  <si>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</si>
  <si>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</si>
  <si>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</si>
  <si>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</si>
  <si>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</si>
  <si>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</si>
  <si>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</si>
  <si>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</si>
  <si>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</si>
  <si>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</si>
  <si>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</si>
  <si>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</si>
  <si>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</si>
  <si>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</si>
  <si>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</si>
  <si>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</si>
  <si>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</si>
  <si>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</si>
  <si>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</si>
  <si>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</si>
  <si>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</si>
  <si>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</si>
  <si>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</si>
  <si>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</si>
  <si>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</si>
  <si>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</si>
  <si>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</si>
  <si>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</si>
  <si>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</si>
  <si>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</si>
  <si>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</si>
  <si>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</si>
  <si>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</si>
  <si>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</si>
  <si>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</si>
  <si>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</si>
  <si>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</si>
  <si>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</si>
  <si>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</si>
  <si>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</si>
  <si>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</si>
  <si>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</si>
  <si>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</si>
  <si>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</si>
  <si>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</si>
  <si>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</si>
  <si>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</si>
  <si>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</si>
  <si>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</si>
  <si>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</si>
  <si>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</si>
  <si>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</si>
  <si>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</si>
  <si>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</si>
  <si>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</si>
  <si>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</si>
  <si>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</si>
  <si>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</si>
  <si>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</si>
  <si>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</si>
  <si>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</si>
  <si>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</si>
  <si>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</si>
  <si>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</si>
  <si>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</si>
  <si>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</si>
  <si>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</si>
  <si>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</si>
  <si>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</si>
  <si>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</si>
  <si>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</si>
  <si>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</si>
  <si>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</si>
  <si>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</si>
  <si>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</si>
  <si>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</si>
  <si>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</si>
  <si>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</si>
  <si>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</si>
  <si>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</si>
  <si>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</si>
  <si>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</si>
  <si>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</si>
  <si>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</si>
  <si>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</si>
  <si>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</si>
  <si>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</si>
  <si>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</si>
  <si>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</si>
  <si>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</si>
  <si>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</si>
  <si>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</si>
  <si>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</si>
  <si>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</si>
  <si>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</si>
  <si>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</si>
  <si>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</si>
  <si>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</si>
  <si>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</si>
  <si>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</si>
  <si>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</si>
  <si>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</si>
  <si>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</si>
  <si>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</si>
  <si>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</si>
  <si>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</si>
  <si>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</si>
  <si>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</si>
  <si>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</si>
  <si>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</si>
  <si>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</si>
  <si>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</si>
  <si>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</si>
  <si>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</si>
  <si>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</si>
  <si>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</si>
  <si>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</si>
  <si>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</si>
  <si>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</si>
  <si>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</si>
  <si>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</si>
  <si>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</si>
  <si>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</si>
  <si>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</si>
  <si>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</si>
  <si>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</si>
  <si>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</si>
  <si>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</si>
  <si>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</si>
  <si>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</si>
  <si>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</si>
  <si>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</si>
  <si>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</si>
  <si>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</si>
  <si>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</si>
  <si>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</si>
  <si>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</si>
  <si>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</si>
  <si>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</si>
  <si>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</si>
  <si>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</si>
  <si>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</si>
  <si>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</si>
  <si>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</si>
  <si>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</si>
  <si>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</si>
  <si>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</si>
  <si>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</si>
  <si>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</si>
  <si>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</si>
  <si>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</si>
  <si>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</si>
  <si>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</si>
  <si>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</si>
  <si>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</si>
  <si>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</si>
  <si>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</si>
  <si>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</si>
  <si>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</si>
  <si>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</si>
  <si>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</si>
  <si>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</si>
  <si>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</si>
  <si>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</si>
  <si>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</si>
  <si>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</si>
  <si>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</si>
  <si>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</si>
  <si>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</si>
  <si>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</si>
  <si>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</si>
  <si>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</si>
  <si>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</si>
  <si>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</si>
  <si>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</si>
  <si>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</si>
  <si>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</si>
  <si>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</si>
  <si>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</si>
  <si>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</si>
  <si>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</si>
  <si>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</si>
  <si>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</si>
  <si>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</si>
  <si>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</si>
  <si>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</si>
  <si>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</si>
  <si>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</si>
  <si>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</si>
  <si>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</si>
  <si>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</si>
  <si>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</si>
  <si>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</si>
  <si>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</si>
  <si>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</si>
  <si>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</si>
  <si>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</si>
  <si>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</si>
  <si>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</si>
  <si>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</si>
  <si>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</si>
  <si>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</si>
  <si>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</si>
  <si>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</si>
  <si>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</si>
  <si>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</si>
  <si>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</si>
  <si>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</si>
  <si>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</si>
  <si>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</si>
  <si>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</si>
  <si>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</si>
  <si>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</si>
  <si>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</si>
  <si>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</si>
  <si>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</si>
  <si>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</si>
  <si>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</si>
  <si>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</si>
  <si>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</si>
  <si>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</si>
  <si>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</si>
  <si>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</si>
  <si>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</si>
  <si>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</si>
  <si>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</si>
  <si>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</si>
  <si>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</si>
  <si>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</si>
  <si>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</si>
  <si>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</si>
  <si>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</si>
  <si>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</si>
  <si>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</si>
  <si>
    <t>WLK33 Index</t>
  </si>
  <si>
    <t>DAPMAI33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</si>
</sst>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Data...1042667826</v>
        <stp/>
        <stp>BDP|11890849347572517576</stp>
        <tr r="C22" s="11"/>
      </tp>
      <tp t="s">
        <v>#N/A Requesting Data...1823419550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7.3849999999999998</v>
        <stp/>
        <stp>BDP|17126916438941211442|22</stp>
        <stp>WLQ40 Index</stp>
        <stp>LAST_PRICE</stp>
        <tr r="D27" s="19"/>
        <tr r="K26" s="11"/>
      </tp>
      <tp t="s">
        <v>#N/A Requesting Data...2929861355</v>
        <stp/>
        <stp>BDP|11672668594955036146</stp>
        <tr r="M13" s="2"/>
      </tp>
      <tp t="s">
        <v>#N/A Requesting Data...3810812994</v>
        <stp/>
        <stp>BDP|10525875546933644503</stp>
        <tr r="J16" s="2"/>
      </tp>
      <tp t="s">
        <v>#N/A Requesting Data...4218287943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13.984999999999999</v>
        <stp/>
        <stp>BDP|1817248158173027332|22</stp>
        <stp>ODF27 Comdty</stp>
        <stp>LAST_PRICE</stp>
        <tr r="I9" s="2"/>
      </tp>
      <tp t="s">
        <v>#N/A Requesting Data...4192158853</v>
        <stp/>
        <stp>BDP|13922660516409086616</stp>
        <tr r="J8" s="2"/>
      </tp>
      <tp t="s">
        <v>#N/A Requesting Data...2792247946</v>
        <stp/>
        <stp>BDP|17845737256369227744</stp>
        <tr r="R19" s="19"/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</tp>
      <tp t="s">
        <v>#N/A Requesting Data...3835740416</v>
        <stp/>
        <stp>BDP|13351826156476807351</stp>
        <tr r="I4" s="19"/>
        <tr r="I4" s="11"/>
      </tp>
      <tp t="s">
        <v>#N/A Requesting Data...2818339092</v>
        <stp/>
        <stp>BDP|16242250041598013390</stp>
        <tr r="H12" s="2"/>
      </tp>
      <tp t="s">
        <v>#N/A Requesting Data...2551744721</v>
        <stp/>
        <stp>BDP|17554782934170103895</stp>
        <tr r="I13" s="19"/>
        <tr r="I11" s="11"/>
      </tp>
      <tp t="s">
        <v>#N/A Requesting Data...3683960646</v>
        <stp/>
        <stp>BDP|11933922321687068691</stp>
        <tr r="J30" s="11"/>
        <tr r="J36" s="11"/>
      </tp>
      <tp t="s">
        <v>#N/A Requesting Data...3063195520</v>
        <stp/>
        <stp>BDP|10989192625468543075</stp>
        <tr r="M11" s="2"/>
      </tp>
      <tp t="s">
        <v>#N/A Requesting Data...2993096131</v>
        <stp/>
        <stp>BDP|10560911534449628801</stp>
        <tr r="H16" s="2"/>
      </tp>
      <tp t="s">
        <v>#N/A N/A</v>
        <stp/>
        <stp>BDH|10304966026526243636</stp>
        <tr r="B30" s="11"/>
      </tp>
      <tp>
        <v>13.335000000000001</v>
        <stp/>
        <stp>BDP|5994555288853599865|22</stp>
        <stp>ODF28 Comdty</stp>
        <stp>LAST_PRICE</stp>
        <tr r="I10" s="2"/>
      </tp>
      <tp t="s">
        <v>#N/A Requesting Data...2513215501</v>
        <stp/>
        <stp>BDP|15250395624748236457</stp>
        <tr r="J14" s="19"/>
        <tr r="J12" s="11"/>
      </tp>
      <tp t="s">
        <v>#N/A Requesting Data...2545698542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Data...3160300088</v>
        <stp/>
        <stp>BDP|16401139052443934902</stp>
        <tr r="H14" s="19"/>
        <tr r="H12" s="11"/>
      </tp>
      <tp t="s">
        <v>#N/A Requesting Data...4093517155</v>
        <stp/>
        <stp>BDP|13199699395971985544</stp>
        <tr r="M12" s="2"/>
      </tp>
      <tp t="s">
        <v>#N/A Requesting Data...3308546402</v>
        <stp/>
        <stp>BDP|11018397475349807400</stp>
        <tr r="J11" s="19"/>
        <tr r="J9" s="11"/>
      </tp>
      <tp t="s">
        <v>#N/A Requesting Data...2648011975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Data...2999762826</v>
        <stp/>
        <stp>BDP|18066504518365779184</stp>
        <tr r="E9" s="7"/>
      </tp>
      <tp t="s">
        <v>#N/A Requesting Data...2776758040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Data...4183006684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Data...2853144755</v>
        <stp/>
        <stp>BDP|12094132856919978643</stp>
        <tr r="G14" s="19"/>
        <tr r="G12" s="11"/>
      </tp>
      <tp t="s">
        <v>#N/A Requesting Data...3227317584</v>
        <stp/>
        <stp>BDP|15560487271058748776</stp>
        <tr r="R15" s="19"/>
      </tp>
      <tp t="s">
        <v>#N/A Requesting Data...3240100931</v>
        <stp/>
        <stp>BDP|12664923227122563262</stp>
        <tr r="H15" s="2"/>
      </tp>
      <tp t="s">
        <v>#N/A Requesting Data...3712846786</v>
        <stp/>
        <stp>BDP|10132886557853282798</stp>
        <tr r="R25" s="19"/>
      </tp>
      <tp t="s">
        <v>#N/A Requesting Data...2845364444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13.835000000000001</v>
        <stp/>
        <stp>BDP|4318107740087500527|22</stp>
        <stp>ODF33 Comdty</stp>
        <stp>LAST_PRICE</stp>
        <tr r="I14" s="2"/>
      </tp>
      <tp t="s">
        <v>#N/A Requesting Data...3012608398</v>
        <stp/>
        <stp>BDP|18390658971311970670</stp>
        <tr r="D10" s="19"/>
        <tr r="D8" s="11"/>
      </tp>
      <tp t="s">
        <v>#N/A Requesting Data...2611017235</v>
        <stp/>
        <stp>BDP|15381531992630229786</stp>
        <tr r="J5" s="19"/>
        <tr r="J5" s="11"/>
      </tp>
      <tp t="s">
        <v>#N/A Requesting Data...3660815846</v>
        <stp/>
        <stp>BDP|17393541793456997356</stp>
        <tr r="H12" s="19"/>
        <tr r="H10" s="11"/>
      </tp>
      <tp t="s">
        <v>#N/A Requesting Data...4098971678</v>
        <stp/>
        <stp>BDP|16274177393281282193</stp>
        <tr r="G8" s="7"/>
      </tp>
      <tp t="s">
        <v>#N/A Requesting Data...3665840642</v>
        <stp/>
        <stp>BDP|11965837721833428627</stp>
        <tr r="M16" s="2"/>
      </tp>
      <tp t="s">
        <v>#N/A Requesting Data...3724093757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Data...3969165794</v>
        <stp/>
        <stp>BDP|15313882157430160621</stp>
        <tr r="C20" s="11"/>
      </tp>
      <tp t="s">
        <v>#N/A Requesting Data...2870984650</v>
        <stp/>
        <stp>BDP|14309772788493607646</stp>
        <tr r="M4" s="2"/>
      </tp>
      <tp t="s">
        <v>#N/A Requesting Data...2764905892</v>
        <stp/>
        <stp>BDP|14595801115303949097</stp>
        <tr r="E21" s="19"/>
      </tp>
      <tp t="s">
        <v>#N/A Requesting Data...2842005813</v>
        <stp/>
        <stp>BDP|10151985908941504602</stp>
        <tr r="R30" s="19"/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</tp>
      <tp t="s">
        <v>#N/A Requesting Data...3606048776</v>
        <stp/>
        <stp>BDP|18251230446683003334</stp>
        <tr r="B4" s="2"/>
      </tp>
      <tp t="s">
        <v>#N/A Requesting Data...4065545183</v>
        <stp/>
        <stp>BDP|16217601415257291833</stp>
        <tr r="K11" s="2"/>
      </tp>
      <tp>
        <v>13.86</v>
        <stp/>
        <stp>BDP|1730388117014610034|22</stp>
        <stp>ODF35 Comdty</stp>
        <stp>LAST_PRICE</stp>
        <tr r="I15" s="2"/>
      </tp>
      <tp t="s">
        <v>#N/A Requesting Data...3646611487</v>
        <stp/>
        <stp>BDP|12414252169111583844</stp>
        <tr r="J10" s="19"/>
        <tr r="J8" s="11"/>
      </tp>
      <tp t="s">
        <v>#N/A Requesting Data...2964881806</v>
        <stp/>
        <stp>BDP|18247308852560902123</stp>
        <tr r="I5" s="19"/>
        <tr r="I5" s="11"/>
      </tp>
      <tp t="s">
        <v>#N/A Requesting Data...2702676714</v>
        <stp/>
        <stp>BDP|12873884328186186157</stp>
        <tr r="H26" s="19"/>
      </tp>
      <tp t="s">
        <v>#N/A Requesting Data...2568005035</v>
        <stp/>
        <stp>BDP|13407403793871815004</stp>
        <tr r="K6" s="2"/>
      </tp>
      <tp t="s">
        <v>#N/A Requesting Data...3711918652</v>
        <stp/>
        <stp>BDP|18177323470082276169</stp>
        <tr r="C19" s="11"/>
      </tp>
      <tp>
        <v>13.49</v>
        <stp/>
        <stp>BDP|8635531302600770334|22</stp>
        <stp>ODF30 Comdty</stp>
        <stp>LAST_PRICE</stp>
        <tr r="I12" s="2"/>
      </tp>
      <tp>
        <v>14.895</v>
        <stp/>
        <stp>BDP|7077160752787948741|22</stp>
        <stp>ODF26 Comdty</stp>
        <stp>LAST_PRICE</stp>
        <tr r="I7" s="2"/>
      </tp>
      <tp t="s">
        <v>#N/A Requesting Data...2767248427</v>
        <stp/>
        <stp>BDP|18210740456462118495</stp>
        <tr r="G11" s="7"/>
      </tp>
      <tp t="s">
        <v>#N/A Requesting Data...3865494663</v>
        <stp/>
        <stp>BDP|13811937565742578206</stp>
        <tr r="K5" s="2"/>
      </tp>
      <tp t="s">
        <v>#N/A Requesting Data...2926297649</v>
        <stp/>
        <stp>BDP|11302641772339703592</stp>
        <tr r="J13" s="19"/>
        <tr r="J11" s="11"/>
      </tp>
      <tp t="s">
        <v>#N/A Requesting Data...3607937641</v>
        <stp/>
        <stp>BDP|18144735643102604587</stp>
        <tr r="I7" s="19"/>
        <tr r="I6" s="11"/>
      </tp>
      <tp t="s">
        <v>#N/A Requesting Data...2610579169</v>
        <stp/>
        <stp>BDP|17891750447431177959</stp>
        <tr r="I23" s="19"/>
      </tp>
      <tp t="s">
        <v>#N/A Requesting Data...3516722389</v>
        <stp/>
        <stp>BDP|13169219909279069493</stp>
        <tr r="I9" s="19"/>
      </tp>
      <tp t="s">
        <v>#N/A Requesting Data...2654772309</v>
        <stp/>
        <stp>BDP|15169911027214728631</stp>
        <tr r="I12" s="19"/>
        <tr r="I10" s="11"/>
      </tp>
      <tp t="s">
        <v>#N/A Requesting Data...3851059214</v>
        <stp/>
        <stp>BDP|13938612248508071558</stp>
        <tr r="J14" s="2"/>
      </tp>
      <tp t="s">
        <v>#N/A Requesting Data...3062359478</v>
        <stp/>
        <stp>BDP|15756764600217707937</stp>
        <tr r="I10" s="19"/>
        <tr r="I8" s="11"/>
      </tp>
      <tp>
        <v>8.06</v>
        <stp/>
        <stp>BDP|15191354459661457650|22</stp>
        <stp>WLQ28 Index</stp>
        <stp>LAST_PRICE</stp>
        <tr r="D23" s="19"/>
        <tr r="K20" s="11"/>
      </tp>
      <tp t="s">
        <v>#N/A Requesting Data...3027517338</v>
        <stp/>
        <stp>BDP|16275844520047691695</stp>
        <tr r="I6" s="19"/>
      </tp>
      <tp t="s">
        <v>#N/A Requesting Data...3964063403</v>
        <stp/>
        <stp>BDP|16565084299882524097</stp>
        <tr r="E22" s="19"/>
      </tp>
      <tp t="s">
        <v>#N/A Requesting Data...3107777952</v>
        <stp/>
        <stp>BDP|13919009196892112561</stp>
        <tr r="G6" s="19"/>
      </tp>
      <tp t="s">
        <v>#N/A Requesting Data...3831316532</v>
        <stp/>
        <stp>BDP|10685517029532594805</stp>
        <tr r="J11" s="19"/>
        <tr r="J9" s="11"/>
      </tp>
      <tp t="s">
        <v>#N/A Requesting Data...3381297724</v>
        <stp/>
        <stp>BDP|10190007799825004140</stp>
        <tr r="J10" s="2"/>
      </tp>
      <tp t="s">
        <v>#N/A Requesting Data...3818198860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Data...2683520359</v>
        <stp/>
        <stp>BDP|10764697960379803489</stp>
        <tr r="H15" s="19"/>
        <tr r="H13" s="11"/>
      </tp>
      <tp t="s">
        <v>#N/A Requesting Data...4120163388</v>
        <stp/>
        <stp>BDP|13517598616202729838</stp>
        <tr r="K8" s="2"/>
      </tp>
      <tp t="s">
        <v>#N/A Requesting Data...4221318664</v>
        <stp/>
        <stp>BDP|17283641756651242833</stp>
        <tr r="I14" s="19"/>
        <tr r="I12" s="11"/>
      </tp>
      <tp t="s">
        <v>#N/A Requesting Data...3023554523</v>
        <stp/>
        <stp>BDP|11750802159294733595</stp>
        <tr r="D7" s="19"/>
        <tr r="D6" s="11"/>
      </tp>
      <tp t="s">
        <v>#N/A Requesting Data...3211991116</v>
        <stp/>
        <stp>BDP|13791043005266774797</stp>
        <tr r="K3" s="2"/>
      </tp>
      <tp t="s">
        <v>#N/A Requesting Data...3027427074</v>
        <stp/>
        <stp>BDP|16346012453228382996</stp>
        <tr r="M14" s="2"/>
      </tp>
      <tp>
        <v>7.82</v>
        <stp/>
        <stp>BDP|17400812045415001977|22</stp>
        <stp>WLQ30 Index</stp>
        <stp>LAST_PRICE</stp>
        <tr r="D24" s="19"/>
        <tr r="K22" s="11"/>
      </tp>
      <tp t="s">
        <v>#N/A Requesting Data...3425976330</v>
        <stp/>
        <stp>BDP|14493345555019657991</stp>
        <tr r="D21" s="11"/>
      </tp>
      <tp t="s">
        <v>#N/A Requesting Data...3449157170</v>
        <stp/>
        <stp>BDP|10381663256273547222</stp>
        <tr r="J7" s="2"/>
      </tp>
      <tp t="s">
        <v>#N/A Requesting Data...3184889829</v>
        <stp/>
        <stp>BDP|14207649066395210291</stp>
        <tr r="E15" s="19"/>
        <tr r="E13" s="11"/>
      </tp>
      <tp t="s">
        <v>#N/A Requesting Data...2845496737</v>
        <stp/>
        <stp>BDP|10329258298459125127</stp>
        <tr r="D5" s="19"/>
        <tr r="D5" s="11"/>
      </tp>
      <tp>
        <v>9.75</v>
        <stp/>
        <stp>BDP|12311044885073610825|22</stp>
        <stp>WLQ26 Index</stp>
        <stp>LAST_PRICE</stp>
        <tr r="D21" s="19"/>
        <tr r="K18" s="11"/>
      </tp>
      <tp t="s">
        <v>#N/A Requesting Data...3114562379</v>
        <stp/>
        <stp>BDP|12446015710023540329</stp>
        <tr r="R12" s="19"/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</tp>
      <tp t="s">
        <v>#N/A Requesting Data...3810241452</v>
        <stp/>
        <stp>BDP|15657766851707412375</stp>
        <tr r="H9" s="2"/>
      </tp>
      <tp t="s">
        <v>#N/A Requesting Data...4292808209</v>
        <stp/>
        <stp>BDP|10206336109409844951</stp>
        <tr r="G4" s="19"/>
        <tr r="G4" s="11"/>
      </tp>
      <tp t="s">
        <v>#N/A Requesting Data...3891474198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Data...4144721081</v>
        <stp/>
        <stp>BDP|13514466073332803207</stp>
        <tr r="E10" s="7"/>
      </tp>
      <tp t="s">
        <v>#N/A Requesting Data...2774873059</v>
        <stp/>
        <stp>BDP|15932419454602327679</stp>
        <tr r="R17" s="19"/>
      </tp>
      <tp t="s">
        <v>#N/A Requesting Data...2824775065</v>
        <stp/>
        <stp>BDP|10734617210797818067</stp>
        <tr r="H8" s="19"/>
        <tr r="H7" s="11"/>
      </tp>
      <tp t="s">
        <v>#N/A Requesting Data...3824241853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Data...3841437743</v>
        <stp/>
        <stp>BDP|12488034333200047180</stp>
        <tr r="E7" s="19"/>
        <tr r="E6" s="11"/>
      </tp>
      <tp t="s">
        <v>#N/A Requesting Data...2769894793</v>
        <stp/>
        <stp>BDP|15079044459285072518</stp>
        <tr r="C23" s="11"/>
      </tp>
      <tp t="s">
        <v>#N/A Requesting Data...3885307826</v>
        <stp/>
        <stp>BDP|12403675587034363894</stp>
        <tr r="E24" s="19"/>
      </tp>
      <tp t="s">
        <v>#N/A Requesting Data...2948729619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Data...3208066435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Data...3434667211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Data...4293934297</v>
        <stp/>
        <stp>BDP|13827638941138882945</stp>
        <tr r="D20" s="11"/>
      </tp>
      <tp t="s">
        <v>#N/A Requesting Data...3339478246</v>
        <stp/>
        <stp>BDP|12011324621007283512</stp>
        <tr r="K10" s="2"/>
      </tp>
      <tp t="s">
        <v>#N/A Requesting Data...3375065912</v>
        <stp/>
        <stp>BDP|13944439535751923464</stp>
        <tr r="G7" s="7"/>
      </tp>
      <tp t="s">
        <v>#N/A Requesting Data...3485799913</v>
        <stp/>
        <stp>BDP|12486181792623693882</stp>
        <tr r="I8" s="19"/>
        <tr r="I7" s="11"/>
      </tp>
      <tp t="s">
        <v>#N/A Requesting Data...3136458743</v>
        <stp/>
        <stp>BDP|15867650078552221747</stp>
        <tr r="J15" s="19"/>
        <tr r="J13" s="11"/>
      </tp>
      <tp t="s">
        <v>#N/A Requesting Data...2901797932</v>
        <stp/>
        <stp>BDP|16598361100882620607</stp>
        <tr r="E20" s="19"/>
      </tp>
      <tp t="s">
        <v>#N/A Requesting Data...3241283017</v>
        <stp/>
        <stp>BDP|14549521927542330072</stp>
        <tr r="B3" s="2"/>
      </tp>
      <tp t="s">
        <v>#N/A Requesting Data...3749939277</v>
        <stp/>
        <stp>BDP|15569729104905018670</stp>
        <tr r="G15" s="19"/>
        <tr r="G13" s="11"/>
      </tp>
      <tp t="s">
        <v>#N/A Requesting Data...3949471288</v>
        <stp/>
        <stp>BDP|13078510830501429523</stp>
        <tr r="R2" s="19"/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</tp>
      <tp t="s">
        <v>#N/A Requesting Data...3359583049</v>
        <stp/>
        <stp>BDP|15603954615614077815</stp>
        <tr r="H3" s="19"/>
        <tr r="H3" s="11"/>
      </tp>
    </main>
    <main first="bofaddin.rtdserver">
      <tp t="s">
        <v>#N/A Requesting Data...3037849509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Data...2954521320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Data...3427556091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Data...2907715142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Data...3176883157</v>
        <stp/>
        <stp>BDP|10167746766623851495</stp>
        <tr r="H27" s="19"/>
      </tp>
      <tp t="s">
        <v>#N/A Requesting Data...4100308215</v>
        <stp/>
        <stp>BDP|15650113847534740213</stp>
        <tr r="K16" s="2"/>
      </tp>
      <tp>
        <v>7.5750000000000002</v>
        <stp/>
        <stp>BDP|15206803498617246315|22</stp>
        <stp>WLK35 Index</stp>
        <stp>LAST_PRICE</stp>
        <tr r="D26" s="19"/>
        <tr r="K25" s="11"/>
      </tp>
      <tp t="s">
        <v>#N/A Requesting Data...3235175278</v>
        <stp/>
        <stp>BDP|13254377893488997629</stp>
        <tr r="D23" s="11"/>
      </tp>
      <tp t="s">
        <v>#N/A Requesting Data...3413684776</v>
        <stp/>
        <stp>BDP|17168141665277915099</stp>
        <tr r="J5" s="19"/>
        <tr r="J5" s="11"/>
      </tp>
      <tp t="s">
        <v>#N/A Requesting Data...4233807788</v>
        <stp/>
        <stp>BDP|13192264257971139213</stp>
        <tr r="B5" s="2"/>
      </tp>
      <tp t="s">
        <v>#N/A Requesting Data...3240368777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7.72</v>
        <stp/>
        <stp>BDP|11202313113777109480|22</stp>
        <stp>WLQ32 Index</stp>
        <stp>LAST_PRICE</stp>
        <tr r="D25" s="19"/>
        <tr r="K23" s="11"/>
      </tp>
      <tp t="s">
        <v>#N/A Requesting Data...3529629952</v>
        <stp/>
        <stp>BDP|11400645938887008706</stp>
        <tr r="J8" s="19"/>
        <tr r="J7" s="11"/>
      </tp>
      <tp t="s">
        <v>#N/A Requesting Data...3909762943</v>
        <stp/>
        <stp>BDP|11901617520055099407</stp>
        <tr r="H22" s="19"/>
      </tp>
      <tp t="s">
        <v>#N/A Requesting Data...4250547275</v>
        <stp/>
        <stp>BDP|15400756759381384234</stp>
        <tr r="D22" s="11"/>
      </tp>
      <tp t="s">
        <v>#N/A Requesting Data...4109129479</v>
        <stp/>
        <stp>BDP|12640648403606974635</stp>
        <tr r="H11" s="2"/>
      </tp>
      <tp t="s">
        <v>#N/A Requesting Data...3561484434</v>
        <stp/>
        <stp>BDP|16467386859441799584</stp>
        <tr r="H21" s="19"/>
      </tp>
      <tp t="s">
        <v>#N/A Requesting Data...4250429615</v>
        <stp/>
        <stp>BDP|14499871584089873959</stp>
        <tr r="J5" s="2"/>
      </tp>
      <tp t="s">
        <v>#N/A Requesting Data...3748620302</v>
        <stp/>
        <stp>BDP|15874572719711331490</stp>
        <tr r="E8" s="19"/>
        <tr r="E7" s="11"/>
      </tp>
      <tp>
        <v>8.67</v>
        <stp/>
        <stp>BDP|18343878312230213019|22</stp>
        <stp>WLK27 Index</stp>
        <stp>LAST_PRICE</stp>
        <tr r="D22" s="19"/>
        <tr r="K19" s="11"/>
      </tp>
      <tp t="s">
        <v>#N/A Requesting Data...3845244203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Data...4143439968</v>
        <stp/>
        <stp>BDP|10311071319847809260</stp>
        <tr r="E5" s="19"/>
        <tr r="E5" s="11"/>
      </tp>
      <tp t="s">
        <v>#N/A Requesting Data...3822594058</v>
        <stp/>
        <stp>BDP|13500928233515131809</stp>
        <tr r="R29" s="19"/>
      </tp>
      <tp t="s">
        <v>#N/A Requesting Data...3097390474</v>
        <stp/>
        <stp>BDP|17886146055302615594</stp>
        <tr r="H10" s="2"/>
      </tp>
      <tp t="s">
        <v>#N/A Requesting Data...3594444585</v>
        <stp/>
        <stp>BDP|15780778072099169853</stp>
        <tr r="H7" s="2"/>
      </tp>
      <tp>
        <v>13.654999999999999</v>
        <stp/>
        <stp>BDP|9537380863981849389|22</stp>
        <stp>ODF31 Comdty</stp>
        <stp>LAST_PRICE</stp>
        <tr r="I13" s="2"/>
      </tp>
      <tp t="s">
        <v>#N/A Requesting Data...3185553316</v>
        <stp/>
        <stp>BDP|16811714503644524069</stp>
        <tr r="R27" s="19"/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</tp>
      <tp t="s">
        <v>#N/A Requesting Data...3832315991</v>
        <stp/>
        <stp>BDP|12508709024814224690</stp>
        <tr r="D15" s="19"/>
        <tr r="D13" s="11"/>
      </tp>
      <tp t="s">
        <v>#N/A Requesting Data...3700099474</v>
        <stp/>
        <stp>BDP|16680580833864261100</stp>
        <tr r="C18" s="11"/>
      </tp>
      <tp t="s">
        <v>#N/A Requesting Data...3610215973</v>
        <stp/>
        <stp>BDP|10601763240924932273</stp>
        <tr r="B7" s="2"/>
      </tp>
      <tp t="s">
        <v>#N/A Requesting Data...3296786464</v>
        <stp/>
        <stp>BDP|12391114726967906339</stp>
        <tr r="R6" s="19"/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</tp>
      <tp t="s">
        <v>#N/A Requesting Data...3745126333</v>
        <stp/>
        <stp>BDP|12246695054252844675</stp>
        <tr r="I2" s="19"/>
      </tp>
      <tp t="s">
        <v>#N/A Requesting Data...3878820702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Data...3163128883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Data...3860233752</v>
        <stp/>
        <stp>BDP|14450913867796246868</stp>
        <tr r="E4" s="19"/>
        <tr r="E4" s="11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7.68</v>
        <stp/>
        <stp>BDP|2477436560693487840|22</stp>
        <stp>WLK33 Index</stp>
        <stp>LAST_PRICE</stp>
        <tr r="K24" s="11"/>
      </tp>
    </main>
    <main first="bofaddin.rtdserver">
      <tp>
        <v>7.86</v>
        <stp/>
        <stp>BDP|6555917527705726771|22</stp>
        <stp>WLK29 Index</stp>
        <stp>LAST_PRICE</stp>
        <tr r="K21" s="11"/>
      </tp>
      <tp>
        <v>13.79</v>
        <stp/>
        <stp>BDP|17867681293201701771|22</stp>
        <stp>ODF37 Comdty</stp>
        <stp>LAST_PRICE</stp>
        <tr r="I16" s="2"/>
      </tp>
      <tp>
        <v>14.57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13.305</v>
        <stp/>
        <stp>BDP|17222976670638756393|22</stp>
        <stp>ODF29 Comdty</stp>
        <stp>LAST_PRICE</stp>
        <tr r="I11" s="2"/>
      </tp>
      <tp t="s">
        <v>#N/A Real Time</v>
        <stp/>
        <stp>BDP|11269106225149150376|22</stp>
        <stp>ODN25 Comdty</stp>
        <stp>LAST_PRICE</stp>
        <tr r="I6" s="2"/>
      </tp>
      <tp>
        <v>14.9</v>
        <stp/>
        <stp>BDP|13502834249559134851|22</stp>
        <stp>BZDIOVRA Index</stp>
        <stp>LAST_PRICE</stp>
        <tr r="I3" s="2"/>
      </tp>
      <tp t="s">
        <v>#N/A Requesting Data...3313661983</v>
        <stp/>
        <stp>BDP|4638716679660660820</stp>
        <tr r="H8" s="2"/>
      </tp>
      <tp t="s">
        <v>#N/A Requesting Data...4079560840</v>
        <stp/>
        <stp>BDP|5850214959956854834</stp>
        <tr r="H2" s="19"/>
      </tp>
      <tp t="s">
        <v>#N/A Requesting Data...3450670230</v>
        <stp/>
        <stp>BDP|1643486086802458341</stp>
        <tr r="E25" s="19"/>
      </tp>
      <tp t="s">
        <v>#N/A Requesting Data...4128539138</v>
        <stp/>
        <stp>BDP|4157223935860898914</stp>
        <tr r="J9" s="19"/>
      </tp>
      <tp t="s">
        <v>#N/A Requesting Data...3887675203</v>
        <stp/>
        <stp>BDP|9769032697008941467</stp>
        <tr r="E3" s="19"/>
        <tr r="E3" s="11"/>
      </tp>
      <tp t="s">
        <v>#N/A Requesting Data...3949200612</v>
        <stp/>
        <stp>BDP|2187806360183599399</stp>
        <tr r="M8" s="2"/>
      </tp>
      <tp t="s">
        <v>#N/A Requesting Data...3937342720</v>
        <stp/>
        <stp>BDP|9453706824659239917</stp>
        <tr r="D3" s="19"/>
        <tr r="D3" s="11"/>
      </tp>
      <tp t="s">
        <v>#N/A Requesting Data...4147935163</v>
        <stp/>
        <stp>BDP|2992747448774164936</stp>
        <tr r="E27" s="19"/>
      </tp>
      <tp t="s">
        <v>#N/A Requesting Data...3259857218</v>
        <stp/>
        <stp>BDP|4395756221404557952</stp>
        <tr r="D2" s="19"/>
      </tp>
      <tp t="s">
        <v>#N/A Requesting Data...3769334436</v>
        <stp/>
        <stp>BDP|8426700375802659609</stp>
        <tr r="G11" s="19"/>
        <tr r="G9" s="11"/>
      </tp>
      <tp t="s">
        <v>#N/A Requesting Data...4002547544</v>
        <stp/>
        <stp>BDP|3905065737155367827</stp>
        <tr r="G7" s="19"/>
        <tr r="G6" s="11"/>
      </tp>
      <tp t="s">
        <v>#N/A Requesting Data...4135070033</v>
        <stp/>
        <stp>BDP|2001157129209643549</stp>
        <tr r="I25" s="19"/>
      </tp>
      <tp t="s">
        <v>#N/A Requesting Data...3387714237</v>
        <stp/>
        <stp>BDP|3794307997384608046</stp>
        <tr r="I3" s="19"/>
        <tr r="I3" s="11"/>
      </tp>
      <tp t="s">
        <v>#N/A Requesting Data...3432035610</v>
        <stp/>
        <stp>BDP|4275888243441819414</stp>
        <tr r="E26" s="19"/>
      </tp>
      <tp t="s">
        <v>#N/A Requesting Data...3575882900</v>
        <stp/>
        <stp>BDP|1923241929759262565</stp>
        <tr r="M10" s="2"/>
      </tp>
      <tp t="s">
        <v>#N/A Requesting Data...3734796432</v>
        <stp/>
        <stp>BDP|3331986474028834805</stp>
        <tr r="J4" s="19"/>
        <tr r="J4" s="11"/>
      </tp>
      <tp t="s">
        <v>#N/A Requesting Data...3860008626</v>
        <stp/>
        <stp>BDP|5983646568229835184</stp>
        <tr r="R20" s="19"/>
      </tp>
      <tp t="s">
        <v>#N/A Requesting Data...3282387727</v>
        <stp/>
        <stp>BDP|4734890585182203825</stp>
        <tr r="D18" s="11"/>
      </tp>
      <tp t="s">
        <v>#N/A Requesting Data...3990281898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Data...3603547559</v>
        <stp/>
        <stp>BDP|5084823412455529785</stp>
        <tr r="H4" s="19"/>
        <tr r="H4" s="11"/>
      </tp>
      <tp t="s">
        <v>#N/A Requesting Data...3519567061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Data...3288907077</v>
        <stp/>
        <stp>BDP|3666674876795321902</stp>
        <tr r="E6" s="19"/>
      </tp>
      <tp t="s">
        <v>#N/A Requesting Data...3858746427</v>
        <stp/>
        <stp>BDP|7052549700088374422</stp>
        <tr r="J13" s="2"/>
      </tp>
      <tp t="s">
        <v>#N/A Requesting Data...3431210848</v>
        <stp/>
        <stp>BDP|9741032815896210067</stp>
        <tr r="K4" s="2"/>
      </tp>
      <tp t="s">
        <v>#N/A Requesting Data...3202740512</v>
        <stp/>
        <stp>BDP|9882058252866127540</stp>
        <tr r="I27" s="19"/>
      </tp>
      <tp t="s">
        <v>#N/A Requesting Data...3874253785</v>
        <stp/>
        <stp>BDP|4517227982239731885</stp>
        <tr r="R18" s="19"/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</tp>
      <tp t="s">
        <v>#N/A Requesting Data...3453011615</v>
        <stp/>
        <stp>BDP|8711749621454981610</stp>
        <tr r="H11" s="19"/>
        <tr r="H9" s="11"/>
      </tp>
      <tp t="s">
        <v>#N/A Requesting Data...3656666315</v>
        <stp/>
        <stp>BDP|2124980644386234646</stp>
        <tr r="R14" s="19"/>
      </tp>
      <tp t="s">
        <v>#N/A Requesting Data...3114979552</v>
        <stp/>
        <stp>BDP|4159726335098711786</stp>
        <tr r="D4" s="19"/>
        <tr r="D4" s="11"/>
      </tp>
      <tp t="s">
        <v>#N/A Requesting Data...3021869580</v>
        <stp/>
        <stp>BDP|6600922458241548475</stp>
        <tr r="J12" s="19"/>
        <tr r="J10" s="11"/>
      </tp>
      <tp t="s">
        <v>#N/A Requesting Data...3128963890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Data...4065399321</v>
        <stp/>
        <stp>BDP|7509049474986681906</stp>
        <tr r="H24" s="19"/>
      </tp>
      <tp t="s">
        <v>#N/A Requesting Data...3712726860</v>
        <stp/>
        <stp>BDP|8651142543386755452</stp>
        <tr r="I26" s="19"/>
      </tp>
      <tp t="s">
        <v>#N/A Requesting Data...3816612268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Data...3964504240</v>
        <stp/>
        <stp>BDP|6401007919956475918</stp>
        <tr r="K9" s="2"/>
      </tp>
      <tp t="s">
        <v>#N/A Requesting Data...3211957019</v>
        <stp/>
        <stp>BDP|3594728727869926770</stp>
        <tr r="E12" s="19"/>
        <tr r="E10" s="11"/>
      </tp>
      <tp t="s">
        <v>#N/A Requesting Data...4228371000</v>
        <stp/>
        <stp>BDP|1295270050609935714</stp>
        <tr r="H5" s="19"/>
        <tr r="H5" s="11"/>
      </tp>
      <tp t="s">
        <v>#N/A Requesting Data...3172871640</v>
        <stp/>
        <stp>BDP|9586602971314157476</stp>
        <tr r="J7" s="19"/>
        <tr r="J6" s="11"/>
      </tp>
      <tp t="s">
        <v>#N/A Requesting Data...3283777136</v>
        <stp/>
        <stp>BDP|5897436104601965865</stp>
        <tr r="J6" s="19"/>
      </tp>
      <tp t="s">
        <v>#N/A Requesting Data...3388117393</v>
        <stp/>
        <stp>BDP|7210719112410508942</stp>
        <tr r="J9" s="19"/>
      </tp>
      <tp t="s">
        <v>#N/A Requesting Data...3800805784</v>
        <stp/>
        <stp>BDP|6258822248703087193</stp>
        <tr r="I22" s="19"/>
      </tp>
      <tp t="s">
        <v>#N/A Requesting Data...3816415707</v>
        <stp/>
        <stp>BDP|6999313489046488323</stp>
        <tr r="K12" s="2"/>
      </tp>
      <tp t="s">
        <v>#N/A Requesting Data...3743957694</v>
        <stp/>
        <stp>BDP|8414640352844636739</stp>
        <tr r="K13" s="2"/>
      </tp>
      <tp t="s">
        <v>#N/A Requesting Data...4291433956</v>
        <stp/>
        <stp>BDP|6160330820607293841</stp>
        <tr r="J6" s="19"/>
      </tp>
      <tp t="s">
        <v>#N/A Requesting Data...3716167272</v>
        <stp/>
        <stp>BDP|3315293682106022630</stp>
        <tr r="J7" s="19"/>
        <tr r="J6" s="11"/>
      </tp>
      <tp t="s">
        <v>#N/A Requesting Data...4170253665</v>
        <stp/>
        <stp>BDP|9429013316019147896</stp>
        <tr r="R21" s="19"/>
      </tp>
      <tp t="s">
        <v>#N/A Requesting Data...4015120043</v>
        <stp/>
        <stp>BDP|2990502423164020862</stp>
        <tr r="M9" s="2"/>
      </tp>
      <tp t="s">
        <v>#N/A Requesting Data...3678548634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Data...3142765423</v>
        <stp/>
        <stp>BDP|5007327625665658833</stp>
        <tr r="R5" s="19"/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</tp>
      <tp t="s">
        <v>#N/A Requesting Data...3217577219</v>
        <stp/>
        <stp>BDP|8154902215360295977</stp>
        <tr r="H20" s="19"/>
      </tp>
      <tp t="s">
        <v>#N/A Requesting Data...4107591059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Data...3102069266</v>
        <stp/>
        <stp>BDP|9636783809803462453</stp>
        <tr r="C25" s="11"/>
      </tp>
      <tp t="s">
        <v>#N/A Requesting Data...3277753773</v>
        <stp/>
        <stp>BDP|8805667161083002133</stp>
        <tr r="J3" s="19"/>
        <tr r="J3" s="11"/>
      </tp>
      <tp t="s">
        <v>#N/A Requesting Data...4220670059</v>
        <stp/>
        <stp>BDP|7546476684227611629</stp>
        <tr r="M7" s="2"/>
      </tp>
      <tp t="s">
        <v>#N/A Requesting Data...3104566096</v>
        <stp/>
        <stp>BDP|4774572175039586539</stp>
        <tr r="D9" s="19"/>
      </tp>
      <tp t="s">
        <v>#N/A Requesting Data...3200308937</v>
        <stp/>
        <stp>BDP|9349190465432927654</stp>
        <tr r="C26" s="11"/>
      </tp>
      <tp t="s">
        <v>#N/A Requesting Data...3210871200</v>
        <stp/>
        <stp>BDP|5332477555246563840</stp>
        <tr r="H6" s="2"/>
      </tp>
      <tp t="s">
        <v>#N/A Requesting Data...3723495830</v>
        <stp/>
        <stp>BDP|9296062114427229555</stp>
        <tr r="H5" s="2"/>
      </tp>
      <tp t="s">
        <v>#N/A Requesting Data...4023621192</v>
        <stp/>
        <stp>BDP|3131810410801081170</stp>
        <tr r="H13" s="19"/>
        <tr r="H11" s="11"/>
      </tp>
      <tp t="s">
        <v>#N/A Requesting Data...3257247418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Data...4074891913</v>
        <stp/>
        <stp>BDP|5970432481165816675</stp>
        <tr r="J9" s="2"/>
      </tp>
      <tp t="s">
        <v>#N/A Requesting Data...3267302835</v>
        <stp/>
        <stp>BDP|6428209671071195804</stp>
        <tr r="D25" s="11"/>
      </tp>
      <tp t="s">
        <v>#N/A Requesting Data...3553635531</v>
        <stp/>
        <stp>BDP|6181484335763016961</stp>
        <tr r="I21" s="19"/>
      </tp>
      <tp t="s">
        <v>#N/A Requesting Data...3304142112</v>
        <stp/>
        <stp>BDP|8767287300271158044</stp>
        <tr r="R9" s="19"/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</tp>
      <tp t="s">
        <v>#N/A Requesting Data...3417811811</v>
        <stp/>
        <stp>BDP|3612074661198875616</stp>
        <tr r="J2" s="19"/>
      </tp>
      <tp t="s">
        <v>#N/A Requesting Data...3571338539</v>
        <stp/>
        <stp>BDP|6009636741147577859</stp>
        <tr r="I20" s="19"/>
      </tp>
      <tp t="s">
        <v>#N/A Requesting Data...3777395265</v>
        <stp/>
        <stp>BDP|5416050933808437507</stp>
        <tr r="E13" s="19"/>
        <tr r="E11" s="11"/>
      </tp>
      <tp t="s">
        <v>#N/A Requesting Data...3952364957</v>
        <stp/>
        <stp>BDP|4469726952068478577</stp>
        <tr r="E2" s="19"/>
      </tp>
      <tp t="s">
        <v>#N/A Requesting Data...3830717662</v>
        <stp/>
        <stp>BDP|2514423990686244217</stp>
        <tr r="D12" s="19"/>
        <tr r="D10" s="11"/>
      </tp>
      <tp t="s">
        <v>#N/A Requesting Data...3169300873</v>
        <stp/>
        <stp>BDP|5505121907678251772</stp>
        <tr r="G5" s="19"/>
        <tr r="G5" s="11"/>
      </tp>
      <tp t="s">
        <v>#N/A Requesting Data...4139509265</v>
        <stp/>
        <stp>BDP|6717872964888555496</stp>
        <tr r="K7" s="2"/>
      </tp>
      <tp t="s">
        <v>#N/A Requesting Data...3456787000</v>
        <stp/>
        <stp>BDP|7628246514408667822</stp>
        <tr r="I15" s="19"/>
        <tr r="I13" s="11"/>
      </tp>
      <tp t="s">
        <v>#N/A Requesting Data...3984070788</v>
        <stp/>
        <stp>BDP|3463804556948818291</stp>
        <tr r="D19" s="11"/>
      </tp>
      <tp t="s">
        <v>#N/A Requesting Data...3268298786</v>
        <stp/>
        <stp>BDP|1877563044224185082</stp>
        <tr r="R11" s="19"/>
      </tp>
      <tp t="s">
        <v>#N/A Requesting Data...3369588786</v>
        <stp/>
        <stp>BDP|3931452041031580694</stp>
        <tr r="J15" s="2"/>
      </tp>
      <tp t="s">
        <v>#N/A Requesting Data...3775472895</v>
        <stp/>
        <stp>BDP|6086773022681627652</stp>
        <tr r="R3" s="19"/>
      </tp>
      <tp t="s">
        <v>#N/A Requesting Data...4178998460</v>
        <stp/>
        <stp>BDP|9274013617679287535</stp>
        <tr r="G9" s="19"/>
      </tp>
      <tp t="s">
        <v>#N/A Requesting Data...3435250208</v>
        <stp/>
        <stp>BDP|5458019831893466086</stp>
        <tr r="J12" s="19"/>
        <tr r="J10" s="11"/>
      </tp>
      <tp t="s">
        <v>#N/A Requesting Data...4198555431</v>
        <stp/>
        <stp>BDP|5425105562507935010</stp>
        <tr r="K14" s="2"/>
      </tp>
      <tp t="s">
        <v>#N/A Requesting Data...3294006650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Data...3725817797</v>
        <stp/>
        <stp>BDP|9507205330525513839</stp>
        <tr r="J4" s="19"/>
        <tr r="J4" s="11"/>
      </tp>
      <tp t="s">
        <v>#N/A Requesting Data...3849826508</v>
        <stp/>
        <stp>BDP|2101225401797588245</stp>
        <tr r="H14" s="2"/>
      </tp>
      <tp t="s">
        <v>#N/A Requesting Data...3226206120</v>
        <stp/>
        <stp>BDP|7380091922057856733</stp>
        <tr r="J4" s="2"/>
      </tp>
      <tp t="s">
        <v>#N/A Requesting Data...3867995594</v>
        <stp/>
        <stp>BDP|7227915130840435804</stp>
        <tr r="E23" s="19"/>
      </tp>
      <tp t="s">
        <v>#N/A Requesting Data...3334690704</v>
        <stp/>
        <stp>BDP|6648854877445314932</stp>
        <tr r="C21" s="11"/>
      </tp>
      <tp t="s">
        <v>#N/A Requesting Data...3722169155</v>
        <stp/>
        <stp>BDP|7765646974033428381</stp>
        <tr r="G12" s="7"/>
      </tp>
      <tp t="s">
        <v>#N/A Requesting Data...3618420746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Data...3289241169</v>
        <stp/>
        <stp>BDP|8996523424079587047</stp>
        <tr r="J3" s="19"/>
        <tr r="J3" s="11"/>
      </tp>
      <tp t="s">
        <v>#N/A Requesting Data...3821350062</v>
        <stp/>
        <stp>BDP|5683100328445387518</stp>
        <tr r="G9" s="7"/>
      </tp>
      <tp t="s">
        <v>#N/A Requesting Data...3523088003</v>
        <stp/>
        <stp>BDP|1822719222220999206</stp>
        <tr r="D13" s="19"/>
        <tr r="D11" s="11"/>
      </tp>
      <tp t="s">
        <v>#N/A Requesting Data...4048494822</v>
        <stp/>
        <stp>BDP|3412478252612481668</stp>
        <tr r="D14" s="19"/>
        <tr r="D12" s="11"/>
      </tp>
      <tp t="s">
        <v>#N/A Requesting Data...3177682764</v>
        <stp/>
        <stp>BDP|1687368956969111871</stp>
        <tr r="K15" s="2"/>
      </tp>
      <tp t="s">
        <v>#N/A Requesting Data...3556601681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Data...3524549723</v>
        <stp/>
        <stp>BDP|3464748034381197038</stp>
        <tr r="R16" s="19"/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</tp>
      <tp t="s">
        <v>#N/A Requesting Data...4018978563</v>
        <stp/>
        <stp>BDP|2374175931660047606</stp>
        <tr r="H13" s="2"/>
      </tp>
      <tp t="s">
        <v>#N/A Requesting Data...4185756973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Data...3787775465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Data...4212011085</v>
        <stp/>
        <stp>BDP|7320197849905807080</stp>
        <tr r="C24" s="11"/>
      </tp>
      <tp t="s">
        <v>#N/A Requesting Data...3639577189</v>
        <stp/>
        <stp>BDP|2190926934948613723</stp>
        <tr r="H6" s="19"/>
      </tp>
      <tp t="s">
        <v>#N/A Requesting Data...3512035395</v>
        <stp/>
        <stp>BDP|4375753900560113469</stp>
        <tr r="R10" s="19"/>
      </tp>
      <tp t="s">
        <v>#N/A Requesting Data...3827920758</v>
        <stp/>
        <stp>BDP|4463478870191165152</stp>
        <tr r="M6" s="2"/>
      </tp>
      <tp t="s">
        <v>#N/A Requesting Data...3887262240</v>
        <stp/>
        <stp>BDP|6458698369549551863</stp>
        <tr r="I11" s="19"/>
        <tr r="I9" s="11"/>
      </tp>
      <tp t="s">
        <v>#N/A Requesting Data...3803161973</v>
        <stp/>
        <stp>BDP|5090352166701754608</stp>
        <tr r="F29" s="11"/>
      </tp>
      <tp t="s">
        <v>#N/A Requesting Data...3585906260</v>
        <stp/>
        <stp>BDP|2583747204366554458</stp>
        <tr r="R23" s="19"/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</tp>
      <tp t="s">
        <v>#N/A Requesting Data...4245031759</v>
        <stp/>
        <stp>BDP|1827417845708676912</stp>
        <tr r="D8" s="19"/>
        <tr r="D7" s="11"/>
      </tp>
      <tp t="s">
        <v>#N/A Requesting Data...3860145472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Data...4194869621</v>
        <stp/>
        <stp>BDP|5901000520520466755</stp>
        <tr r="H23" s="19"/>
      </tp>
      <tp t="s">
        <v>#N/A Requesting Data...4077908437</v>
        <stp/>
        <stp>BDP|4651376489008602716</stp>
        <tr r="J14" s="19"/>
        <tr r="J12" s="11"/>
      </tp>
      <tp t="s">
        <v>#N/A Requesting Data...3782065880</v>
        <stp/>
        <stp>BDP|5367666932895616539</stp>
        <tr r="R28" s="19"/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</tp>
      <tp t="s">
        <v>#N/A Requesting Data...3267838382</v>
        <stp/>
        <stp>BDP|7009126234541041477</stp>
        <tr r="E11" s="19"/>
        <tr r="E9" s="11"/>
      </tp>
      <tp t="s">
        <v>#N/A Requesting Data...3327505758</v>
        <stp/>
        <stp>BDP|2127305658120032482</stp>
        <tr r="G12" s="19"/>
        <tr r="G10" s="11"/>
      </tp>
      <tp t="s">
        <v>#N/A Requesting Data...3706559412</v>
        <stp/>
        <stp>BDP|3552371989500988863</stp>
        <tr r="J8" s="19"/>
        <tr r="J7" s="11"/>
      </tp>
      <tp t="s">
        <v>#N/A Requesting Data...4190587328</v>
        <stp/>
        <stp>BDP|8996589861712440902</stp>
        <tr r="D26" s="11"/>
      </tp>
      <tp t="s">
        <v>#N/A Requesting Data...4017081511</v>
        <stp/>
        <stp>BDP|4226241773230894182</stp>
        <tr r="J15" s="19"/>
        <tr r="J13" s="11"/>
      </tp>
      <tp t="s">
        <v>#N/A Requesting Data...3959124449</v>
        <stp/>
        <stp>BDP|9236812778495761274</stp>
        <tr r="D11" s="19"/>
        <tr r="D9" s="11"/>
      </tp>
      <tp t="s">
        <v>#N/A Requesting Data...3481056410</v>
        <stp/>
        <stp>BDP|8787993904919445978</stp>
        <tr r="J10" s="19"/>
        <tr r="J8" s="11"/>
      </tp>
      <tp t="s">
        <v>#N/A Requesting Data...3885793824</v>
        <stp/>
        <stp>BDP|4986428474834544241</stp>
        <tr r="H9" s="19"/>
      </tp>
      <tp t="s">
        <v>#N/A Requesting Data...3392708809</v>
        <stp/>
        <stp>BDP|4027837973262682890</stp>
        <tr r="M15" s="2"/>
      </tp>
      <tp t="s">
        <v>#N/A Requesting Data...3668570980</v>
        <stp/>
        <stp>BDP|6863710481498153056</stp>
        <tr r="R4" s="19"/>
      </tp>
      <tp t="s">
        <v>#N/A Requesting Data...3876142061</v>
        <stp/>
        <stp>BDP|7977680686540306885</stp>
        <tr r="D6" s="19"/>
      </tp>
      <tp t="s">
        <v>#N/A Requesting Data...3285230370</v>
        <stp/>
        <stp>BDP|2978744912796430367</stp>
        <tr r="M5" s="2"/>
      </tp>
      <tp t="s">
        <v>#N/A Requesting Data...3695476910</v>
        <stp/>
        <stp>BDP|6463399830411977660</stp>
        <tr r="H10" s="19"/>
        <tr r="H8" s="11"/>
      </tp>
      <tp t="s">
        <v>#N/A Requesting Data...3900534217</v>
        <stp/>
        <stp>BDP|3333630846708210848</stp>
        <tr r="J2" s="19"/>
      </tp>
      <tp t="s">
        <v>#N/A Requesting Data...4097060959</v>
        <stp/>
        <stp>BDP|6124812264958528142</stp>
        <tr r="G6" s="7"/>
      </tp>
      <tp t="s">
        <v>#N/A Requesting Data...3482629545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Data...3349285097</v>
        <stp/>
        <stp>BDP|7576008118700462431</stp>
        <tr r="G10" s="19"/>
        <tr r="G8" s="11"/>
      </tp>
      <tp t="s">
        <v>#N/A Requesting Data...3996979384</v>
        <stp/>
        <stp>BDP|1070616809507239240</stp>
        <tr r="E10" s="19"/>
        <tr r="E8" s="11"/>
      </tp>
      <tp t="s">
        <v>#N/A Requesting Data...3858228425</v>
        <stp/>
        <stp>BDP|3915222074910115423</stp>
        <tr r="R8" s="19"/>
      </tp>
      <tp t="s">
        <v>#N/A Requesting Data...3752341357</v>
        <stp/>
        <stp>BDP|4163044537905757079</stp>
        <tr r="H4" s="2"/>
      </tp>
      <tp t="s">
        <v>#N/A Requesting Data...3314887233</v>
        <stp/>
        <stp>BDP|4623768472882485469</stp>
        <tr r="G3" s="19"/>
        <tr r="G3" s="11"/>
      </tp>
      <tp t="s">
        <v>#N/A Requesting Data...4287159333</v>
        <stp/>
        <stp>BDP|1655010175960499466</stp>
        <tr r="G8" s="19"/>
        <tr r="G7" s="11"/>
      </tp>
      <tp t="s">
        <v>#N/A Requesting Data...4091224526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Data...3830508863</v>
        <stp/>
        <stp>BDP|2569764526774212131</stp>
        <tr r="E9" s="19"/>
      </tp>
      <tp t="s">
        <v>#N/A Requesting Data...3405033781</v>
        <stp/>
        <stp>BDP|5180174984237381953</stp>
        <tr r="J13" s="19"/>
        <tr r="J11" s="11"/>
      </tp>
      <tp t="s">
        <v>#N/A Requesting Data...3843182038</v>
        <stp/>
        <stp>BDP|9595075412893390962</stp>
        <tr r="E14" s="19"/>
        <tr r="E12" s="11"/>
      </tp>
      <tp t="s">
        <v>#N/A Requesting Data...4013477749</v>
        <stp/>
        <stp>BDP|2884752705310536665</stp>
        <tr r="I24" s="19"/>
      </tp>
      <tp t="s">
        <v>#N/A Requesting Data...3509690593</v>
        <stp/>
        <stp>BDP|8786671772103883961</stp>
        <tr r="R7" s="19"/>
      </tp>
      <tp t="s">
        <v>#N/A Requesting Data...4143250649</v>
        <stp/>
        <stp>BDP|4673494246461255666</stp>
        <tr r="R24" s="19"/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</tp>
      <tp t="s">
        <v>#N/A Requesting Data...4012456881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Data...4169105562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Data...3306024526</v>
        <stp/>
        <stp>BDP|1350668238224386387</stp>
        <tr r="R26" s="19"/>
      </tp>
    </main>
    <main first="bofaddin.rtdserver">
      <tp t="s">
        <v>#N/A Real Time</v>
        <stp/>
        <stp>BDP|558791040652910541|22</stp>
        <stp>WLK25 Index</stp>
        <stp>LAST_PRICE</stp>
        <tr r="D20" s="19"/>
      </tp>
      <tp t="s">
        <v>#N/A Requesting Data...3843393952</v>
        <stp/>
        <stp>BDP|55815364648658119</stp>
        <tr r="H25" s="19"/>
      </tp>
      <tp t="s">
        <v>#N/A Requesting Data...3599102621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Data...3374327337</v>
        <stp/>
        <stp>BDP|591725260180001521</stp>
        <tr r="H7" s="19"/>
        <tr r="H6" s="11"/>
      </tp>
      <tp t="s">
        <v>#N/A Requesting Data...4170543866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Data...4197575496</v>
        <stp/>
        <stp>BDP|542154546040819345</stp>
        <tr r="G13" s="19"/>
        <tr r="R22" s="19"/>
        <tr r="G11" s="11"/>
      </tp>
      <tp t="s">
        <v>#N/A Requesting Data...3585750466</v>
        <stp/>
        <stp>BDP|162205019758440862</stp>
        <tr r="E8" s="7"/>
      </tp>
      <tp t="s">
        <v>#N/A N/A</v>
        <stp/>
        <stp>BDH|964399825477782508</stp>
        <tr r="P9" s="2"/>
      </tp>
    </main>
    <main first="bofaddin.rtdserver">
      <tp t="s">
        <v>#N/A Requesting Data...4079730656</v>
        <stp/>
        <stp>BDP|368437973666143841</stp>
        <tr r="J12" s="2"/>
      </tp>
      <tp t="s">
        <v>#N/A Requesting Data...3888312230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Data...3588221100</v>
        <stp/>
        <stp>BDP|813990660275351546</stp>
        <tr r="R13" s="19"/>
      </tp>
      <tp t="s">
        <v>#N/A Requesting Data...4227963851</v>
        <stp/>
        <stp>BDP|394006502529987782</stp>
        <tr r="J11" s="2"/>
      </tp>
      <tp t="s">
        <v>#N/A Requesting Data...4048000658</v>
        <stp/>
        <stp>BDP|284241585389591899</stp>
        <tr r="G2" s="19"/>
      </tp>
      <tp t="s">
        <v>#N/A Requesting Data...3883759808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E4" sqref="E4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 t="e">
        <f ca="1">ROUND(E4/G11,0)</f>
        <v>#VALUE!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1.4300751536121938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1.3489786391078653</v>
      </c>
    </row>
    <row r="8" spans="1:11" x14ac:dyDescent="0.25">
      <c r="D8" s="19" t="s">
        <v>360</v>
      </c>
      <c r="E8" s="96">
        <f ca="1">_xll.BDP(E6&amp;" Corp","px_last_actual",)</f>
        <v>1060.1875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1.3819014446276154</v>
      </c>
      <c r="I9" s="1"/>
    </row>
    <row r="10" spans="1:11" x14ac:dyDescent="0.25">
      <c r="D10" s="19" t="s">
        <v>76</v>
      </c>
      <c r="E10" s="29" t="e">
        <f ca="1">G11/_xll.BDP($E6&amp;" Corp","PAR_AMT")</f>
        <v>#VALUE!</v>
      </c>
      <c r="F10" s="24" t="s">
        <v>68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77</v>
      </c>
      <c r="E11" s="33" t="e">
        <f ca="1">E3*(G12-G11)</f>
        <v>#VALUE!</v>
      </c>
      <c r="F11" s="24" t="s">
        <v>72</v>
      </c>
      <c r="G11" s="26">
        <f ca="1">_xll.BDP(E6&amp;" Corp","YAS_BOND_PX","YAS_BOND_YLD="&amp;E7)</f>
        <v>1052.1169520000001</v>
      </c>
      <c r="I11" s="5"/>
    </row>
    <row r="12" spans="1:11" ht="15.75" thickBot="1" x14ac:dyDescent="0.3">
      <c r="D12" s="20" t="s">
        <v>358</v>
      </c>
      <c r="E12" s="92" t="e">
        <f ca="1">G11/G12-1</f>
        <v>#VALUE!</v>
      </c>
      <c r="F12" s="27" t="s">
        <v>73</v>
      </c>
      <c r="G12" s="41">
        <f ca="1">_xll.BDP(E6&amp;" Corp","YAS_BOND_PX","YAS_BOND_YLD="&amp;LEFT(E8,1)&amp;"."&amp;RIGHT(E8,4))</f>
        <v>1060.1875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H8" sqref="H8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topLeftCell="A4" workbookViewId="0">
      <selection activeCell="F7" sqref="F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45902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>_xll.BDP(G3,"LAST_UPDATE_DT",,)</f>
        <v>01/09/2025</v>
      </c>
      <c r="C3" s="140"/>
      <c r="D3" s="17"/>
      <c r="F3" t="s">
        <v>60</v>
      </c>
      <c r="G3" t="s">
        <v>60</v>
      </c>
      <c r="H3" s="11" t="str">
        <f>d_1</f>
        <v>01/09/2025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>_xll.BDP(G3,"pX_DT_1D",,)</f>
        <v>29/08/2025</v>
      </c>
      <c r="C4" s="162"/>
      <c r="D4" s="1"/>
      <c r="F4" t="s">
        <v>1067</v>
      </c>
      <c r="G4" t="s">
        <v>1069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83</v>
      </c>
      <c r="Q4" s="35">
        <f ca="1">hoje</f>
        <v>45902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>_xll.BDP(G3,"PX_LAST")/100</f>
        <v>0.14899999999999999</v>
      </c>
      <c r="C5" s="199"/>
      <c r="D5" s="208"/>
      <c r="F5" t="s">
        <v>1068</v>
      </c>
      <c r="G5" t="s">
        <v>1070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>(1+B5)^(1/252)-1</f>
        <v>5.513106415402369E-4</v>
      </c>
      <c r="C6" s="141"/>
      <c r="D6" s="140"/>
      <c r="F6" t="s">
        <v>59</v>
      </c>
      <c r="G6" t="s">
        <v>59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16" ca="1" si="2">+I6-J6</f>
        <v>#VALUE!</v>
      </c>
      <c r="M6" s="71" t="str">
        <f>_xll.BDP(F6,"FUT_CNV_RISK_FRSK",,)</f>
        <v>#N/A Field Not Applicable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>_xll.BDP("BMFXTWO Index","PX_LAST")</f>
        <v>5.4432</v>
      </c>
      <c r="C7" s="140"/>
      <c r="D7" s="217"/>
      <c r="F7" t="s">
        <v>58</v>
      </c>
      <c r="G7" t="s">
        <v>466</v>
      </c>
      <c r="H7" s="10">
        <f>VALUE(_xll.BDP(F7,"FUT_DLV_DT_LAST",,))</f>
        <v>46024</v>
      </c>
      <c r="I7" s="4">
        <f>_xll.BDP(F7,"LAST_PRICE")</f>
        <v>14.895</v>
      </c>
      <c r="J7" s="4">
        <f>_xll.BDP(F7,"PX_SETTLE",,)</f>
        <v>14.89</v>
      </c>
      <c r="K7" s="4">
        <f>_xll.BDP(F7,"PX_CLOSE_2D",,)</f>
        <v>14.888999999999999</v>
      </c>
      <c r="L7" s="4">
        <f t="shared" ca="1" si="2"/>
        <v>4.9999999999990052E-3</v>
      </c>
      <c r="M7" s="71">
        <f>_xll.BDP(F7,"FUT_CNV_RISK_FRSK",,)</f>
        <v>2.8014159079757519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>VALUE(_xll.BDP(F8,"FUT_DLV_DT_LAST",,))</f>
        <v>46204</v>
      </c>
      <c r="I8" s="4">
        <f>_xll.BDP(F8,"LAST_PRICE")</f>
        <v>14.57</v>
      </c>
      <c r="J8" s="4">
        <f>_xll.BDP(F8,"PX_SETTLE",,)</f>
        <v>14.54</v>
      </c>
      <c r="K8" s="4">
        <f>_xll.BDP(F8,"PX_CLOSE_2D",,)</f>
        <v>14.555</v>
      </c>
      <c r="L8" s="4">
        <f t="shared" ca="1" si="2"/>
        <v>3.0000000000001137E-2</v>
      </c>
      <c r="M8" s="71">
        <f>_xll.BDP(F8,"FUT_CNV_RISK_FRSK",,)</f>
        <v>6.4117467252581264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>VALUE(_xll.BDP(F9,"FUT_DLV_DT_LAST",,))</f>
        <v>46391</v>
      </c>
      <c r="I9" s="4">
        <f ca="1">_xll.BDP(F9,"LAST_PRICE")</f>
        <v>13.984999999999999</v>
      </c>
      <c r="J9" s="4">
        <f>_xll.BDP(F9,"PX_SETTLE",,)</f>
        <v>13.936</v>
      </c>
      <c r="K9" s="4">
        <f>_xll.BDP(F9,"PX_CLOSE_2D",,)</f>
        <v>13.965</v>
      </c>
      <c r="L9" s="4">
        <f t="shared" ca="1" si="2"/>
        <v>4.8999999999999488E-2</v>
      </c>
      <c r="M9" s="71">
        <f>_xll.BDP(F9,"FUT_CNV_RISK_FRSK",,)</f>
        <v>9.7758034448488615</v>
      </c>
      <c r="P9" s="36">
        <f ca="1">_xll.BDH(Q2,Q8:Q8,Q3,Q4,"Dir=V","Dts=S","Sort=A","Quote=C","QtTyp=P","Days=T",CONCATENATE("Per=c",Q5),"DtFmt=D","UseDPDF=Y",CONCATENATE("FX=",Q6),"cols=2;rows=7823")</f>
        <v>34519</v>
      </c>
      <c r="Q9">
        <v>1</v>
      </c>
      <c r="S9" s="42">
        <f ca="1">hoje</f>
        <v>45902</v>
      </c>
      <c r="T9" s="43">
        <f ca="1">_xll.BInterpol('Base CDI'!$H$4:$H$28,'Base CDI'!$J$4:$J$29,S9,"Cubic","Extrapolate=Linear","MultiX=Average","Skip=True","Sort=True")</f>
        <v>15.127222222222224</v>
      </c>
      <c r="U9" s="43">
        <f ca="1">_xll.BInterpol('Base CDI'!$H$4:$H$28,'Base CDI'!$I$4:$I$29,S9,"Cubic","Extrapolate=Linear","MultiX=Average","Skip=True","Sort=True")</f>
        <v>15.115277777777777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si="3">C10*cdi_diario</f>
        <v>286529.75305106188</v>
      </c>
      <c r="F10" t="s">
        <v>55</v>
      </c>
      <c r="G10" t="s">
        <v>296</v>
      </c>
      <c r="H10" s="10">
        <f>VALUE(_xll.BDP(F10,"FUT_DLV_DT_LAST",,))</f>
        <v>46755</v>
      </c>
      <c r="I10" s="4">
        <f ca="1">_xll.BDP(F10,"LAST_PRICE")</f>
        <v>13.34</v>
      </c>
      <c r="J10" s="4">
        <f>_xll.BDP(F10,"PX_SETTLE",,)</f>
        <v>13.269</v>
      </c>
      <c r="K10" s="4">
        <f>_xll.BDP(F10,"PX_CLOSE_2D",,)</f>
        <v>13.271000000000001</v>
      </c>
      <c r="L10" s="4">
        <f t="shared" ca="1" si="2"/>
        <v>7.099999999999973E-2</v>
      </c>
      <c r="M10" s="71">
        <f>_xll.BDP(F10,"FUT_CNV_RISK_FRSK",,)</f>
        <v>15.31529588176636</v>
      </c>
      <c r="P10" s="10">
        <v>34520</v>
      </c>
      <c r="Q10">
        <v>1.0039800000000001</v>
      </c>
      <c r="S10" s="42">
        <f ca="1">S9+1</f>
        <v>45903</v>
      </c>
      <c r="T10" s="43">
        <f ca="1">_xll.BInterpol('Base CDI'!$H$4:$H$28,'Base CDI'!$J$4:$J$29,S10,"Cubic","Extrapolate=Linear","MultiX=Average","Skip=True","Sort=True")</f>
        <v>15.125277777777779</v>
      </c>
      <c r="U10" s="43">
        <f ca="1">_xll.BInterpol('Base CDI'!$H$4:$H$28,'Base CDI'!$I$4:$I$29,S10,"Cubic","Extrapolate=Linear","MultiX=Average","Skip=True","Sort=True")</f>
        <v>15.113472222222221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si="4">VLOOKUP(A11,$A$37:$B$67,2,0)</f>
        <v>277276486.35000002</v>
      </c>
      <c r="D11" s="9">
        <f t="shared" si="3"/>
        <v>152865.47757364126</v>
      </c>
      <c r="F11" t="s">
        <v>54</v>
      </c>
      <c r="G11" t="s">
        <v>201</v>
      </c>
      <c r="H11" s="10">
        <f>VALUE(_xll.BDP(F11,"FUT_DLV_DT_LAST",,))</f>
        <v>47120</v>
      </c>
      <c r="I11" s="4">
        <f ca="1">_xll.BDP(F11,"LAST_PRICE")</f>
        <v>13.31</v>
      </c>
      <c r="J11" s="4">
        <f>_xll.BDP(F11,"PX_SETTLE",,)</f>
        <v>13.226000000000001</v>
      </c>
      <c r="K11" s="4">
        <f>_xll.BDP(F11,"PX_CLOSE_2D",,)</f>
        <v>13.201000000000001</v>
      </c>
      <c r="L11" s="4">
        <f t="shared" ca="1" si="2"/>
        <v>8.3999999999999631E-2</v>
      </c>
      <c r="M11" s="71">
        <f>_xll.BDP(F11,"FUT_CNV_RISK_FRSK",,)</f>
        <v>19.30143298299663</v>
      </c>
      <c r="P11" s="10">
        <v>34521</v>
      </c>
      <c r="Q11">
        <v>1.0079959999999999</v>
      </c>
      <c r="S11" s="42">
        <f t="shared" ref="S11:S74" ca="1" si="5">S10+1</f>
        <v>45904</v>
      </c>
      <c r="T11" s="43">
        <f ca="1">_xll.BInterpol('Base CDI'!$H$4:$H$28,'Base CDI'!$J$4:$J$29,S11,"Cubic","Extrapolate=Linear","MultiX=Average","Skip=True","Sort=True")</f>
        <v>15.123333333333335</v>
      </c>
      <c r="U11" s="43">
        <f ca="1">_xll.BInterpol('Base CDI'!$H$4:$H$28,'Base CDI'!$I$4:$I$29,S11,"Cubic","Extrapolate=Linear","MultiX=Average","Skip=True","Sort=True")</f>
        <v>15.111666666666666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si="4"/>
        <v>4163570.25</v>
      </c>
      <c r="D12" s="8">
        <f t="shared" si="3"/>
        <v>2295.4205856253448</v>
      </c>
      <c r="F12" t="s">
        <v>53</v>
      </c>
      <c r="G12" t="s">
        <v>467</v>
      </c>
      <c r="H12" s="10">
        <f>VALUE(_xll.BDP(F12,"FUT_DLV_DT_LAST",,))</f>
        <v>47485</v>
      </c>
      <c r="I12" s="4">
        <f ca="1">_xll.BDP(F12,"LAST_PRICE")</f>
        <v>13.494999999999999</v>
      </c>
      <c r="J12" s="4">
        <f>_xll.BDP(F12,"PX_SETTLE",,)</f>
        <v>13.397</v>
      </c>
      <c r="K12" s="4">
        <f>_xll.BDP(F12,"PX_CLOSE_2D",,)</f>
        <v>13.352</v>
      </c>
      <c r="L12" s="4">
        <f t="shared" ca="1" si="2"/>
        <v>9.7999999999998977E-2</v>
      </c>
      <c r="M12" s="71">
        <f>_xll.BDP(F12,"FUT_CNV_RISK_FRSK",,)</f>
        <v>21.968435661998228</v>
      </c>
      <c r="P12" s="10">
        <v>34522</v>
      </c>
      <c r="Q12">
        <v>1.0120279999999999</v>
      </c>
      <c r="S12" s="42">
        <f t="shared" ca="1" si="5"/>
        <v>45905</v>
      </c>
      <c r="T12" s="43">
        <f ca="1">_xll.BInterpol('Base CDI'!$H$4:$H$28,'Base CDI'!$J$4:$J$29,S12,"Cubic","Extrapolate=Linear","MultiX=Average","Skip=True","Sort=True")</f>
        <v>15.121388888888891</v>
      </c>
      <c r="U12" s="43">
        <f ca="1">_xll.BInterpol('Base CDI'!$H$4:$H$28,'Base CDI'!$I$4:$I$29,S12,"Cubic","Extrapolate=Linear","MultiX=Average","Skip=True","Sort=True")</f>
        <v>15.10986111111111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si="3"/>
        <v>54211.874721559121</v>
      </c>
      <c r="F13" t="s">
        <v>52</v>
      </c>
      <c r="G13" t="s">
        <v>468</v>
      </c>
      <c r="H13" s="10">
        <f>VALUE(_xll.BDP(F13,"FUT_DLV_DT_LAST",,))</f>
        <v>47850</v>
      </c>
      <c r="I13" s="4">
        <f ca="1">_xll.BDP(F13,"LAST_PRICE")</f>
        <v>13.654999999999999</v>
      </c>
      <c r="J13" s="4">
        <f>_xll.BDP(F13,"PX_SETTLE",,)</f>
        <v>13.555999999999999</v>
      </c>
      <c r="K13" s="4">
        <f>_xll.BDP(F13,"PX_CLOSE_2D",,)</f>
        <v>13.5</v>
      </c>
      <c r="L13" s="4">
        <f t="shared" ca="1" si="2"/>
        <v>9.9000000000000199E-2</v>
      </c>
      <c r="M13" s="71">
        <f>_xll.BDP(F13,"FUT_CNV_RISK_FRSK",,)</f>
        <v>23.65377252520193</v>
      </c>
      <c r="P13" s="10">
        <v>34523</v>
      </c>
      <c r="Q13">
        <v>1.016046</v>
      </c>
      <c r="S13" s="42">
        <f t="shared" ca="1" si="5"/>
        <v>45906</v>
      </c>
      <c r="T13" s="43">
        <f ca="1">_xll.BInterpol('Base CDI'!$H$4:$H$28,'Base CDI'!$J$4:$J$29,S13,"Cubic","Extrapolate=Linear","MultiX=Average","Skip=True","Sort=True")</f>
        <v>15.119444444444445</v>
      </c>
      <c r="U13" s="43">
        <f ca="1">_xll.BInterpol('Base CDI'!$H$4:$H$28,'Base CDI'!$I$4:$I$29,S13,"Cubic","Extrapolate=Linear","MultiX=Average","Skip=True","Sort=True")</f>
        <v>15.108055555555556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si="4"/>
        <v>29535637.329999998</v>
      </c>
      <c r="D14" s="8">
        <f t="shared" si="3"/>
        <v>16283.311164702069</v>
      </c>
      <c r="F14" t="s">
        <v>51</v>
      </c>
      <c r="G14" t="s">
        <v>469</v>
      </c>
      <c r="H14" s="10">
        <f>VALUE(_xll.BDP(F14,"FUT_DLV_DT_LAST",,))</f>
        <v>48582</v>
      </c>
      <c r="I14" s="4">
        <f ca="1">_xll.BDP(F14,"LAST_PRICE")</f>
        <v>13.84</v>
      </c>
      <c r="J14" s="4">
        <f>_xll.BDP(F14,"PX_SETTLE",,)</f>
        <v>13.734</v>
      </c>
      <c r="K14" s="4">
        <f>_xll.BDP(F14,"PX_CLOSE_2D",,)</f>
        <v>13.672000000000001</v>
      </c>
      <c r="L14" s="4">
        <f t="shared" ca="1" si="2"/>
        <v>0.10599999999999987</v>
      </c>
      <c r="M14" s="71">
        <f>_xll.BDP(F14,"FUT_CNV_RISK_FRSK",,)</f>
        <v>24.891718129103538</v>
      </c>
      <c r="P14" s="10">
        <v>34526</v>
      </c>
      <c r="Q14">
        <v>1.019998</v>
      </c>
      <c r="S14" s="42">
        <f t="shared" ca="1" si="5"/>
        <v>45907</v>
      </c>
      <c r="T14" s="43">
        <f ca="1">_xll.BInterpol('Base CDI'!$H$4:$H$28,'Base CDI'!$J$4:$J$29,S14,"Cubic","Extrapolate=Linear","MultiX=Average","Skip=True","Sort=True")</f>
        <v>15.117500000000001</v>
      </c>
      <c r="U14" s="43">
        <f ca="1">_xll.BInterpol('Base CDI'!$H$4:$H$28,'Base CDI'!$I$4:$I$29,S14,"Cubic","Extrapolate=Linear","MultiX=Average","Skip=True","Sort=True")</f>
        <v>15.106249999999999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si="4"/>
        <v>32462247.489999998</v>
      </c>
      <c r="D15" s="8">
        <f t="shared" si="3"/>
        <v>17896.782489549845</v>
      </c>
      <c r="F15" t="s">
        <v>50</v>
      </c>
      <c r="G15" t="s">
        <v>470</v>
      </c>
      <c r="H15" s="10">
        <f>VALUE(_xll.BDP(F15,"FUT_DLV_DT_LAST",,))</f>
        <v>49311</v>
      </c>
      <c r="I15" s="4">
        <f ca="1">_xll.BDP(F15,"LAST_PRICE")</f>
        <v>13.865</v>
      </c>
      <c r="J15" s="4">
        <f>_xll.BDP(F15,"PX_SETTLE",,)</f>
        <v>13.763</v>
      </c>
      <c r="K15" s="4">
        <f>_xll.BDP(F15,"PX_CLOSE_2D",,)</f>
        <v>13.705</v>
      </c>
      <c r="L15" s="4">
        <f t="shared" ca="1" si="2"/>
        <v>0.10200000000000031</v>
      </c>
      <c r="M15" s="71">
        <f>_xll.BDP(F15,"FUT_CNV_RISK_FRSK",,)</f>
        <v>24.429554310032472</v>
      </c>
      <c r="P15" s="10">
        <v>34527</v>
      </c>
      <c r="Q15">
        <v>1.02383</v>
      </c>
      <c r="S15" s="42">
        <f t="shared" ca="1" si="5"/>
        <v>45908</v>
      </c>
      <c r="T15" s="43">
        <f ca="1">_xll.BInterpol('Base CDI'!$H$4:$H$28,'Base CDI'!$J$4:$J$29,S15,"Cubic","Extrapolate=Linear","MultiX=Average","Skip=True","Sort=True")</f>
        <v>15.115555555555558</v>
      </c>
      <c r="U15" s="43">
        <f ca="1">_xll.BInterpol('Base CDI'!$H$4:$H$28,'Base CDI'!$I$4:$I$29,S15,"Cubic","Extrapolate=Linear","MultiX=Average","Skip=True","Sort=True")</f>
        <v>15.104444444444443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si="4"/>
        <v>46483873.75</v>
      </c>
      <c r="D16" s="9">
        <f t="shared" si="3"/>
        <v>25627.054258387878</v>
      </c>
      <c r="F16" t="s">
        <v>295</v>
      </c>
      <c r="G16" t="s">
        <v>699</v>
      </c>
      <c r="H16" s="10">
        <f>VALUE(_xll.BDP(F16,"FUT_DLV_DT_LAST",,))</f>
        <v>50042</v>
      </c>
      <c r="I16" s="4">
        <f>_xll.BDP(F16,"LAST_PRICE")</f>
        <v>13.79</v>
      </c>
      <c r="J16" s="4">
        <f>_xll.BDP(F16,"PX_SETTLE",,)</f>
        <v>13.709</v>
      </c>
      <c r="K16" s="4">
        <f>_xll.BDP(F16,"PX_CLOSE_2D",,)</f>
        <v>13.653</v>
      </c>
      <c r="L16" s="4">
        <f t="shared" ca="1" si="2"/>
        <v>8.0999999999999517E-2</v>
      </c>
      <c r="M16" s="71">
        <f>_xll.BDP(F16,"FUT_CNV_RISK_FRSK",,)</f>
        <v>23.099320679448283</v>
      </c>
      <c r="P16" s="10">
        <v>34528</v>
      </c>
      <c r="Q16">
        <v>1.02772</v>
      </c>
      <c r="S16" s="42">
        <f t="shared" ca="1" si="5"/>
        <v>45909</v>
      </c>
      <c r="T16" s="43">
        <f ca="1">_xll.BInterpol('Base CDI'!$H$4:$H$28,'Base CDI'!$J$4:$J$29,S16,"Cubic","Extrapolate=Linear","MultiX=Average","Skip=True","Sort=True")</f>
        <v>15.113611111111112</v>
      </c>
      <c r="U16" s="43">
        <f ca="1">_xll.BInterpol('Base CDI'!$H$4:$H$28,'Base CDI'!$I$4:$I$29,S16,"Cubic","Extrapolate=Linear","MultiX=Average","Skip=True","Sort=True")</f>
        <v>15.102638888888889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si="4"/>
        <v>31386815.239999998</v>
      </c>
      <c r="D17" s="8">
        <f t="shared" si="3"/>
        <v>17303.885245869285</v>
      </c>
      <c r="H17" s="3"/>
      <c r="P17" s="10">
        <v>34529</v>
      </c>
      <c r="Q17">
        <v>1.0316289999999999</v>
      </c>
      <c r="S17" s="42">
        <f t="shared" ca="1" si="5"/>
        <v>45910</v>
      </c>
      <c r="T17" s="43">
        <f ca="1">_xll.BInterpol('Base CDI'!$H$4:$H$28,'Base CDI'!$J$4:$J$29,S17,"Cubic","Extrapolate=Linear","MultiX=Average","Skip=True","Sort=True")</f>
        <v>15.111666666666668</v>
      </c>
      <c r="U17" s="43">
        <f ca="1">_xll.BInterpol('Base CDI'!$H$4:$H$28,'Base CDI'!$I$4:$I$29,S17,"Cubic","Extrapolate=Linear","MultiX=Average","Skip=True","Sort=True")</f>
        <v>15.100833333333332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si="4"/>
        <v>196356527</v>
      </c>
      <c r="D18" s="8">
        <f>C18*cdi_diario</f>
        <v>108253.44287098285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45911</v>
      </c>
      <c r="T18" s="43">
        <f ca="1">_xll.BInterpol('Base CDI'!$H$4:$H$28,'Base CDI'!$J$4:$J$29,S18,"Cubic","Extrapolate=Linear","MultiX=Average","Skip=True","Sort=True")</f>
        <v>15.109722222222224</v>
      </c>
      <c r="U18" s="43">
        <f ca="1">_xll.BInterpol('Base CDI'!$H$4:$H$28,'Base CDI'!$I$4:$I$29,S18,"Cubic","Extrapolate=Linear","MultiX=Average","Skip=True","Sort=True")</f>
        <v>15.099027777777778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si="4"/>
        <v>596309.6</v>
      </c>
      <c r="D19" s="9">
        <f t="shared" si="3"/>
        <v>328.75182813260204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45912</v>
      </c>
      <c r="T19" s="43">
        <f ca="1">_xll.BInterpol('Base CDI'!$H$4:$H$28,'Base CDI'!$J$4:$J$29,S19,"Cubic","Extrapolate=Linear","MultiX=Average","Skip=True","Sort=True")</f>
        <v>15.107777777777779</v>
      </c>
      <c r="U19" s="43">
        <f ca="1">_xll.BInterpol('Base CDI'!$H$4:$H$28,'Base CDI'!$I$4:$I$29,S19,"Cubic","Extrapolate=Linear","MultiX=Average","Skip=True","Sort=True")</f>
        <v>15.097222222222221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si="4"/>
        <v>37451106.560000002</v>
      </c>
      <c r="D20" s="8">
        <f t="shared" si="3"/>
        <v>20647.193583985376</v>
      </c>
      <c r="F20" s="38">
        <v>46395</v>
      </c>
      <c r="G20" s="41">
        <f>_xll.BInterpol('Base CDI'!$H$3:$H$29,'Base CDI'!$J$3:$J$30,F20,"Cubic","Extrapolate=Linear","MultiX=Average","Skip=True","Sort=True")</f>
        <v>13.92362046670573</v>
      </c>
      <c r="L20" s="4"/>
      <c r="P20" s="10">
        <v>34534</v>
      </c>
      <c r="Q20">
        <v>1.0424960000000001</v>
      </c>
      <c r="S20" s="42">
        <f t="shared" ca="1" si="5"/>
        <v>45913</v>
      </c>
      <c r="T20" s="43">
        <f ca="1">_xll.BInterpol('Base CDI'!$H$4:$H$28,'Base CDI'!$J$4:$J$29,S20,"Cubic","Extrapolate=Linear","MultiX=Average","Skip=True","Sort=True")</f>
        <v>15.105833333333335</v>
      </c>
      <c r="U20" s="43">
        <f ca="1">_xll.BInterpol('Base CDI'!$H$4:$H$28,'Base CDI'!$I$4:$I$29,S20,"Cubic","Extrapolate=Linear","MultiX=Average","Skip=True","Sort=True")</f>
        <v>15.095416666666665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si="4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5"/>
        <v>45914</v>
      </c>
      <c r="T21" s="43">
        <f ca="1">_xll.BInterpol('Base CDI'!$H$4:$H$28,'Base CDI'!$J$4:$J$29,S21,"Cubic","Extrapolate=Linear","MultiX=Average","Skip=True","Sort=True")</f>
        <v>15.103888888888891</v>
      </c>
      <c r="U21" s="43">
        <f ca="1">_xll.BInterpol('Base CDI'!$H$4:$H$28,'Base CDI'!$I$4:$I$29,S21,"Cubic","Extrapolate=Linear","MultiX=Average","Skip=True","Sort=True")</f>
        <v>15.093611111111111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>C22*cdi_diario</f>
        <v>6495.124272606402</v>
      </c>
      <c r="H22" s="10"/>
      <c r="L22" s="4"/>
      <c r="P22" s="10">
        <v>34536</v>
      </c>
      <c r="Q22">
        <v>1.049534</v>
      </c>
      <c r="S22" s="42">
        <f t="shared" ca="1" si="5"/>
        <v>45915</v>
      </c>
      <c r="T22" s="43">
        <f ca="1">_xll.BInterpol('Base CDI'!$H$4:$H$28,'Base CDI'!$J$4:$J$29,S22,"Cubic","Extrapolate=Linear","MultiX=Average","Skip=True","Sort=True")</f>
        <v>15.101944444444445</v>
      </c>
      <c r="U22" s="43">
        <f ca="1">_xll.BInterpol('Base CDI'!$H$4:$H$28,'Base CDI'!$I$4:$I$29,S22,"Cubic","Extrapolate=Linear","MultiX=Average","Skip=True","Sort=True")</f>
        <v>15.091805555555554</v>
      </c>
    </row>
    <row r="23" spans="1:30" x14ac:dyDescent="0.25">
      <c r="A23" s="2" t="s">
        <v>1064</v>
      </c>
      <c r="B23" s="14" t="s">
        <v>1071</v>
      </c>
      <c r="C23" s="8">
        <f>VLOOKUP(A23,$A$37:$B$67,2,0)</f>
        <v>41443700.799999997</v>
      </c>
      <c r="D23" s="8">
        <f t="shared" si="3"/>
        <v>22848.353275849629</v>
      </c>
      <c r="H23" s="10"/>
      <c r="L23" s="4"/>
      <c r="P23" s="10">
        <v>34537</v>
      </c>
      <c r="Q23">
        <v>1.0524340000000001</v>
      </c>
      <c r="S23" s="42">
        <f t="shared" ca="1" si="5"/>
        <v>45916</v>
      </c>
      <c r="T23" s="43">
        <f ca="1">_xll.BInterpol('Base CDI'!$H$4:$H$28,'Base CDI'!$J$4:$J$29,S23,"Cubic","Extrapolate=Linear","MultiX=Average","Skip=True","Sort=True")</f>
        <v>15.100000000000001</v>
      </c>
      <c r="U23" s="43">
        <f ca="1">_xll.BInterpol('Base CDI'!$H$4:$H$28,'Base CDI'!$I$4:$I$29,S23,"Cubic","Extrapolate=Linear","MultiX=Average","Skip=True","Sort=True")</f>
        <v>15.09</v>
      </c>
    </row>
    <row r="24" spans="1:30" x14ac:dyDescent="0.25">
      <c r="A24" s="2" t="s">
        <v>293</v>
      </c>
      <c r="B24" s="14" t="s">
        <v>293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45917</v>
      </c>
      <c r="T24" s="43">
        <f ca="1">_xll.BInterpol('Base CDI'!$H$4:$H$28,'Base CDI'!$J$4:$J$29,S24,"Cubic","Extrapolate=Linear","MultiX=Average","Skip=True","Sort=True")</f>
        <v>15.098055555555558</v>
      </c>
      <c r="U24" s="43">
        <f ca="1">_xll.BInterpol('Base CDI'!$H$4:$H$28,'Base CDI'!$I$4:$I$29,S24,"Cubic","Extrapolate=Linear","MultiX=Average","Skip=True","Sort=True")</f>
        <v>15.088194444444444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45918</v>
      </c>
      <c r="T25" s="43">
        <f ca="1">_xll.BInterpol('Base CDI'!$H$4:$H$28,'Base CDI'!$J$4:$J$29,S25,"Cubic","Extrapolate=Linear","MultiX=Average","Skip=True","Sort=True")</f>
        <v>15.096111111111112</v>
      </c>
      <c r="U25" s="43">
        <f ca="1">_xll.BInterpol('Base CDI'!$H$4:$H$28,'Base CDI'!$I$4:$I$29,S25,"Cubic","Extrapolate=Linear","MultiX=Average","Skip=True","Sort=True")</f>
        <v>15.086388888888887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45919</v>
      </c>
      <c r="T26" s="43">
        <f ca="1">_xll.BInterpol('Base CDI'!$H$4:$H$28,'Base CDI'!$J$4:$J$29,S26,"Cubic","Extrapolate=Linear","MultiX=Average","Skip=True","Sort=True")</f>
        <v>15.094166666666668</v>
      </c>
      <c r="U26" s="43">
        <f ca="1">_xll.BInterpol('Base CDI'!$H$4:$H$28,'Base CDI'!$I$4:$I$29,S26,"Cubic","Extrapolate=Linear","MultiX=Average","Skip=True","Sort=True")</f>
        <v>15.084583333333333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45920</v>
      </c>
      <c r="T27" s="43">
        <f ca="1">_xll.BInterpol('Base CDI'!$H$4:$H$28,'Base CDI'!$J$4:$J$29,S27,"Cubic","Extrapolate=Linear","MultiX=Average","Skip=True","Sort=True")</f>
        <v>15.092222222222224</v>
      </c>
      <c r="U27" s="43">
        <f ca="1">_xll.BInterpol('Base CDI'!$H$4:$H$28,'Base CDI'!$I$4:$I$29,S27,"Cubic","Extrapolate=Linear","MultiX=Average","Skip=True","Sort=True")</f>
        <v>15.082777777777777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45921</v>
      </c>
      <c r="T28" s="43">
        <f ca="1">_xll.BInterpol('Base CDI'!$H$4:$H$28,'Base CDI'!$J$4:$J$29,S28,"Cubic","Extrapolate=Linear","MultiX=Average","Skip=True","Sort=True")</f>
        <v>15.090277777777779</v>
      </c>
      <c r="U28" s="43">
        <f ca="1">_xll.BInterpol('Base CDI'!$H$4:$H$28,'Base CDI'!$I$4:$I$29,S28,"Cubic","Extrapolate=Linear","MultiX=Average","Skip=True","Sort=True")</f>
        <v>15.080972222222222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45922</v>
      </c>
      <c r="T29" s="43">
        <f ca="1">_xll.BInterpol('Base CDI'!$H$4:$H$28,'Base CDI'!$J$4:$J$29,S29,"Cubic","Extrapolate=Linear","MultiX=Average","Skip=True","Sort=True")</f>
        <v>15.088333333333335</v>
      </c>
      <c r="U29" s="43">
        <f ca="1">_xll.BInterpol('Base CDI'!$H$4:$H$28,'Base CDI'!$I$4:$I$29,S29,"Cubic","Extrapolate=Linear","MultiX=Average","Skip=True","Sort=True")</f>
        <v>15.079166666666666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45923</v>
      </c>
      <c r="T30" s="43">
        <f ca="1">_xll.BInterpol('Base CDI'!$H$4:$H$28,'Base CDI'!$J$4:$J$29,S30,"Cubic","Extrapolate=Linear","MultiX=Average","Skip=True","Sort=True")</f>
        <v>15.086388888888891</v>
      </c>
      <c r="U30" s="43">
        <f ca="1">_xll.BInterpol('Base CDI'!$H$4:$H$28,'Base CDI'!$I$4:$I$29,S30,"Cubic","Extrapolate=Linear","MultiX=Average","Skip=True","Sort=True")</f>
        <v>15.077361111111109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45924</v>
      </c>
      <c r="T31" s="43">
        <f ca="1">_xll.BInterpol('Base CDI'!$H$4:$H$28,'Base CDI'!$J$4:$J$29,S31,"Cubic","Extrapolate=Linear","MultiX=Average","Skip=True","Sort=True")</f>
        <v>15.084444444444445</v>
      </c>
      <c r="U31" s="43">
        <f ca="1">_xll.BInterpol('Base CDI'!$H$4:$H$28,'Base CDI'!$I$4:$I$29,S31,"Cubic","Extrapolate=Linear","MultiX=Average","Skip=True","Sort=True")</f>
        <v>15.075555555555555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45925</v>
      </c>
      <c r="T32" s="43">
        <f ca="1">_xll.BInterpol('Base CDI'!$H$4:$H$28,'Base CDI'!$J$4:$J$29,S32,"Cubic","Extrapolate=Linear","MultiX=Average","Skip=True","Sort=True")</f>
        <v>15.082500000000001</v>
      </c>
      <c r="U32" s="43">
        <f ca="1">_xll.BInterpol('Base CDI'!$H$4:$H$28,'Base CDI'!$I$4:$I$29,S32,"Cubic","Extrapolate=Linear","MultiX=Average","Skip=True","Sort=True")</f>
        <v>15.073749999999999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45926</v>
      </c>
      <c r="T33" s="43">
        <f ca="1">_xll.BInterpol('Base CDI'!$H$4:$H$28,'Base CDI'!$J$4:$J$29,S33,"Cubic","Extrapolate=Linear","MultiX=Average","Skip=True","Sort=True")</f>
        <v>15.080555555555557</v>
      </c>
      <c r="U33" s="43">
        <f ca="1">_xll.BInterpol('Base CDI'!$H$4:$H$28,'Base CDI'!$I$4:$I$29,S33,"Cubic","Extrapolate=Linear","MultiX=Average","Skip=True","Sort=True")</f>
        <v>15.071944444444444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45927</v>
      </c>
      <c r="T34" s="43">
        <f ca="1">_xll.BInterpol('Base CDI'!$H$4:$H$28,'Base CDI'!$J$4:$J$29,S34,"Cubic","Extrapolate=Linear","MultiX=Average","Skip=True","Sort=True")</f>
        <v>15.078611111111112</v>
      </c>
      <c r="U34" s="43">
        <f ca="1">_xll.BInterpol('Base CDI'!$H$4:$H$28,'Base CDI'!$I$4:$I$29,S34,"Cubic","Extrapolate=Linear","MultiX=Average","Skip=True","Sort=True")</f>
        <v>15.070138888888888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45928</v>
      </c>
      <c r="T35" s="43">
        <f ca="1">_xll.BInterpol('Base CDI'!$H$4:$H$28,'Base CDI'!$J$4:$J$29,S35,"Cubic","Extrapolate=Linear","MultiX=Average","Skip=True","Sort=True")</f>
        <v>15.076666666666668</v>
      </c>
      <c r="U35" s="43">
        <f ca="1">_xll.BInterpol('Base CDI'!$H$4:$H$28,'Base CDI'!$I$4:$I$29,S35,"Cubic","Extrapolate=Linear","MultiX=Average","Skip=True","Sort=True")</f>
        <v>15.068333333333333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45929</v>
      </c>
      <c r="T36" s="43">
        <f ca="1">_xll.BInterpol('Base CDI'!$H$4:$H$28,'Base CDI'!$J$4:$J$29,S36,"Cubic","Extrapolate=Linear","MultiX=Average","Skip=True","Sort=True")</f>
        <v>15.074722222222224</v>
      </c>
      <c r="U36" s="43">
        <f ca="1">_xll.BInterpol('Base CDI'!$H$4:$H$28,'Base CDI'!$I$4:$I$29,S36,"Cubic","Extrapolate=Linear","MultiX=Average","Skip=True","Sort=True")</f>
        <v>15.066527777777777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45930</v>
      </c>
      <c r="T37" s="43">
        <f ca="1">_xll.BInterpol('Base CDI'!$H$4:$H$28,'Base CDI'!$J$4:$J$29,S37,"Cubic","Extrapolate=Linear","MultiX=Average","Skip=True","Sort=True")</f>
        <v>15.072777777777778</v>
      </c>
      <c r="U37" s="43">
        <f ca="1">_xll.BInterpol('Base CDI'!$H$4:$H$28,'Base CDI'!$I$4:$I$29,S37,"Cubic","Extrapolate=Linear","MultiX=Average","Skip=True","Sort=True")</f>
        <v>15.064722222222221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45931</v>
      </c>
      <c r="T38" s="43">
        <f ca="1">_xll.BInterpol('Base CDI'!$H$4:$H$28,'Base CDI'!$J$4:$J$29,S38,"Cubic","Extrapolate=Linear","MultiX=Average","Skip=True","Sort=True")</f>
        <v>15.070833333333335</v>
      </c>
      <c r="U38" s="43">
        <f ca="1">_xll.BInterpol('Base CDI'!$H$4:$H$28,'Base CDI'!$I$4:$I$29,S38,"Cubic","Extrapolate=Linear","MultiX=Average","Skip=True","Sort=True")</f>
        <v>15.062916666666666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45932</v>
      </c>
      <c r="T39" s="43">
        <f ca="1">_xll.BInterpol('Base CDI'!$H$4:$H$28,'Base CDI'!$J$4:$J$29,S39,"Cubic","Extrapolate=Linear","MultiX=Average","Skip=True","Sort=True")</f>
        <v>15.068888888888891</v>
      </c>
      <c r="U39" s="43">
        <f ca="1">_xll.BInterpol('Base CDI'!$H$4:$H$28,'Base CDI'!$I$4:$I$29,S39,"Cubic","Extrapolate=Linear","MultiX=Average","Skip=True","Sort=True")</f>
        <v>15.06111111111111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45933</v>
      </c>
      <c r="T40" s="43">
        <f ca="1">_xll.BInterpol('Base CDI'!$H$4:$H$28,'Base CDI'!$J$4:$J$29,S40,"Cubic","Extrapolate=Linear","MultiX=Average","Skip=True","Sort=True")</f>
        <v>15.066944444444445</v>
      </c>
      <c r="U40" s="43">
        <f ca="1">_xll.BInterpol('Base CDI'!$H$4:$H$28,'Base CDI'!$I$4:$I$29,S40,"Cubic","Extrapolate=Linear","MultiX=Average","Skip=True","Sort=True")</f>
        <v>15.059305555555556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45934</v>
      </c>
      <c r="T41" s="43">
        <f ca="1">_xll.BInterpol('Base CDI'!$H$4:$H$28,'Base CDI'!$J$4:$J$29,S41,"Cubic","Extrapolate=Linear","MultiX=Average","Skip=True","Sort=True")</f>
        <v>15.065000000000001</v>
      </c>
      <c r="U41" s="43">
        <f ca="1">_xll.BInterpol('Base CDI'!$H$4:$H$28,'Base CDI'!$I$4:$I$29,S41,"Cubic","Extrapolate=Linear","MultiX=Average","Skip=True","Sort=True")</f>
        <v>15.057499999999999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45935</v>
      </c>
      <c r="T42" s="43">
        <f ca="1">_xll.BInterpol('Base CDI'!$H$4:$H$28,'Base CDI'!$J$4:$J$29,S42,"Cubic","Extrapolate=Linear","MultiX=Average","Skip=True","Sort=True")</f>
        <v>15.063055555555557</v>
      </c>
      <c r="U42" s="43">
        <f ca="1">_xll.BInterpol('Base CDI'!$H$4:$H$28,'Base CDI'!$I$4:$I$29,S42,"Cubic","Extrapolate=Linear","MultiX=Average","Skip=True","Sort=True")</f>
        <v>15.055694444444443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45936</v>
      </c>
      <c r="T43" s="43">
        <f ca="1">_xll.BInterpol('Base CDI'!$H$4:$H$28,'Base CDI'!$J$4:$J$29,S43,"Cubic","Extrapolate=Linear","MultiX=Average","Skip=True","Sort=True")</f>
        <v>15.061111111111112</v>
      </c>
      <c r="U43" s="43">
        <f ca="1">_xll.BInterpol('Base CDI'!$H$4:$H$28,'Base CDI'!$I$4:$I$29,S43,"Cubic","Extrapolate=Linear","MultiX=Average","Skip=True","Sort=True")</f>
        <v>15.053888888888888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45937</v>
      </c>
      <c r="T44" s="43">
        <f ca="1">_xll.BInterpol('Base CDI'!$H$4:$H$28,'Base CDI'!$J$4:$J$29,S44,"Cubic","Extrapolate=Linear","MultiX=Average","Skip=True","Sort=True")</f>
        <v>15.059166666666668</v>
      </c>
      <c r="U44" s="43">
        <f ca="1">_xll.BInterpol('Base CDI'!$H$4:$H$28,'Base CDI'!$I$4:$I$29,S44,"Cubic","Extrapolate=Linear","MultiX=Average","Skip=True","Sort=True")</f>
        <v>15.052083333333332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45938</v>
      </c>
      <c r="T45" s="43">
        <f ca="1">_xll.BInterpol('Base CDI'!$H$4:$H$28,'Base CDI'!$J$4:$J$29,S45,"Cubic","Extrapolate=Linear","MultiX=Average","Skip=True","Sort=True")</f>
        <v>15.057222222222224</v>
      </c>
      <c r="U45" s="43">
        <f ca="1">_xll.BInterpol('Base CDI'!$H$4:$H$28,'Base CDI'!$I$4:$I$29,S45,"Cubic","Extrapolate=Linear","MultiX=Average","Skip=True","Sort=True")</f>
        <v>15.050277777777778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45939</v>
      </c>
      <c r="T46" s="43">
        <f ca="1">_xll.BInterpol('Base CDI'!$H$4:$H$28,'Base CDI'!$J$4:$J$29,S46,"Cubic","Extrapolate=Linear","MultiX=Average","Skip=True","Sort=True")</f>
        <v>15.055277777777778</v>
      </c>
      <c r="U46" s="43">
        <f ca="1">_xll.BInterpol('Base CDI'!$H$4:$H$28,'Base CDI'!$I$4:$I$29,S46,"Cubic","Extrapolate=Linear","MultiX=Average","Skip=True","Sort=True")</f>
        <v>15.048472222222221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45940</v>
      </c>
      <c r="T47" s="43">
        <f ca="1">_xll.BInterpol('Base CDI'!$H$4:$H$28,'Base CDI'!$J$4:$J$29,S47,"Cubic","Extrapolate=Linear","MultiX=Average","Skip=True","Sort=True")</f>
        <v>15.053333333333335</v>
      </c>
      <c r="U47" s="43">
        <f ca="1">_xll.BInterpol('Base CDI'!$H$4:$H$28,'Base CDI'!$I$4:$I$29,S47,"Cubic","Extrapolate=Linear","MultiX=Average","Skip=True","Sort=True")</f>
        <v>15.046666666666665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45941</v>
      </c>
      <c r="T48" s="43">
        <f ca="1">_xll.BInterpol('Base CDI'!$H$4:$H$28,'Base CDI'!$J$4:$J$29,S48,"Cubic","Extrapolate=Linear","MultiX=Average","Skip=True","Sort=True")</f>
        <v>15.051388888888891</v>
      </c>
      <c r="U48" s="43">
        <f ca="1">_xll.BInterpol('Base CDI'!$H$4:$H$28,'Base CDI'!$I$4:$I$29,S48,"Cubic","Extrapolate=Linear","MultiX=Average","Skip=True","Sort=True")</f>
        <v>15.044861111111111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45942</v>
      </c>
      <c r="T49" s="43">
        <f ca="1">_xll.BInterpol('Base CDI'!$H$4:$H$28,'Base CDI'!$J$4:$J$29,S49,"Cubic","Extrapolate=Linear","MultiX=Average","Skip=True","Sort=True")</f>
        <v>15.049444444444445</v>
      </c>
      <c r="U49" s="43">
        <f ca="1">_xll.BInterpol('Base CDI'!$H$4:$H$28,'Base CDI'!$I$4:$I$29,S49,"Cubic","Extrapolate=Linear","MultiX=Average","Skip=True","Sort=True")</f>
        <v>15.043055555555554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45943</v>
      </c>
      <c r="T50" s="43">
        <f ca="1">_xll.BInterpol('Base CDI'!$H$4:$H$28,'Base CDI'!$J$4:$J$29,S50,"Cubic","Extrapolate=Linear","MultiX=Average","Skip=True","Sort=True")</f>
        <v>15.047500000000001</v>
      </c>
      <c r="U50" s="43">
        <f ca="1">_xll.BInterpol('Base CDI'!$H$4:$H$28,'Base CDI'!$I$4:$I$29,S50,"Cubic","Extrapolate=Linear","MultiX=Average","Skip=True","Sort=True")</f>
        <v>15.04125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45944</v>
      </c>
      <c r="T51" s="43">
        <f ca="1">_xll.BInterpol('Base CDI'!$H$4:$H$28,'Base CDI'!$J$4:$J$29,S51,"Cubic","Extrapolate=Linear","MultiX=Average","Skip=True","Sort=True")</f>
        <v>15.045555555555557</v>
      </c>
      <c r="U51" s="43">
        <f ca="1">_xll.BInterpol('Base CDI'!$H$4:$H$28,'Base CDI'!$I$4:$I$29,S51,"Cubic","Extrapolate=Linear","MultiX=Average","Skip=True","Sort=True")</f>
        <v>15.039444444444444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45945</v>
      </c>
      <c r="T52" s="43">
        <f ca="1">_xll.BInterpol('Base CDI'!$H$4:$H$28,'Base CDI'!$J$4:$J$29,S52,"Cubic","Extrapolate=Linear","MultiX=Average","Skip=True","Sort=True")</f>
        <v>15.043611111111112</v>
      </c>
      <c r="U52" s="43">
        <f ca="1">_xll.BInterpol('Base CDI'!$H$4:$H$28,'Base CDI'!$I$4:$I$29,S52,"Cubic","Extrapolate=Linear","MultiX=Average","Skip=True","Sort=True")</f>
        <v>15.037638888888889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45946</v>
      </c>
      <c r="T53" s="43">
        <f ca="1">_xll.BInterpol('Base CDI'!$H$4:$H$28,'Base CDI'!$J$4:$J$29,S53,"Cubic","Extrapolate=Linear","MultiX=Average","Skip=True","Sort=True")</f>
        <v>15.041666666666668</v>
      </c>
      <c r="U53" s="43">
        <f ca="1">_xll.BInterpol('Base CDI'!$H$4:$H$28,'Base CDI'!$I$4:$I$29,S53,"Cubic","Extrapolate=Linear","MultiX=Average","Skip=True","Sort=True")</f>
        <v>15.035833333333333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45947</v>
      </c>
      <c r="T54" s="43">
        <f ca="1">_xll.BInterpol('Base CDI'!$H$4:$H$28,'Base CDI'!$J$4:$J$29,S54,"Cubic","Extrapolate=Linear","MultiX=Average","Skip=True","Sort=True")</f>
        <v>15.039722222222224</v>
      </c>
      <c r="U54" s="43">
        <f ca="1">_xll.BInterpol('Base CDI'!$H$4:$H$28,'Base CDI'!$I$4:$I$29,S54,"Cubic","Extrapolate=Linear","MultiX=Average","Skip=True","Sort=True")</f>
        <v>15.034027777777776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45948</v>
      </c>
      <c r="T55" s="43">
        <f ca="1">_xll.BInterpol('Base CDI'!$H$4:$H$28,'Base CDI'!$J$4:$J$29,S55,"Cubic","Extrapolate=Linear","MultiX=Average","Skip=True","Sort=True")</f>
        <v>15.037777777777778</v>
      </c>
      <c r="U55" s="43">
        <f ca="1">_xll.BInterpol('Base CDI'!$H$4:$H$28,'Base CDI'!$I$4:$I$29,S55,"Cubic","Extrapolate=Linear","MultiX=Average","Skip=True","Sort=True")</f>
        <v>15.032222222222222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45949</v>
      </c>
      <c r="T56" s="43">
        <f ca="1">_xll.BInterpol('Base CDI'!$H$4:$H$28,'Base CDI'!$J$4:$J$29,S56,"Cubic","Extrapolate=Linear","MultiX=Average","Skip=True","Sort=True")</f>
        <v>15.035833333333334</v>
      </c>
      <c r="U56" s="43">
        <f ca="1">_xll.BInterpol('Base CDI'!$H$4:$H$28,'Base CDI'!$I$4:$I$29,S56,"Cubic","Extrapolate=Linear","MultiX=Average","Skip=True","Sort=True")</f>
        <v>15.030416666666666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45950</v>
      </c>
      <c r="T57" s="43">
        <f ca="1">_xll.BInterpol('Base CDI'!$H$4:$H$28,'Base CDI'!$J$4:$J$29,S57,"Cubic","Extrapolate=Linear","MultiX=Average","Skip=True","Sort=True")</f>
        <v>15.033888888888891</v>
      </c>
      <c r="U57" s="43">
        <f ca="1">_xll.BInterpol('Base CDI'!$H$4:$H$28,'Base CDI'!$I$4:$I$29,S57,"Cubic","Extrapolate=Linear","MultiX=Average","Skip=True","Sort=True")</f>
        <v>15.028611111111111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45951</v>
      </c>
      <c r="T58" s="43">
        <f ca="1">_xll.BInterpol('Base CDI'!$H$4:$H$28,'Base CDI'!$J$4:$J$29,S58,"Cubic","Extrapolate=Linear","MultiX=Average","Skip=True","Sort=True")</f>
        <v>15.031944444444445</v>
      </c>
      <c r="U58" s="43">
        <f ca="1">_xll.BInterpol('Base CDI'!$H$4:$H$28,'Base CDI'!$I$4:$I$29,S58,"Cubic","Extrapolate=Linear","MultiX=Average","Skip=True","Sort=True")</f>
        <v>15.026805555555555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45952</v>
      </c>
      <c r="T59" s="43">
        <f ca="1">_xll.BInterpol('Base CDI'!$H$4:$H$28,'Base CDI'!$J$4:$J$29,S59,"Cubic","Extrapolate=Linear","MultiX=Average","Skip=True","Sort=True")</f>
        <v>15.030000000000001</v>
      </c>
      <c r="U59" s="43">
        <f ca="1">_xll.BInterpol('Base CDI'!$H$4:$H$28,'Base CDI'!$I$4:$I$29,S59,"Cubic","Extrapolate=Linear","MultiX=Average","Skip=True","Sort=True")</f>
        <v>15.024999999999999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45953</v>
      </c>
      <c r="T60" s="43">
        <f ca="1">_xll.BInterpol('Base CDI'!$H$4:$H$28,'Base CDI'!$J$4:$J$29,S60,"Cubic","Extrapolate=Linear","MultiX=Average","Skip=True","Sort=True")</f>
        <v>15.028055555555557</v>
      </c>
      <c r="U60" s="43">
        <f ca="1">_xll.BInterpol('Base CDI'!$H$4:$H$28,'Base CDI'!$I$4:$I$29,S60,"Cubic","Extrapolate=Linear","MultiX=Average","Skip=True","Sort=True")</f>
        <v>15.023194444444444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45954</v>
      </c>
      <c r="T61" s="43">
        <f ca="1">_xll.BInterpol('Base CDI'!$H$4:$H$28,'Base CDI'!$J$4:$J$29,S61,"Cubic","Extrapolate=Linear","MultiX=Average","Skip=True","Sort=True")</f>
        <v>15.026111111111112</v>
      </c>
      <c r="U61" s="43">
        <f ca="1">_xll.BInterpol('Base CDI'!$H$4:$H$28,'Base CDI'!$I$4:$I$29,S61,"Cubic","Extrapolate=Linear","MultiX=Average","Skip=True","Sort=True")</f>
        <v>15.021388888888888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45955</v>
      </c>
      <c r="T62" s="43">
        <f ca="1">_xll.BInterpol('Base CDI'!$H$4:$H$28,'Base CDI'!$J$4:$J$29,S62,"Cubic","Extrapolate=Linear","MultiX=Average","Skip=True","Sort=True")</f>
        <v>15.024166666666668</v>
      </c>
      <c r="U62" s="43">
        <f ca="1">_xll.BInterpol('Base CDI'!$H$4:$H$28,'Base CDI'!$I$4:$I$29,S62,"Cubic","Extrapolate=Linear","MultiX=Average","Skip=True","Sort=True")</f>
        <v>15.019583333333333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45956</v>
      </c>
      <c r="T63" s="43">
        <f ca="1">_xll.BInterpol('Base CDI'!$H$4:$H$28,'Base CDI'!$J$4:$J$29,S63,"Cubic","Extrapolate=Linear","MultiX=Average","Skip=True","Sort=True")</f>
        <v>15.022222222222224</v>
      </c>
      <c r="U63" s="43">
        <f ca="1">_xll.BInterpol('Base CDI'!$H$4:$H$28,'Base CDI'!$I$4:$I$29,S63,"Cubic","Extrapolate=Linear","MultiX=Average","Skip=True","Sort=True")</f>
        <v>15.017777777777777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45957</v>
      </c>
      <c r="T64" s="43">
        <f ca="1">_xll.BInterpol('Base CDI'!$H$4:$H$28,'Base CDI'!$J$4:$J$29,S64,"Cubic","Extrapolate=Linear","MultiX=Average","Skip=True","Sort=True")</f>
        <v>15.020277777777778</v>
      </c>
      <c r="U64" s="43">
        <f ca="1">_xll.BInterpol('Base CDI'!$H$4:$H$28,'Base CDI'!$I$4:$I$29,S64,"Cubic","Extrapolate=Linear","MultiX=Average","Skip=True","Sort=True")</f>
        <v>15.015972222222221</v>
      </c>
    </row>
    <row r="65" spans="1:21" x14ac:dyDescent="0.25">
      <c r="P65" s="10">
        <v>34598</v>
      </c>
      <c r="Q65">
        <v>1.1373219999999999</v>
      </c>
      <c r="S65" s="42">
        <f t="shared" ca="1" si="5"/>
        <v>45958</v>
      </c>
      <c r="T65" s="43">
        <f ca="1">_xll.BInterpol('Base CDI'!$H$4:$H$28,'Base CDI'!$J$4:$J$29,S65,"Cubic","Extrapolate=Linear","MultiX=Average","Skip=True","Sort=True")</f>
        <v>15.018333333333334</v>
      </c>
      <c r="U65" s="43">
        <f ca="1">_xll.BInterpol('Base CDI'!$H$4:$H$28,'Base CDI'!$I$4:$I$29,S65,"Cubic","Extrapolate=Linear","MultiX=Average","Skip=True","Sort=True")</f>
        <v>15.014166666666666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45959</v>
      </c>
      <c r="T66" s="43">
        <f ca="1">_xll.BInterpol('Base CDI'!$H$4:$H$28,'Base CDI'!$J$4:$J$29,S66,"Cubic","Extrapolate=Linear","MultiX=Average","Skip=True","Sort=True")</f>
        <v>15.016388888888891</v>
      </c>
      <c r="U66" s="43">
        <f ca="1">_xll.BInterpol('Base CDI'!$H$4:$H$28,'Base CDI'!$I$4:$I$29,S66,"Cubic","Extrapolate=Linear","MultiX=Average","Skip=True","Sort=True")</f>
        <v>15.01236111111111</v>
      </c>
    </row>
    <row r="67" spans="1:21" x14ac:dyDescent="0.25">
      <c r="P67" s="10">
        <v>34600</v>
      </c>
      <c r="Q67">
        <v>1.141405</v>
      </c>
      <c r="S67" s="42">
        <f t="shared" ca="1" si="5"/>
        <v>45960</v>
      </c>
      <c r="T67" s="43">
        <f ca="1">_xll.BInterpol('Base CDI'!$H$4:$H$28,'Base CDI'!$J$4:$J$29,S67,"Cubic","Extrapolate=Linear","MultiX=Average","Skip=True","Sort=True")</f>
        <v>15.014444444444445</v>
      </c>
      <c r="U67" s="43">
        <f ca="1">_xll.BInterpol('Base CDI'!$H$4:$H$28,'Base CDI'!$I$4:$I$29,S67,"Cubic","Extrapolate=Linear","MultiX=Average","Skip=True","Sort=True")</f>
        <v>15.010555555555555</v>
      </c>
    </row>
    <row r="68" spans="1:21" x14ac:dyDescent="0.25">
      <c r="P68" s="10">
        <v>34603</v>
      </c>
      <c r="Q68">
        <v>1.143448</v>
      </c>
      <c r="S68" s="42">
        <f t="shared" ca="1" si="5"/>
        <v>45961</v>
      </c>
      <c r="T68" s="43">
        <f ca="1">_xll.BInterpol('Base CDI'!$H$4:$H$28,'Base CDI'!$J$4:$J$29,S68,"Cubic","Extrapolate=Linear","MultiX=Average","Skip=True","Sort=True")</f>
        <v>15.012500000000001</v>
      </c>
      <c r="U68" s="43">
        <f ca="1">_xll.BInterpol('Base CDI'!$H$4:$H$28,'Base CDI'!$I$4:$I$29,S68,"Cubic","Extrapolate=Linear","MultiX=Average","Skip=True","Sort=True")</f>
        <v>15.008749999999999</v>
      </c>
    </row>
    <row r="69" spans="1:21" x14ac:dyDescent="0.25">
      <c r="P69" s="10">
        <v>34604</v>
      </c>
      <c r="Q69">
        <v>1.1454949999999999</v>
      </c>
      <c r="S69" s="42">
        <f t="shared" ca="1" si="5"/>
        <v>45962</v>
      </c>
      <c r="T69" s="43">
        <f ca="1">_xll.BInterpol('Base CDI'!$H$4:$H$28,'Base CDI'!$J$4:$J$29,S69,"Cubic","Extrapolate=Linear","MultiX=Average","Skip=True","Sort=True")</f>
        <v>15.010555555555557</v>
      </c>
      <c r="U69" s="43">
        <f ca="1">_xll.BInterpol('Base CDI'!$H$4:$H$28,'Base CDI'!$I$4:$I$29,S69,"Cubic","Extrapolate=Linear","MultiX=Average","Skip=True","Sort=True")</f>
        <v>15.006944444444445</v>
      </c>
    </row>
    <row r="70" spans="1:21" x14ac:dyDescent="0.25">
      <c r="P70" s="10">
        <v>34605</v>
      </c>
      <c r="Q70">
        <v>1.1475569999999999</v>
      </c>
      <c r="S70" s="42">
        <f t="shared" ca="1" si="5"/>
        <v>45963</v>
      </c>
      <c r="T70" s="43">
        <f ca="1">_xll.BInterpol('Base CDI'!$H$4:$H$28,'Base CDI'!$J$4:$J$29,S70,"Cubic","Extrapolate=Linear","MultiX=Average","Skip=True","Sort=True")</f>
        <v>15.008611111111112</v>
      </c>
      <c r="U70" s="43">
        <f ca="1">_xll.BInterpol('Base CDI'!$H$4:$H$28,'Base CDI'!$I$4:$I$29,S70,"Cubic","Extrapolate=Linear","MultiX=Average","Skip=True","Sort=True")</f>
        <v>15.005138888888888</v>
      </c>
    </row>
    <row r="71" spans="1:21" x14ac:dyDescent="0.25">
      <c r="P71" s="10">
        <v>34606</v>
      </c>
      <c r="Q71">
        <v>1.1496230000000001</v>
      </c>
      <c r="S71" s="42">
        <f t="shared" ca="1" si="5"/>
        <v>45964</v>
      </c>
      <c r="T71" s="43">
        <f ca="1">_xll.BInterpol('Base CDI'!$H$4:$H$28,'Base CDI'!$J$4:$J$29,S71,"Cubic","Extrapolate=Linear","MultiX=Average","Skip=True","Sort=True")</f>
        <v>15.006666666666668</v>
      </c>
      <c r="U71" s="43">
        <f ca="1">_xll.BInterpol('Base CDI'!$H$4:$H$28,'Base CDI'!$I$4:$I$29,S71,"Cubic","Extrapolate=Linear","MultiX=Average","Skip=True","Sort=True")</f>
        <v>15.003333333333332</v>
      </c>
    </row>
    <row r="72" spans="1:21" x14ac:dyDescent="0.25">
      <c r="P72" s="10">
        <v>34607</v>
      </c>
      <c r="Q72">
        <v>1.1516960000000001</v>
      </c>
      <c r="S72" s="42">
        <f t="shared" ca="1" si="5"/>
        <v>45965</v>
      </c>
      <c r="T72" s="43">
        <f ca="1">_xll.BInterpol('Base CDI'!$H$4:$H$28,'Base CDI'!$J$4:$J$29,S72,"Cubic","Extrapolate=Linear","MultiX=Average","Skip=True","Sort=True")</f>
        <v>15.004722222222224</v>
      </c>
      <c r="U72" s="43">
        <f ca="1">_xll.BInterpol('Base CDI'!$H$4:$H$28,'Base CDI'!$I$4:$I$29,S72,"Cubic","Extrapolate=Linear","MultiX=Average","Skip=True","Sort=True")</f>
        <v>15.001527777777778</v>
      </c>
    </row>
    <row r="73" spans="1:21" x14ac:dyDescent="0.25">
      <c r="P73" s="10">
        <v>34611</v>
      </c>
      <c r="Q73">
        <v>1.153934</v>
      </c>
      <c r="S73" s="42">
        <f t="shared" ca="1" si="5"/>
        <v>45966</v>
      </c>
      <c r="T73" s="43">
        <f ca="1">_xll.BInterpol('Base CDI'!$H$4:$H$28,'Base CDI'!$J$4:$J$29,S73,"Cubic","Extrapolate=Linear","MultiX=Average","Skip=True","Sort=True")</f>
        <v>15.002777777777778</v>
      </c>
      <c r="U73" s="43">
        <f ca="1">_xll.BInterpol('Base CDI'!$H$4:$H$28,'Base CDI'!$I$4:$I$29,S73,"Cubic","Extrapolate=Linear","MultiX=Average","Skip=True","Sort=True")</f>
        <v>14.999722222222221</v>
      </c>
    </row>
    <row r="74" spans="1:21" x14ac:dyDescent="0.25">
      <c r="P74" s="10">
        <v>34612</v>
      </c>
      <c r="Q74">
        <v>1.156096</v>
      </c>
      <c r="S74" s="42">
        <f t="shared" ca="1" si="5"/>
        <v>45967</v>
      </c>
      <c r="T74" s="43">
        <f ca="1">_xll.BInterpol('Base CDI'!$H$4:$H$28,'Base CDI'!$J$4:$J$29,S74,"Cubic","Extrapolate=Linear","MultiX=Average","Skip=True","Sort=True")</f>
        <v>15.000833333333334</v>
      </c>
      <c r="U74" s="43">
        <f ca="1">_xll.BInterpol('Base CDI'!$H$4:$H$28,'Base CDI'!$I$4:$I$29,S74,"Cubic","Extrapolate=Linear","MultiX=Average","Skip=True","Sort=True")</f>
        <v>14.997916666666667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45968</v>
      </c>
      <c r="T75" s="43">
        <f ca="1">_xll.BInterpol('Base CDI'!$H$4:$H$28,'Base CDI'!$J$4:$J$29,S75,"Cubic","Extrapolate=Linear","MultiX=Average","Skip=True","Sort=True")</f>
        <v>14.99888888888889</v>
      </c>
      <c r="U75" s="43">
        <f ca="1">_xll.BInterpol('Base CDI'!$H$4:$H$28,'Base CDI'!$I$4:$I$29,S75,"Cubic","Extrapolate=Linear","MultiX=Average","Skip=True","Sort=True")</f>
        <v>14.996111111111111</v>
      </c>
    </row>
    <row r="76" spans="1:21" x14ac:dyDescent="0.25">
      <c r="P76" s="10">
        <v>34614</v>
      </c>
      <c r="Q76">
        <v>1.1604699999999999</v>
      </c>
      <c r="S76" s="42">
        <f t="shared" ca="1" si="6"/>
        <v>45969</v>
      </c>
      <c r="T76" s="43">
        <f ca="1">_xll.BInterpol('Base CDI'!$H$4:$H$28,'Base CDI'!$J$4:$J$29,S76,"Cubic","Extrapolate=Linear","MultiX=Average","Skip=True","Sort=True")</f>
        <v>14.996944444444445</v>
      </c>
      <c r="U76" s="43">
        <f ca="1">_xll.BInterpol('Base CDI'!$H$4:$H$28,'Base CDI'!$I$4:$I$29,S76,"Cubic","Extrapolate=Linear","MultiX=Average","Skip=True","Sort=True")</f>
        <v>14.994305555555554</v>
      </c>
    </row>
    <row r="77" spans="1:21" x14ac:dyDescent="0.25">
      <c r="P77" s="10">
        <v>34617</v>
      </c>
      <c r="Q77">
        <v>1.162663</v>
      </c>
      <c r="S77" s="42">
        <f t="shared" ca="1" si="6"/>
        <v>45970</v>
      </c>
      <c r="T77" s="43">
        <f ca="1">_xll.BInterpol('Base CDI'!$H$4:$H$28,'Base CDI'!$J$4:$J$29,S77,"Cubic","Extrapolate=Linear","MultiX=Average","Skip=True","Sort=True")</f>
        <v>14.995000000000001</v>
      </c>
      <c r="U77" s="43">
        <f ca="1">_xll.BInterpol('Base CDI'!$H$4:$H$28,'Base CDI'!$I$4:$I$29,S77,"Cubic","Extrapolate=Linear","MultiX=Average","Skip=True","Sort=True")</f>
        <v>14.9925</v>
      </c>
    </row>
    <row r="78" spans="1:21" x14ac:dyDescent="0.25">
      <c r="P78" s="10">
        <v>34618</v>
      </c>
      <c r="Q78">
        <v>1.164849</v>
      </c>
      <c r="S78" s="42">
        <f t="shared" ca="1" si="6"/>
        <v>45971</v>
      </c>
      <c r="T78" s="43">
        <f ca="1">_xll.BInterpol('Base CDI'!$H$4:$H$28,'Base CDI'!$J$4:$J$29,S78,"Cubic","Extrapolate=Linear","MultiX=Average","Skip=True","Sort=True")</f>
        <v>14.993055555555557</v>
      </c>
      <c r="U78" s="43">
        <f ca="1">_xll.BInterpol('Base CDI'!$H$4:$H$28,'Base CDI'!$I$4:$I$29,S78,"Cubic","Extrapolate=Linear","MultiX=Average","Skip=True","Sort=True")</f>
        <v>14.990694444444443</v>
      </c>
    </row>
    <row r="79" spans="1:21" x14ac:dyDescent="0.25">
      <c r="P79" s="10">
        <v>34620</v>
      </c>
      <c r="Q79">
        <v>1.1670389999999999</v>
      </c>
      <c r="S79" s="42">
        <f t="shared" ca="1" si="6"/>
        <v>45972</v>
      </c>
      <c r="T79" s="43">
        <f ca="1">_xll.BInterpol('Base CDI'!$H$4:$H$28,'Base CDI'!$J$4:$J$29,S79,"Cubic","Extrapolate=Linear","MultiX=Average","Skip=True","Sort=True")</f>
        <v>14.991111111111111</v>
      </c>
      <c r="U79" s="43">
        <f ca="1">_xll.BInterpol('Base CDI'!$H$4:$H$28,'Base CDI'!$I$4:$I$29,S79,"Cubic","Extrapolate=Linear","MultiX=Average","Skip=True","Sort=True")</f>
        <v>14.988888888888889</v>
      </c>
    </row>
    <row r="80" spans="1:21" x14ac:dyDescent="0.25">
      <c r="P80" s="10">
        <v>34621</v>
      </c>
      <c r="Q80">
        <v>1.1692370000000001</v>
      </c>
      <c r="S80" s="42">
        <f t="shared" ca="1" si="6"/>
        <v>45973</v>
      </c>
      <c r="T80" s="43">
        <f ca="1">_xll.BInterpol('Base CDI'!$H$4:$H$28,'Base CDI'!$J$4:$J$29,S80,"Cubic","Extrapolate=Linear","MultiX=Average","Skip=True","Sort=True")</f>
        <v>14.989166666666668</v>
      </c>
      <c r="U80" s="43">
        <f ca="1">_xll.BInterpol('Base CDI'!$H$4:$H$28,'Base CDI'!$I$4:$I$29,S80,"Cubic","Extrapolate=Linear","MultiX=Average","Skip=True","Sort=True")</f>
        <v>14.987083333333333</v>
      </c>
    </row>
    <row r="81" spans="16:21" x14ac:dyDescent="0.25">
      <c r="P81" s="10">
        <v>34624</v>
      </c>
      <c r="Q81">
        <v>1.1714389999999999</v>
      </c>
      <c r="S81" s="42">
        <f t="shared" ca="1" si="6"/>
        <v>45974</v>
      </c>
      <c r="T81" s="43">
        <f ca="1">_xll.BInterpol('Base CDI'!$H$4:$H$28,'Base CDI'!$J$4:$J$29,S81,"Cubic","Extrapolate=Linear","MultiX=Average","Skip=True","Sort=True")</f>
        <v>14.987222222222224</v>
      </c>
      <c r="U81" s="43">
        <f ca="1">_xll.BInterpol('Base CDI'!$H$4:$H$28,'Base CDI'!$I$4:$I$29,S81,"Cubic","Extrapolate=Linear","MultiX=Average","Skip=True","Sort=True")</f>
        <v>14.985277777777776</v>
      </c>
    </row>
    <row r="82" spans="16:21" x14ac:dyDescent="0.25">
      <c r="P82" s="10">
        <v>34625</v>
      </c>
      <c r="Q82">
        <v>1.1736409999999999</v>
      </c>
      <c r="S82" s="42">
        <f t="shared" ca="1" si="6"/>
        <v>45975</v>
      </c>
      <c r="T82" s="43">
        <f ca="1">_xll.BInterpol('Base CDI'!$H$4:$H$28,'Base CDI'!$J$4:$J$29,S82,"Cubic","Extrapolate=Linear","MultiX=Average","Skip=True","Sort=True")</f>
        <v>14.985277777777778</v>
      </c>
      <c r="U82" s="43">
        <f ca="1">_xll.BInterpol('Base CDI'!$H$4:$H$28,'Base CDI'!$I$4:$I$29,S82,"Cubic","Extrapolate=Linear","MultiX=Average","Skip=True","Sort=True")</f>
        <v>14.983472222222222</v>
      </c>
    </row>
    <row r="83" spans="16:21" x14ac:dyDescent="0.25">
      <c r="P83" s="10">
        <v>34626</v>
      </c>
      <c r="Q83">
        <v>1.1758470000000001</v>
      </c>
      <c r="S83" s="42">
        <f t="shared" ca="1" si="6"/>
        <v>45976</v>
      </c>
      <c r="T83" s="43">
        <f ca="1">_xll.BInterpol('Base CDI'!$H$4:$H$28,'Base CDI'!$J$4:$J$29,S83,"Cubic","Extrapolate=Linear","MultiX=Average","Skip=True","Sort=True")</f>
        <v>14.983333333333334</v>
      </c>
      <c r="U83" s="43">
        <f ca="1">_xll.BInterpol('Base CDI'!$H$4:$H$28,'Base CDI'!$I$4:$I$29,S83,"Cubic","Extrapolate=Linear","MultiX=Average","Skip=True","Sort=True")</f>
        <v>14.981666666666666</v>
      </c>
    </row>
    <row r="84" spans="16:21" x14ac:dyDescent="0.25">
      <c r="P84" s="10">
        <v>34627</v>
      </c>
      <c r="Q84">
        <v>1.1780619999999999</v>
      </c>
      <c r="S84" s="42">
        <f t="shared" ca="1" si="6"/>
        <v>45977</v>
      </c>
      <c r="T84" s="43">
        <f ca="1">_xll.BInterpol('Base CDI'!$H$4:$H$28,'Base CDI'!$J$4:$J$29,S84,"Cubic","Extrapolate=Linear","MultiX=Average","Skip=True","Sort=True")</f>
        <v>14.98138888888889</v>
      </c>
      <c r="U84" s="43">
        <f ca="1">_xll.BInterpol('Base CDI'!$H$4:$H$28,'Base CDI'!$I$4:$I$29,S84,"Cubic","Extrapolate=Linear","MultiX=Average","Skip=True","Sort=True")</f>
        <v>14.979861111111111</v>
      </c>
    </row>
    <row r="85" spans="16:21" x14ac:dyDescent="0.25">
      <c r="P85" s="10">
        <v>34628</v>
      </c>
      <c r="Q85">
        <v>1.1802809999999999</v>
      </c>
      <c r="S85" s="42">
        <f t="shared" ca="1" si="6"/>
        <v>45978</v>
      </c>
      <c r="T85" s="43">
        <f ca="1">_xll.BInterpol('Base CDI'!$H$4:$H$28,'Base CDI'!$J$4:$J$29,S85,"Cubic","Extrapolate=Linear","MultiX=Average","Skip=True","Sort=True")</f>
        <v>14.979444444444445</v>
      </c>
      <c r="U85" s="43">
        <f ca="1">_xll.BInterpol('Base CDI'!$H$4:$H$28,'Base CDI'!$I$4:$I$29,S85,"Cubic","Extrapolate=Linear","MultiX=Average","Skip=True","Sort=True")</f>
        <v>14.978055555555555</v>
      </c>
    </row>
    <row r="86" spans="16:21" x14ac:dyDescent="0.25">
      <c r="P86" s="10">
        <v>34631</v>
      </c>
      <c r="Q86">
        <v>1.1825030000000001</v>
      </c>
      <c r="S86" s="42">
        <f t="shared" ca="1" si="6"/>
        <v>45979</v>
      </c>
      <c r="T86" s="43">
        <f ca="1">_xll.BInterpol('Base CDI'!$H$4:$H$28,'Base CDI'!$J$4:$J$29,S86,"Cubic","Extrapolate=Linear","MultiX=Average","Skip=True","Sort=True")</f>
        <v>14.977500000000001</v>
      </c>
      <c r="U86" s="43">
        <f ca="1">_xll.BInterpol('Base CDI'!$H$4:$H$28,'Base CDI'!$I$4:$I$29,S86,"Cubic","Extrapolate=Linear","MultiX=Average","Skip=True","Sort=True")</f>
        <v>14.97625</v>
      </c>
    </row>
    <row r="87" spans="16:21" x14ac:dyDescent="0.25">
      <c r="P87" s="10">
        <v>34632</v>
      </c>
      <c r="Q87">
        <v>1.184734</v>
      </c>
      <c r="S87" s="42">
        <f t="shared" ca="1" si="6"/>
        <v>45980</v>
      </c>
      <c r="T87" s="43">
        <f ca="1">_xll.BInterpol('Base CDI'!$H$4:$H$28,'Base CDI'!$J$4:$J$29,S87,"Cubic","Extrapolate=Linear","MultiX=Average","Skip=True","Sort=True")</f>
        <v>14.975555555555557</v>
      </c>
      <c r="U87" s="43">
        <f ca="1">_xll.BInterpol('Base CDI'!$H$4:$H$28,'Base CDI'!$I$4:$I$29,S87,"Cubic","Extrapolate=Linear","MultiX=Average","Skip=True","Sort=True")</f>
        <v>14.974444444444444</v>
      </c>
    </row>
    <row r="88" spans="16:21" x14ac:dyDescent="0.25">
      <c r="P88" s="10">
        <v>34633</v>
      </c>
      <c r="Q88">
        <v>1.1869700000000001</v>
      </c>
      <c r="S88" s="42">
        <f t="shared" ca="1" si="6"/>
        <v>45981</v>
      </c>
      <c r="T88" s="43">
        <f ca="1">_xll.BInterpol('Base CDI'!$H$4:$H$28,'Base CDI'!$J$4:$J$29,S88,"Cubic","Extrapolate=Linear","MultiX=Average","Skip=True","Sort=True")</f>
        <v>14.973611111111111</v>
      </c>
      <c r="U88" s="43">
        <f ca="1">_xll.BInterpol('Base CDI'!$H$4:$H$28,'Base CDI'!$I$4:$I$29,S88,"Cubic","Extrapolate=Linear","MultiX=Average","Skip=True","Sort=True")</f>
        <v>14.972638888888888</v>
      </c>
    </row>
    <row r="89" spans="16:21" x14ac:dyDescent="0.25">
      <c r="P89" s="10">
        <v>34634</v>
      </c>
      <c r="Q89">
        <v>1.189209</v>
      </c>
      <c r="S89" s="42">
        <f t="shared" ca="1" si="6"/>
        <v>45982</v>
      </c>
      <c r="T89" s="43">
        <f ca="1">_xll.BInterpol('Base CDI'!$H$4:$H$28,'Base CDI'!$J$4:$J$29,S89,"Cubic","Extrapolate=Linear","MultiX=Average","Skip=True","Sort=True")</f>
        <v>14.971666666666668</v>
      </c>
      <c r="U89" s="43">
        <f ca="1">_xll.BInterpol('Base CDI'!$H$4:$H$28,'Base CDI'!$I$4:$I$29,S89,"Cubic","Extrapolate=Linear","MultiX=Average","Skip=True","Sort=True")</f>
        <v>14.970833333333333</v>
      </c>
    </row>
    <row r="90" spans="16:21" x14ac:dyDescent="0.25">
      <c r="P90" s="10">
        <v>34635</v>
      </c>
      <c r="Q90">
        <v>1.191457</v>
      </c>
      <c r="S90" s="42">
        <f t="shared" ca="1" si="6"/>
        <v>45983</v>
      </c>
      <c r="T90" s="43">
        <f ca="1">_xll.BInterpol('Base CDI'!$H$4:$H$28,'Base CDI'!$J$4:$J$29,S90,"Cubic","Extrapolate=Linear","MultiX=Average","Skip=True","Sort=True")</f>
        <v>14.969722222222224</v>
      </c>
      <c r="U90" s="43">
        <f ca="1">_xll.BInterpol('Base CDI'!$H$4:$H$28,'Base CDI'!$I$4:$I$29,S90,"Cubic","Extrapolate=Linear","MultiX=Average","Skip=True","Sort=True")</f>
        <v>14.969027777777777</v>
      </c>
    </row>
    <row r="91" spans="16:21" x14ac:dyDescent="0.25">
      <c r="P91" s="10">
        <v>34638</v>
      </c>
      <c r="Q91">
        <v>1.193705</v>
      </c>
      <c r="S91" s="42">
        <f t="shared" ca="1" si="6"/>
        <v>45984</v>
      </c>
      <c r="T91" s="43">
        <f ca="1">_xll.BInterpol('Base CDI'!$H$4:$H$28,'Base CDI'!$J$4:$J$29,S91,"Cubic","Extrapolate=Linear","MultiX=Average","Skip=True","Sort=True")</f>
        <v>14.967777777777778</v>
      </c>
      <c r="U91" s="43">
        <f ca="1">_xll.BInterpol('Base CDI'!$H$4:$H$28,'Base CDI'!$I$4:$I$29,S91,"Cubic","Extrapolate=Linear","MultiX=Average","Skip=True","Sort=True")</f>
        <v>14.967222222222222</v>
      </c>
    </row>
    <row r="92" spans="16:21" x14ac:dyDescent="0.25">
      <c r="P92" s="10">
        <v>34639</v>
      </c>
      <c r="Q92">
        <v>1.1961079999999999</v>
      </c>
      <c r="S92" s="42">
        <f t="shared" ca="1" si="6"/>
        <v>45985</v>
      </c>
      <c r="T92" s="43">
        <f ca="1">_xll.BInterpol('Base CDI'!$H$4:$H$28,'Base CDI'!$J$4:$J$29,S92,"Cubic","Extrapolate=Linear","MultiX=Average","Skip=True","Sort=True")</f>
        <v>14.965833333333334</v>
      </c>
      <c r="U92" s="43">
        <f ca="1">_xll.BInterpol('Base CDI'!$H$4:$H$28,'Base CDI'!$I$4:$I$29,S92,"Cubic","Extrapolate=Linear","MultiX=Average","Skip=True","Sort=True")</f>
        <v>14.965416666666666</v>
      </c>
    </row>
    <row r="93" spans="16:21" x14ac:dyDescent="0.25">
      <c r="P93" s="10">
        <v>34641</v>
      </c>
      <c r="Q93">
        <v>1.198528</v>
      </c>
      <c r="S93" s="42">
        <f t="shared" ca="1" si="6"/>
        <v>45986</v>
      </c>
      <c r="T93" s="43">
        <f ca="1">_xll.BInterpol('Base CDI'!$H$4:$H$28,'Base CDI'!$J$4:$J$29,S93,"Cubic","Extrapolate=Linear","MultiX=Average","Skip=True","Sort=True")</f>
        <v>14.96388888888889</v>
      </c>
      <c r="U93" s="43">
        <f ca="1">_xll.BInterpol('Base CDI'!$H$4:$H$28,'Base CDI'!$I$4:$I$29,S93,"Cubic","Extrapolate=Linear","MultiX=Average","Skip=True","Sort=True")</f>
        <v>14.96361111111111</v>
      </c>
    </row>
    <row r="94" spans="16:21" x14ac:dyDescent="0.25">
      <c r="P94" s="10">
        <v>34642</v>
      </c>
      <c r="Q94">
        <v>1.2009529999999999</v>
      </c>
      <c r="S94" s="42">
        <f t="shared" ca="1" si="6"/>
        <v>45987</v>
      </c>
      <c r="T94" s="43">
        <f ca="1">_xll.BInterpol('Base CDI'!$H$4:$H$28,'Base CDI'!$J$4:$J$29,S94,"Cubic","Extrapolate=Linear","MultiX=Average","Skip=True","Sort=True")</f>
        <v>14.961944444444445</v>
      </c>
      <c r="U94" s="43">
        <f ca="1">_xll.BInterpol('Base CDI'!$H$4:$H$28,'Base CDI'!$I$4:$I$29,S94,"Cubic","Extrapolate=Linear","MultiX=Average","Skip=True","Sort=True")</f>
        <v>14.961805555555555</v>
      </c>
    </row>
    <row r="95" spans="16:21" x14ac:dyDescent="0.25">
      <c r="P95" s="10">
        <v>34645</v>
      </c>
      <c r="Q95">
        <v>1.203387</v>
      </c>
      <c r="S95" s="42">
        <f t="shared" ca="1" si="6"/>
        <v>45988</v>
      </c>
      <c r="T95" s="43">
        <f ca="1">_xll.BInterpol('Base CDI'!$H$4:$H$28,'Base CDI'!$J$4:$J$29,S95,"Cubic","Extrapolate=Linear","MultiX=Average","Skip=True","Sort=True")</f>
        <v>14.96</v>
      </c>
      <c r="U95" s="43">
        <f ca="1">_xll.BInterpol('Base CDI'!$H$4:$H$28,'Base CDI'!$I$4:$I$29,S95,"Cubic","Extrapolate=Linear","MultiX=Average","Skip=True","Sort=True")</f>
        <v>14.959999999999999</v>
      </c>
    </row>
    <row r="96" spans="16:21" x14ac:dyDescent="0.25">
      <c r="P96" s="10">
        <v>34646</v>
      </c>
      <c r="Q96">
        <v>1.205838</v>
      </c>
      <c r="S96" s="42">
        <f t="shared" ca="1" si="6"/>
        <v>45989</v>
      </c>
      <c r="T96" s="43">
        <f ca="1">_xll.BInterpol('Base CDI'!$H$4:$H$28,'Base CDI'!$J$4:$J$29,S96,"Cubic","Extrapolate=Linear","MultiX=Average","Skip=True","Sort=True")</f>
        <v>14.958055555555557</v>
      </c>
      <c r="U96" s="43">
        <f ca="1">_xll.BInterpol('Base CDI'!$H$4:$H$28,'Base CDI'!$I$4:$I$29,S96,"Cubic","Extrapolate=Linear","MultiX=Average","Skip=True","Sort=True")</f>
        <v>14.958194444444445</v>
      </c>
    </row>
    <row r="97" spans="16:21" x14ac:dyDescent="0.25">
      <c r="P97" s="10">
        <v>34647</v>
      </c>
      <c r="Q97">
        <v>1.2082980000000001</v>
      </c>
      <c r="S97" s="42">
        <f t="shared" ca="1" si="6"/>
        <v>45990</v>
      </c>
      <c r="T97" s="43">
        <f ca="1">_xll.BInterpol('Base CDI'!$H$4:$H$28,'Base CDI'!$J$4:$J$29,S97,"Cubic","Extrapolate=Linear","MultiX=Average","Skip=True","Sort=True")</f>
        <v>14.956111111111111</v>
      </c>
      <c r="U97" s="43">
        <f ca="1">_xll.BInterpol('Base CDI'!$H$4:$H$28,'Base CDI'!$I$4:$I$29,S97,"Cubic","Extrapolate=Linear","MultiX=Average","Skip=True","Sort=True")</f>
        <v>14.956388888888888</v>
      </c>
    </row>
    <row r="98" spans="16:21" x14ac:dyDescent="0.25">
      <c r="P98" s="10">
        <v>34648</v>
      </c>
      <c r="Q98">
        <v>1.2107669999999999</v>
      </c>
      <c r="S98" s="42">
        <f t="shared" ca="1" si="6"/>
        <v>45991</v>
      </c>
      <c r="T98" s="43">
        <f ca="1">_xll.BInterpol('Base CDI'!$H$4:$H$28,'Base CDI'!$J$4:$J$29,S98,"Cubic","Extrapolate=Linear","MultiX=Average","Skip=True","Sort=True")</f>
        <v>14.954166666666667</v>
      </c>
      <c r="U98" s="43">
        <f ca="1">_xll.BInterpol('Base CDI'!$H$4:$H$28,'Base CDI'!$I$4:$I$29,S98,"Cubic","Extrapolate=Linear","MultiX=Average","Skip=True","Sort=True")</f>
        <v>14.954583333333332</v>
      </c>
    </row>
    <row r="99" spans="16:21" x14ac:dyDescent="0.25">
      <c r="P99" s="10">
        <v>34649</v>
      </c>
      <c r="Q99">
        <v>1.2132369999999999</v>
      </c>
      <c r="S99" s="42">
        <f t="shared" ca="1" si="6"/>
        <v>45992</v>
      </c>
      <c r="T99" s="43">
        <f ca="1">_xll.BInterpol('Base CDI'!$H$4:$H$28,'Base CDI'!$J$4:$J$29,S99,"Cubic","Extrapolate=Linear","MultiX=Average","Skip=True","Sort=True")</f>
        <v>14.952222222222224</v>
      </c>
      <c r="U99" s="43">
        <f ca="1">_xll.BInterpol('Base CDI'!$H$4:$H$28,'Base CDI'!$I$4:$I$29,S99,"Cubic","Extrapolate=Linear","MultiX=Average","Skip=True","Sort=True")</f>
        <v>14.952777777777778</v>
      </c>
    </row>
    <row r="100" spans="16:21" x14ac:dyDescent="0.25">
      <c r="P100" s="10">
        <v>34652</v>
      </c>
      <c r="Q100">
        <v>1.2157</v>
      </c>
      <c r="S100" s="42">
        <f t="shared" ca="1" si="6"/>
        <v>45993</v>
      </c>
      <c r="T100" s="43">
        <f ca="1">_xll.BInterpol('Base CDI'!$H$4:$H$28,'Base CDI'!$J$4:$J$29,S100,"Cubic","Extrapolate=Linear","MultiX=Average","Skip=True","Sort=True")</f>
        <v>14.950277777777778</v>
      </c>
      <c r="U100" s="43">
        <f ca="1">_xll.BInterpol('Base CDI'!$H$4:$H$28,'Base CDI'!$I$4:$I$29,S100,"Cubic","Extrapolate=Linear","MultiX=Average","Skip=True","Sort=True")</f>
        <v>14.950972222222221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45994</v>
      </c>
      <c r="T101" s="43">
        <f ca="1">_xll.BInterpol('Base CDI'!$H$4:$H$28,'Base CDI'!$J$4:$J$29,S101,"Cubic","Extrapolate=Linear","MultiX=Average","Skip=True","Sort=True")</f>
        <v>14.948333333333334</v>
      </c>
      <c r="U101" s="43">
        <f ca="1">_xll.BInterpol('Base CDI'!$H$4:$H$28,'Base CDI'!$I$4:$I$29,S101,"Cubic","Extrapolate=Linear","MultiX=Average","Skip=True","Sort=True")</f>
        <v>14.949166666666667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45995</v>
      </c>
      <c r="T102" s="43">
        <f ca="1">_xll.BInterpol('Base CDI'!$H$4:$H$28,'Base CDI'!$J$4:$J$29,S102,"Cubic","Extrapolate=Linear","MultiX=Average","Skip=True","Sort=True")</f>
        <v>14.94638888888889</v>
      </c>
      <c r="U102" s="43">
        <f ca="1">_xll.BInterpol('Base CDI'!$H$4:$H$28,'Base CDI'!$I$4:$I$29,S102,"Cubic","Extrapolate=Linear","MultiX=Average","Skip=True","Sort=True")</f>
        <v>14.94736111111111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45996</v>
      </c>
      <c r="T103" s="43">
        <f ca="1">_xll.BInterpol('Base CDI'!$H$4:$H$28,'Base CDI'!$J$4:$J$29,S103,"Cubic","Extrapolate=Linear","MultiX=Average","Skip=True","Sort=True")</f>
        <v>14.944444444444445</v>
      </c>
      <c r="U103" s="43">
        <f ca="1">_xll.BInterpol('Base CDI'!$H$4:$H$28,'Base CDI'!$I$4:$I$29,S103,"Cubic","Extrapolate=Linear","MultiX=Average","Skip=True","Sort=True")</f>
        <v>14.945555555555554</v>
      </c>
    </row>
    <row r="104" spans="16:21" x14ac:dyDescent="0.25">
      <c r="P104" s="10">
        <v>34659</v>
      </c>
      <c r="Q104">
        <v>1.225597</v>
      </c>
      <c r="S104" s="42">
        <f t="shared" ca="1" si="6"/>
        <v>45997</v>
      </c>
      <c r="T104" s="43">
        <f ca="1">_xll.BInterpol('Base CDI'!$H$4:$H$28,'Base CDI'!$J$4:$J$29,S104,"Cubic","Extrapolate=Linear","MultiX=Average","Skip=True","Sort=True")</f>
        <v>14.942500000000001</v>
      </c>
      <c r="U104" s="43">
        <f ca="1">_xll.BInterpol('Base CDI'!$H$4:$H$28,'Base CDI'!$I$4:$I$29,S104,"Cubic","Extrapolate=Linear","MultiX=Average","Skip=True","Sort=True")</f>
        <v>14.94375</v>
      </c>
    </row>
    <row r="105" spans="16:21" x14ac:dyDescent="0.25">
      <c r="P105" s="10">
        <v>34660</v>
      </c>
      <c r="Q105">
        <v>1.228081</v>
      </c>
      <c r="S105" s="42">
        <f t="shared" ca="1" si="6"/>
        <v>45998</v>
      </c>
      <c r="T105" s="43">
        <f ca="1">_xll.BInterpol('Base CDI'!$H$4:$H$28,'Base CDI'!$J$4:$J$29,S105,"Cubic","Extrapolate=Linear","MultiX=Average","Skip=True","Sort=True")</f>
        <v>14.940555555555557</v>
      </c>
      <c r="U105" s="43">
        <f ca="1">_xll.BInterpol('Base CDI'!$H$4:$H$28,'Base CDI'!$I$4:$I$29,S105,"Cubic","Extrapolate=Linear","MultiX=Average","Skip=True","Sort=True")</f>
        <v>14.941944444444443</v>
      </c>
    </row>
    <row r="106" spans="16:21" x14ac:dyDescent="0.25">
      <c r="P106" s="10">
        <v>34661</v>
      </c>
      <c r="Q106">
        <v>1.230566</v>
      </c>
      <c r="S106" s="42">
        <f t="shared" ca="1" si="6"/>
        <v>45999</v>
      </c>
      <c r="T106" s="43">
        <f ca="1">_xll.BInterpol('Base CDI'!$H$4:$H$28,'Base CDI'!$J$4:$J$29,S106,"Cubic","Extrapolate=Linear","MultiX=Average","Skip=True","Sort=True")</f>
        <v>14.938611111111111</v>
      </c>
      <c r="U106" s="43">
        <f ca="1">_xll.BInterpol('Base CDI'!$H$4:$H$28,'Base CDI'!$I$4:$I$29,S106,"Cubic","Extrapolate=Linear","MultiX=Average","Skip=True","Sort=True")</f>
        <v>14.940138888888889</v>
      </c>
    </row>
    <row r="107" spans="16:21" x14ac:dyDescent="0.25">
      <c r="P107" s="10">
        <v>34662</v>
      </c>
      <c r="Q107">
        <v>1.233052</v>
      </c>
      <c r="S107" s="42">
        <f t="shared" ca="1" si="6"/>
        <v>46000</v>
      </c>
      <c r="T107" s="43">
        <f ca="1">_xll.BInterpol('Base CDI'!$H$4:$H$28,'Base CDI'!$J$4:$J$29,S107,"Cubic","Extrapolate=Linear","MultiX=Average","Skip=True","Sort=True")</f>
        <v>14.936666666666667</v>
      </c>
      <c r="U107" s="43">
        <f ca="1">_xll.BInterpol('Base CDI'!$H$4:$H$28,'Base CDI'!$I$4:$I$29,S107,"Cubic","Extrapolate=Linear","MultiX=Average","Skip=True","Sort=True")</f>
        <v>14.938333333333333</v>
      </c>
    </row>
    <row r="108" spans="16:21" x14ac:dyDescent="0.25">
      <c r="P108" s="10">
        <v>34663</v>
      </c>
      <c r="Q108">
        <v>1.235538</v>
      </c>
      <c r="S108" s="42">
        <f t="shared" ca="1" si="6"/>
        <v>46001</v>
      </c>
      <c r="T108" s="43">
        <f ca="1">_xll.BInterpol('Base CDI'!$H$4:$H$28,'Base CDI'!$J$4:$J$29,S108,"Cubic","Extrapolate=Linear","MultiX=Average","Skip=True","Sort=True")</f>
        <v>14.934722222222224</v>
      </c>
      <c r="U108" s="43">
        <f ca="1">_xll.BInterpol('Base CDI'!$H$4:$H$28,'Base CDI'!$I$4:$I$29,S108,"Cubic","Extrapolate=Linear","MultiX=Average","Skip=True","Sort=True")</f>
        <v>14.936527777777778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46002</v>
      </c>
      <c r="T109" s="43">
        <f ca="1">_xll.BInterpol('Base CDI'!$H$4:$H$28,'Base CDI'!$J$4:$J$29,S109,"Cubic","Extrapolate=Linear","MultiX=Average","Skip=True","Sort=True")</f>
        <v>14.932777777777778</v>
      </c>
      <c r="U109" s="43">
        <f ca="1">_xll.BInterpol('Base CDI'!$H$4:$H$28,'Base CDI'!$I$4:$I$29,S109,"Cubic","Extrapolate=Linear","MultiX=Average","Skip=True","Sort=True")</f>
        <v>14.934722222222222</v>
      </c>
    </row>
    <row r="110" spans="16:21" x14ac:dyDescent="0.25">
      <c r="P110" s="10">
        <v>34667</v>
      </c>
      <c r="Q110">
        <v>1.240518</v>
      </c>
      <c r="S110" s="42">
        <f t="shared" ca="1" si="6"/>
        <v>46003</v>
      </c>
      <c r="T110" s="43">
        <f ca="1">_xll.BInterpol('Base CDI'!$H$4:$H$28,'Base CDI'!$J$4:$J$29,S110,"Cubic","Extrapolate=Linear","MultiX=Average","Skip=True","Sort=True")</f>
        <v>14.930833333333334</v>
      </c>
      <c r="U110" s="43">
        <f ca="1">_xll.BInterpol('Base CDI'!$H$4:$H$28,'Base CDI'!$I$4:$I$29,S110,"Cubic","Extrapolate=Linear","MultiX=Average","Skip=True","Sort=True")</f>
        <v>14.932916666666666</v>
      </c>
    </row>
    <row r="111" spans="16:21" x14ac:dyDescent="0.25">
      <c r="P111" s="10">
        <v>34668</v>
      </c>
      <c r="Q111">
        <v>1.242991</v>
      </c>
      <c r="S111" s="42">
        <f t="shared" ca="1" si="6"/>
        <v>46004</v>
      </c>
      <c r="T111" s="43">
        <f ca="1">_xll.BInterpol('Base CDI'!$H$4:$H$28,'Base CDI'!$J$4:$J$29,S111,"Cubic","Extrapolate=Linear","MultiX=Average","Skip=True","Sort=True")</f>
        <v>14.92888888888889</v>
      </c>
      <c r="U111" s="43">
        <f ca="1">_xll.BInterpol('Base CDI'!$H$4:$H$28,'Base CDI'!$I$4:$I$29,S111,"Cubic","Extrapolate=Linear","MultiX=Average","Skip=True","Sort=True")</f>
        <v>14.931111111111111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46005</v>
      </c>
      <c r="T112" s="43">
        <f ca="1">_xll.BInterpol('Base CDI'!$H$4:$H$28,'Base CDI'!$J$4:$J$29,S112,"Cubic","Extrapolate=Linear","MultiX=Average","Skip=True","Sort=True")</f>
        <v>14.926944444444445</v>
      </c>
      <c r="U112" s="43">
        <f ca="1">_xll.BInterpol('Base CDI'!$H$4:$H$28,'Base CDI'!$I$4:$I$29,S112,"Cubic","Extrapolate=Linear","MultiX=Average","Skip=True","Sort=True")</f>
        <v>14.929305555555555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46006</v>
      </c>
      <c r="T113" s="43">
        <f ca="1">_xll.BInterpol('Base CDI'!$H$4:$H$28,'Base CDI'!$J$4:$J$29,S113,"Cubic","Extrapolate=Linear","MultiX=Average","Skip=True","Sort=True")</f>
        <v>14.925000000000001</v>
      </c>
      <c r="U113" s="43">
        <f ca="1">_xll.BInterpol('Base CDI'!$H$4:$H$28,'Base CDI'!$I$4:$I$29,S113,"Cubic","Extrapolate=Linear","MultiX=Average","Skip=True","Sort=True")</f>
        <v>14.9275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46007</v>
      </c>
      <c r="T114" s="43">
        <f ca="1">_xll.BInterpol('Base CDI'!$H$4:$H$28,'Base CDI'!$J$4:$J$29,S114,"Cubic","Extrapolate=Linear","MultiX=Average","Skip=True","Sort=True")</f>
        <v>14.923055555555557</v>
      </c>
      <c r="U114" s="43">
        <f ca="1">_xll.BInterpol('Base CDI'!$H$4:$H$28,'Base CDI'!$I$4:$I$29,S114,"Cubic","Extrapolate=Linear","MultiX=Average","Skip=True","Sort=True")</f>
        <v>14.925694444444444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46008</v>
      </c>
      <c r="T115" s="43">
        <f ca="1">_xll.BInterpol('Base CDI'!$H$4:$H$28,'Base CDI'!$J$4:$J$29,S115,"Cubic","Extrapolate=Linear","MultiX=Average","Skip=True","Sort=True")</f>
        <v>14.921111111111111</v>
      </c>
      <c r="U115" s="43">
        <f ca="1">_xll.BInterpol('Base CDI'!$H$4:$H$28,'Base CDI'!$I$4:$I$29,S115,"Cubic","Extrapolate=Linear","MultiX=Average","Skip=True","Sort=True")</f>
        <v>14.923888888888888</v>
      </c>
    </row>
    <row r="116" spans="16:21" x14ac:dyDescent="0.25">
      <c r="P116" s="10">
        <v>34675</v>
      </c>
      <c r="Q116">
        <v>1.254327</v>
      </c>
      <c r="S116" s="42">
        <f t="shared" ca="1" si="6"/>
        <v>46009</v>
      </c>
      <c r="T116" s="43">
        <f ca="1">_xll.BInterpol('Base CDI'!$H$4:$H$28,'Base CDI'!$J$4:$J$29,S116,"Cubic","Extrapolate=Linear","MultiX=Average","Skip=True","Sort=True")</f>
        <v>14.919166666666667</v>
      </c>
      <c r="U116" s="43">
        <f ca="1">_xll.BInterpol('Base CDI'!$H$4:$H$28,'Base CDI'!$I$4:$I$29,S116,"Cubic","Extrapolate=Linear","MultiX=Average","Skip=True","Sort=True")</f>
        <v>14.922083333333333</v>
      </c>
    </row>
    <row r="117" spans="16:21" x14ac:dyDescent="0.25">
      <c r="P117" s="10">
        <v>34676</v>
      </c>
      <c r="Q117">
        <v>1.256526</v>
      </c>
      <c r="S117" s="42">
        <f t="shared" ca="1" si="6"/>
        <v>46010</v>
      </c>
      <c r="T117" s="43">
        <f ca="1">_xll.BInterpol('Base CDI'!$H$4:$H$28,'Base CDI'!$J$4:$J$29,S117,"Cubic","Extrapolate=Linear","MultiX=Average","Skip=True","Sort=True")</f>
        <v>14.917222222222223</v>
      </c>
      <c r="U117" s="43">
        <f ca="1">_xll.BInterpol('Base CDI'!$H$4:$H$28,'Base CDI'!$I$4:$I$29,S117,"Cubic","Extrapolate=Linear","MultiX=Average","Skip=True","Sort=True")</f>
        <v>14.920277777777777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46011</v>
      </c>
      <c r="T118" s="43">
        <f ca="1">_xll.BInterpol('Base CDI'!$H$4:$H$28,'Base CDI'!$J$4:$J$29,S118,"Cubic","Extrapolate=Linear","MultiX=Average","Skip=True","Sort=True")</f>
        <v>14.915277777777778</v>
      </c>
      <c r="U118" s="43">
        <f ca="1">_xll.BInterpol('Base CDI'!$H$4:$H$28,'Base CDI'!$I$4:$I$29,S118,"Cubic","Extrapolate=Linear","MultiX=Average","Skip=True","Sort=True")</f>
        <v>14.918472222222222</v>
      </c>
    </row>
    <row r="119" spans="16:21" x14ac:dyDescent="0.25">
      <c r="P119" s="10">
        <v>34680</v>
      </c>
      <c r="Q119">
        <v>1.260928</v>
      </c>
      <c r="S119" s="42">
        <f t="shared" ca="1" si="6"/>
        <v>46012</v>
      </c>
      <c r="T119" s="43">
        <f ca="1">_xll.BInterpol('Base CDI'!$H$4:$H$28,'Base CDI'!$J$4:$J$29,S119,"Cubic","Extrapolate=Linear","MultiX=Average","Skip=True","Sort=True")</f>
        <v>14.913333333333334</v>
      </c>
      <c r="U119" s="43">
        <f ca="1">_xll.BInterpol('Base CDI'!$H$4:$H$28,'Base CDI'!$I$4:$I$29,S119,"Cubic","Extrapolate=Linear","MultiX=Average","Skip=True","Sort=True")</f>
        <v>14.916666666666666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46013</v>
      </c>
      <c r="T120" s="43">
        <f ca="1">_xll.BInterpol('Base CDI'!$H$4:$H$28,'Base CDI'!$J$4:$J$29,S120,"Cubic","Extrapolate=Linear","MultiX=Average","Skip=True","Sort=True")</f>
        <v>14.91138888888889</v>
      </c>
      <c r="U120" s="43">
        <f ca="1">_xll.BInterpol('Base CDI'!$H$4:$H$28,'Base CDI'!$I$4:$I$29,S120,"Cubic","Extrapolate=Linear","MultiX=Average","Skip=True","Sort=True")</f>
        <v>14.91486111111111</v>
      </c>
    </row>
    <row r="121" spans="16:21" x14ac:dyDescent="0.25">
      <c r="P121" s="10">
        <v>34682</v>
      </c>
      <c r="Q121">
        <v>1.265336</v>
      </c>
      <c r="S121" s="42">
        <f t="shared" ca="1" si="6"/>
        <v>46014</v>
      </c>
      <c r="T121" s="43">
        <f ca="1">_xll.BInterpol('Base CDI'!$H$4:$H$28,'Base CDI'!$J$4:$J$29,S121,"Cubic","Extrapolate=Linear","MultiX=Average","Skip=True","Sort=True")</f>
        <v>14.909444444444444</v>
      </c>
      <c r="U121" s="43">
        <f ca="1">_xll.BInterpol('Base CDI'!$H$4:$H$28,'Base CDI'!$I$4:$I$29,S121,"Cubic","Extrapolate=Linear","MultiX=Average","Skip=True","Sort=True")</f>
        <v>14.913055555555555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46015</v>
      </c>
      <c r="T122" s="43">
        <f ca="1">_xll.BInterpol('Base CDI'!$H$4:$H$28,'Base CDI'!$J$4:$J$29,S122,"Cubic","Extrapolate=Linear","MultiX=Average","Skip=True","Sort=True")</f>
        <v>14.907500000000001</v>
      </c>
      <c r="U122" s="43">
        <f ca="1">_xll.BInterpol('Base CDI'!$H$4:$H$28,'Base CDI'!$I$4:$I$29,S122,"Cubic","Extrapolate=Linear","MultiX=Average","Skip=True","Sort=True")</f>
        <v>14.911249999999999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46016</v>
      </c>
      <c r="T123" s="43">
        <f ca="1">_xll.BInterpol('Base CDI'!$H$4:$H$28,'Base CDI'!$J$4:$J$29,S123,"Cubic","Extrapolate=Linear","MultiX=Average","Skip=True","Sort=True")</f>
        <v>14.905555555555557</v>
      </c>
      <c r="U123" s="43">
        <f ca="1">_xll.BInterpol('Base CDI'!$H$4:$H$28,'Base CDI'!$I$4:$I$29,S123,"Cubic","Extrapolate=Linear","MultiX=Average","Skip=True","Sort=True")</f>
        <v>14.909444444444444</v>
      </c>
    </row>
    <row r="124" spans="16:21" x14ac:dyDescent="0.25">
      <c r="P124" s="10">
        <v>34687</v>
      </c>
      <c r="Q124">
        <v>1.271712</v>
      </c>
      <c r="S124" s="42">
        <f t="shared" ca="1" si="6"/>
        <v>46017</v>
      </c>
      <c r="T124" s="43">
        <f ca="1">_xll.BInterpol('Base CDI'!$H$4:$H$28,'Base CDI'!$J$4:$J$29,S124,"Cubic","Extrapolate=Linear","MultiX=Average","Skip=True","Sort=True")</f>
        <v>14.903611111111111</v>
      </c>
      <c r="U124" s="43">
        <f ca="1">_xll.BInterpol('Base CDI'!$H$4:$H$28,'Base CDI'!$I$4:$I$29,S124,"Cubic","Extrapolate=Linear","MultiX=Average","Skip=True","Sort=True")</f>
        <v>14.907638888888888</v>
      </c>
    </row>
    <row r="125" spans="16:21" x14ac:dyDescent="0.25">
      <c r="P125" s="10">
        <v>34688</v>
      </c>
      <c r="Q125">
        <v>1.273814</v>
      </c>
      <c r="S125" s="42">
        <f t="shared" ca="1" si="6"/>
        <v>46018</v>
      </c>
      <c r="T125" s="43">
        <f ca="1">_xll.BInterpol('Base CDI'!$H$4:$H$28,'Base CDI'!$J$4:$J$29,S125,"Cubic","Extrapolate=Linear","MultiX=Average","Skip=True","Sort=True")</f>
        <v>14.901666666666667</v>
      </c>
      <c r="U125" s="43">
        <f ca="1">_xll.BInterpol('Base CDI'!$H$4:$H$28,'Base CDI'!$I$4:$I$29,S125,"Cubic","Extrapolate=Linear","MultiX=Average","Skip=True","Sort=True")</f>
        <v>14.905833333333334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46019</v>
      </c>
      <c r="T126" s="43">
        <f ca="1">_xll.BInterpol('Base CDI'!$H$4:$H$28,'Base CDI'!$J$4:$J$29,S126,"Cubic","Extrapolate=Linear","MultiX=Average","Skip=True","Sort=True")</f>
        <v>14.899722222222223</v>
      </c>
      <c r="U126" s="43">
        <f ca="1">_xll.BInterpol('Base CDI'!$H$4:$H$28,'Base CDI'!$I$4:$I$29,S126,"Cubic","Extrapolate=Linear","MultiX=Average","Skip=True","Sort=True")</f>
        <v>14.904027777777777</v>
      </c>
    </row>
    <row r="127" spans="16:21" x14ac:dyDescent="0.25">
      <c r="P127" s="10">
        <v>34690</v>
      </c>
      <c r="Q127">
        <v>1.278043</v>
      </c>
      <c r="S127" s="42">
        <f t="shared" ca="1" si="6"/>
        <v>46020</v>
      </c>
      <c r="T127" s="43">
        <f ca="1">_xll.BInterpol('Base CDI'!$H$4:$H$28,'Base CDI'!$J$4:$J$29,S127,"Cubic","Extrapolate=Linear","MultiX=Average","Skip=True","Sort=True")</f>
        <v>14.897777777777778</v>
      </c>
      <c r="U127" s="43">
        <f ca="1">_xll.BInterpol('Base CDI'!$H$4:$H$28,'Base CDI'!$I$4:$I$29,S127,"Cubic","Extrapolate=Linear","MultiX=Average","Skip=True","Sort=True")</f>
        <v>14.902222222222221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46021</v>
      </c>
      <c r="T128" s="43">
        <f ca="1">_xll.BInterpol('Base CDI'!$H$4:$H$28,'Base CDI'!$J$4:$J$29,S128,"Cubic","Extrapolate=Linear","MultiX=Average","Skip=True","Sort=True")</f>
        <v>14.895833333333334</v>
      </c>
      <c r="U128" s="43">
        <f ca="1">_xll.BInterpol('Base CDI'!$H$4:$H$28,'Base CDI'!$I$4:$I$29,S128,"Cubic","Extrapolate=Linear","MultiX=Average","Skip=True","Sort=True")</f>
        <v>14.900416666666667</v>
      </c>
    </row>
    <row r="129" spans="16:21" x14ac:dyDescent="0.25">
      <c r="P129" s="10">
        <v>34694</v>
      </c>
      <c r="Q129">
        <v>1.282311</v>
      </c>
      <c r="S129" s="42">
        <f t="shared" ca="1" si="6"/>
        <v>46022</v>
      </c>
      <c r="T129" s="43">
        <f ca="1">_xll.BInterpol('Base CDI'!$H$4:$H$28,'Base CDI'!$J$4:$J$29,S129,"Cubic","Extrapolate=Linear","MultiX=Average","Skip=True","Sort=True")</f>
        <v>14.89388888888889</v>
      </c>
      <c r="U129" s="43">
        <f ca="1">_xll.BInterpol('Base CDI'!$H$4:$H$28,'Base CDI'!$I$4:$I$29,S129,"Cubic","Extrapolate=Linear","MultiX=Average","Skip=True","Sort=True")</f>
        <v>14.89861111111111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46023</v>
      </c>
      <c r="T130" s="43">
        <f ca="1">_xll.BInterpol('Base CDI'!$H$4:$H$28,'Base CDI'!$J$4:$J$29,S130,"Cubic","Extrapolate=Linear","MultiX=Average","Skip=True","Sort=True")</f>
        <v>14.891944444444444</v>
      </c>
      <c r="U130" s="43">
        <f ca="1">_xll.BInterpol('Base CDI'!$H$4:$H$28,'Base CDI'!$I$4:$I$29,S130,"Cubic","Extrapolate=Linear","MultiX=Average","Skip=True","Sort=True")</f>
        <v>14.896805555555556</v>
      </c>
    </row>
    <row r="131" spans="16:21" x14ac:dyDescent="0.25">
      <c r="P131" s="10">
        <v>34696</v>
      </c>
      <c r="Q131">
        <v>1.286627</v>
      </c>
      <c r="S131" s="42">
        <f t="shared" ca="1" si="6"/>
        <v>46024</v>
      </c>
      <c r="T131" s="43">
        <f ca="1">_xll.BInterpol('Base CDI'!$H$4:$H$28,'Base CDI'!$J$4:$J$29,S131,"Cubic","Extrapolate=Linear","MultiX=Average","Skip=True","Sort=True")</f>
        <v>14.89</v>
      </c>
      <c r="U131" s="43">
        <f ca="1">_xll.BInterpol('Base CDI'!$H$4:$H$28,'Base CDI'!$I$4:$I$29,S131,"Cubic","Extrapolate=Linear","MultiX=Average","Skip=True","Sort=True")</f>
        <v>14.895</v>
      </c>
    </row>
    <row r="132" spans="16:21" x14ac:dyDescent="0.25">
      <c r="P132" s="10">
        <v>34697</v>
      </c>
      <c r="Q132">
        <v>1.288789</v>
      </c>
      <c r="S132" s="42">
        <f t="shared" ca="1" si="6"/>
        <v>46025</v>
      </c>
      <c r="T132" s="43">
        <f ca="1">_xll.BInterpol('Base CDI'!$H$4:$H$28,'Base CDI'!$J$4:$J$29,S132,"Cubic","Extrapolate=Linear","MultiX=Average","Skip=True","Sort=True")</f>
        <v>14.888433485877744</v>
      </c>
      <c r="U132" s="43">
        <f ca="1">_xll.BInterpol('Base CDI'!$H$4:$H$28,'Base CDI'!$I$4:$I$29,S132,"Cubic","Extrapolate=Linear","MultiX=Average","Skip=True","Sort=True")</f>
        <v>14.893580361658532</v>
      </c>
    </row>
    <row r="133" spans="16:21" x14ac:dyDescent="0.25">
      <c r="P133" s="10">
        <v>34698</v>
      </c>
      <c r="Q133">
        <v>1.290915</v>
      </c>
      <c r="S133" s="42">
        <f t="shared" ca="1" si="6"/>
        <v>46026</v>
      </c>
      <c r="T133" s="43">
        <f ca="1">_xll.BInterpol('Base CDI'!$H$4:$H$28,'Base CDI'!$J$4:$J$29,S133,"Cubic","Extrapolate=Linear","MultiX=Average","Skip=True","Sort=True")</f>
        <v>14.886866901766231</v>
      </c>
      <c r="U133" s="43">
        <f ca="1">_xll.BInterpol('Base CDI'!$H$4:$H$28,'Base CDI'!$I$4:$I$29,S133,"Cubic","Extrapolate=Linear","MultiX=Average","Skip=True","Sort=True")</f>
        <v>14.892160651848709</v>
      </c>
    </row>
    <row r="134" spans="16:21" x14ac:dyDescent="0.25">
      <c r="P134" s="10">
        <v>34701</v>
      </c>
      <c r="Q134">
        <v>1.293045</v>
      </c>
      <c r="S134" s="42">
        <f t="shared" ca="1" si="6"/>
        <v>46027</v>
      </c>
      <c r="T134" s="43">
        <f ca="1">_xll.BInterpol('Base CDI'!$H$4:$H$28,'Base CDI'!$J$4:$J$29,S134,"Cubic","Extrapolate=Linear","MultiX=Average","Skip=True","Sort=True")</f>
        <v>14.885300177676204</v>
      </c>
      <c r="U134" s="43">
        <f ca="1">_xll.BInterpol('Base CDI'!$H$4:$H$28,'Base CDI'!$I$4:$I$29,S134,"Cubic","Extrapolate=Linear","MultiX=Average","Skip=True","Sort=True")</f>
        <v>14.890740799102172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46028</v>
      </c>
      <c r="T135" s="43">
        <f ca="1">_xll.BInterpol('Base CDI'!$H$4:$H$28,'Base CDI'!$J$4:$J$29,S135,"Cubic","Extrapolate=Linear","MultiX=Average","Skip=True","Sort=True")</f>
        <v>14.883733243618407</v>
      </c>
      <c r="U135" s="43">
        <f ca="1">_xll.BInterpol('Base CDI'!$H$4:$H$28,'Base CDI'!$I$4:$I$29,S135,"Cubic","Extrapolate=Linear","MultiX=Average","Skip=True","Sort=True")</f>
        <v>14.889320731950564</v>
      </c>
    </row>
    <row r="136" spans="16:21" x14ac:dyDescent="0.25">
      <c r="P136" s="10">
        <v>34703</v>
      </c>
      <c r="Q136">
        <v>1.297169</v>
      </c>
      <c r="S136" s="42">
        <f t="shared" ca="1" si="6"/>
        <v>46029</v>
      </c>
      <c r="T136" s="43">
        <f ca="1">_xll.BInterpol('Base CDI'!$H$4:$H$28,'Base CDI'!$J$4:$J$29,S136,"Cubic","Extrapolate=Linear","MultiX=Average","Skip=True","Sort=True")</f>
        <v>14.882166029603582</v>
      </c>
      <c r="U136" s="43">
        <f ca="1">_xll.BInterpol('Base CDI'!$H$4:$H$28,'Base CDI'!$I$4:$I$29,S136,"Cubic","Extrapolate=Linear","MultiX=Average","Skip=True","Sort=True")</f>
        <v>14.887900378925531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46030</v>
      </c>
      <c r="T137" s="43">
        <f ca="1">_xll.BInterpol('Base CDI'!$H$4:$H$28,'Base CDI'!$J$4:$J$29,S137,"Cubic","Extrapolate=Linear","MultiX=Average","Skip=True","Sort=True")</f>
        <v>14.880598465642473</v>
      </c>
      <c r="U137" s="43">
        <f ca="1">_xll.BInterpol('Base CDI'!$H$4:$H$28,'Base CDI'!$I$4:$I$29,S137,"Cubic","Extrapolate=Linear","MultiX=Average","Skip=True","Sort=True")</f>
        <v>14.886479668558716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46031</v>
      </c>
      <c r="T138" s="43">
        <f ca="1">_xll.BInterpol('Base CDI'!$H$4:$H$28,'Base CDI'!$J$4:$J$29,S138,"Cubic","Extrapolate=Linear","MultiX=Average","Skip=True","Sort=True")</f>
        <v>14.879030481745822</v>
      </c>
      <c r="U138" s="43">
        <f ca="1">_xll.BInterpol('Base CDI'!$H$4:$H$28,'Base CDI'!$I$4:$I$29,S138,"Cubic","Extrapolate=Linear","MultiX=Average","Skip=True","Sort=True")</f>
        <v>14.885058529381761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46032</v>
      </c>
      <c r="T139" s="43">
        <f ca="1">_xll.BInterpol('Base CDI'!$H$4:$H$28,'Base CDI'!$J$4:$J$29,S139,"Cubic","Extrapolate=Linear","MultiX=Average","Skip=True","Sort=True")</f>
        <v>14.877462007924374</v>
      </c>
      <c r="U139" s="43">
        <f ca="1">_xll.BInterpol('Base CDI'!$H$4:$H$28,'Base CDI'!$I$4:$I$29,S139,"Cubic","Extrapolate=Linear","MultiX=Average","Skip=True","Sort=True")</f>
        <v>14.88363688992631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46033</v>
      </c>
      <c r="T140" s="43">
        <f ca="1">_xll.BInterpol('Base CDI'!$H$4:$H$28,'Base CDI'!$J$4:$J$29,S140,"Cubic","Extrapolate=Linear","MultiX=Average","Skip=True","Sort=True")</f>
        <v>14.87589297418887</v>
      </c>
      <c r="U140" s="43">
        <f ca="1">_xll.BInterpol('Base CDI'!$H$4:$H$28,'Base CDI'!$I$4:$I$29,S140,"Cubic","Extrapolate=Linear","MultiX=Average","Skip=True","Sort=True")</f>
        <v>14.882214678724004</v>
      </c>
    </row>
    <row r="141" spans="16:21" x14ac:dyDescent="0.25">
      <c r="P141" s="10">
        <v>34710</v>
      </c>
      <c r="Q141">
        <v>1.307401</v>
      </c>
      <c r="S141" s="42">
        <f t="shared" ca="1" si="7"/>
        <v>46034</v>
      </c>
      <c r="T141" s="43">
        <f ca="1">_xll.BInterpol('Base CDI'!$H$4:$H$28,'Base CDI'!$J$4:$J$29,S141,"Cubic","Extrapolate=Linear","MultiX=Average","Skip=True","Sort=True")</f>
        <v>14.874323310550055</v>
      </c>
      <c r="U141" s="43">
        <f ca="1">_xll.BInterpol('Base CDI'!$H$4:$H$28,'Base CDI'!$I$4:$I$29,S141,"Cubic","Extrapolate=Linear","MultiX=Average","Skip=True","Sort=True")</f>
        <v>14.880791824306492</v>
      </c>
    </row>
    <row r="142" spans="16:21" x14ac:dyDescent="0.25">
      <c r="P142" s="10">
        <v>34711</v>
      </c>
      <c r="Q142">
        <v>1.309388</v>
      </c>
      <c r="S142" s="42">
        <f t="shared" ca="1" si="7"/>
        <v>46035</v>
      </c>
      <c r="T142" s="43">
        <f ca="1">_xll.BInterpol('Base CDI'!$H$4:$H$28,'Base CDI'!$J$4:$J$29,S142,"Cubic","Extrapolate=Linear","MultiX=Average","Skip=True","Sort=True")</f>
        <v>14.872752947018672</v>
      </c>
      <c r="U142" s="43">
        <f ca="1">_xll.BInterpol('Base CDI'!$H$4:$H$28,'Base CDI'!$I$4:$I$29,S142,"Cubic","Extrapolate=Linear","MultiX=Average","Skip=True","Sort=True")</f>
        <v>14.879368255205414</v>
      </c>
    </row>
    <row r="143" spans="16:21" x14ac:dyDescent="0.25">
      <c r="P143" s="10">
        <v>34712</v>
      </c>
      <c r="Q143">
        <v>1.311396</v>
      </c>
      <c r="S143" s="42">
        <f t="shared" ca="1" si="7"/>
        <v>46036</v>
      </c>
      <c r="T143" s="43">
        <f ca="1">_xll.BInterpol('Base CDI'!$H$4:$H$28,'Base CDI'!$J$4:$J$29,S143,"Cubic","Extrapolate=Linear","MultiX=Average","Skip=True","Sort=True")</f>
        <v>14.871181813605462</v>
      </c>
      <c r="U143" s="43">
        <f ca="1">_xll.BInterpol('Base CDI'!$H$4:$H$28,'Base CDI'!$I$4:$I$29,S143,"Cubic","Extrapolate=Linear","MultiX=Average","Skip=True","Sort=True")</f>
        <v>14.877943899952411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46037</v>
      </c>
      <c r="T144" s="43">
        <f ca="1">_xll.BInterpol('Base CDI'!$H$4:$H$28,'Base CDI'!$J$4:$J$29,S144,"Cubic","Extrapolate=Linear","MultiX=Average","Skip=True","Sort=True")</f>
        <v>14.86960984032117</v>
      </c>
      <c r="U144" s="43">
        <f ca="1">_xll.BInterpol('Base CDI'!$H$4:$H$28,'Base CDI'!$I$4:$I$29,S144,"Cubic","Extrapolate=Linear","MultiX=Average","Skip=True","Sort=True")</f>
        <v>14.876518687079132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46038</v>
      </c>
      <c r="T145" s="43">
        <f ca="1">_xll.BInterpol('Base CDI'!$H$4:$H$28,'Base CDI'!$J$4:$J$29,S145,"Cubic","Extrapolate=Linear","MultiX=Average","Skip=True","Sort=True")</f>
        <v>14.868036957176539</v>
      </c>
      <c r="U145" s="43">
        <f ca="1">_xll.BInterpol('Base CDI'!$H$4:$H$28,'Base CDI'!$I$4:$I$29,S145,"Cubic","Extrapolate=Linear","MultiX=Average","Skip=True","Sort=True")</f>
        <v>14.875092545117218</v>
      </c>
    </row>
    <row r="146" spans="16:21" x14ac:dyDescent="0.25">
      <c r="P146" s="10">
        <v>34717</v>
      </c>
      <c r="Q146">
        <v>1.317464</v>
      </c>
      <c r="S146" s="42">
        <f t="shared" ca="1" si="7"/>
        <v>46039</v>
      </c>
      <c r="T146" s="43">
        <f ca="1">_xll.BInterpol('Base CDI'!$H$4:$H$28,'Base CDI'!$J$4:$J$29,S146,"Cubic","Extrapolate=Linear","MultiX=Average","Skip=True","Sort=True")</f>
        <v>14.866463094182313</v>
      </c>
      <c r="U146" s="43">
        <f ca="1">_xll.BInterpol('Base CDI'!$H$4:$H$28,'Base CDI'!$I$4:$I$29,S146,"Cubic","Extrapolate=Linear","MultiX=Average","Skip=True","Sort=True")</f>
        <v>14.873665402598309</v>
      </c>
    </row>
    <row r="147" spans="16:21" x14ac:dyDescent="0.25">
      <c r="P147" s="10">
        <v>34718</v>
      </c>
      <c r="Q147">
        <v>1.319493</v>
      </c>
      <c r="S147" s="42">
        <f t="shared" ca="1" si="7"/>
        <v>46040</v>
      </c>
      <c r="T147" s="43">
        <f ca="1">_xll.BInterpol('Base CDI'!$H$4:$H$28,'Base CDI'!$J$4:$J$29,S147,"Cubic","Extrapolate=Linear","MultiX=Average","Skip=True","Sort=True")</f>
        <v>14.864888181349233</v>
      </c>
      <c r="U147" s="43">
        <f ca="1">_xll.BInterpol('Base CDI'!$H$4:$H$28,'Base CDI'!$I$4:$I$29,S147,"Cubic","Extrapolate=Linear","MultiX=Average","Skip=True","Sort=True")</f>
        <v>14.872237188054054</v>
      </c>
    </row>
    <row r="148" spans="16:21" x14ac:dyDescent="0.25">
      <c r="P148" s="10">
        <v>34719</v>
      </c>
      <c r="Q148">
        <v>1.321534</v>
      </c>
      <c r="S148" s="42">
        <f t="shared" ca="1" si="7"/>
        <v>46041</v>
      </c>
      <c r="T148" s="43">
        <f ca="1">_xll.BInterpol('Base CDI'!$H$4:$H$28,'Base CDI'!$J$4:$J$29,S148,"Cubic","Extrapolate=Linear","MultiX=Average","Skip=True","Sort=True")</f>
        <v>14.863312148688042</v>
      </c>
      <c r="U148" s="43">
        <f ca="1">_xll.BInterpol('Base CDI'!$H$4:$H$28,'Base CDI'!$I$4:$I$29,S148,"Cubic","Extrapolate=Linear","MultiX=Average","Skip=True","Sort=True")</f>
        <v>14.870807830016092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46042</v>
      </c>
      <c r="T149" s="43">
        <f ca="1">_xll.BInterpol('Base CDI'!$H$4:$H$28,'Base CDI'!$J$4:$J$29,S149,"Cubic","Extrapolate=Linear","MultiX=Average","Skip=True","Sort=True")</f>
        <v>14.861734926209486</v>
      </c>
      <c r="U149" s="43">
        <f ca="1">_xll.BInterpol('Base CDI'!$H$4:$H$28,'Base CDI'!$I$4:$I$29,S149,"Cubic","Extrapolate=Linear","MultiX=Average","Skip=True","Sort=True")</f>
        <v>14.869377257016071</v>
      </c>
    </row>
    <row r="150" spans="16:21" x14ac:dyDescent="0.25">
      <c r="P150" s="10">
        <v>34723</v>
      </c>
      <c r="Q150">
        <v>1.32559</v>
      </c>
      <c r="S150" s="42">
        <f t="shared" ca="1" si="7"/>
        <v>46043</v>
      </c>
      <c r="T150" s="43">
        <f ca="1">_xll.BInterpol('Base CDI'!$H$4:$H$28,'Base CDI'!$J$4:$J$29,S150,"Cubic","Extrapolate=Linear","MultiX=Average","Skip=True","Sort=True")</f>
        <v>14.860156443924305</v>
      </c>
      <c r="U150" s="43">
        <f ca="1">_xll.BInterpol('Base CDI'!$H$4:$H$28,'Base CDI'!$I$4:$I$29,S150,"Cubic","Extrapolate=Linear","MultiX=Average","Skip=True","Sort=True")</f>
        <v>14.867945397585629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46044</v>
      </c>
      <c r="T151" s="43">
        <f ca="1">_xll.BInterpol('Base CDI'!$H$4:$H$28,'Base CDI'!$J$4:$J$29,S151,"Cubic","Extrapolate=Linear","MultiX=Average","Skip=True","Sort=True")</f>
        <v>14.858576631843246</v>
      </c>
      <c r="U151" s="43">
        <f ca="1">_xll.BInterpol('Base CDI'!$H$4:$H$28,'Base CDI'!$I$4:$I$29,S151,"Cubic","Extrapolate=Linear","MultiX=Average","Skip=True","Sort=True")</f>
        <v>14.866512180256414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46045</v>
      </c>
      <c r="T152" s="43">
        <f ca="1">_xll.BInterpol('Base CDI'!$H$4:$H$28,'Base CDI'!$J$4:$J$29,S152,"Cubic","Extrapolate=Linear","MultiX=Average","Skip=True","Sort=True")</f>
        <v>14.856995419977048</v>
      </c>
      <c r="U152" s="43">
        <f ca="1">_xll.BInterpol('Base CDI'!$H$4:$H$28,'Base CDI'!$I$4:$I$29,S152,"Cubic","Extrapolate=Linear","MultiX=Average","Skip=True","Sort=True")</f>
        <v>14.865077533560067</v>
      </c>
    </row>
    <row r="153" spans="16:21" x14ac:dyDescent="0.25">
      <c r="P153" s="10">
        <v>34726</v>
      </c>
      <c r="Q153">
        <v>1.331599</v>
      </c>
      <c r="S153" s="42">
        <f t="shared" ca="1" si="7"/>
        <v>46046</v>
      </c>
      <c r="T153" s="43">
        <f ca="1">_xll.BInterpol('Base CDI'!$H$4:$H$28,'Base CDI'!$J$4:$J$29,S153,"Cubic","Extrapolate=Linear","MultiX=Average","Skip=True","Sort=True")</f>
        <v>14.855412738336456</v>
      </c>
      <c r="U153" s="43">
        <f ca="1">_xll.BInterpol('Base CDI'!$H$4:$H$28,'Base CDI'!$I$4:$I$29,S153,"Cubic","Extrapolate=Linear","MultiX=Average","Skip=True","Sort=True")</f>
        <v>14.863641386028231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46047</v>
      </c>
      <c r="T154" s="43">
        <f ca="1">_xll.BInterpol('Base CDI'!$H$4:$H$28,'Base CDI'!$J$4:$J$29,S154,"Cubic","Extrapolate=Linear","MultiX=Average","Skip=True","Sort=True")</f>
        <v>14.853828516932213</v>
      </c>
      <c r="U154" s="43">
        <f ca="1">_xll.BInterpol('Base CDI'!$H$4:$H$28,'Base CDI'!$I$4:$I$29,S154,"Cubic","Extrapolate=Linear","MultiX=Average","Skip=True","Sort=True")</f>
        <v>14.862203666192551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46048</v>
      </c>
      <c r="T155" s="43">
        <f ca="1">_xll.BInterpol('Base CDI'!$H$4:$H$28,'Base CDI'!$J$4:$J$29,S155,"Cubic","Extrapolate=Linear","MultiX=Average","Skip=True","Sort=True")</f>
        <v>14.852242685775062</v>
      </c>
      <c r="U155" s="43">
        <f ca="1">_xll.BInterpol('Base CDI'!$H$4:$H$28,'Base CDI'!$I$4:$I$29,S155,"Cubic","Extrapolate=Linear","MultiX=Average","Skip=True","Sort=True")</f>
        <v>14.86076430258467</v>
      </c>
    </row>
    <row r="156" spans="16:21" x14ac:dyDescent="0.25">
      <c r="P156" s="10">
        <v>34731</v>
      </c>
      <c r="Q156">
        <v>1.337979</v>
      </c>
      <c r="S156" s="42">
        <f t="shared" ca="1" si="7"/>
        <v>46049</v>
      </c>
      <c r="T156" s="43">
        <f ca="1">_xll.BInterpol('Base CDI'!$H$4:$H$28,'Base CDI'!$J$4:$J$29,S156,"Cubic","Extrapolate=Linear","MultiX=Average","Skip=True","Sort=True")</f>
        <v>14.850655174875747</v>
      </c>
      <c r="U156" s="43">
        <f ca="1">_xll.BInterpol('Base CDI'!$H$4:$H$28,'Base CDI'!$I$4:$I$29,S156,"Cubic","Extrapolate=Linear","MultiX=Average","Skip=True","Sort=True")</f>
        <v>14.859323223736233</v>
      </c>
    </row>
    <row r="157" spans="16:21" x14ac:dyDescent="0.25">
      <c r="P157" s="10">
        <v>34732</v>
      </c>
      <c r="Q157">
        <v>1.34036</v>
      </c>
      <c r="S157" s="42">
        <f t="shared" ca="1" si="7"/>
        <v>46050</v>
      </c>
      <c r="T157" s="43">
        <f ca="1">_xll.BInterpol('Base CDI'!$H$4:$H$28,'Base CDI'!$J$4:$J$29,S157,"Cubic","Extrapolate=Linear","MultiX=Average","Skip=True","Sort=True")</f>
        <v>14.84906591424501</v>
      </c>
      <c r="U157" s="43">
        <f ca="1">_xll.BInterpol('Base CDI'!$H$4:$H$28,'Base CDI'!$I$4:$I$29,S157,"Cubic","Extrapolate=Linear","MultiX=Average","Skip=True","Sort=True")</f>
        <v>14.85788035817888</v>
      </c>
    </row>
    <row r="158" spans="16:21" x14ac:dyDescent="0.25">
      <c r="P158" s="10">
        <v>34733</v>
      </c>
      <c r="Q158">
        <v>1.342746</v>
      </c>
      <c r="S158" s="42">
        <f t="shared" ca="1" si="7"/>
        <v>46051</v>
      </c>
      <c r="T158" s="43">
        <f ca="1">_xll.BInterpol('Base CDI'!$H$4:$H$28,'Base CDI'!$J$4:$J$29,S158,"Cubic","Extrapolate=Linear","MultiX=Average","Skip=True","Sort=True")</f>
        <v>14.847474833893594</v>
      </c>
      <c r="U158" s="43">
        <f ca="1">_xll.BInterpol('Base CDI'!$H$4:$H$28,'Base CDI'!$I$4:$I$29,S158,"Cubic","Extrapolate=Linear","MultiX=Average","Skip=True","Sort=True")</f>
        <v>14.856435634444257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46052</v>
      </c>
      <c r="T159" s="43">
        <f ca="1">_xll.BInterpol('Base CDI'!$H$4:$H$28,'Base CDI'!$J$4:$J$29,S159,"Cubic","Extrapolate=Linear","MultiX=Average","Skip=True","Sort=True")</f>
        <v>14.845881863832243</v>
      </c>
      <c r="U159" s="43">
        <f ca="1">_xll.BInterpol('Base CDI'!$H$4:$H$28,'Base CDI'!$I$4:$I$29,S159,"Cubic","Extrapolate=Linear","MultiX=Average","Skip=True","Sort=True")</f>
        <v>14.854988981064004</v>
      </c>
    </row>
    <row r="160" spans="16:21" x14ac:dyDescent="0.25">
      <c r="P160" s="10">
        <v>34737</v>
      </c>
      <c r="Q160">
        <v>1.347548</v>
      </c>
      <c r="S160" s="42">
        <f t="shared" ca="1" si="7"/>
        <v>46053</v>
      </c>
      <c r="T160" s="43">
        <f ca="1">_xll.BInterpol('Base CDI'!$H$4:$H$28,'Base CDI'!$J$4:$J$29,S160,"Cubic","Extrapolate=Linear","MultiX=Average","Skip=True","Sort=True")</f>
        <v>14.8442869340717</v>
      </c>
      <c r="U160" s="43">
        <f ca="1">_xll.BInterpol('Base CDI'!$H$4:$H$28,'Base CDI'!$I$4:$I$29,S160,"Cubic","Extrapolate=Linear","MultiX=Average","Skip=True","Sort=True")</f>
        <v>14.853540326569769</v>
      </c>
    </row>
    <row r="161" spans="16:21" x14ac:dyDescent="0.25">
      <c r="P161" s="10">
        <v>34738</v>
      </c>
      <c r="Q161">
        <v>1.349961</v>
      </c>
      <c r="S161" s="42">
        <f t="shared" ca="1" si="7"/>
        <v>46054</v>
      </c>
      <c r="T161" s="43">
        <f ca="1">_xll.BInterpol('Base CDI'!$H$4:$H$28,'Base CDI'!$J$4:$J$29,S161,"Cubic","Extrapolate=Linear","MultiX=Average","Skip=True","Sort=True")</f>
        <v>14.84268997462271</v>
      </c>
      <c r="U161" s="43">
        <f ca="1">_xll.BInterpol('Base CDI'!$H$4:$H$28,'Base CDI'!$I$4:$I$29,S161,"Cubic","Extrapolate=Linear","MultiX=Average","Skip=True","Sort=True")</f>
        <v>14.852089599493194</v>
      </c>
    </row>
    <row r="162" spans="16:21" x14ac:dyDescent="0.25">
      <c r="P162" s="10">
        <v>34739</v>
      </c>
      <c r="Q162">
        <v>1.352373</v>
      </c>
      <c r="S162" s="42">
        <f t="shared" ca="1" si="7"/>
        <v>46055</v>
      </c>
      <c r="T162" s="43">
        <f ca="1">_xll.BInterpol('Base CDI'!$H$4:$H$28,'Base CDI'!$J$4:$J$29,S162,"Cubic","Extrapolate=Linear","MultiX=Average","Skip=True","Sort=True")</f>
        <v>14.841090915496011</v>
      </c>
      <c r="U162" s="43">
        <f ca="1">_xll.BInterpol('Base CDI'!$H$4:$H$28,'Base CDI'!$I$4:$I$29,S162,"Cubic","Extrapolate=Linear","MultiX=Average","Skip=True","Sort=True")</f>
        <v>14.850636728365922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46056</v>
      </c>
      <c r="T163" s="43">
        <f ca="1">_xll.BInterpol('Base CDI'!$H$4:$H$28,'Base CDI'!$J$4:$J$29,S163,"Cubic","Extrapolate=Linear","MultiX=Average","Skip=True","Sort=True")</f>
        <v>14.83948968670235</v>
      </c>
      <c r="U163" s="43">
        <f ca="1">_xll.BInterpol('Base CDI'!$H$4:$H$28,'Base CDI'!$I$4:$I$29,S163,"Cubic","Extrapolate=Linear","MultiX=Average","Skip=True","Sort=True")</f>
        <v>14.849181641719595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46057</v>
      </c>
      <c r="T164" s="43">
        <f ca="1">_xll.BInterpol('Base CDI'!$H$4:$H$28,'Base CDI'!$J$4:$J$29,S164,"Cubic","Extrapolate=Linear","MultiX=Average","Skip=True","Sort=True")</f>
        <v>14.83788621825247</v>
      </c>
      <c r="U164" s="43">
        <f ca="1">_xll.BInterpol('Base CDI'!$H$4:$H$28,'Base CDI'!$I$4:$I$29,S164,"Cubic","Extrapolate=Linear","MultiX=Average","Skip=True","Sort=True")</f>
        <v>14.847724268085859</v>
      </c>
    </row>
    <row r="165" spans="16:21" x14ac:dyDescent="0.25">
      <c r="P165" s="10">
        <v>34744</v>
      </c>
      <c r="Q165">
        <v>1.359666</v>
      </c>
      <c r="S165" s="42">
        <f t="shared" ca="1" si="7"/>
        <v>46058</v>
      </c>
      <c r="T165" s="43">
        <f ca="1">_xll.BInterpol('Base CDI'!$H$4:$H$28,'Base CDI'!$J$4:$J$29,S165,"Cubic","Extrapolate=Linear","MultiX=Average","Skip=True","Sort=True")</f>
        <v>14.836280440157113</v>
      </c>
      <c r="U165" s="43">
        <f ca="1">_xll.BInterpol('Base CDI'!$H$4:$H$28,'Base CDI'!$I$4:$I$29,S165,"Cubic","Extrapolate=Linear","MultiX=Average","Skip=True","Sort=True")</f>
        <v>14.846264535996355</v>
      </c>
    </row>
    <row r="166" spans="16:21" x14ac:dyDescent="0.25">
      <c r="P166" s="10">
        <v>34745</v>
      </c>
      <c r="Q166">
        <v>1.362109</v>
      </c>
      <c r="S166" s="42">
        <f t="shared" ca="1" si="7"/>
        <v>46059</v>
      </c>
      <c r="T166" s="43">
        <f ca="1">_xll.BInterpol('Base CDI'!$H$4:$H$28,'Base CDI'!$J$4:$J$29,S166,"Cubic","Extrapolate=Linear","MultiX=Average","Skip=True","Sort=True")</f>
        <v>14.834672282427023</v>
      </c>
      <c r="U166" s="43">
        <f ca="1">_xll.BInterpol('Base CDI'!$H$4:$H$28,'Base CDI'!$I$4:$I$29,S166,"Cubic","Extrapolate=Linear","MultiX=Average","Skip=True","Sort=True")</f>
        <v>14.844802373982729</v>
      </c>
    </row>
    <row r="167" spans="16:21" x14ac:dyDescent="0.25">
      <c r="P167" s="10">
        <v>34746</v>
      </c>
      <c r="Q167">
        <v>1.364552</v>
      </c>
      <c r="S167" s="42">
        <f t="shared" ca="1" si="7"/>
        <v>46060</v>
      </c>
      <c r="T167" s="43">
        <f ca="1">_xll.BInterpol('Base CDI'!$H$4:$H$28,'Base CDI'!$J$4:$J$29,S167,"Cubic","Extrapolate=Linear","MultiX=Average","Skip=True","Sort=True")</f>
        <v>14.833061675072942</v>
      </c>
      <c r="U167" s="43">
        <f ca="1">_xll.BInterpol('Base CDI'!$H$4:$H$28,'Base CDI'!$I$4:$I$29,S167,"Cubic","Extrapolate=Linear","MultiX=Average","Skip=True","Sort=True")</f>
        <v>14.843337710576622</v>
      </c>
    </row>
    <row r="168" spans="16:21" x14ac:dyDescent="0.25">
      <c r="P168" s="10">
        <v>34747</v>
      </c>
      <c r="Q168">
        <v>1.367008</v>
      </c>
      <c r="S168" s="42">
        <f t="shared" ca="1" si="7"/>
        <v>46061</v>
      </c>
      <c r="T168" s="43">
        <f ca="1">_xll.BInterpol('Base CDI'!$H$4:$H$28,'Base CDI'!$J$4:$J$29,S168,"Cubic","Extrapolate=Linear","MultiX=Average","Skip=True","Sort=True")</f>
        <v>14.831448548105614</v>
      </c>
      <c r="U168" s="43">
        <f ca="1">_xll.BInterpol('Base CDI'!$H$4:$H$28,'Base CDI'!$I$4:$I$29,S168,"Cubic","Extrapolate=Linear","MultiX=Average","Skip=True","Sort=True")</f>
        <v>14.841870474309678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46062</v>
      </c>
      <c r="T169" s="43">
        <f ca="1">_xll.BInterpol('Base CDI'!$H$4:$H$28,'Base CDI'!$J$4:$J$29,S169,"Cubic","Extrapolate=Linear","MultiX=Average","Skip=True","Sort=True")</f>
        <v>14.829832831535784</v>
      </c>
      <c r="U169" s="43">
        <f ca="1">_xll.BInterpol('Base CDI'!$H$4:$H$28,'Base CDI'!$I$4:$I$29,S169,"Cubic","Extrapolate=Linear","MultiX=Average","Skip=True","Sort=True")</f>
        <v>14.840400593713541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46063</v>
      </c>
      <c r="T170" s="43">
        <f ca="1">_xll.BInterpol('Base CDI'!$H$4:$H$28,'Base CDI'!$J$4:$J$29,S170,"Cubic","Extrapolate=Linear","MultiX=Average","Skip=True","Sort=True")</f>
        <v>14.828214455374191</v>
      </c>
      <c r="U170" s="43">
        <f ca="1">_xll.BInterpol('Base CDI'!$H$4:$H$28,'Base CDI'!$I$4:$I$29,S170,"Cubic","Extrapolate=Linear","MultiX=Average","Skip=True","Sort=True")</f>
        <v>14.838927997319855</v>
      </c>
    </row>
    <row r="171" spans="16:21" x14ac:dyDescent="0.25">
      <c r="P171" s="10">
        <v>34752</v>
      </c>
      <c r="Q171">
        <v>1.374403</v>
      </c>
      <c r="S171" s="42">
        <f t="shared" ca="1" si="7"/>
        <v>46064</v>
      </c>
      <c r="T171" s="43">
        <f ca="1">_xll.BInterpol('Base CDI'!$H$4:$H$28,'Base CDI'!$J$4:$J$29,S171,"Cubic","Extrapolate=Linear","MultiX=Average","Skip=True","Sort=True")</f>
        <v>14.826593349631581</v>
      </c>
      <c r="U171" s="43">
        <f ca="1">_xll.BInterpol('Base CDI'!$H$4:$H$28,'Base CDI'!$I$4:$I$29,S171,"Cubic","Extrapolate=Linear","MultiX=Average","Skip=True","Sort=True")</f>
        <v>14.837452613660263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46065</v>
      </c>
      <c r="T172" s="43">
        <f ca="1">_xll.BInterpol('Base CDI'!$H$4:$H$28,'Base CDI'!$J$4:$J$29,S172,"Cubic","Extrapolate=Linear","MultiX=Average","Skip=True","Sort=True")</f>
        <v>14.824969444318697</v>
      </c>
      <c r="U172" s="43">
        <f ca="1">_xll.BInterpol('Base CDI'!$H$4:$H$28,'Base CDI'!$I$4:$I$29,S172,"Cubic","Extrapolate=Linear","MultiX=Average","Skip=True","Sort=True")</f>
        <v>14.835974371266408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46066</v>
      </c>
      <c r="T173" s="43">
        <f ca="1">_xll.BInterpol('Base CDI'!$H$4:$H$28,'Base CDI'!$J$4:$J$29,S173,"Cubic","Extrapolate=Linear","MultiX=Average","Skip=True","Sort=True")</f>
        <v>14.82334266944628</v>
      </c>
      <c r="U173" s="43">
        <f ca="1">_xll.BInterpol('Base CDI'!$H$4:$H$28,'Base CDI'!$I$4:$I$29,S173,"Cubic","Extrapolate=Linear","MultiX=Average","Skip=True","Sort=True")</f>
        <v>14.834493198669934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46067</v>
      </c>
      <c r="T174" s="43">
        <f ca="1">_xll.BInterpol('Base CDI'!$H$4:$H$28,'Base CDI'!$J$4:$J$29,S174,"Cubic","Extrapolate=Linear","MultiX=Average","Skip=True","Sort=True")</f>
        <v>14.821712955025076</v>
      </c>
      <c r="U174" s="43">
        <f ca="1">_xll.BInterpol('Base CDI'!$H$4:$H$28,'Base CDI'!$I$4:$I$29,S174,"Cubic","Extrapolate=Linear","MultiX=Average","Skip=True","Sort=True")</f>
        <v>14.833009024402482</v>
      </c>
    </row>
    <row r="175" spans="16:21" x14ac:dyDescent="0.25">
      <c r="P175" s="10">
        <v>34760</v>
      </c>
      <c r="Q175">
        <v>1.383229</v>
      </c>
      <c r="S175" s="42">
        <f t="shared" ca="1" si="7"/>
        <v>46068</v>
      </c>
      <c r="T175" s="43">
        <f ca="1">_xll.BInterpol('Base CDI'!$H$4:$H$28,'Base CDI'!$J$4:$J$29,S175,"Cubic","Extrapolate=Linear","MultiX=Average","Skip=True","Sort=True")</f>
        <v>14.820080231065827</v>
      </c>
      <c r="U175" s="43">
        <f ca="1">_xll.BInterpol('Base CDI'!$H$4:$H$28,'Base CDI'!$I$4:$I$29,S175,"Cubic","Extrapolate=Linear","MultiX=Average","Skip=True","Sort=True")</f>
        <v>14.8315217769957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46069</v>
      </c>
      <c r="T176" s="43">
        <f ca="1">_xll.BInterpol('Base CDI'!$H$4:$H$28,'Base CDI'!$J$4:$J$29,S176,"Cubic","Extrapolate=Linear","MultiX=Average","Skip=True","Sort=True")</f>
        <v>14.818444427579275</v>
      </c>
      <c r="U176" s="43">
        <f ca="1">_xll.BInterpol('Base CDI'!$H$4:$H$28,'Base CDI'!$I$4:$I$29,S176,"Cubic","Extrapolate=Linear","MultiX=Average","Skip=True","Sort=True")</f>
        <v>14.830031384981227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46070</v>
      </c>
      <c r="T177" s="43">
        <f ca="1">_xll.BInterpol('Base CDI'!$H$4:$H$28,'Base CDI'!$J$4:$J$29,S177,"Cubic","Extrapolate=Linear","MultiX=Average","Skip=True","Sort=True")</f>
        <v>14.816805474576165</v>
      </c>
      <c r="U177" s="43">
        <f ca="1">_xll.BInterpol('Base CDI'!$H$4:$H$28,'Base CDI'!$I$4:$I$29,S177,"Cubic","Extrapolate=Linear","MultiX=Average","Skip=True","Sort=True")</f>
        <v>14.828537776890709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46071</v>
      </c>
      <c r="T178" s="43">
        <f ca="1">_xll.BInterpol('Base CDI'!$H$4:$H$28,'Base CDI'!$J$4:$J$29,S178,"Cubic","Extrapolate=Linear","MultiX=Average","Skip=True","Sort=True")</f>
        <v>14.815163302067239</v>
      </c>
      <c r="U178" s="43">
        <f ca="1">_xll.BInterpol('Base CDI'!$H$4:$H$28,'Base CDI'!$I$4:$I$29,S178,"Cubic","Extrapolate=Linear","MultiX=Average","Skip=True","Sort=True")</f>
        <v>14.82704088125579</v>
      </c>
    </row>
    <row r="179" spans="16:21" x14ac:dyDescent="0.25">
      <c r="P179" s="10">
        <v>34766</v>
      </c>
      <c r="Q179">
        <v>1.391019</v>
      </c>
      <c r="S179" s="42">
        <f t="shared" ca="1" si="7"/>
        <v>46072</v>
      </c>
      <c r="T179" s="43">
        <f ca="1">_xll.BInterpol('Base CDI'!$H$4:$H$28,'Base CDI'!$J$4:$J$29,S179,"Cubic","Extrapolate=Linear","MultiX=Average","Skip=True","Sort=True")</f>
        <v>14.813517840063239</v>
      </c>
      <c r="U179" s="43">
        <f ca="1">_xll.BInterpol('Base CDI'!$H$4:$H$28,'Base CDI'!$I$4:$I$29,S179,"Cubic","Extrapolate=Linear","MultiX=Average","Skip=True","Sort=True")</f>
        <v>14.825540626608111</v>
      </c>
    </row>
    <row r="180" spans="16:21" x14ac:dyDescent="0.25">
      <c r="P180" s="10">
        <v>34767</v>
      </c>
      <c r="Q180">
        <v>1.392995</v>
      </c>
      <c r="S180" s="42">
        <f t="shared" ca="1" si="7"/>
        <v>46073</v>
      </c>
      <c r="T180" s="43">
        <f ca="1">_xll.BInterpol('Base CDI'!$H$4:$H$28,'Base CDI'!$J$4:$J$29,S180,"Cubic","Extrapolate=Linear","MultiX=Average","Skip=True","Sort=True")</f>
        <v>14.811869018574912</v>
      </c>
      <c r="U180" s="43">
        <f ca="1">_xll.BInterpol('Base CDI'!$H$4:$H$28,'Base CDI'!$I$4:$I$29,S180,"Cubic","Extrapolate=Linear","MultiX=Average","Skip=True","Sort=True")</f>
        <v>14.824036941479315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46074</v>
      </c>
      <c r="T181" s="43">
        <f ca="1">_xll.BInterpol('Base CDI'!$H$4:$H$28,'Base CDI'!$J$4:$J$29,S181,"Cubic","Extrapolate=Linear","MultiX=Average","Skip=True","Sort=True")</f>
        <v>14.810216767612998</v>
      </c>
      <c r="U181" s="43">
        <f ca="1">_xll.BInterpol('Base CDI'!$H$4:$H$28,'Base CDI'!$I$4:$I$29,S181,"Cubic","Extrapolate=Linear","MultiX=Average","Skip=True","Sort=True")</f>
        <v>14.822529754401049</v>
      </c>
    </row>
    <row r="182" spans="16:21" x14ac:dyDescent="0.25">
      <c r="P182" s="10">
        <v>34771</v>
      </c>
      <c r="Q182">
        <v>1.39846</v>
      </c>
      <c r="S182" s="42">
        <f t="shared" ca="1" si="7"/>
        <v>46075</v>
      </c>
      <c r="T182" s="43">
        <f ca="1">_xll.BInterpol('Base CDI'!$H$4:$H$28,'Base CDI'!$J$4:$J$29,S182,"Cubic","Extrapolate=Linear","MultiX=Average","Skip=True","Sort=True")</f>
        <v>14.808561017188239</v>
      </c>
      <c r="U182" s="43">
        <f ca="1">_xll.BInterpol('Base CDI'!$H$4:$H$28,'Base CDI'!$I$4:$I$29,S182,"Cubic","Extrapolate=Linear","MultiX=Average","Skip=True","Sort=True")</f>
        <v>14.821018993904955</v>
      </c>
    </row>
    <row r="183" spans="16:21" x14ac:dyDescent="0.25">
      <c r="P183" s="10">
        <v>34772</v>
      </c>
      <c r="Q183">
        <v>1.401397</v>
      </c>
      <c r="S183" s="42">
        <f t="shared" ca="1" si="7"/>
        <v>46076</v>
      </c>
      <c r="T183" s="43">
        <f ca="1">_xll.BInterpol('Base CDI'!$H$4:$H$28,'Base CDI'!$J$4:$J$29,S183,"Cubic","Extrapolate=Linear","MultiX=Average","Skip=True","Sort=True")</f>
        <v>14.806901697311382</v>
      </c>
      <c r="U183" s="43">
        <f ca="1">_xll.BInterpol('Base CDI'!$H$4:$H$28,'Base CDI'!$I$4:$I$29,S183,"Cubic","Extrapolate=Linear","MultiX=Average","Skip=True","Sort=True")</f>
        <v>14.819504588522674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46077</v>
      </c>
      <c r="T184" s="43">
        <f ca="1">_xll.BInterpol('Base CDI'!$H$4:$H$28,'Base CDI'!$J$4:$J$29,S184,"Cubic","Extrapolate=Linear","MultiX=Average","Skip=True","Sort=True")</f>
        <v>14.805238737993168</v>
      </c>
      <c r="U184" s="43">
        <f ca="1">_xll.BInterpol('Base CDI'!$H$4:$H$28,'Base CDI'!$I$4:$I$29,S184,"Cubic","Extrapolate=Linear","MultiX=Average","Skip=True","Sort=True")</f>
        <v>14.817986466785854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46078</v>
      </c>
      <c r="T185" s="43">
        <f ca="1">_xll.BInterpol('Base CDI'!$H$4:$H$28,'Base CDI'!$J$4:$J$29,S185,"Cubic","Extrapolate=Linear","MultiX=Average","Skip=True","Sort=True")</f>
        <v>14.803572069244339</v>
      </c>
      <c r="U185" s="43">
        <f ca="1">_xll.BInterpol('Base CDI'!$H$4:$H$28,'Base CDI'!$I$4:$I$29,S185,"Cubic","Extrapolate=Linear","MultiX=Average","Skip=True","Sort=True")</f>
        <v>14.816464557226134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46079</v>
      </c>
      <c r="T186" s="43">
        <f ca="1">_xll.BInterpol('Base CDI'!$H$4:$H$28,'Base CDI'!$J$4:$J$29,S186,"Cubic","Extrapolate=Linear","MultiX=Average","Skip=True","Sort=True")</f>
        <v>14.80190162107564</v>
      </c>
      <c r="U186" s="43">
        <f ca="1">_xll.BInterpol('Base CDI'!$H$4:$H$28,'Base CDI'!$I$4:$I$29,S186,"Cubic","Extrapolate=Linear","MultiX=Average","Skip=True","Sort=True")</f>
        <v>14.814938788375159</v>
      </c>
    </row>
    <row r="187" spans="16:21" x14ac:dyDescent="0.25">
      <c r="P187" s="10">
        <v>34778</v>
      </c>
      <c r="Q187">
        <v>1.412787</v>
      </c>
      <c r="S187" s="42">
        <f t="shared" ca="1" si="7"/>
        <v>46080</v>
      </c>
      <c r="T187" s="43">
        <f ca="1">_xll.BInterpol('Base CDI'!$H$4:$H$28,'Base CDI'!$J$4:$J$29,S187,"Cubic","Extrapolate=Linear","MultiX=Average","Skip=True","Sort=True")</f>
        <v>14.800227323497815</v>
      </c>
      <c r="U187" s="43">
        <f ca="1">_xll.BInterpol('Base CDI'!$H$4:$H$28,'Base CDI'!$I$4:$I$29,S187,"Cubic","Extrapolate=Linear","MultiX=Average","Skip=True","Sort=True")</f>
        <v>14.813409088764573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46081</v>
      </c>
      <c r="T188" s="43">
        <f ca="1">_xll.BInterpol('Base CDI'!$H$4:$H$28,'Base CDI'!$J$4:$J$29,S188,"Cubic","Extrapolate=Linear","MultiX=Average","Skip=True","Sort=True")</f>
        <v>14.798549106521603</v>
      </c>
      <c r="U188" s="43">
        <f ca="1">_xll.BInterpol('Base CDI'!$H$4:$H$28,'Base CDI'!$I$4:$I$29,S188,"Cubic","Extrapolate=Linear","MultiX=Average","Skip=True","Sort=True")</f>
        <v>14.811875386926019</v>
      </c>
    </row>
    <row r="189" spans="16:21" x14ac:dyDescent="0.25">
      <c r="P189" s="10">
        <v>34780</v>
      </c>
      <c r="Q189">
        <v>1.418501</v>
      </c>
      <c r="S189" s="42">
        <f t="shared" ca="1" si="7"/>
        <v>46082</v>
      </c>
      <c r="T189" s="43">
        <f ca="1">_xll.BInterpol('Base CDI'!$H$4:$H$28,'Base CDI'!$J$4:$J$29,S189,"Cubic","Extrapolate=Linear","MultiX=Average","Skip=True","Sort=True")</f>
        <v>14.796866900157751</v>
      </c>
      <c r="U189" s="43">
        <f ca="1">_xll.BInterpol('Base CDI'!$H$4:$H$28,'Base CDI'!$I$4:$I$29,S189,"Cubic","Extrapolate=Linear","MultiX=Average","Skip=True","Sort=True")</f>
        <v>14.810337611391141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46083</v>
      </c>
      <c r="T190" s="43">
        <f ca="1">_xll.BInterpol('Base CDI'!$H$4:$H$28,'Base CDI'!$J$4:$J$29,S190,"Cubic","Extrapolate=Linear","MultiX=Average","Skip=True","Sort=True")</f>
        <v>14.795180634417001</v>
      </c>
      <c r="U190" s="43">
        <f ca="1">_xll.BInterpol('Base CDI'!$H$4:$H$28,'Base CDI'!$I$4:$I$29,S190,"Cubic","Extrapolate=Linear","MultiX=Average","Skip=True","Sort=True")</f>
        <v>14.808795690691582</v>
      </c>
    </row>
    <row r="191" spans="16:21" x14ac:dyDescent="0.25">
      <c r="P191" s="10">
        <v>34782</v>
      </c>
      <c r="Q191">
        <v>1.424228</v>
      </c>
      <c r="S191" s="42">
        <f t="shared" ca="1" si="7"/>
        <v>46084</v>
      </c>
      <c r="T191" s="43">
        <f ca="1">_xll.BInterpol('Base CDI'!$H$4:$H$28,'Base CDI'!$J$4:$J$29,S191,"Cubic","Extrapolate=Linear","MultiX=Average","Skip=True","Sort=True")</f>
        <v>14.793490239310096</v>
      </c>
      <c r="U191" s="43">
        <f ca="1">_xll.BInterpol('Base CDI'!$H$4:$H$28,'Base CDI'!$I$4:$I$29,S191,"Cubic","Extrapolate=Linear","MultiX=Average","Skip=True","Sort=True")</f>
        <v>14.807249553358984</v>
      </c>
    </row>
    <row r="192" spans="16:21" x14ac:dyDescent="0.25">
      <c r="P192" s="10">
        <v>34785</v>
      </c>
      <c r="Q192">
        <v>1.4271</v>
      </c>
      <c r="S192" s="42">
        <f t="shared" ca="1" si="7"/>
        <v>46085</v>
      </c>
      <c r="T192" s="43">
        <f ca="1">_xll.BInterpol('Base CDI'!$H$4:$H$28,'Base CDI'!$J$4:$J$29,S192,"Cubic","Extrapolate=Linear","MultiX=Average","Skip=True","Sort=True")</f>
        <v>14.791795644847779</v>
      </c>
      <c r="U192" s="43">
        <f ca="1">_xll.BInterpol('Base CDI'!$H$4:$H$28,'Base CDI'!$I$4:$I$29,S192,"Cubic","Extrapolate=Linear","MultiX=Average","Skip=True","Sort=True")</f>
        <v>14.805699127924992</v>
      </c>
    </row>
    <row r="193" spans="16:21" x14ac:dyDescent="0.25">
      <c r="P193" s="10">
        <v>34786</v>
      </c>
      <c r="Q193">
        <v>1.429978</v>
      </c>
      <c r="S193" s="42">
        <f t="shared" ca="1" si="7"/>
        <v>46086</v>
      </c>
      <c r="T193" s="43">
        <f ca="1">_xll.BInterpol('Base CDI'!$H$4:$H$28,'Base CDI'!$J$4:$J$29,S193,"Cubic","Extrapolate=Linear","MultiX=Average","Skip=True","Sort=True")</f>
        <v>14.790096781040793</v>
      </c>
      <c r="U193" s="43">
        <f ca="1">_xll.BInterpol('Base CDI'!$H$4:$H$28,'Base CDI'!$I$4:$I$29,S193,"Cubic","Extrapolate=Linear","MultiX=Average","Skip=True","Sort=True")</f>
        <v>14.80414434292125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46087</v>
      </c>
      <c r="T194" s="43">
        <f ca="1">_xll.BInterpol('Base CDI'!$H$4:$H$28,'Base CDI'!$J$4:$J$29,S194,"Cubic","Extrapolate=Linear","MultiX=Average","Skip=True","Sort=True")</f>
        <v>14.788393577899882</v>
      </c>
      <c r="U194" s="43">
        <f ca="1">_xll.BInterpol('Base CDI'!$H$4:$H$28,'Base CDI'!$I$4:$I$29,S194,"Cubic","Extrapolate=Linear","MultiX=Average","Skip=True","Sort=True")</f>
        <v>14.8025851268794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46088</v>
      </c>
      <c r="T195" s="43">
        <f ca="1">_xll.BInterpol('Base CDI'!$H$4:$H$28,'Base CDI'!$J$4:$J$29,S195,"Cubic","Extrapolate=Linear","MultiX=Average","Skip=True","Sort=True")</f>
        <v>14.786685965435789</v>
      </c>
      <c r="U195" s="43">
        <f ca="1">_xll.BInterpol('Base CDI'!$H$4:$H$28,'Base CDI'!$I$4:$I$29,S195,"Cubic","Extrapolate=Linear","MultiX=Average","Skip=True","Sort=True")</f>
        <v>14.801021408331087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46089</v>
      </c>
      <c r="T196" s="43">
        <f ca="1">_xll.BInterpol('Base CDI'!$H$4:$H$28,'Base CDI'!$J$4:$J$29,S196,"Cubic","Extrapolate=Linear","MultiX=Average","Skip=True","Sort=True")</f>
        <v>14.784973873659256</v>
      </c>
      <c r="U196" s="43">
        <f ca="1">_xll.BInterpol('Base CDI'!$H$4:$H$28,'Base CDI'!$I$4:$I$29,S196,"Cubic","Extrapolate=Linear","MultiX=Average","Skip=True","Sort=True")</f>
        <v>14.799453115807953</v>
      </c>
    </row>
    <row r="197" spans="16:21" x14ac:dyDescent="0.25">
      <c r="P197" s="10">
        <v>34792</v>
      </c>
      <c r="Q197">
        <v>1.442186</v>
      </c>
      <c r="S197" s="42">
        <f t="shared" ca="1" si="7"/>
        <v>46090</v>
      </c>
      <c r="T197" s="43">
        <f ca="1">_xll.BInterpol('Base CDI'!$H$4:$H$28,'Base CDI'!$J$4:$J$29,S197,"Cubic","Extrapolate=Linear","MultiX=Average","Skip=True","Sort=True")</f>
        <v>14.783257232581025</v>
      </c>
      <c r="U197" s="43">
        <f ca="1">_xll.BInterpol('Base CDI'!$H$4:$H$28,'Base CDI'!$I$4:$I$29,S197,"Cubic","Extrapolate=Linear","MultiX=Average","Skip=True","Sort=True")</f>
        <v>14.797880177841641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46091</v>
      </c>
      <c r="T198" s="43">
        <f ca="1">_xll.BInterpol('Base CDI'!$H$4:$H$28,'Base CDI'!$J$4:$J$29,S198,"Cubic","Extrapolate=Linear","MultiX=Average","Skip=True","Sort=True")</f>
        <v>14.781535972211843</v>
      </c>
      <c r="U198" s="43">
        <f ca="1">_xll.BInterpol('Base CDI'!$H$4:$H$28,'Base CDI'!$I$4:$I$29,S198,"Cubic","Extrapolate=Linear","MultiX=Average","Skip=True","Sort=True")</f>
        <v>14.796302522963797</v>
      </c>
    </row>
    <row r="199" spans="16:21" x14ac:dyDescent="0.25">
      <c r="P199" s="10">
        <v>34794</v>
      </c>
      <c r="Q199">
        <v>1.44929</v>
      </c>
      <c r="S199" s="42">
        <f t="shared" ca="1" si="7"/>
        <v>46092</v>
      </c>
      <c r="T199" s="43">
        <f ca="1">_xll.BInterpol('Base CDI'!$H$4:$H$28,'Base CDI'!$J$4:$J$29,S199,"Cubic","Extrapolate=Linear","MultiX=Average","Skip=True","Sort=True")</f>
        <v>14.779810022562453</v>
      </c>
      <c r="U199" s="43">
        <f ca="1">_xll.BInterpol('Base CDI'!$H$4:$H$28,'Base CDI'!$I$4:$I$29,S199,"Cubic","Extrapolate=Linear","MultiX=Average","Skip=True","Sort=True")</f>
        <v>14.794720079706062</v>
      </c>
    </row>
    <row r="200" spans="16:21" x14ac:dyDescent="0.25">
      <c r="P200" s="10">
        <v>34795</v>
      </c>
      <c r="Q200">
        <v>1.452855</v>
      </c>
      <c r="S200" s="42">
        <f t="shared" ca="1" si="7"/>
        <v>46093</v>
      </c>
      <c r="T200" s="43">
        <f ca="1">_xll.BInterpol('Base CDI'!$H$4:$H$28,'Base CDI'!$J$4:$J$29,S200,"Cubic","Extrapolate=Linear","MultiX=Average","Skip=True","Sort=True")</f>
        <v>14.778079313643593</v>
      </c>
      <c r="U200" s="43">
        <f ca="1">_xll.BInterpol('Base CDI'!$H$4:$H$28,'Base CDI'!$I$4:$I$29,S200,"Cubic","Extrapolate=Linear","MultiX=Average","Skip=True","Sort=True")</f>
        <v>14.79313277660008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46094</v>
      </c>
      <c r="T201" s="43">
        <f ca="1">_xll.BInterpol('Base CDI'!$H$4:$H$28,'Base CDI'!$J$4:$J$29,S201,"Cubic","Extrapolate=Linear","MultiX=Average","Skip=True","Sort=True")</f>
        <v>14.77634377546601</v>
      </c>
      <c r="U201" s="43">
        <f ca="1">_xll.BInterpol('Base CDI'!$H$4:$H$28,'Base CDI'!$I$4:$I$29,S201,"Cubic","Extrapolate=Linear","MultiX=Average","Skip=True","Sort=True")</f>
        <v>14.791540542177495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46095</v>
      </c>
      <c r="T202" s="43">
        <f ca="1">_xll.BInterpol('Base CDI'!$H$4:$H$28,'Base CDI'!$J$4:$J$29,S202,"Cubic","Extrapolate=Linear","MultiX=Average","Skip=True","Sort=True")</f>
        <v>14.774603338040448</v>
      </c>
      <c r="U202" s="43">
        <f ca="1">_xll.BInterpol('Base CDI'!$H$4:$H$28,'Base CDI'!$I$4:$I$29,S202,"Cubic","Extrapolate=Linear","MultiX=Average","Skip=True","Sort=True")</f>
        <v>14.789943304969949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46096</v>
      </c>
      <c r="T203" s="43">
        <f ca="1">_xll.BInterpol('Base CDI'!$H$4:$H$28,'Base CDI'!$J$4:$J$29,S203,"Cubic","Extrapolate=Linear","MultiX=Average","Skip=True","Sort=True")</f>
        <v>14.772857931377649</v>
      </c>
      <c r="U203" s="43">
        <f ca="1">_xll.BInterpol('Base CDI'!$H$4:$H$28,'Base CDI'!$I$4:$I$29,S203,"Cubic","Extrapolate=Linear","MultiX=Average","Skip=True","Sort=True")</f>
        <v>14.788340993509088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46097</v>
      </c>
      <c r="T204" s="43">
        <f ca="1">_xll.BInterpol('Base CDI'!$H$4:$H$28,'Base CDI'!$J$4:$J$29,S204,"Cubic","Extrapolate=Linear","MultiX=Average","Skip=True","Sort=True")</f>
        <v>14.771107485488354</v>
      </c>
      <c r="U204" s="43">
        <f ca="1">_xll.BInterpol('Base CDI'!$H$4:$H$28,'Base CDI'!$I$4:$I$29,S204,"Cubic","Extrapolate=Linear","MultiX=Average","Skip=True","Sort=True")</f>
        <v>14.786733536326553</v>
      </c>
    </row>
    <row r="205" spans="16:21" x14ac:dyDescent="0.25">
      <c r="P205" s="10">
        <v>34806</v>
      </c>
      <c r="Q205">
        <v>1.470907</v>
      </c>
      <c r="S205" s="42">
        <f t="shared" ca="1" si="8"/>
        <v>46098</v>
      </c>
      <c r="T205" s="43">
        <f ca="1">_xll.BInterpol('Base CDI'!$H$4:$H$28,'Base CDI'!$J$4:$J$29,S205,"Cubic","Extrapolate=Linear","MultiX=Average","Skip=True","Sort=True")</f>
        <v>14.769351930383309</v>
      </c>
      <c r="U205" s="43">
        <f ca="1">_xll.BInterpol('Base CDI'!$H$4:$H$28,'Base CDI'!$I$4:$I$29,S205,"Cubic","Extrapolate=Linear","MultiX=Average","Skip=True","Sort=True")</f>
        <v>14.785120861953988</v>
      </c>
    </row>
    <row r="206" spans="16:21" x14ac:dyDescent="0.25">
      <c r="P206" s="10">
        <v>34807</v>
      </c>
      <c r="Q206">
        <v>1.474564</v>
      </c>
      <c r="S206" s="42">
        <f t="shared" ca="1" si="8"/>
        <v>46099</v>
      </c>
      <c r="T206" s="43">
        <f ca="1">_xll.BInterpol('Base CDI'!$H$4:$H$28,'Base CDI'!$J$4:$J$29,S206,"Cubic","Extrapolate=Linear","MultiX=Average","Skip=True","Sort=True")</f>
        <v>14.767591196073255</v>
      </c>
      <c r="U206" s="43">
        <f ca="1">_xll.BInterpol('Base CDI'!$H$4:$H$28,'Base CDI'!$I$4:$I$29,S206,"Cubic","Extrapolate=Linear","MultiX=Average","Skip=True","Sort=True")</f>
        <v>14.783502898923038</v>
      </c>
    </row>
    <row r="207" spans="16:21" x14ac:dyDescent="0.25">
      <c r="P207" s="10">
        <v>34808</v>
      </c>
      <c r="Q207">
        <v>1.478216</v>
      </c>
      <c r="S207" s="42">
        <f t="shared" ca="1" si="8"/>
        <v>46100</v>
      </c>
      <c r="T207" s="43">
        <f ca="1">_xll.BInterpol('Base CDI'!$H$4:$H$28,'Base CDI'!$J$4:$J$29,S207,"Cubic","Extrapolate=Linear","MultiX=Average","Skip=True","Sort=True")</f>
        <v>14.765825212568938</v>
      </c>
      <c r="U207" s="43">
        <f ca="1">_xll.BInterpol('Base CDI'!$H$4:$H$28,'Base CDI'!$I$4:$I$29,S207,"Cubic","Extrapolate=Linear","MultiX=Average","Skip=True","Sort=True")</f>
        <v>14.781879575765345</v>
      </c>
    </row>
    <row r="208" spans="16:21" x14ac:dyDescent="0.25">
      <c r="P208" s="10">
        <v>34809</v>
      </c>
      <c r="Q208">
        <v>1.481868</v>
      </c>
      <c r="S208" s="42">
        <f t="shared" ca="1" si="8"/>
        <v>46101</v>
      </c>
      <c r="T208" s="43">
        <f ca="1">_xll.BInterpol('Base CDI'!$H$4:$H$28,'Base CDI'!$J$4:$J$29,S208,"Cubic","Extrapolate=Linear","MultiX=Average","Skip=True","Sort=True")</f>
        <v>14.764053909881097</v>
      </c>
      <c r="U208" s="43">
        <f ca="1">_xll.BInterpol('Base CDI'!$H$4:$H$28,'Base CDI'!$I$4:$I$29,S208,"Cubic","Extrapolate=Linear","MultiX=Average","Skip=True","Sort=True")</f>
        <v>14.780250821012553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46102</v>
      </c>
      <c r="T209" s="43">
        <f ca="1">_xll.BInterpol('Base CDI'!$H$4:$H$28,'Base CDI'!$J$4:$J$29,S209,"Cubic","Extrapolate=Linear","MultiX=Average","Skip=True","Sort=True")</f>
        <v>14.762277218020479</v>
      </c>
      <c r="U209" s="43">
        <f ca="1">_xll.BInterpol('Base CDI'!$H$4:$H$28,'Base CDI'!$I$4:$I$29,S209,"Cubic","Extrapolate=Linear","MultiX=Average","Skip=True","Sort=True")</f>
        <v>14.778616563196303</v>
      </c>
    </row>
    <row r="210" spans="16:21" x14ac:dyDescent="0.25">
      <c r="P210" s="10">
        <v>34814</v>
      </c>
      <c r="Q210">
        <v>1.489177</v>
      </c>
      <c r="S210" s="42">
        <f t="shared" ca="1" si="8"/>
        <v>46103</v>
      </c>
      <c r="T210" s="43">
        <f ca="1">_xll.BInterpol('Base CDI'!$H$4:$H$28,'Base CDI'!$J$4:$J$29,S210,"Cubic","Extrapolate=Linear","MultiX=Average","Skip=True","Sort=True")</f>
        <v>14.760495066997827</v>
      </c>
      <c r="U210" s="43">
        <f ca="1">_xll.BInterpol('Base CDI'!$H$4:$H$28,'Base CDI'!$I$4:$I$29,S210,"Cubic","Extrapolate=Linear","MultiX=Average","Skip=True","Sort=True")</f>
        <v>14.776976730848242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46104</v>
      </c>
      <c r="T211" s="43">
        <f ca="1">_xll.BInterpol('Base CDI'!$H$4:$H$28,'Base CDI'!$J$4:$J$29,S211,"Cubic","Extrapolate=Linear","MultiX=Average","Skip=True","Sort=True")</f>
        <v>14.758707386823881</v>
      </c>
      <c r="U211" s="43">
        <f ca="1">_xll.BInterpol('Base CDI'!$H$4:$H$28,'Base CDI'!$I$4:$I$29,S211,"Cubic","Extrapolate=Linear","MultiX=Average","Skip=True","Sort=True")</f>
        <v>14.775331252500012</v>
      </c>
    </row>
    <row r="212" spans="16:21" x14ac:dyDescent="0.25">
      <c r="P212" s="10">
        <v>34816</v>
      </c>
      <c r="Q212">
        <v>1.496513</v>
      </c>
      <c r="S212" s="42">
        <f t="shared" ca="1" si="8"/>
        <v>46105</v>
      </c>
      <c r="T212" s="43">
        <f ca="1">_xll.BInterpol('Base CDI'!$H$4:$H$28,'Base CDI'!$J$4:$J$29,S212,"Cubic","Extrapolate=Linear","MultiX=Average","Skip=True","Sort=True")</f>
        <v>14.756914107509385</v>
      </c>
      <c r="U212" s="43">
        <f ca="1">_xll.BInterpol('Base CDI'!$H$4:$H$28,'Base CDI'!$I$4:$I$29,S212,"Cubic","Extrapolate=Linear","MultiX=Average","Skip=True","Sort=True")</f>
        <v>14.773680056683256</v>
      </c>
    </row>
    <row r="213" spans="16:21" x14ac:dyDescent="0.25">
      <c r="P213" s="10">
        <v>34817</v>
      </c>
      <c r="Q213">
        <v>1.500194</v>
      </c>
      <c r="S213" s="42">
        <f t="shared" ca="1" si="8"/>
        <v>46106</v>
      </c>
      <c r="T213" s="43">
        <f ca="1">_xll.BInterpol('Base CDI'!$H$4:$H$28,'Base CDI'!$J$4:$J$29,S213,"Cubic","Extrapolate=Linear","MultiX=Average","Skip=True","Sort=True")</f>
        <v>14.755115159065085</v>
      </c>
      <c r="U213" s="43">
        <f ca="1">_xll.BInterpol('Base CDI'!$H$4:$H$28,'Base CDI'!$I$4:$I$29,S213,"Cubic","Extrapolate=Linear","MultiX=Average","Skip=True","Sort=True")</f>
        <v>14.772023071929617</v>
      </c>
    </row>
    <row r="214" spans="16:21" x14ac:dyDescent="0.25">
      <c r="P214" s="10">
        <v>34821</v>
      </c>
      <c r="Q214">
        <v>1.503045</v>
      </c>
      <c r="S214" s="42">
        <f t="shared" ca="1" si="8"/>
        <v>46107</v>
      </c>
      <c r="T214" s="43">
        <f ca="1">_xll.BInterpol('Base CDI'!$H$4:$H$28,'Base CDI'!$J$4:$J$29,S214,"Cubic","Extrapolate=Linear","MultiX=Average","Skip=True","Sort=True")</f>
        <v>14.75331047150172</v>
      </c>
      <c r="U214" s="43">
        <f ca="1">_xll.BInterpol('Base CDI'!$H$4:$H$28,'Base CDI'!$I$4:$I$29,S214,"Cubic","Extrapolate=Linear","MultiX=Average","Skip=True","Sort=True")</f>
        <v>14.770360226770741</v>
      </c>
    </row>
    <row r="215" spans="16:21" x14ac:dyDescent="0.25">
      <c r="P215" s="10">
        <v>34822</v>
      </c>
      <c r="Q215">
        <v>1.505906</v>
      </c>
      <c r="S215" s="42">
        <f t="shared" ca="1" si="8"/>
        <v>46108</v>
      </c>
      <c r="T215" s="43">
        <f ca="1">_xll.BInterpol('Base CDI'!$H$4:$H$28,'Base CDI'!$J$4:$J$29,S215,"Cubic","Extrapolate=Linear","MultiX=Average","Skip=True","Sort=True")</f>
        <v>14.751499974830038</v>
      </c>
      <c r="U215" s="43">
        <f ca="1">_xll.BInterpol('Base CDI'!$H$4:$H$28,'Base CDI'!$I$4:$I$29,S215,"Cubic","Extrapolate=Linear","MultiX=Average","Skip=True","Sort=True")</f>
        <v>14.768691449738268</v>
      </c>
    </row>
    <row r="216" spans="16:21" x14ac:dyDescent="0.25">
      <c r="P216" s="10">
        <v>34823</v>
      </c>
      <c r="Q216">
        <v>1.508802</v>
      </c>
      <c r="S216" s="42">
        <f t="shared" ca="1" si="8"/>
        <v>46109</v>
      </c>
      <c r="T216" s="43">
        <f ca="1">_xll.BInterpol('Base CDI'!$H$4:$H$28,'Base CDI'!$J$4:$J$29,S216,"Cubic","Extrapolate=Linear","MultiX=Average","Skip=True","Sort=True")</f>
        <v>14.749683599060777</v>
      </c>
      <c r="U216" s="43">
        <f ca="1">_xll.BInterpol('Base CDI'!$H$4:$H$28,'Base CDI'!$I$4:$I$29,S216,"Cubic","Extrapolate=Linear","MultiX=Average","Skip=True","Sort=True")</f>
        <v>14.767016669363844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46110</v>
      </c>
      <c r="T217" s="43">
        <f ca="1">_xll.BInterpol('Base CDI'!$H$4:$H$28,'Base CDI'!$J$4:$J$29,S217,"Cubic","Extrapolate=Linear","MultiX=Average","Skip=True","Sort=True")</f>
        <v>14.747861274204684</v>
      </c>
      <c r="U217" s="43">
        <f ca="1">_xll.BInterpol('Base CDI'!$H$4:$H$28,'Base CDI'!$I$4:$I$29,S217,"Cubic","Extrapolate=Linear","MultiX=Average","Skip=True","Sort=True")</f>
        <v>14.765335814179112</v>
      </c>
    </row>
    <row r="218" spans="16:21" x14ac:dyDescent="0.25">
      <c r="P218" s="10">
        <v>34827</v>
      </c>
      <c r="Q218">
        <v>1.514586</v>
      </c>
      <c r="S218" s="42">
        <f t="shared" ca="1" si="8"/>
        <v>46111</v>
      </c>
      <c r="T218" s="43">
        <f ca="1">_xll.BInterpol('Base CDI'!$H$4:$H$28,'Base CDI'!$J$4:$J$29,S218,"Cubic","Extrapolate=Linear","MultiX=Average","Skip=True","Sort=True")</f>
        <v>14.7460329302725</v>
      </c>
      <c r="U218" s="43">
        <f ca="1">_xll.BInterpol('Base CDI'!$H$4:$H$28,'Base CDI'!$I$4:$I$29,S218,"Cubic","Extrapolate=Linear","MultiX=Average","Skip=True","Sort=True")</f>
        <v>14.763648812715713</v>
      </c>
    </row>
    <row r="219" spans="16:21" x14ac:dyDescent="0.25">
      <c r="P219" s="10">
        <v>34828</v>
      </c>
      <c r="Q219">
        <v>1.517479</v>
      </c>
      <c r="S219" s="42">
        <f t="shared" ca="1" si="8"/>
        <v>46112</v>
      </c>
      <c r="T219" s="43">
        <f ca="1">_xll.BInterpol('Base CDI'!$H$4:$H$28,'Base CDI'!$J$4:$J$29,S219,"Cubic","Extrapolate=Linear","MultiX=Average","Skip=True","Sort=True")</f>
        <v>14.74419849727497</v>
      </c>
      <c r="U219" s="43">
        <f ca="1">_xll.BInterpol('Base CDI'!$H$4:$H$28,'Base CDI'!$I$4:$I$29,S219,"Cubic","Extrapolate=Linear","MultiX=Average","Skip=True","Sort=True")</f>
        <v>14.761955593505295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46113</v>
      </c>
      <c r="T220" s="43">
        <f ca="1">_xll.BInterpol('Base CDI'!$H$4:$H$28,'Base CDI'!$J$4:$J$29,S220,"Cubic","Extrapolate=Linear","MultiX=Average","Skip=True","Sort=True")</f>
        <v>14.742357905222836</v>
      </c>
      <c r="U220" s="43">
        <f ca="1">_xll.BInterpol('Base CDI'!$H$4:$H$28,'Base CDI'!$I$4:$I$29,S220,"Cubic","Extrapolate=Linear","MultiX=Average","Skip=True","Sort=True")</f>
        <v>14.760256085079497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46114</v>
      </c>
      <c r="T221" s="43">
        <f ca="1">_xll.BInterpol('Base CDI'!$H$4:$H$28,'Base CDI'!$J$4:$J$29,S221,"Cubic","Extrapolate=Linear","MultiX=Average","Skip=True","Sort=True")</f>
        <v>14.74051108412684</v>
      </c>
      <c r="U221" s="43">
        <f ca="1">_xll.BInterpol('Base CDI'!$H$4:$H$28,'Base CDI'!$I$4:$I$29,S221,"Cubic","Extrapolate=Linear","MultiX=Average","Skip=True","Sort=True")</f>
        <v>14.758550215969965</v>
      </c>
    </row>
    <row r="222" spans="16:21" x14ac:dyDescent="0.25">
      <c r="P222" s="10">
        <v>34831</v>
      </c>
      <c r="Q222">
        <v>1.526216</v>
      </c>
      <c r="S222" s="42">
        <f t="shared" ca="1" si="8"/>
        <v>46115</v>
      </c>
      <c r="T222" s="43">
        <f ca="1">_xll.BInterpol('Base CDI'!$H$4:$H$28,'Base CDI'!$J$4:$J$29,S222,"Cubic","Extrapolate=Linear","MultiX=Average","Skip=True","Sort=True")</f>
        <v>14.738657963997726</v>
      </c>
      <c r="U222" s="43">
        <f ca="1">_xll.BInterpol('Base CDI'!$H$4:$H$28,'Base CDI'!$I$4:$I$29,S222,"Cubic","Extrapolate=Linear","MultiX=Average","Skip=True","Sort=True")</f>
        <v>14.75683791470834</v>
      </c>
    </row>
    <row r="223" spans="16:21" x14ac:dyDescent="0.25">
      <c r="P223" s="10">
        <v>34834</v>
      </c>
      <c r="Q223">
        <v>1.529131</v>
      </c>
      <c r="S223" s="42">
        <f t="shared" ca="1" si="8"/>
        <v>46116</v>
      </c>
      <c r="T223" s="43">
        <f ca="1">_xll.BInterpol('Base CDI'!$H$4:$H$28,'Base CDI'!$J$4:$J$29,S223,"Cubic","Extrapolate=Linear","MultiX=Average","Skip=True","Sort=True")</f>
        <v>14.736798474846237</v>
      </c>
      <c r="U223" s="43">
        <f ca="1">_xll.BInterpol('Base CDI'!$H$4:$H$28,'Base CDI'!$I$4:$I$29,S223,"Cubic","Extrapolate=Linear","MultiX=Average","Skip=True","Sort=True")</f>
        <v>14.75511910982627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46117</v>
      </c>
      <c r="T224" s="43">
        <f ca="1">_xll.BInterpol('Base CDI'!$H$4:$H$28,'Base CDI'!$J$4:$J$29,S224,"Cubic","Extrapolate=Linear","MultiX=Average","Skip=True","Sort=True")</f>
        <v>14.734932546683119</v>
      </c>
      <c r="U224" s="43">
        <f ca="1">_xll.BInterpol('Base CDI'!$H$4:$H$28,'Base CDI'!$I$4:$I$29,S224,"Cubic","Extrapolate=Linear","MultiX=Average","Skip=True","Sort=True")</f>
        <v>14.753393729855393</v>
      </c>
    </row>
    <row r="225" spans="16:21" x14ac:dyDescent="0.25">
      <c r="P225" s="10">
        <v>34836</v>
      </c>
      <c r="Q225">
        <v>1.534958</v>
      </c>
      <c r="S225" s="42">
        <f t="shared" ca="1" si="8"/>
        <v>46118</v>
      </c>
      <c r="T225" s="43">
        <f ca="1">_xll.BInterpol('Base CDI'!$H$4:$H$28,'Base CDI'!$J$4:$J$29,S225,"Cubic","Extrapolate=Linear","MultiX=Average","Skip=True","Sort=True")</f>
        <v>14.73306010951911</v>
      </c>
      <c r="U225" s="43">
        <f ca="1">_xll.BInterpol('Base CDI'!$H$4:$H$28,'Base CDI'!$I$4:$I$29,S225,"Cubic","Extrapolate=Linear","MultiX=Average","Skip=True","Sort=True")</f>
        <v>14.751661703327356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46119</v>
      </c>
      <c r="T226" s="43">
        <f ca="1">_xll.BInterpol('Base CDI'!$H$4:$H$28,'Base CDI'!$J$4:$J$29,S226,"Cubic","Extrapolate=Linear","MultiX=Average","Skip=True","Sort=True")</f>
        <v>14.731181093364958</v>
      </c>
      <c r="U226" s="43">
        <f ca="1">_xll.BInterpol('Base CDI'!$H$4:$H$28,'Base CDI'!$I$4:$I$29,S226,"Cubic","Extrapolate=Linear","MultiX=Average","Skip=True","Sort=True")</f>
        <v>14.749922958773801</v>
      </c>
    </row>
    <row r="227" spans="16:21" x14ac:dyDescent="0.25">
      <c r="P227" s="10">
        <v>34838</v>
      </c>
      <c r="Q227">
        <v>1.540781</v>
      </c>
      <c r="S227" s="42">
        <f t="shared" ca="1" si="8"/>
        <v>46120</v>
      </c>
      <c r="T227" s="43">
        <f ca="1">_xll.BInterpol('Base CDI'!$H$4:$H$28,'Base CDI'!$J$4:$J$29,S227,"Cubic","Extrapolate=Linear","MultiX=Average","Skip=True","Sort=True")</f>
        <v>14.729295428231403</v>
      </c>
      <c r="U227" s="43">
        <f ca="1">_xll.BInterpol('Base CDI'!$H$4:$H$28,'Base CDI'!$I$4:$I$29,S227,"Cubic","Extrapolate=Linear","MultiX=Average","Skip=True","Sort=True")</f>
        <v>14.748177424726371</v>
      </c>
    </row>
    <row r="228" spans="16:21" x14ac:dyDescent="0.25">
      <c r="P228" s="10">
        <v>34841</v>
      </c>
      <c r="Q228">
        <v>1.543698</v>
      </c>
      <c r="S228" s="42">
        <f t="shared" ca="1" si="8"/>
        <v>46121</v>
      </c>
      <c r="T228" s="43">
        <f ca="1">_xll.BInterpol('Base CDI'!$H$4:$H$28,'Base CDI'!$J$4:$J$29,S228,"Cubic","Extrapolate=Linear","MultiX=Average","Skip=True","Sort=True")</f>
        <v>14.727403044129188</v>
      </c>
      <c r="U228" s="43">
        <f ca="1">_xll.BInterpol('Base CDI'!$H$4:$H$28,'Base CDI'!$I$4:$I$29,S228,"Cubic","Extrapolate=Linear","MultiX=Average","Skip=True","Sort=True")</f>
        <v>14.746425029716711</v>
      </c>
    </row>
    <row r="229" spans="16:21" x14ac:dyDescent="0.25">
      <c r="P229" s="10">
        <v>34842</v>
      </c>
      <c r="Q229">
        <v>1.546621</v>
      </c>
      <c r="S229" s="42">
        <f t="shared" ca="1" si="8"/>
        <v>46122</v>
      </c>
      <c r="T229" s="43">
        <f ca="1">_xll.BInterpol('Base CDI'!$H$4:$H$28,'Base CDI'!$J$4:$J$29,S229,"Cubic","Extrapolate=Linear","MultiX=Average","Skip=True","Sort=True")</f>
        <v>14.725503871069058</v>
      </c>
      <c r="U229" s="43">
        <f ca="1">_xll.BInterpol('Base CDI'!$H$4:$H$28,'Base CDI'!$I$4:$I$29,S229,"Cubic","Extrapolate=Linear","MultiX=Average","Skip=True","Sort=True")</f>
        <v>14.744665702276464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46123</v>
      </c>
      <c r="T230" s="43">
        <f ca="1">_xll.BInterpol('Base CDI'!$H$4:$H$28,'Base CDI'!$J$4:$J$29,S230,"Cubic","Extrapolate=Linear","MultiX=Average","Skip=True","Sort=True")</f>
        <v>14.723597839061757</v>
      </c>
      <c r="U230" s="43">
        <f ca="1">_xll.BInterpol('Base CDI'!$H$4:$H$28,'Base CDI'!$I$4:$I$29,S230,"Cubic","Extrapolate=Linear","MultiX=Average","Skip=True","Sort=True")</f>
        <v>14.742899370937273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46124</v>
      </c>
      <c r="T231" s="43">
        <f ca="1">_xll.BInterpol('Base CDI'!$H$4:$H$28,'Base CDI'!$J$4:$J$29,S231,"Cubic","Extrapolate=Linear","MultiX=Average","Skip=True","Sort=True")</f>
        <v>14.721684878118024</v>
      </c>
      <c r="U231" s="43">
        <f ca="1">_xll.BInterpol('Base CDI'!$H$4:$H$28,'Base CDI'!$I$4:$I$29,S231,"Cubic","Extrapolate=Linear","MultiX=Average","Skip=True","Sort=True")</f>
        <v>14.741125964230783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46125</v>
      </c>
      <c r="T232" s="43">
        <f ca="1">_xll.BInterpol('Base CDI'!$H$4:$H$28,'Base CDI'!$J$4:$J$29,S232,"Cubic","Extrapolate=Linear","MultiX=Average","Skip=True","Sort=True")</f>
        <v>14.719764918248607</v>
      </c>
      <c r="U232" s="43">
        <f ca="1">_xll.BInterpol('Base CDI'!$H$4:$H$28,'Base CDI'!$I$4:$I$29,S232,"Cubic","Extrapolate=Linear","MultiX=Average","Skip=True","Sort=True")</f>
        <v>14.739345410688633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46126</v>
      </c>
      <c r="T233" s="43">
        <f ca="1">_xll.BInterpol('Base CDI'!$H$4:$H$28,'Base CDI'!$J$4:$J$29,S233,"Cubic","Extrapolate=Linear","MultiX=Average","Skip=True","Sort=True")</f>
        <v>14.717837889464246</v>
      </c>
      <c r="U233" s="43">
        <f ca="1">_xll.BInterpol('Base CDI'!$H$4:$H$28,'Base CDI'!$I$4:$I$29,S233,"Cubic","Extrapolate=Linear","MultiX=Average","Skip=True","Sort=True")</f>
        <v>14.737557638842471</v>
      </c>
    </row>
    <row r="234" spans="16:21" x14ac:dyDescent="0.25">
      <c r="P234" s="10">
        <v>34849</v>
      </c>
      <c r="Q234">
        <v>1.561323</v>
      </c>
      <c r="S234" s="42">
        <f t="shared" ca="1" si="8"/>
        <v>46127</v>
      </c>
      <c r="T234" s="43">
        <f ca="1">_xll.BInterpol('Base CDI'!$H$4:$H$28,'Base CDI'!$J$4:$J$29,S234,"Cubic","Extrapolate=Linear","MultiX=Average","Skip=True","Sort=True")</f>
        <v>14.715903721775684</v>
      </c>
      <c r="U234" s="43">
        <f ca="1">_xll.BInterpol('Base CDI'!$H$4:$H$28,'Base CDI'!$I$4:$I$29,S234,"Cubic","Extrapolate=Linear","MultiX=Average","Skip=True","Sort=True")</f>
        <v>14.735762577223939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46128</v>
      </c>
      <c r="T235" s="43">
        <f ca="1">_xll.BInterpol('Base CDI'!$H$4:$H$28,'Base CDI'!$J$4:$J$29,S235,"Cubic","Extrapolate=Linear","MultiX=Average","Skip=True","Sort=True")</f>
        <v>14.713962345193664</v>
      </c>
      <c r="U235" s="43">
        <f ca="1">_xll.BInterpol('Base CDI'!$H$4:$H$28,'Base CDI'!$I$4:$I$29,S235,"Cubic","Extrapolate=Linear","MultiX=Average","Skip=True","Sort=True")</f>
        <v>14.733960154364679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46129</v>
      </c>
      <c r="T236" s="43">
        <f ca="1">_xll.BInterpol('Base CDI'!$H$4:$H$28,'Base CDI'!$J$4:$J$29,S236,"Cubic","Extrapolate=Linear","MultiX=Average","Skip=True","Sort=True")</f>
        <v>14.712013689728932</v>
      </c>
      <c r="U236" s="43">
        <f ca="1">_xll.BInterpol('Base CDI'!$H$4:$H$28,'Base CDI'!$I$4:$I$29,S236,"Cubic","Extrapolate=Linear","MultiX=Average","Skip=True","Sort=True")</f>
        <v>14.732150298796338</v>
      </c>
    </row>
    <row r="237" spans="16:21" x14ac:dyDescent="0.25">
      <c r="P237" s="10">
        <v>34852</v>
      </c>
      <c r="Q237">
        <v>1.570192</v>
      </c>
      <c r="S237" s="42">
        <f t="shared" ca="1" si="8"/>
        <v>46130</v>
      </c>
      <c r="T237" s="43">
        <f ca="1">_xll.BInterpol('Base CDI'!$H$4:$H$28,'Base CDI'!$J$4:$J$29,S237,"Cubic","Extrapolate=Linear","MultiX=Average","Skip=True","Sort=True")</f>
        <v>14.710057685392229</v>
      </c>
      <c r="U237" s="43">
        <f ca="1">_xll.BInterpol('Base CDI'!$H$4:$H$28,'Base CDI'!$I$4:$I$29,S237,"Cubic","Extrapolate=Linear","MultiX=Average","Skip=True","Sort=True")</f>
        <v>14.730332939050555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46131</v>
      </c>
      <c r="T238" s="43">
        <f ca="1">_xll.BInterpol('Base CDI'!$H$4:$H$28,'Base CDI'!$J$4:$J$29,S238,"Cubic","Extrapolate=Linear","MultiX=Average","Skip=True","Sort=True")</f>
        <v>14.708094262194299</v>
      </c>
      <c r="U238" s="43">
        <f ca="1">_xll.BInterpol('Base CDI'!$H$4:$H$28,'Base CDI'!$I$4:$I$29,S238,"Cubic","Extrapolate=Linear","MultiX=Average","Skip=True","Sort=True")</f>
        <v>14.728508003658975</v>
      </c>
    </row>
    <row r="239" spans="16:21" x14ac:dyDescent="0.25">
      <c r="P239" s="10">
        <v>34856</v>
      </c>
      <c r="Q239">
        <v>1.576133</v>
      </c>
      <c r="S239" s="42">
        <f t="shared" ca="1" si="8"/>
        <v>46132</v>
      </c>
      <c r="T239" s="43">
        <f ca="1">_xll.BInterpol('Base CDI'!$H$4:$H$28,'Base CDI'!$J$4:$J$29,S239,"Cubic","Extrapolate=Linear","MultiX=Average","Skip=True","Sort=True")</f>
        <v>14.706123350145884</v>
      </c>
      <c r="U239" s="43">
        <f ca="1">_xll.BInterpol('Base CDI'!$H$4:$H$28,'Base CDI'!$I$4:$I$29,S239,"Cubic","Extrapolate=Linear","MultiX=Average","Skip=True","Sort=True")</f>
        <v>14.726675421153244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46133</v>
      </c>
      <c r="T240" s="43">
        <f ca="1">_xll.BInterpol('Base CDI'!$H$4:$H$28,'Base CDI'!$J$4:$J$29,S240,"Cubic","Extrapolate=Linear","MultiX=Average","Skip=True","Sort=True")</f>
        <v>14.704144879257727</v>
      </c>
      <c r="U240" s="43">
        <f ca="1">_xll.BInterpol('Base CDI'!$H$4:$H$28,'Base CDI'!$I$4:$I$29,S240,"Cubic","Extrapolate=Linear","MultiX=Average","Skip=True","Sort=True")</f>
        <v>14.724835120065002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46134</v>
      </c>
      <c r="T241" s="43">
        <f ca="1">_xll.BInterpol('Base CDI'!$H$4:$H$28,'Base CDI'!$J$4:$J$29,S241,"Cubic","Extrapolate=Linear","MultiX=Average","Skip=True","Sort=True")</f>
        <v>14.702158779540573</v>
      </c>
      <c r="U241" s="43">
        <f ca="1">_xll.BInterpol('Base CDI'!$H$4:$H$28,'Base CDI'!$I$4:$I$29,S241,"Cubic","Extrapolate=Linear","MultiX=Average","Skip=True","Sort=True")</f>
        <v>14.722987028925894</v>
      </c>
    </row>
    <row r="242" spans="16:21" x14ac:dyDescent="0.25">
      <c r="P242" s="10">
        <v>34859</v>
      </c>
      <c r="Q242">
        <v>1.585102</v>
      </c>
      <c r="S242" s="42">
        <f t="shared" ca="1" si="8"/>
        <v>46135</v>
      </c>
      <c r="T242" s="43">
        <f ca="1">_xll.BInterpol('Base CDI'!$H$4:$H$28,'Base CDI'!$J$4:$J$29,S242,"Cubic","Extrapolate=Linear","MultiX=Average","Skip=True","Sort=True")</f>
        <v>14.700164981005162</v>
      </c>
      <c r="U242" s="43">
        <f ca="1">_xll.BInterpol('Base CDI'!$H$4:$H$28,'Base CDI'!$I$4:$I$29,S242,"Cubic","Extrapolate=Linear","MultiX=Average","Skip=True","Sort=True")</f>
        <v>14.721131076267564</v>
      </c>
    </row>
    <row r="243" spans="16:21" x14ac:dyDescent="0.25">
      <c r="P243" s="10">
        <v>34862</v>
      </c>
      <c r="Q243">
        <v>1.588104</v>
      </c>
      <c r="S243" s="42">
        <f t="shared" ca="1" si="8"/>
        <v>46136</v>
      </c>
      <c r="T243" s="43">
        <f ca="1">_xll.BInterpol('Base CDI'!$H$4:$H$28,'Base CDI'!$J$4:$J$29,S243,"Cubic","Extrapolate=Linear","MultiX=Average","Skip=True","Sort=True")</f>
        <v>14.698163413662241</v>
      </c>
      <c r="U243" s="43">
        <f ca="1">_xll.BInterpol('Base CDI'!$H$4:$H$28,'Base CDI'!$I$4:$I$29,S243,"Cubic","Extrapolate=Linear","MultiX=Average","Skip=True","Sort=True")</f>
        <v>14.719267190621654</v>
      </c>
    </row>
    <row r="244" spans="16:21" x14ac:dyDescent="0.25">
      <c r="P244" s="10">
        <v>34863</v>
      </c>
      <c r="Q244">
        <v>1.59111</v>
      </c>
      <c r="S244" s="42">
        <f t="shared" ca="1" si="8"/>
        <v>46137</v>
      </c>
      <c r="T244" s="43">
        <f ca="1">_xll.BInterpol('Base CDI'!$H$4:$H$28,'Base CDI'!$J$4:$J$29,S244,"Cubic","Extrapolate=Linear","MultiX=Average","Skip=True","Sort=True")</f>
        <v>14.696154007522551</v>
      </c>
      <c r="U244" s="43">
        <f ca="1">_xll.BInterpol('Base CDI'!$H$4:$H$28,'Base CDI'!$I$4:$I$29,S244,"Cubic","Extrapolate=Linear","MultiX=Average","Skip=True","Sort=True")</f>
        <v>14.717395300519808</v>
      </c>
    </row>
    <row r="245" spans="16:21" x14ac:dyDescent="0.25">
      <c r="P245" s="10">
        <v>34864</v>
      </c>
      <c r="Q245">
        <v>1.594123</v>
      </c>
      <c r="S245" s="42">
        <f t="shared" ca="1" si="8"/>
        <v>46138</v>
      </c>
      <c r="T245" s="43">
        <f ca="1">_xll.BInterpol('Base CDI'!$H$4:$H$28,'Base CDI'!$J$4:$J$29,S245,"Cubic","Extrapolate=Linear","MultiX=Average","Skip=True","Sort=True")</f>
        <v>14.694136692596835</v>
      </c>
      <c r="U245" s="43">
        <f ca="1">_xll.BInterpol('Base CDI'!$H$4:$H$28,'Base CDI'!$I$4:$I$29,S245,"Cubic","Extrapolate=Linear","MultiX=Average","Skip=True","Sort=True")</f>
        <v>14.71551533449367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46139</v>
      </c>
      <c r="T246" s="43">
        <f ca="1">_xll.BInterpol('Base CDI'!$H$4:$H$28,'Base CDI'!$J$4:$J$29,S246,"Cubic","Extrapolate=Linear","MultiX=Average","Skip=True","Sort=True")</f>
        <v>14.692111398895838</v>
      </c>
      <c r="U246" s="43">
        <f ca="1">_xll.BInterpol('Base CDI'!$H$4:$H$28,'Base CDI'!$I$4:$I$29,S246,"Cubic","Extrapolate=Linear","MultiX=Average","Skip=True","Sort=True")</f>
        <v>14.713627221074882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46140</v>
      </c>
      <c r="T247" s="43">
        <f ca="1">_xll.BInterpol('Base CDI'!$H$4:$H$28,'Base CDI'!$J$4:$J$29,S247,"Cubic","Extrapolate=Linear","MultiX=Average","Skip=True","Sort=True")</f>
        <v>14.6900780564303</v>
      </c>
      <c r="U247" s="43">
        <f ca="1">_xll.BInterpol('Base CDI'!$H$4:$H$28,'Base CDI'!$I$4:$I$29,S247,"Cubic","Extrapolate=Linear","MultiX=Average","Skip=True","Sort=True")</f>
        <v>14.71173088879509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46141</v>
      </c>
      <c r="T248" s="43">
        <f ca="1">_xll.BInterpol('Base CDI'!$H$4:$H$28,'Base CDI'!$J$4:$J$29,S248,"Cubic","Extrapolate=Linear","MultiX=Average","Skip=True","Sort=True")</f>
        <v>14.688036595210965</v>
      </c>
      <c r="U248" s="43">
        <f ca="1">_xll.BInterpol('Base CDI'!$H$4:$H$28,'Base CDI'!$I$4:$I$29,S248,"Cubic","Extrapolate=Linear","MultiX=Average","Skip=True","Sort=True")</f>
        <v>14.709826266185935</v>
      </c>
    </row>
    <row r="249" spans="16:21" x14ac:dyDescent="0.25">
      <c r="P249" s="10">
        <v>34871</v>
      </c>
      <c r="Q249">
        <v>1.606225</v>
      </c>
      <c r="S249" s="42">
        <f t="shared" ca="1" si="8"/>
        <v>46142</v>
      </c>
      <c r="T249" s="43">
        <f ca="1">_xll.BInterpol('Base CDI'!$H$4:$H$28,'Base CDI'!$J$4:$J$29,S249,"Cubic","Extrapolate=Linear","MultiX=Average","Skip=True","Sort=True")</f>
        <v>14.68598694524858</v>
      </c>
      <c r="U249" s="43">
        <f ca="1">_xll.BInterpol('Base CDI'!$H$4:$H$28,'Base CDI'!$I$4:$I$29,S249,"Cubic","Extrapolate=Linear","MultiX=Average","Skip=True","Sort=True")</f>
        <v>14.70791328177906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46143</v>
      </c>
      <c r="T250" s="43">
        <f ca="1">_xll.BInterpol('Base CDI'!$H$4:$H$28,'Base CDI'!$J$4:$J$29,S250,"Cubic","Extrapolate=Linear","MultiX=Average","Skip=True","Sort=True")</f>
        <v>14.683929036553883</v>
      </c>
      <c r="U250" s="43">
        <f ca="1">_xll.BInterpol('Base CDI'!$H$4:$H$28,'Base CDI'!$I$4:$I$29,S250,"Cubic","Extrapolate=Linear","MultiX=Average","Skip=True","Sort=True")</f>
        <v>14.705991864106112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46144</v>
      </c>
      <c r="T251" s="43">
        <f ca="1">_xll.BInterpol('Base CDI'!$H$4:$H$28,'Base CDI'!$J$4:$J$29,S251,"Cubic","Extrapolate=Linear","MultiX=Average","Skip=True","Sort=True")</f>
        <v>14.681862799137619</v>
      </c>
      <c r="U251" s="43">
        <f ca="1">_xll.BInterpol('Base CDI'!$H$4:$H$28,'Base CDI'!$I$4:$I$29,S251,"Cubic","Extrapolate=Linear","MultiX=Average","Skip=True","Sort=True")</f>
        <v>14.704061941698731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46145</v>
      </c>
      <c r="T252" s="43">
        <f ca="1">_xll.BInterpol('Base CDI'!$H$4:$H$28,'Base CDI'!$J$4:$J$29,S252,"Cubic","Extrapolate=Linear","MultiX=Average","Skip=True","Sort=True")</f>
        <v>14.679788163010532</v>
      </c>
      <c r="U252" s="43">
        <f ca="1">_xll.BInterpol('Base CDI'!$H$4:$H$28,'Base CDI'!$I$4:$I$29,S252,"Cubic","Extrapolate=Linear","MultiX=Average","Skip=True","Sort=True")</f>
        <v>14.70212344308856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46146</v>
      </c>
      <c r="T253" s="43">
        <f ca="1">_xll.BInterpol('Base CDI'!$H$4:$H$28,'Base CDI'!$J$4:$J$29,S253,"Cubic","Extrapolate=Linear","MultiX=Average","Skip=True","Sort=True")</f>
        <v>14.677705058183363</v>
      </c>
      <c r="U253" s="43">
        <f ca="1">_xll.BInterpol('Base CDI'!$H$4:$H$28,'Base CDI'!$I$4:$I$29,S253,"Cubic","Extrapolate=Linear","MultiX=Average","Skip=True","Sort=True")</f>
        <v>14.700176296807246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46147</v>
      </c>
      <c r="T254" s="43">
        <f ca="1">_xll.BInterpol('Base CDI'!$H$4:$H$28,'Base CDI'!$J$4:$J$29,S254,"Cubic","Extrapolate=Linear","MultiX=Average","Skip=True","Sort=True")</f>
        <v>14.675613414666859</v>
      </c>
      <c r="U254" s="43">
        <f ca="1">_xll.BInterpol('Base CDI'!$H$4:$H$28,'Base CDI'!$I$4:$I$29,S254,"Cubic","Extrapolate=Linear","MultiX=Average","Skip=True","Sort=True")</f>
        <v>14.69822043138643</v>
      </c>
    </row>
    <row r="255" spans="16:21" x14ac:dyDescent="0.25">
      <c r="P255" s="10">
        <v>34879</v>
      </c>
      <c r="Q255">
        <v>1.624547</v>
      </c>
      <c r="S255" s="42">
        <f t="shared" ca="1" si="8"/>
        <v>46148</v>
      </c>
      <c r="T255" s="43">
        <f ca="1">_xll.BInterpol('Base CDI'!$H$4:$H$28,'Base CDI'!$J$4:$J$29,S255,"Cubic","Extrapolate=Linear","MultiX=Average","Skip=True","Sort=True")</f>
        <v>14.67351316247176</v>
      </c>
      <c r="U255" s="43">
        <f ca="1">_xll.BInterpol('Base CDI'!$H$4:$H$28,'Base CDI'!$I$4:$I$29,S255,"Cubic","Extrapolate=Linear","MultiX=Average","Skip=True","Sort=True")</f>
        <v>14.696255775357756</v>
      </c>
    </row>
    <row r="256" spans="16:21" x14ac:dyDescent="0.25">
      <c r="P256" s="10">
        <v>34880</v>
      </c>
      <c r="Q256">
        <v>1.627623</v>
      </c>
      <c r="S256" s="42">
        <f t="shared" ca="1" si="8"/>
        <v>46149</v>
      </c>
      <c r="T256" s="43">
        <f ca="1">_xll.BInterpol('Base CDI'!$H$4:$H$28,'Base CDI'!$J$4:$J$29,S256,"Cubic","Extrapolate=Linear","MultiX=Average","Skip=True","Sort=True")</f>
        <v>14.671404231608809</v>
      </c>
      <c r="U256" s="43">
        <f ca="1">_xll.BInterpol('Base CDI'!$H$4:$H$28,'Base CDI'!$I$4:$I$29,S256,"Cubic","Extrapolate=Linear","MultiX=Average","Skip=True","Sort=True")</f>
        <v>14.694282257252867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46150</v>
      </c>
      <c r="T257" s="43">
        <f ca="1">_xll.BInterpol('Base CDI'!$H$4:$H$28,'Base CDI'!$J$4:$J$29,S257,"Cubic","Extrapolate=Linear","MultiX=Average","Skip=True","Sort=True")</f>
        <v>14.669286552088751</v>
      </c>
      <c r="U257" s="43">
        <f ca="1">_xll.BInterpol('Base CDI'!$H$4:$H$28,'Base CDI'!$I$4:$I$29,S257,"Cubic","Extrapolate=Linear","MultiX=Average","Skip=True","Sort=True")</f>
        <v>14.692299805603406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46151</v>
      </c>
      <c r="T258" s="43">
        <f ca="1">_xll.BInterpol('Base CDI'!$H$4:$H$28,'Base CDI'!$J$4:$J$29,S258,"Cubic","Extrapolate=Linear","MultiX=Average","Skip=True","Sort=True")</f>
        <v>14.667160053922327</v>
      </c>
      <c r="U258" s="43">
        <f ca="1">_xll.BInterpol('Base CDI'!$H$4:$H$28,'Base CDI'!$I$4:$I$29,S258,"Cubic","Extrapolate=Linear","MultiX=Average","Skip=True","Sort=True")</f>
        <v>14.690308348941018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46152</v>
      </c>
      <c r="T259" s="43">
        <f ca="1">_xll.BInterpol('Base CDI'!$H$4:$H$28,'Base CDI'!$J$4:$J$29,S259,"Cubic","Extrapolate=Linear","MultiX=Average","Skip=True","Sort=True")</f>
        <v>14.665024667120283</v>
      </c>
      <c r="U259" s="43">
        <f ca="1">_xll.BInterpol('Base CDI'!$H$4:$H$28,'Base CDI'!$I$4:$I$29,S259,"Cubic","Extrapolate=Linear","MultiX=Average","Skip=True","Sort=True")</f>
        <v>14.688307815797344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46153</v>
      </c>
      <c r="T260" s="43">
        <f ca="1">_xll.BInterpol('Base CDI'!$H$4:$H$28,'Base CDI'!$J$4:$J$29,S260,"Cubic","Extrapolate=Linear","MultiX=Average","Skip=True","Sort=True")</f>
        <v>14.662880321693359</v>
      </c>
      <c r="U260" s="43">
        <f ca="1">_xll.BInterpol('Base CDI'!$H$4:$H$28,'Base CDI'!$I$4:$I$29,S260,"Cubic","Extrapolate=Linear","MultiX=Average","Skip=True","Sort=True")</f>
        <v>14.686298134704032</v>
      </c>
    </row>
    <row r="261" spans="16:21" x14ac:dyDescent="0.25">
      <c r="P261" s="10">
        <v>34887</v>
      </c>
      <c r="Q261">
        <v>1.643062</v>
      </c>
      <c r="S261" s="42">
        <f t="shared" ca="1" si="8"/>
        <v>46154</v>
      </c>
      <c r="T261" s="43">
        <f ca="1">_xll.BInterpol('Base CDI'!$H$4:$H$28,'Base CDI'!$J$4:$J$29,S261,"Cubic","Extrapolate=Linear","MultiX=Average","Skip=True","Sort=True")</f>
        <v>14.6607269476523</v>
      </c>
      <c r="U261" s="43">
        <f ca="1">_xll.BInterpol('Base CDI'!$H$4:$H$28,'Base CDI'!$I$4:$I$29,S261,"Cubic","Extrapolate=Linear","MultiX=Average","Skip=True","Sort=True")</f>
        <v>14.68427923419272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46155</v>
      </c>
      <c r="T262" s="43">
        <f ca="1">_xll.BInterpol('Base CDI'!$H$4:$H$28,'Base CDI'!$J$4:$J$29,S262,"Cubic","Extrapolate=Linear","MultiX=Average","Skip=True","Sort=True")</f>
        <v>14.658564475007848</v>
      </c>
      <c r="U262" s="43">
        <f ca="1">_xll.BInterpol('Base CDI'!$H$4:$H$28,'Base CDI'!$I$4:$I$29,S262,"Cubic","Extrapolate=Linear","MultiX=Average","Skip=True","Sort=True")</f>
        <v>14.682251042795054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46156</v>
      </c>
      <c r="T263" s="43">
        <f ca="1">_xll.BInterpol('Base CDI'!$H$4:$H$28,'Base CDI'!$J$4:$J$29,S263,"Cubic","Extrapolate=Linear","MultiX=Average","Skip=True","Sort=True")</f>
        <v>14.656392833770749</v>
      </c>
      <c r="U263" s="43">
        <f ca="1">_xll.BInterpol('Base CDI'!$H$4:$H$28,'Base CDI'!$I$4:$I$29,S263,"Cubic","Extrapolate=Linear","MultiX=Average","Skip=True","Sort=True")</f>
        <v>14.680213489042679</v>
      </c>
    </row>
    <row r="264" spans="16:21" x14ac:dyDescent="0.25">
      <c r="P264" s="10">
        <v>34892</v>
      </c>
      <c r="Q264">
        <v>1.652396</v>
      </c>
      <c r="S264" s="42">
        <f t="shared" ca="1" si="8"/>
        <v>46157</v>
      </c>
      <c r="T264" s="43">
        <f ca="1">_xll.BInterpol('Base CDI'!$H$4:$H$28,'Base CDI'!$J$4:$J$29,S264,"Cubic","Extrapolate=Linear","MultiX=Average","Skip=True","Sort=True")</f>
        <v>14.654211953951743</v>
      </c>
      <c r="U264" s="43">
        <f ca="1">_xll.BInterpol('Base CDI'!$H$4:$H$28,'Base CDI'!$I$4:$I$29,S264,"Cubic","Extrapolate=Linear","MultiX=Average","Skip=True","Sort=True")</f>
        <v>14.678166501467235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46158</v>
      </c>
      <c r="T265" s="43">
        <f ca="1">_xll.BInterpol('Base CDI'!$H$4:$H$28,'Base CDI'!$J$4:$J$29,S265,"Cubic","Extrapolate=Linear","MultiX=Average","Skip=True","Sort=True")</f>
        <v>14.652021765561573</v>
      </c>
      <c r="U265" s="43">
        <f ca="1">_xll.BInterpol('Base CDI'!$H$4:$H$28,'Base CDI'!$I$4:$I$29,S265,"Cubic","Extrapolate=Linear","MultiX=Average","Skip=True","Sort=True")</f>
        <v>14.676110008600366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46159</v>
      </c>
      <c r="T266" s="43">
        <f ca="1">_xll.BInterpol('Base CDI'!$H$4:$H$28,'Base CDI'!$J$4:$J$29,S266,"Cubic","Extrapolate=Linear","MultiX=Average","Skip=True","Sort=True")</f>
        <v>14.649822198610984</v>
      </c>
      <c r="U266" s="43">
        <f ca="1">_xll.BInterpol('Base CDI'!$H$4:$H$28,'Base CDI'!$I$4:$I$29,S266,"Cubic","Extrapolate=Linear","MultiX=Average","Skip=True","Sort=True")</f>
        <v>14.674043938973719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46160</v>
      </c>
      <c r="T267" s="43">
        <f ca="1">_xll.BInterpol('Base CDI'!$H$4:$H$28,'Base CDI'!$J$4:$J$29,S267,"Cubic","Extrapolate=Linear","MultiX=Average","Skip=True","Sort=True")</f>
        <v>14.647613183110719</v>
      </c>
      <c r="U267" s="43">
        <f ca="1">_xll.BInterpol('Base CDI'!$H$4:$H$28,'Base CDI'!$I$4:$I$29,S267,"Cubic","Extrapolate=Linear","MultiX=Average","Skip=True","Sort=True")</f>
        <v>14.671968221118934</v>
      </c>
    </row>
    <row r="268" spans="16:21" x14ac:dyDescent="0.25">
      <c r="P268" s="10">
        <v>34898</v>
      </c>
      <c r="Q268">
        <v>1.66489</v>
      </c>
      <c r="S268" s="42">
        <f t="shared" ca="1" si="9"/>
        <v>46161</v>
      </c>
      <c r="T268" s="43">
        <f ca="1">_xll.BInterpol('Base CDI'!$H$4:$H$28,'Base CDI'!$J$4:$J$29,S268,"Cubic","Extrapolate=Linear","MultiX=Average","Skip=True","Sort=True")</f>
        <v>14.64539464907152</v>
      </c>
      <c r="U268" s="43">
        <f ca="1">_xll.BInterpol('Base CDI'!$H$4:$H$28,'Base CDI'!$I$4:$I$29,S268,"Cubic","Extrapolate=Linear","MultiX=Average","Skip=True","Sort=True")</f>
        <v>14.669882783567655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46162</v>
      </c>
      <c r="T269" s="43">
        <f ca="1">_xll.BInterpol('Base CDI'!$H$4:$H$28,'Base CDI'!$J$4:$J$29,S269,"Cubic","Extrapolate=Linear","MultiX=Average","Skip=True","Sort=True")</f>
        <v>14.64316652650413</v>
      </c>
      <c r="U269" s="43">
        <f ca="1">_xll.BInterpol('Base CDI'!$H$4:$H$28,'Base CDI'!$I$4:$I$29,S269,"Cubic","Extrapolate=Linear","MultiX=Average","Skip=True","Sort=True")</f>
        <v>14.667787554851527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46163</v>
      </c>
      <c r="T270" s="43">
        <f ca="1">_xll.BInterpol('Base CDI'!$H$4:$H$28,'Base CDI'!$J$4:$J$29,S270,"Cubic","Extrapolate=Linear","MultiX=Average","Skip=True","Sort=True")</f>
        <v>14.640928745419293</v>
      </c>
      <c r="U270" s="43">
        <f ca="1">_xll.BInterpol('Base CDI'!$H$4:$H$28,'Base CDI'!$I$4:$I$29,S270,"Cubic","Extrapolate=Linear","MultiX=Average","Skip=True","Sort=True")</f>
        <v>14.665682463502192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46164</v>
      </c>
      <c r="T271" s="43">
        <f ca="1">_xll.BInterpol('Base CDI'!$H$4:$H$28,'Base CDI'!$J$4:$J$29,S271,"Cubic","Extrapolate=Linear","MultiX=Average","Skip=True","Sort=True")</f>
        <v>14.638681235827752</v>
      </c>
      <c r="U271" s="43">
        <f ca="1">_xll.BInterpol('Base CDI'!$H$4:$H$28,'Base CDI'!$I$4:$I$29,S271,"Cubic","Extrapolate=Linear","MultiX=Average","Skip=True","Sort=True")</f>
        <v>14.663567438051292</v>
      </c>
    </row>
    <row r="272" spans="16:21" x14ac:dyDescent="0.25">
      <c r="P272" s="10">
        <v>34904</v>
      </c>
      <c r="Q272">
        <v>1.677446</v>
      </c>
      <c r="S272" s="42">
        <f t="shared" ca="1" si="9"/>
        <v>46165</v>
      </c>
      <c r="T272" s="43">
        <f ca="1">_xll.BInterpol('Base CDI'!$H$4:$H$28,'Base CDI'!$J$4:$J$29,S272,"Cubic","Extrapolate=Linear","MultiX=Average","Skip=True","Sort=True")</f>
        <v>14.636423927740251</v>
      </c>
      <c r="U272" s="43">
        <f ca="1">_xll.BInterpol('Base CDI'!$H$4:$H$28,'Base CDI'!$I$4:$I$29,S272,"Cubic","Extrapolate=Linear","MultiX=Average","Skip=True","Sort=True")</f>
        <v>14.661442407030474</v>
      </c>
    </row>
    <row r="273" spans="16:21" x14ac:dyDescent="0.25">
      <c r="P273" s="10">
        <v>34905</v>
      </c>
      <c r="Q273">
        <v>1.680599</v>
      </c>
      <c r="S273" s="42">
        <f t="shared" ca="1" si="9"/>
        <v>46166</v>
      </c>
      <c r="T273" s="43">
        <f ca="1">_xll.BInterpol('Base CDI'!$H$4:$H$28,'Base CDI'!$J$4:$J$29,S273,"Cubic","Extrapolate=Linear","MultiX=Average","Skip=True","Sort=True")</f>
        <v>14.634156751167533</v>
      </c>
      <c r="U273" s="43">
        <f ca="1">_xll.BInterpol('Base CDI'!$H$4:$H$28,'Base CDI'!$I$4:$I$29,S273,"Cubic","Extrapolate=Linear","MultiX=Average","Skip=True","Sort=True")</f>
        <v>14.659307298971379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46167</v>
      </c>
      <c r="T274" s="43">
        <f ca="1">_xll.BInterpol('Base CDI'!$H$4:$H$28,'Base CDI'!$J$4:$J$29,S274,"Cubic","Extrapolate=Linear","MultiX=Average","Skip=True","Sort=True")</f>
        <v>14.631879636120338</v>
      </c>
      <c r="U274" s="43">
        <f ca="1">_xll.BInterpol('Base CDI'!$H$4:$H$28,'Base CDI'!$I$4:$I$29,S274,"Cubic","Extrapolate=Linear","MultiX=Average","Skip=True","Sort=True")</f>
        <v>14.65716204240565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46168</v>
      </c>
      <c r="T275" s="43">
        <f ca="1">_xll.BInterpol('Base CDI'!$H$4:$H$28,'Base CDI'!$J$4:$J$29,S275,"Cubic","Extrapolate=Linear","MultiX=Average","Skip=True","Sort=True")</f>
        <v>14.629592512609412</v>
      </c>
      <c r="U275" s="43">
        <f ca="1">_xll.BInterpol('Base CDI'!$H$4:$H$28,'Base CDI'!$I$4:$I$29,S275,"Cubic","Extrapolate=Linear","MultiX=Average","Skip=True","Sort=True")</f>
        <v>14.655006565864932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46169</v>
      </c>
      <c r="T276" s="43">
        <f ca="1">_xll.BInterpol('Base CDI'!$H$4:$H$28,'Base CDI'!$J$4:$J$29,S276,"Cubic","Extrapolate=Linear","MultiX=Average","Skip=True","Sort=True")</f>
        <v>14.627295310645499</v>
      </c>
      <c r="U276" s="43">
        <f ca="1">_xll.BInterpol('Base CDI'!$H$4:$H$28,'Base CDI'!$I$4:$I$29,S276,"Cubic","Extrapolate=Linear","MultiX=Average","Skip=True","Sort=True")</f>
        <v>14.652840797880868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46170</v>
      </c>
      <c r="T277" s="43">
        <f ca="1">_xll.BInterpol('Base CDI'!$H$4:$H$28,'Base CDI'!$J$4:$J$29,S277,"Cubic","Extrapolate=Linear","MultiX=Average","Skip=True","Sort=True")</f>
        <v>14.62498796023934</v>
      </c>
      <c r="U277" s="43">
        <f ca="1">_xll.BInterpol('Base CDI'!$H$4:$H$28,'Base CDI'!$I$4:$I$29,S277,"Cubic","Extrapolate=Linear","MultiX=Average","Skip=True","Sort=True")</f>
        <v>14.650664666985103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46171</v>
      </c>
      <c r="T278" s="43">
        <f ca="1">_xll.BInterpol('Base CDI'!$H$4:$H$28,'Base CDI'!$J$4:$J$29,S278,"Cubic","Extrapolate=Linear","MultiX=Average","Skip=True","Sort=True")</f>
        <v>14.622670391401678</v>
      </c>
      <c r="U278" s="43">
        <f ca="1">_xll.BInterpol('Base CDI'!$H$4:$H$28,'Base CDI'!$I$4:$I$29,S278,"Cubic","Extrapolate=Linear","MultiX=Average","Skip=True","Sort=True")</f>
        <v>14.648478101709276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46172</v>
      </c>
      <c r="T279" s="43">
        <f ca="1">_xll.BInterpol('Base CDI'!$H$4:$H$28,'Base CDI'!$J$4:$J$29,S279,"Cubic","Extrapolate=Linear","MultiX=Average","Skip=True","Sort=True")</f>
        <v>14.620342534143258</v>
      </c>
      <c r="U279" s="43">
        <f ca="1">_xll.BInterpol('Base CDI'!$H$4:$H$28,'Base CDI'!$I$4:$I$29,S279,"Cubic","Extrapolate=Linear","MultiX=Average","Skip=True","Sort=True")</f>
        <v>14.646281030585035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46173</v>
      </c>
      <c r="T280" s="43">
        <f ca="1">_xll.BInterpol('Base CDI'!$H$4:$H$28,'Base CDI'!$J$4:$J$29,S280,"Cubic","Extrapolate=Linear","MultiX=Average","Skip=True","Sort=True")</f>
        <v>14.618004318474821</v>
      </c>
      <c r="U280" s="43">
        <f ca="1">_xll.BInterpol('Base CDI'!$H$4:$H$28,'Base CDI'!$I$4:$I$29,S280,"Cubic","Extrapolate=Linear","MultiX=Average","Skip=True","Sort=True")</f>
        <v>14.64407338214402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46174</v>
      </c>
      <c r="T281" s="43">
        <f ca="1">_xll.BInterpol('Base CDI'!$H$4:$H$28,'Base CDI'!$J$4:$J$29,S281,"Cubic","Extrapolate=Linear","MultiX=Average","Skip=True","Sort=True")</f>
        <v>14.615655674407114</v>
      </c>
      <c r="U281" s="43">
        <f ca="1">_xll.BInterpol('Base CDI'!$H$4:$H$28,'Base CDI'!$I$4:$I$29,S281,"Cubic","Extrapolate=Linear","MultiX=Average","Skip=True","Sort=True")</f>
        <v>14.641855084917877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46175</v>
      </c>
      <c r="T282" s="43">
        <f ca="1">_xll.BInterpol('Base CDI'!$H$4:$H$28,'Base CDI'!$J$4:$J$29,S282,"Cubic","Extrapolate=Linear","MultiX=Average","Skip=True","Sort=True")</f>
        <v>14.613296531950875</v>
      </c>
      <c r="U282" s="43">
        <f ca="1">_xll.BInterpol('Base CDI'!$H$4:$H$28,'Base CDI'!$I$4:$I$29,S282,"Cubic","Extrapolate=Linear","MultiX=Average","Skip=True","Sort=True")</f>
        <v>14.639626067438249</v>
      </c>
    </row>
    <row r="283" spans="16:21" x14ac:dyDescent="0.25">
      <c r="P283" s="10">
        <v>34919</v>
      </c>
      <c r="Q283">
        <v>1.71014</v>
      </c>
      <c r="S283" s="42">
        <f t="shared" ca="1" si="9"/>
        <v>46176</v>
      </c>
      <c r="T283" s="43">
        <f ca="1">_xll.BInterpol('Base CDI'!$H$4:$H$28,'Base CDI'!$J$4:$J$29,S283,"Cubic","Extrapolate=Linear","MultiX=Average","Skip=True","Sort=True")</f>
        <v>14.61092682111685</v>
      </c>
      <c r="U283" s="43">
        <f ca="1">_xll.BInterpol('Base CDI'!$H$4:$H$28,'Base CDI'!$I$4:$I$29,S283,"Cubic","Extrapolate=Linear","MultiX=Average","Skip=True","Sort=True")</f>
        <v>14.637386258236777</v>
      </c>
    </row>
    <row r="284" spans="16:21" x14ac:dyDescent="0.25">
      <c r="P284" s="10">
        <v>34920</v>
      </c>
      <c r="Q284">
        <v>1.712933</v>
      </c>
      <c r="S284" s="42">
        <f t="shared" ca="1" si="9"/>
        <v>46177</v>
      </c>
      <c r="T284" s="43">
        <f ca="1">_xll.BInterpol('Base CDI'!$H$4:$H$28,'Base CDI'!$J$4:$J$29,S284,"Cubic","Extrapolate=Linear","MultiX=Average","Skip=True","Sort=True")</f>
        <v>14.608546471915782</v>
      </c>
      <c r="U284" s="43">
        <f ca="1">_xll.BInterpol('Base CDI'!$H$4:$H$28,'Base CDI'!$I$4:$I$29,S284,"Cubic","Extrapolate=Linear","MultiX=Average","Skip=True","Sort=True")</f>
        <v>14.635135585845108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46178</v>
      </c>
      <c r="T285" s="43">
        <f ca="1">_xll.BInterpol('Base CDI'!$H$4:$H$28,'Base CDI'!$J$4:$J$29,S285,"Cubic","Extrapolate=Linear","MultiX=Average","Skip=True","Sort=True")</f>
        <v>14.606155414358414</v>
      </c>
      <c r="U285" s="43">
        <f ca="1">_xll.BInterpol('Base CDI'!$H$4:$H$28,'Base CDI'!$I$4:$I$29,S285,"Cubic","Extrapolate=Linear","MultiX=Average","Skip=True","Sort=True")</f>
        <v>14.632873978794883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46179</v>
      </c>
      <c r="T286" s="43">
        <f ca="1">_xll.BInterpol('Base CDI'!$H$4:$H$28,'Base CDI'!$J$4:$J$29,S286,"Cubic","Extrapolate=Linear","MultiX=Average","Skip=True","Sort=True")</f>
        <v>14.603753578455487</v>
      </c>
      <c r="U286" s="43">
        <f ca="1">_xll.BInterpol('Base CDI'!$H$4:$H$28,'Base CDI'!$I$4:$I$29,S286,"Cubic","Extrapolate=Linear","MultiX=Average","Skip=True","Sort=True")</f>
        <v>14.630601365617746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46180</v>
      </c>
      <c r="T287" s="43">
        <f ca="1">_xll.BInterpol('Base CDI'!$H$4:$H$28,'Base CDI'!$J$4:$J$29,S287,"Cubic","Extrapolate=Linear","MultiX=Average","Skip=True","Sort=True")</f>
        <v>14.601340894217749</v>
      </c>
      <c r="U287" s="43">
        <f ca="1">_xll.BInterpol('Base CDI'!$H$4:$H$28,'Base CDI'!$I$4:$I$29,S287,"Cubic","Extrapolate=Linear","MultiX=Average","Skip=True","Sort=True")</f>
        <v>14.628317674845341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46181</v>
      </c>
      <c r="T288" s="43">
        <f ca="1">_xll.BInterpol('Base CDI'!$H$4:$H$28,'Base CDI'!$J$4:$J$29,S288,"Cubic","Extrapolate=Linear","MultiX=Average","Skip=True","Sort=True")</f>
        <v>14.598917291655939</v>
      </c>
      <c r="U288" s="43">
        <f ca="1">_xll.BInterpol('Base CDI'!$H$4:$H$28,'Base CDI'!$I$4:$I$29,S288,"Cubic","Extrapolate=Linear","MultiX=Average","Skip=True","Sort=True")</f>
        <v>14.62602283500931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46182</v>
      </c>
      <c r="T289" s="43">
        <f ca="1">_xll.BInterpol('Base CDI'!$H$4:$H$28,'Base CDI'!$J$4:$J$29,S289,"Cubic","Extrapolate=Linear","MultiX=Average","Skip=True","Sort=True")</f>
        <v>14.596482700780802</v>
      </c>
      <c r="U289" s="43">
        <f ca="1">_xll.BInterpol('Base CDI'!$H$4:$H$28,'Base CDI'!$I$4:$I$29,S289,"Cubic","Extrapolate=Linear","MultiX=Average","Skip=True","Sort=True")</f>
        <v>14.623716774641299</v>
      </c>
    </row>
    <row r="290" spans="16:21" x14ac:dyDescent="0.25">
      <c r="P290" s="10">
        <v>34928</v>
      </c>
      <c r="Q290">
        <v>1.729697</v>
      </c>
      <c r="S290" s="42">
        <f t="shared" ca="1" si="9"/>
        <v>46183</v>
      </c>
      <c r="T290" s="43">
        <f ca="1">_xll.BInterpol('Base CDI'!$H$4:$H$28,'Base CDI'!$J$4:$J$29,S290,"Cubic","Extrapolate=Linear","MultiX=Average","Skip=True","Sort=True")</f>
        <v>14.594037051603079</v>
      </c>
      <c r="U290" s="43">
        <f ca="1">_xll.BInterpol('Base CDI'!$H$4:$H$28,'Base CDI'!$I$4:$I$29,S290,"Cubic","Extrapolate=Linear","MultiX=Average","Skip=True","Sort=True")</f>
        <v>14.621399422272949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46184</v>
      </c>
      <c r="T291" s="43">
        <f ca="1">_xll.BInterpol('Base CDI'!$H$4:$H$28,'Base CDI'!$J$4:$J$29,S291,"Cubic","Extrapolate=Linear","MultiX=Average","Skip=True","Sort=True")</f>
        <v>14.591580274133516</v>
      </c>
      <c r="U291" s="43">
        <f ca="1">_xll.BInterpol('Base CDI'!$H$4:$H$28,'Base CDI'!$I$4:$I$29,S291,"Cubic","Extrapolate=Linear","MultiX=Average","Skip=True","Sort=True")</f>
        <v>14.619070706435904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46185</v>
      </c>
      <c r="T292" s="43">
        <f ca="1">_xll.BInterpol('Base CDI'!$H$4:$H$28,'Base CDI'!$J$4:$J$29,S292,"Cubic","Extrapolate=Linear","MultiX=Average","Skip=True","Sort=True")</f>
        <v>14.589112298382855</v>
      </c>
      <c r="U292" s="43">
        <f ca="1">_xll.BInterpol('Base CDI'!$H$4:$H$28,'Base CDI'!$I$4:$I$29,S292,"Cubic","Extrapolate=Linear","MultiX=Average","Skip=True","Sort=True")</f>
        <v>14.616730555661809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46186</v>
      </c>
      <c r="T293" s="43">
        <f ca="1">_xll.BInterpol('Base CDI'!$H$4:$H$28,'Base CDI'!$J$4:$J$29,S293,"Cubic","Extrapolate=Linear","MultiX=Average","Skip=True","Sort=True")</f>
        <v>14.586633054361839</v>
      </c>
      <c r="U293" s="43">
        <f ca="1">_xll.BInterpol('Base CDI'!$H$4:$H$28,'Base CDI'!$I$4:$I$29,S293,"Cubic","Extrapolate=Linear","MultiX=Average","Skip=True","Sort=True")</f>
        <v>14.614378898482304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46187</v>
      </c>
      <c r="T294" s="43">
        <f ca="1">_xll.BInterpol('Base CDI'!$H$4:$H$28,'Base CDI'!$J$4:$J$29,S294,"Cubic","Extrapolate=Linear","MultiX=Average","Skip=True","Sort=True")</f>
        <v>14.58414247208121</v>
      </c>
      <c r="U294" s="43">
        <f ca="1">_xll.BInterpol('Base CDI'!$H$4:$H$28,'Base CDI'!$I$4:$I$29,S294,"Cubic","Extrapolate=Linear","MultiX=Average","Skip=True","Sort=True")</f>
        <v>14.612015663429036</v>
      </c>
    </row>
    <row r="295" spans="16:21" x14ac:dyDescent="0.25">
      <c r="P295" s="10">
        <v>34935</v>
      </c>
      <c r="Q295">
        <v>1.7437</v>
      </c>
      <c r="S295" s="42">
        <f t="shared" ca="1" si="9"/>
        <v>46188</v>
      </c>
      <c r="T295" s="43">
        <f ca="1">_xll.BInterpol('Base CDI'!$H$4:$H$28,'Base CDI'!$J$4:$J$29,S295,"Cubic","Extrapolate=Linear","MultiX=Average","Skip=True","Sort=True")</f>
        <v>14.581640481551712</v>
      </c>
      <c r="U295" s="43">
        <f ca="1">_xll.BInterpol('Base CDI'!$H$4:$H$28,'Base CDI'!$I$4:$I$29,S295,"Cubic","Extrapolate=Linear","MultiX=Average","Skip=True","Sort=True")</f>
        <v>14.609640779033647</v>
      </c>
    </row>
    <row r="296" spans="16:21" x14ac:dyDescent="0.25">
      <c r="P296" s="10">
        <v>34936</v>
      </c>
      <c r="Q296">
        <v>1.746513</v>
      </c>
      <c r="S296" s="42">
        <f t="shared" ca="1" si="9"/>
        <v>46189</v>
      </c>
      <c r="T296" s="43">
        <f ca="1">_xll.BInterpol('Base CDI'!$H$4:$H$28,'Base CDI'!$J$4:$J$29,S296,"Cubic","Extrapolate=Linear","MultiX=Average","Skip=True","Sort=True")</f>
        <v>14.57912701278409</v>
      </c>
      <c r="U296" s="43">
        <f ca="1">_xll.BInterpol('Base CDI'!$H$4:$H$28,'Base CDI'!$I$4:$I$29,S296,"Cubic","Extrapolate=Linear","MultiX=Average","Skip=True","Sort=True")</f>
        <v>14.60725417382778</v>
      </c>
    </row>
    <row r="297" spans="16:21" x14ac:dyDescent="0.25">
      <c r="P297" s="10">
        <v>34939</v>
      </c>
      <c r="Q297">
        <v>1.749331</v>
      </c>
      <c r="S297" s="42">
        <f t="shared" ca="1" si="9"/>
        <v>46190</v>
      </c>
      <c r="T297" s="43">
        <f ca="1">_xll.BInterpol('Base CDI'!$H$4:$H$28,'Base CDI'!$J$4:$J$29,S297,"Cubic","Extrapolate=Linear","MultiX=Average","Skip=True","Sort=True")</f>
        <v>14.576601995789083</v>
      </c>
      <c r="U297" s="43">
        <f ca="1">_xll.BInterpol('Base CDI'!$H$4:$H$28,'Base CDI'!$I$4:$I$29,S297,"Cubic","Extrapolate=Linear","MultiX=Average","Skip=True","Sort=True")</f>
        <v>14.604855776343079</v>
      </c>
    </row>
    <row r="298" spans="16:21" x14ac:dyDescent="0.25">
      <c r="P298" s="10">
        <v>34940</v>
      </c>
      <c r="Q298">
        <v>1.752148</v>
      </c>
      <c r="S298" s="42">
        <f t="shared" ca="1" si="9"/>
        <v>46191</v>
      </c>
      <c r="T298" s="43">
        <f ca="1">_xll.BInterpol('Base CDI'!$H$4:$H$28,'Base CDI'!$J$4:$J$29,S298,"Cubic","Extrapolate=Linear","MultiX=Average","Skip=True","Sort=True")</f>
        <v>14.574065360577439</v>
      </c>
      <c r="U298" s="43">
        <f ca="1">_xll.BInterpol('Base CDI'!$H$4:$H$28,'Base CDI'!$I$4:$I$29,S298,"Cubic","Extrapolate=Linear","MultiX=Average","Skip=True","Sort=True")</f>
        <v>14.602445515111187</v>
      </c>
    </row>
    <row r="299" spans="16:21" x14ac:dyDescent="0.25">
      <c r="P299" s="10">
        <v>34941</v>
      </c>
      <c r="Q299">
        <v>1.754969</v>
      </c>
      <c r="S299" s="42">
        <f t="shared" ca="1" si="9"/>
        <v>46192</v>
      </c>
      <c r="T299" s="43">
        <f ca="1">_xll.BInterpol('Base CDI'!$H$4:$H$28,'Base CDI'!$J$4:$J$29,S299,"Cubic","Extrapolate=Linear","MultiX=Average","Skip=True","Sort=True")</f>
        <v>14.571517037159898</v>
      </c>
      <c r="U299" s="43">
        <f ca="1">_xll.BInterpol('Base CDI'!$H$4:$H$28,'Base CDI'!$I$4:$I$29,S299,"Cubic","Extrapolate=Linear","MultiX=Average","Skip=True","Sort=True")</f>
        <v>14.600023318663748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46193</v>
      </c>
      <c r="T300" s="43">
        <f ca="1">_xll.BInterpol('Base CDI'!$H$4:$H$28,'Base CDI'!$J$4:$J$29,S300,"Cubic","Extrapolate=Linear","MultiX=Average","Skip=True","Sort=True")</f>
        <v>14.568956955547204</v>
      </c>
      <c r="U300" s="43">
        <f ca="1">_xll.BInterpol('Base CDI'!$H$4:$H$28,'Base CDI'!$I$4:$I$29,S300,"Cubic","Extrapolate=Linear","MultiX=Average","Skip=True","Sort=True")</f>
        <v>14.597589115532404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46194</v>
      </c>
      <c r="T301" s="43">
        <f ca="1">_xll.BInterpol('Base CDI'!$H$4:$H$28,'Base CDI'!$J$4:$J$29,S301,"Cubic","Extrapolate=Linear","MultiX=Average","Skip=True","Sort=True")</f>
        <v>14.566385045750099</v>
      </c>
      <c r="U301" s="43">
        <f ca="1">_xll.BInterpol('Base CDI'!$H$4:$H$28,'Base CDI'!$I$4:$I$29,S301,"Cubic","Extrapolate=Linear","MultiX=Average","Skip=True","Sort=True")</f>
        <v>14.595142834248803</v>
      </c>
    </row>
    <row r="302" spans="16:21" x14ac:dyDescent="0.25">
      <c r="P302" s="10">
        <v>34946</v>
      </c>
      <c r="Q302">
        <v>1.763482</v>
      </c>
      <c r="S302" s="42">
        <f t="shared" ca="1" si="9"/>
        <v>46195</v>
      </c>
      <c r="T302" s="43">
        <f ca="1">_xll.BInterpol('Base CDI'!$H$4:$H$28,'Base CDI'!$J$4:$J$29,S302,"Cubic","Extrapolate=Linear","MultiX=Average","Skip=True","Sort=True")</f>
        <v>14.563801237779328</v>
      </c>
      <c r="U302" s="43">
        <f ca="1">_xll.BInterpol('Base CDI'!$H$4:$H$28,'Base CDI'!$I$4:$I$29,S302,"Cubic","Extrapolate=Linear","MultiX=Average","Skip=True","Sort=True")</f>
        <v>14.592684403344581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46196</v>
      </c>
      <c r="T303" s="43">
        <f ca="1">_xll.BInterpol('Base CDI'!$H$4:$H$28,'Base CDI'!$J$4:$J$29,S303,"Cubic","Extrapolate=Linear","MultiX=Average","Skip=True","Sort=True")</f>
        <v>14.561205461645635</v>
      </c>
      <c r="U303" s="43">
        <f ca="1">_xll.BInterpol('Base CDI'!$H$4:$H$28,'Base CDI'!$I$4:$I$29,S303,"Cubic","Extrapolate=Linear","MultiX=Average","Skip=True","Sort=True")</f>
        <v>14.590213751351387</v>
      </c>
    </row>
    <row r="304" spans="16:21" x14ac:dyDescent="0.25">
      <c r="P304" s="10">
        <v>34948</v>
      </c>
      <c r="Q304">
        <v>1.769183</v>
      </c>
      <c r="S304" s="42">
        <f t="shared" ca="1" si="9"/>
        <v>46197</v>
      </c>
      <c r="T304" s="43">
        <f ca="1">_xll.BInterpol('Base CDI'!$H$4:$H$28,'Base CDI'!$J$4:$J$29,S304,"Cubic","Extrapolate=Linear","MultiX=Average","Skip=True","Sort=True")</f>
        <v>14.558597647359759</v>
      </c>
      <c r="U304" s="43">
        <f ca="1">_xll.BInterpol('Base CDI'!$H$4:$H$28,'Base CDI'!$I$4:$I$29,S304,"Cubic","Extrapolate=Linear","MultiX=Average","Skip=True","Sort=True")</f>
        <v>14.587730806800863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46198</v>
      </c>
      <c r="T305" s="43">
        <f ca="1">_xll.BInterpol('Base CDI'!$H$4:$H$28,'Base CDI'!$J$4:$J$29,S305,"Cubic","Extrapolate=Linear","MultiX=Average","Skip=True","Sort=True")</f>
        <v>14.555977724932445</v>
      </c>
      <c r="U305" s="43">
        <f ca="1">_xll.BInterpol('Base CDI'!$H$4:$H$28,'Base CDI'!$I$4:$I$29,S305,"Cubic","Extrapolate=Linear","MultiX=Average","Skip=True","Sort=True")</f>
        <v>14.585235498224653</v>
      </c>
    </row>
    <row r="306" spans="16:21" x14ac:dyDescent="0.25">
      <c r="P306" s="10">
        <v>34953</v>
      </c>
      <c r="Q306">
        <v>1.774896</v>
      </c>
      <c r="S306" s="42">
        <f t="shared" ca="1" si="9"/>
        <v>46199</v>
      </c>
      <c r="T306" s="43">
        <f ca="1">_xll.BInterpol('Base CDI'!$H$4:$H$28,'Base CDI'!$J$4:$J$29,S306,"Cubic","Extrapolate=Linear","MultiX=Average","Skip=True","Sort=True")</f>
        <v>14.553345624374439</v>
      </c>
      <c r="U306" s="43">
        <f ca="1">_xll.BInterpol('Base CDI'!$H$4:$H$28,'Base CDI'!$I$4:$I$29,S306,"Cubic","Extrapolate=Linear","MultiX=Average","Skip=True","Sort=True")</f>
        <v>14.5827277541544</v>
      </c>
    </row>
    <row r="307" spans="16:21" x14ac:dyDescent="0.25">
      <c r="P307" s="10">
        <v>34954</v>
      </c>
      <c r="Q307">
        <v>1.77776</v>
      </c>
      <c r="S307" s="42">
        <f t="shared" ca="1" si="9"/>
        <v>46200</v>
      </c>
      <c r="T307" s="43">
        <f ca="1">_xll.BInterpol('Base CDI'!$H$4:$H$28,'Base CDI'!$J$4:$J$29,S307,"Cubic","Extrapolate=Linear","MultiX=Average","Skip=True","Sort=True")</f>
        <v>14.550701275696481</v>
      </c>
      <c r="U307" s="43">
        <f ca="1">_xll.BInterpol('Base CDI'!$H$4:$H$28,'Base CDI'!$I$4:$I$29,S307,"Cubic","Extrapolate=Linear","MultiX=Average","Skip=True","Sort=True")</f>
        <v>14.580207503121745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46201</v>
      </c>
      <c r="T308" s="43">
        <f ca="1">_xll.BInterpol('Base CDI'!$H$4:$H$28,'Base CDI'!$J$4:$J$29,S308,"Cubic","Extrapolate=Linear","MultiX=Average","Skip=True","Sort=True")</f>
        <v>14.548044608909315</v>
      </c>
      <c r="U308" s="43">
        <f ca="1">_xll.BInterpol('Base CDI'!$H$4:$H$28,'Base CDI'!$I$4:$I$29,S308,"Cubic","Extrapolate=Linear","MultiX=Average","Skip=True","Sort=True")</f>
        <v>14.577674673658334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46202</v>
      </c>
      <c r="T309" s="43">
        <f ca="1">_xll.BInterpol('Base CDI'!$H$4:$H$28,'Base CDI'!$J$4:$J$29,S309,"Cubic","Extrapolate=Linear","MultiX=Average","Skip=True","Sort=True")</f>
        <v>14.545375554023684</v>
      </c>
      <c r="U309" s="43">
        <f ca="1">_xll.BInterpol('Base CDI'!$H$4:$H$28,'Base CDI'!$I$4:$I$29,S309,"Cubic","Extrapolate=Linear","MultiX=Average","Skip=True","Sort=True")</f>
        <v>14.575129194295812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46203</v>
      </c>
      <c r="T310" s="43">
        <f ca="1">_xll.BInterpol('Base CDI'!$H$4:$H$28,'Base CDI'!$J$4:$J$29,S310,"Cubic","Extrapolate=Linear","MultiX=Average","Skip=True","Sort=True")</f>
        <v>14.54269404105033</v>
      </c>
      <c r="U310" s="43">
        <f ca="1">_xll.BInterpol('Base CDI'!$H$4:$H$28,'Base CDI'!$I$4:$I$29,S310,"Cubic","Extrapolate=Linear","MultiX=Average","Skip=True","Sort=True")</f>
        <v>14.572570993565819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46204</v>
      </c>
      <c r="T311" s="43">
        <f ca="1">_xll.BInterpol('Base CDI'!$H$4:$H$28,'Base CDI'!$J$4:$J$29,S311,"Cubic","Extrapolate=Linear","MultiX=Average","Skip=True","Sort=True")</f>
        <v>14.54</v>
      </c>
      <c r="U311" s="43">
        <f ca="1">_xll.BInterpol('Base CDI'!$H$4:$H$28,'Base CDI'!$I$4:$I$29,S311,"Cubic","Extrapolate=Linear","MultiX=Average","Skip=True","Sort=True")</f>
        <v>14.57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46205</v>
      </c>
      <c r="T312" s="43">
        <f ca="1">_xll.BInterpol('Base CDI'!$H$4:$H$28,'Base CDI'!$J$4:$J$29,S312,"Cubic","Extrapolate=Linear","MultiX=Average","Skip=True","Sort=True")</f>
        <v>14.537293391087617</v>
      </c>
      <c r="U312" s="43">
        <f ca="1">_xll.BInterpol('Base CDI'!$H$4:$H$28,'Base CDI'!$I$4:$I$29,S312,"Cubic","Extrapolate=Linear","MultiX=Average","Skip=True","Sort=True")</f>
        <v>14.56741617268316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46206</v>
      </c>
      <c r="T313" s="43">
        <f ca="1">_xll.BInterpol('Base CDI'!$H$4:$H$28,'Base CDI'!$J$4:$J$29,S313,"Cubic","Extrapolate=Linear","MultiX=Average","Skip=True","Sort=True")</f>
        <v>14.534574295344852</v>
      </c>
      <c r="U313" s="43">
        <f ca="1">_xll.BInterpol('Base CDI'!$H$4:$H$28,'Base CDI'!$I$4:$I$29,S313,"Cubic","Extrapolate=Linear","MultiX=Average","Skip=True","Sort=True")</f>
        <v>14.564819592912748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46207</v>
      </c>
      <c r="T314" s="43">
        <f ca="1">_xll.BInterpol('Base CDI'!$H$4:$H$28,'Base CDI'!$J$4:$J$29,S314,"Cubic","Extrapolate=Linear","MultiX=Average","Skip=True","Sort=True")</f>
        <v>14.531842824007557</v>
      </c>
      <c r="U314" s="43">
        <f ca="1">_xll.BInterpol('Base CDI'!$H$4:$H$28,'Base CDI'!$I$4:$I$29,S314,"Cubic","Extrapolate=Linear","MultiX=Average","Skip=True","Sort=True")</f>
        <v>14.562210372539374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46208</v>
      </c>
      <c r="T315" s="43">
        <f ca="1">_xll.BInterpol('Base CDI'!$H$4:$H$28,'Base CDI'!$J$4:$J$29,S315,"Cubic","Extrapolate=Linear","MultiX=Average","Skip=True","Sort=True")</f>
        <v>14.529099088311582</v>
      </c>
      <c r="U315" s="43">
        <f ca="1">_xll.BInterpol('Base CDI'!$H$4:$H$28,'Base CDI'!$I$4:$I$29,S315,"Cubic","Extrapolate=Linear","MultiX=Average","Skip=True","Sort=True")</f>
        <v>14.559588623413651</v>
      </c>
    </row>
    <row r="316" spans="16:21" x14ac:dyDescent="0.25">
      <c r="P316" s="10">
        <v>34967</v>
      </c>
      <c r="Q316">
        <v>1.803698</v>
      </c>
      <c r="S316" s="42">
        <f t="shared" ca="1" si="9"/>
        <v>46209</v>
      </c>
      <c r="T316" s="43">
        <f ca="1">_xll.BInterpol('Base CDI'!$H$4:$H$28,'Base CDI'!$J$4:$J$29,S316,"Cubic","Extrapolate=Linear","MultiX=Average","Skip=True","Sort=True")</f>
        <v>14.526343199492784</v>
      </c>
      <c r="U316" s="43">
        <f ca="1">_xll.BInterpol('Base CDI'!$H$4:$H$28,'Base CDI'!$I$4:$I$29,S316,"Cubic","Extrapolate=Linear","MultiX=Average","Skip=True","Sort=True")</f>
        <v>14.556954457386189</v>
      </c>
    </row>
    <row r="317" spans="16:21" x14ac:dyDescent="0.25">
      <c r="P317" s="10">
        <v>34968</v>
      </c>
      <c r="Q317">
        <v>1.806602</v>
      </c>
      <c r="S317" s="42">
        <f t="shared" ca="1" si="9"/>
        <v>46210</v>
      </c>
      <c r="T317" s="43">
        <f ca="1">_xll.BInterpol('Base CDI'!$H$4:$H$28,'Base CDI'!$J$4:$J$29,S317,"Cubic","Extrapolate=Linear","MultiX=Average","Skip=True","Sort=True")</f>
        <v>14.523575268787011</v>
      </c>
      <c r="U317" s="43">
        <f ca="1">_xll.BInterpol('Base CDI'!$H$4:$H$28,'Base CDI'!$I$4:$I$29,S317,"Cubic","Extrapolate=Linear","MultiX=Average","Skip=True","Sort=True")</f>
        <v>14.554307986307597</v>
      </c>
    </row>
    <row r="318" spans="16:21" x14ac:dyDescent="0.25">
      <c r="P318" s="10">
        <v>34969</v>
      </c>
      <c r="Q318">
        <v>1.80951</v>
      </c>
      <c r="S318" s="42">
        <f t="shared" ca="1" si="9"/>
        <v>46211</v>
      </c>
      <c r="T318" s="43">
        <f ca="1">_xll.BInterpol('Base CDI'!$H$4:$H$28,'Base CDI'!$J$4:$J$29,S318,"Cubic","Extrapolate=Linear","MultiX=Average","Skip=True","Sort=True")</f>
        <v>14.520795407430118</v>
      </c>
      <c r="U318" s="43">
        <f ca="1">_xll.BInterpol('Base CDI'!$H$4:$H$28,'Base CDI'!$I$4:$I$29,S318,"Cubic","Extrapolate=Linear","MultiX=Average","Skip=True","Sort=True")</f>
        <v>14.551649322028487</v>
      </c>
    </row>
    <row r="319" spans="16:21" x14ac:dyDescent="0.25">
      <c r="P319" s="10">
        <v>34970</v>
      </c>
      <c r="Q319">
        <v>1.812424</v>
      </c>
      <c r="S319" s="42">
        <f t="shared" ca="1" si="9"/>
        <v>46212</v>
      </c>
      <c r="T319" s="43">
        <f ca="1">_xll.BInterpol('Base CDI'!$H$4:$H$28,'Base CDI'!$J$4:$J$29,S319,"Cubic","Extrapolate=Linear","MultiX=Average","Skip=True","Sort=True")</f>
        <v>14.518003726657957</v>
      </c>
      <c r="U319" s="43">
        <f ca="1">_xll.BInterpol('Base CDI'!$H$4:$H$28,'Base CDI'!$I$4:$I$29,S319,"Cubic","Extrapolate=Linear","MultiX=Average","Skip=True","Sort=True")</f>
        <v>14.54897857639947</v>
      </c>
    </row>
    <row r="320" spans="16:21" x14ac:dyDescent="0.25">
      <c r="P320" s="10">
        <v>34971</v>
      </c>
      <c r="Q320">
        <v>1.815293</v>
      </c>
      <c r="S320" s="42">
        <f t="shared" ca="1" si="9"/>
        <v>46213</v>
      </c>
      <c r="T320" s="43">
        <f ca="1">_xll.BInterpol('Base CDI'!$H$4:$H$28,'Base CDI'!$J$4:$J$29,S320,"Cubic","Extrapolate=Linear","MultiX=Average","Skip=True","Sort=True")</f>
        <v>14.51520033770638</v>
      </c>
      <c r="U320" s="43">
        <f ca="1">_xll.BInterpol('Base CDI'!$H$4:$H$28,'Base CDI'!$I$4:$I$29,S320,"Cubic","Extrapolate=Linear","MultiX=Average","Skip=True","Sort=True")</f>
        <v>14.546295861271158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46214</v>
      </c>
      <c r="T321" s="43">
        <f ca="1">_xll.BInterpol('Base CDI'!$H$4:$H$28,'Base CDI'!$J$4:$J$29,S321,"Cubic","Extrapolate=Linear","MultiX=Average","Skip=True","Sort=True")</f>
        <v>14.51238535181124</v>
      </c>
      <c r="U321" s="43">
        <f ca="1">_xll.BInterpol('Base CDI'!$H$4:$H$28,'Base CDI'!$I$4:$I$29,S321,"Cubic","Extrapolate=Linear","MultiX=Average","Skip=True","Sort=True")</f>
        <v>14.543601288494161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46215</v>
      </c>
      <c r="T322" s="43">
        <f ca="1">_xll.BInterpol('Base CDI'!$H$4:$H$28,'Base CDI'!$J$4:$J$29,S322,"Cubic","Extrapolate=Linear","MultiX=Average","Skip=True","Sort=True")</f>
        <v>14.50955888020839</v>
      </c>
      <c r="U322" s="43">
        <f ca="1">_xll.BInterpol('Base CDI'!$H$4:$H$28,'Base CDI'!$I$4:$I$29,S322,"Cubic","Extrapolate=Linear","MultiX=Average","Skip=True","Sort=True")</f>
        <v>14.540894969919087</v>
      </c>
    </row>
    <row r="323" spans="16:21" x14ac:dyDescent="0.25">
      <c r="P323" s="10">
        <v>34976</v>
      </c>
      <c r="Q323">
        <v>1.823153</v>
      </c>
      <c r="S323" s="42">
        <f t="shared" ca="1" si="9"/>
        <v>46216</v>
      </c>
      <c r="T323" s="43">
        <f ca="1">_xll.BInterpol('Base CDI'!$H$4:$H$28,'Base CDI'!$J$4:$J$29,S323,"Cubic","Extrapolate=Linear","MultiX=Average","Skip=True","Sort=True")</f>
        <v>14.506721034133681</v>
      </c>
      <c r="U323" s="43">
        <f ca="1">_xll.BInterpol('Base CDI'!$H$4:$H$28,'Base CDI'!$I$4:$I$29,S323,"Cubic","Extrapolate=Linear","MultiX=Average","Skip=True","Sort=True")</f>
        <v>14.538177017396551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46217</v>
      </c>
      <c r="T324" s="43">
        <f ca="1">_xll.BInterpol('Base CDI'!$H$4:$H$28,'Base CDI'!$J$4:$J$29,S324,"Cubic","Extrapolate=Linear","MultiX=Average","Skip=True","Sort=True")</f>
        <v>14.503871924822967</v>
      </c>
      <c r="U324" s="43">
        <f ca="1">_xll.BInterpol('Base CDI'!$H$4:$H$28,'Base CDI'!$I$4:$I$29,S324,"Cubic","Extrapolate=Linear","MultiX=Average","Skip=True","Sort=True")</f>
        <v>14.535447542777163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46218</v>
      </c>
      <c r="T325" s="43">
        <f ca="1">_xll.BInterpol('Base CDI'!$H$4:$H$28,'Base CDI'!$J$4:$J$29,S325,"Cubic","Extrapolate=Linear","MultiX=Average","Skip=True","Sort=True")</f>
        <v>14.501011663512099</v>
      </c>
      <c r="U325" s="43">
        <f ca="1">_xll.BInterpol('Base CDI'!$H$4:$H$28,'Base CDI'!$I$4:$I$29,S325,"Cubic","Extrapolate=Linear","MultiX=Average","Skip=True","Sort=True")</f>
        <v>14.532706657911532</v>
      </c>
    </row>
    <row r="326" spans="16:21" x14ac:dyDescent="0.25">
      <c r="P326" s="10">
        <v>34981</v>
      </c>
      <c r="Q326">
        <v>1.83101</v>
      </c>
      <c r="S326" s="42">
        <f t="shared" ca="1" si="9"/>
        <v>46219</v>
      </c>
      <c r="T326" s="43">
        <f ca="1">_xll.BInterpol('Base CDI'!$H$4:$H$28,'Base CDI'!$J$4:$J$29,S326,"Cubic","Extrapolate=Linear","MultiX=Average","Skip=True","Sort=True")</f>
        <v>14.49814036143693</v>
      </c>
      <c r="U326" s="43">
        <f ca="1">_xll.BInterpol('Base CDI'!$H$4:$H$28,'Base CDI'!$I$4:$I$29,S326,"Cubic","Extrapolate=Linear","MultiX=Average","Skip=True","Sort=True")</f>
        <v>14.529954474650269</v>
      </c>
    </row>
    <row r="327" spans="16:21" x14ac:dyDescent="0.25">
      <c r="P327" s="10">
        <v>34982</v>
      </c>
      <c r="Q327">
        <v>1.833604</v>
      </c>
      <c r="S327" s="42">
        <f t="shared" ca="1" si="9"/>
        <v>46220</v>
      </c>
      <c r="T327" s="43">
        <f ca="1">_xll.BInterpol('Base CDI'!$H$4:$H$28,'Base CDI'!$J$4:$J$29,S327,"Cubic","Extrapolate=Linear","MultiX=Average","Skip=True","Sort=True")</f>
        <v>14.495258129833312</v>
      </c>
      <c r="U327" s="43">
        <f ca="1">_xll.BInterpol('Base CDI'!$H$4:$H$28,'Base CDI'!$I$4:$I$29,S327,"Cubic","Extrapolate=Linear","MultiX=Average","Skip=True","Sort=True")</f>
        <v>14.527191104843986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46221</v>
      </c>
      <c r="T328" s="43">
        <f ca="1">_xll.BInterpol('Base CDI'!$H$4:$H$28,'Base CDI'!$J$4:$J$29,S328,"Cubic","Extrapolate=Linear","MultiX=Average","Skip=True","Sort=True")</f>
        <v>14.492365079937098</v>
      </c>
      <c r="U328" s="43">
        <f ca="1">_xll.BInterpol('Base CDI'!$H$4:$H$28,'Base CDI'!$I$4:$I$29,S328,"Cubic","Extrapolate=Linear","MultiX=Average","Skip=True","Sort=True")</f>
        <v>14.524416660343295</v>
      </c>
    </row>
    <row r="329" spans="16:21" x14ac:dyDescent="0.25">
      <c r="P329" s="10">
        <v>34985</v>
      </c>
      <c r="Q329">
        <v>1.838827</v>
      </c>
      <c r="S329" s="42">
        <f t="shared" ca="1" si="9"/>
        <v>46222</v>
      </c>
      <c r="T329" s="43">
        <f ca="1">_xll.BInterpol('Base CDI'!$H$4:$H$28,'Base CDI'!$J$4:$J$29,S329,"Cubic","Extrapolate=Linear","MultiX=Average","Skip=True","Sort=True")</f>
        <v>14.489461322984141</v>
      </c>
      <c r="U329" s="43">
        <f ca="1">_xll.BInterpol('Base CDI'!$H$4:$H$28,'Base CDI'!$I$4:$I$29,S329,"Cubic","Extrapolate=Linear","MultiX=Average","Skip=True","Sort=True")</f>
        <v>14.521631252998803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46223</v>
      </c>
      <c r="T330" s="43">
        <f ca="1">_xll.BInterpol('Base CDI'!$H$4:$H$28,'Base CDI'!$J$4:$J$29,S330,"Cubic","Extrapolate=Linear","MultiX=Average","Skip=True","Sort=True")</f>
        <v>14.486546970210295</v>
      </c>
      <c r="U330" s="43">
        <f ca="1">_xll.BInterpol('Base CDI'!$H$4:$H$28,'Base CDI'!$I$4:$I$29,S330,"Cubic","Extrapolate=Linear","MultiX=Average","Skip=True","Sort=True")</f>
        <v>14.518834994661123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46224</v>
      </c>
      <c r="T331" s="43">
        <f ca="1">_xll.BInterpol('Base CDI'!$H$4:$H$28,'Base CDI'!$J$4:$J$29,S331,"Cubic","Extrapolate=Linear","MultiX=Average","Skip=True","Sort=True")</f>
        <v>14.483622132851409</v>
      </c>
      <c r="U331" s="43">
        <f ca="1">_xll.BInterpol('Base CDI'!$H$4:$H$28,'Base CDI'!$I$4:$I$29,S331,"Cubic","Extrapolate=Linear","MultiX=Average","Skip=True","Sort=True")</f>
        <v>14.516027997180867</v>
      </c>
    </row>
    <row r="332" spans="16:21" x14ac:dyDescent="0.25">
      <c r="P332" s="10">
        <v>34990</v>
      </c>
      <c r="Q332">
        <v>1.846708</v>
      </c>
      <c r="S332" s="42">
        <f t="shared" ca="1" si="10"/>
        <v>46225</v>
      </c>
      <c r="T332" s="43">
        <f ca="1">_xll.BInterpol('Base CDI'!$H$4:$H$28,'Base CDI'!$J$4:$J$29,S332,"Cubic","Extrapolate=Linear","MultiX=Average","Skip=True","Sort=True")</f>
        <v>14.480686922143336</v>
      </c>
      <c r="U332" s="43">
        <f ca="1">_xll.BInterpol('Base CDI'!$H$4:$H$28,'Base CDI'!$I$4:$I$29,S332,"Cubic","Extrapolate=Linear","MultiX=Average","Skip=True","Sort=True")</f>
        <v>14.513210372408645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46226</v>
      </c>
      <c r="T333" s="43">
        <f ca="1">_xll.BInterpol('Base CDI'!$H$4:$H$28,'Base CDI'!$J$4:$J$29,S333,"Cubic","Extrapolate=Linear","MultiX=Average","Skip=True","Sort=True")</f>
        <v>14.477741449321931</v>
      </c>
      <c r="U333" s="43">
        <f ca="1">_xll.BInterpol('Base CDI'!$H$4:$H$28,'Base CDI'!$I$4:$I$29,S333,"Cubic","Extrapolate=Linear","MultiX=Average","Skip=True","Sort=True")</f>
        <v>14.510382232195067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46227</v>
      </c>
      <c r="T334" s="43">
        <f ca="1">_xll.BInterpol('Base CDI'!$H$4:$H$28,'Base CDI'!$J$4:$J$29,S334,"Cubic","Extrapolate=Linear","MultiX=Average","Skip=True","Sort=True")</f>
        <v>14.474785825623044</v>
      </c>
      <c r="U334" s="43">
        <f ca="1">_xll.BInterpol('Base CDI'!$H$4:$H$28,'Base CDI'!$I$4:$I$29,S334,"Cubic","Extrapolate=Linear","MultiX=Average","Skip=True","Sort=True")</f>
        <v>14.507543688390744</v>
      </c>
    </row>
    <row r="335" spans="16:21" x14ac:dyDescent="0.25">
      <c r="P335" s="10">
        <v>34995</v>
      </c>
      <c r="Q335">
        <v>1.854778</v>
      </c>
      <c r="S335" s="42">
        <f t="shared" ca="1" si="10"/>
        <v>46228</v>
      </c>
      <c r="T335" s="43">
        <f ca="1">_xll.BInterpol('Base CDI'!$H$4:$H$28,'Base CDI'!$J$4:$J$29,S335,"Cubic","Extrapolate=Linear","MultiX=Average","Skip=True","Sort=True")</f>
        <v>14.471820162282528</v>
      </c>
      <c r="U335" s="43">
        <f ca="1">_xll.BInterpol('Base CDI'!$H$4:$H$28,'Base CDI'!$I$4:$I$29,S335,"Cubic","Extrapolate=Linear","MultiX=Average","Skip=True","Sort=True")</f>
        <v>14.504694852846287</v>
      </c>
    </row>
    <row r="336" spans="16:21" x14ac:dyDescent="0.25">
      <c r="P336" s="10">
        <v>34996</v>
      </c>
      <c r="Q336">
        <v>1.85748</v>
      </c>
      <c r="S336" s="42">
        <f t="shared" ca="1" si="10"/>
        <v>46229</v>
      </c>
      <c r="T336" s="43">
        <f ca="1">_xll.BInterpol('Base CDI'!$H$4:$H$28,'Base CDI'!$J$4:$J$29,S336,"Cubic","Extrapolate=Linear","MultiX=Average","Skip=True","Sort=True")</f>
        <v>14.468844570536238</v>
      </c>
      <c r="U336" s="43">
        <f ca="1">_xll.BInterpol('Base CDI'!$H$4:$H$28,'Base CDI'!$I$4:$I$29,S336,"Cubic","Extrapolate=Linear","MultiX=Average","Skip=True","Sort=True")</f>
        <v>14.501835837412306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46230</v>
      </c>
      <c r="T337" s="43">
        <f ca="1">_xll.BInterpol('Base CDI'!$H$4:$H$28,'Base CDI'!$J$4:$J$29,S337,"Cubic","Extrapolate=Linear","MultiX=Average","Skip=True","Sort=True")</f>
        <v>14.465859161620022</v>
      </c>
      <c r="U337" s="43">
        <f ca="1">_xll.BInterpol('Base CDI'!$H$4:$H$28,'Base CDI'!$I$4:$I$29,S337,"Cubic","Extrapolate=Linear","MultiX=Average","Skip=True","Sort=True")</f>
        <v>14.498966753939415</v>
      </c>
    </row>
    <row r="338" spans="16:21" x14ac:dyDescent="0.25">
      <c r="P338" s="10">
        <v>34998</v>
      </c>
      <c r="Q338">
        <v>1.862852</v>
      </c>
      <c r="S338" s="42">
        <f t="shared" ca="1" si="10"/>
        <v>46231</v>
      </c>
      <c r="T338" s="43">
        <f ca="1">_xll.BInterpol('Base CDI'!$H$4:$H$28,'Base CDI'!$J$4:$J$29,S338,"Cubic","Extrapolate=Linear","MultiX=Average","Skip=True","Sort=True")</f>
        <v>14.462864046769736</v>
      </c>
      <c r="U338" s="43">
        <f ca="1">_xll.BInterpol('Base CDI'!$H$4:$H$28,'Base CDI'!$I$4:$I$29,S338,"Cubic","Extrapolate=Linear","MultiX=Average","Skip=True","Sort=True")</f>
        <v>14.496087714278222</v>
      </c>
    </row>
    <row r="339" spans="16:21" x14ac:dyDescent="0.25">
      <c r="P339" s="10">
        <v>34999</v>
      </c>
      <c r="Q339">
        <v>1.865534</v>
      </c>
      <c r="S339" s="42">
        <f t="shared" ca="1" si="10"/>
        <v>46232</v>
      </c>
      <c r="T339" s="43">
        <f ca="1">_xll.BInterpol('Base CDI'!$H$4:$H$28,'Base CDI'!$J$4:$J$29,S339,"Cubic","Extrapolate=Linear","MultiX=Average","Skip=True","Sort=True")</f>
        <v>14.459859337221232</v>
      </c>
      <c r="U339" s="43">
        <f ca="1">_xll.BInterpol('Base CDI'!$H$4:$H$28,'Base CDI'!$I$4:$I$29,S339,"Cubic","Extrapolate=Linear","MultiX=Average","Skip=True","Sort=True")</f>
        <v>14.493198830279336</v>
      </c>
    </row>
    <row r="340" spans="16:21" x14ac:dyDescent="0.25">
      <c r="P340" s="10">
        <v>35002</v>
      </c>
      <c r="Q340">
        <v>1.868196</v>
      </c>
      <c r="S340" s="42">
        <f t="shared" ca="1" si="10"/>
        <v>46233</v>
      </c>
      <c r="T340" s="43">
        <f ca="1">_xll.BInterpol('Base CDI'!$H$4:$H$28,'Base CDI'!$J$4:$J$29,S340,"Cubic","Extrapolate=Linear","MultiX=Average","Skip=True","Sort=True")</f>
        <v>14.45684514421036</v>
      </c>
      <c r="U340" s="43">
        <f ca="1">_xll.BInterpol('Base CDI'!$H$4:$H$28,'Base CDI'!$I$4:$I$29,S340,"Cubic","Extrapolate=Linear","MultiX=Average","Skip=True","Sort=True")</f>
        <v>14.490300213793372</v>
      </c>
    </row>
    <row r="341" spans="16:21" x14ac:dyDescent="0.25">
      <c r="P341" s="10">
        <v>35003</v>
      </c>
      <c r="Q341">
        <v>1.870849</v>
      </c>
      <c r="S341" s="42">
        <f t="shared" ca="1" si="10"/>
        <v>46234</v>
      </c>
      <c r="T341" s="43">
        <f ca="1">_xll.BInterpol('Base CDI'!$H$4:$H$28,'Base CDI'!$J$4:$J$29,S341,"Cubic","Extrapolate=Linear","MultiX=Average","Skip=True","Sort=True")</f>
        <v>14.453821578972976</v>
      </c>
      <c r="U341" s="43">
        <f ca="1">_xll.BInterpol('Base CDI'!$H$4:$H$28,'Base CDI'!$I$4:$I$29,S341,"Cubic","Extrapolate=Linear","MultiX=Average","Skip=True","Sort=True")</f>
        <v>14.487391976670938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46235</v>
      </c>
      <c r="T342" s="43">
        <f ca="1">_xll.BInterpol('Base CDI'!$H$4:$H$28,'Base CDI'!$J$4:$J$29,S342,"Cubic","Extrapolate=Linear","MultiX=Average","Skip=True","Sort=True")</f>
        <v>14.450788752744931</v>
      </c>
      <c r="U342" s="43">
        <f ca="1">_xll.BInterpol('Base CDI'!$H$4:$H$28,'Base CDI'!$I$4:$I$29,S342,"Cubic","Extrapolate=Linear","MultiX=Average","Skip=True","Sort=True")</f>
        <v>14.484474230762647</v>
      </c>
    </row>
    <row r="343" spans="16:21" x14ac:dyDescent="0.25">
      <c r="P343" s="10">
        <v>35006</v>
      </c>
      <c r="Q343">
        <v>1.876047</v>
      </c>
      <c r="S343" s="42">
        <f t="shared" ca="1" si="10"/>
        <v>46236</v>
      </c>
      <c r="T343" s="43">
        <f ca="1">_xll.BInterpol('Base CDI'!$H$4:$H$28,'Base CDI'!$J$4:$J$29,S343,"Cubic","Extrapolate=Linear","MultiX=Average","Skip=True","Sort=True")</f>
        <v>14.447746776762076</v>
      </c>
      <c r="U343" s="43">
        <f ca="1">_xll.BInterpol('Base CDI'!$H$4:$H$28,'Base CDI'!$I$4:$I$29,S343,"Cubic","Extrapolate=Linear","MultiX=Average","Skip=True","Sort=True")</f>
        <v>14.481547087919109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46237</v>
      </c>
      <c r="T344" s="43">
        <f ca="1">_xll.BInterpol('Base CDI'!$H$4:$H$28,'Base CDI'!$J$4:$J$29,S344,"Cubic","Extrapolate=Linear","MultiX=Average","Skip=True","Sort=True")</f>
        <v>14.444695762260263</v>
      </c>
      <c r="U344" s="43">
        <f ca="1">_xll.BInterpol('Base CDI'!$H$4:$H$28,'Base CDI'!$I$4:$I$29,S344,"Cubic","Extrapolate=Linear","MultiX=Average","Skip=True","Sort=True")</f>
        <v>14.478610659990935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46238</v>
      </c>
      <c r="T345" s="43">
        <f ca="1">_xll.BInterpol('Base CDI'!$H$4:$H$28,'Base CDI'!$J$4:$J$29,S345,"Cubic","Extrapolate=Linear","MultiX=Average","Skip=True","Sort=True")</f>
        <v>14.44163582047535</v>
      </c>
      <c r="U345" s="43">
        <f ca="1">_xll.BInterpol('Base CDI'!$H$4:$H$28,'Base CDI'!$I$4:$I$29,S345,"Cubic","Extrapolate=Linear","MultiX=Average","Skip=True","Sort=True")</f>
        <v>14.475665058828733</v>
      </c>
    </row>
    <row r="346" spans="16:21" x14ac:dyDescent="0.25">
      <c r="P346" s="10">
        <v>35011</v>
      </c>
      <c r="Q346">
        <v>1.883875</v>
      </c>
      <c r="S346" s="42">
        <f t="shared" ca="1" si="10"/>
        <v>46239</v>
      </c>
      <c r="T346" s="43">
        <f ca="1">_xll.BInterpol('Base CDI'!$H$4:$H$28,'Base CDI'!$J$4:$J$29,S346,"Cubic","Extrapolate=Linear","MultiX=Average","Skip=True","Sort=True")</f>
        <v>14.438567062643182</v>
      </c>
      <c r="U346" s="43">
        <f ca="1">_xll.BInterpol('Base CDI'!$H$4:$H$28,'Base CDI'!$I$4:$I$29,S346,"Cubic","Extrapolate=Linear","MultiX=Average","Skip=True","Sort=True")</f>
        <v>14.472710396283118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46240</v>
      </c>
      <c r="T347" s="43">
        <f ca="1">_xll.BInterpol('Base CDI'!$H$4:$H$28,'Base CDI'!$J$4:$J$29,S347,"Cubic","Extrapolate=Linear","MultiX=Average","Skip=True","Sort=True")</f>
        <v>14.435489599999617</v>
      </c>
      <c r="U347" s="43">
        <f ca="1">_xll.BInterpol('Base CDI'!$H$4:$H$28,'Base CDI'!$I$4:$I$29,S347,"Cubic","Extrapolate=Linear","MultiX=Average","Skip=True","Sort=True")</f>
        <v>14.469746784204697</v>
      </c>
    </row>
    <row r="348" spans="16:21" x14ac:dyDescent="0.25">
      <c r="P348" s="10">
        <v>35013</v>
      </c>
      <c r="Q348">
        <v>1.889235</v>
      </c>
      <c r="S348" s="42">
        <f t="shared" ca="1" si="10"/>
        <v>46241</v>
      </c>
      <c r="T348" s="43">
        <f ca="1">_xll.BInterpol('Base CDI'!$H$4:$H$28,'Base CDI'!$J$4:$J$29,S348,"Cubic","Extrapolate=Linear","MultiX=Average","Skip=True","Sort=True")</f>
        <v>14.432403543780506</v>
      </c>
      <c r="U348" s="43">
        <f ca="1">_xll.BInterpol('Base CDI'!$H$4:$H$28,'Base CDI'!$I$4:$I$29,S348,"Cubic","Extrapolate=Linear","MultiX=Average","Skip=True","Sort=True")</f>
        <v>14.466774334444084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46242</v>
      </c>
      <c r="T349" s="43">
        <f ca="1">_xll.BInterpol('Base CDI'!$H$4:$H$28,'Base CDI'!$J$4:$J$29,S349,"Cubic","Extrapolate=Linear","MultiX=Average","Skip=True","Sort=True")</f>
        <v>14.4293090052217</v>
      </c>
      <c r="U349" s="43">
        <f ca="1">_xll.BInterpol('Base CDI'!$H$4:$H$28,'Base CDI'!$I$4:$I$29,S349,"Cubic","Extrapolate=Linear","MultiX=Average","Skip=True","Sort=True")</f>
        <v>14.463793158851887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46243</v>
      </c>
      <c r="T350" s="43">
        <f ca="1">_xll.BInterpol('Base CDI'!$H$4:$H$28,'Base CDI'!$J$4:$J$29,S350,"Cubic","Extrapolate=Linear","MultiX=Average","Skip=True","Sort=True")</f>
        <v>14.426206095559053</v>
      </c>
      <c r="U350" s="43">
        <f ca="1">_xll.BInterpol('Base CDI'!$H$4:$H$28,'Base CDI'!$I$4:$I$29,S350,"Cubic","Extrapolate=Linear","MultiX=Average","Skip=True","Sort=True")</f>
        <v>14.46080336927872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46244</v>
      </c>
      <c r="T351" s="43">
        <f ca="1">_xll.BInterpol('Base CDI'!$H$4:$H$28,'Base CDI'!$J$4:$J$29,S351,"Cubic","Extrapolate=Linear","MultiX=Average","Skip=True","Sort=True")</f>
        <v>14.423094926028417</v>
      </c>
      <c r="U351" s="43">
        <f ca="1">_xll.BInterpol('Base CDI'!$H$4:$H$28,'Base CDI'!$I$4:$I$29,S351,"Cubic","Extrapolate=Linear","MultiX=Average","Skip=True","Sort=True")</f>
        <v>14.457805077575191</v>
      </c>
    </row>
    <row r="352" spans="16:21" x14ac:dyDescent="0.25">
      <c r="P352" s="10">
        <v>35020</v>
      </c>
      <c r="Q352">
        <v>1.900128</v>
      </c>
      <c r="S352" s="42">
        <f t="shared" ca="1" si="10"/>
        <v>46245</v>
      </c>
      <c r="T352" s="43">
        <f ca="1">_xll.BInterpol('Base CDI'!$H$4:$H$28,'Base CDI'!$J$4:$J$29,S352,"Cubic","Extrapolate=Linear","MultiX=Average","Skip=True","Sort=True")</f>
        <v>14.419975607865645</v>
      </c>
      <c r="U352" s="43">
        <f ca="1">_xll.BInterpol('Base CDI'!$H$4:$H$28,'Base CDI'!$I$4:$I$29,S352,"Cubic","Extrapolate=Linear","MultiX=Average","Skip=True","Sort=True")</f>
        <v>14.454798395591913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46246</v>
      </c>
      <c r="T353" s="43">
        <f ca="1">_xll.BInterpol('Base CDI'!$H$4:$H$28,'Base CDI'!$J$4:$J$29,S353,"Cubic","Extrapolate=Linear","MultiX=Average","Skip=True","Sort=True")</f>
        <v>14.416848252306588</v>
      </c>
      <c r="U353" s="43">
        <f ca="1">_xll.BInterpol('Base CDI'!$H$4:$H$28,'Base CDI'!$I$4:$I$29,S353,"Cubic","Extrapolate=Linear","MultiX=Average","Skip=True","Sort=True")</f>
        <v>14.451783435179497</v>
      </c>
    </row>
    <row r="354" spans="16:21" x14ac:dyDescent="0.25">
      <c r="P354" s="10">
        <v>35024</v>
      </c>
      <c r="Q354">
        <v>1.905591</v>
      </c>
      <c r="S354" s="42">
        <f t="shared" ca="1" si="10"/>
        <v>46247</v>
      </c>
      <c r="T354" s="43">
        <f ca="1">_xll.BInterpol('Base CDI'!$H$4:$H$28,'Base CDI'!$J$4:$J$29,S354,"Cubic","Extrapolate=Linear","MultiX=Average","Skip=True","Sort=True")</f>
        <v>14.413712970587099</v>
      </c>
      <c r="U354" s="43">
        <f ca="1">_xll.BInterpol('Base CDI'!$H$4:$H$28,'Base CDI'!$I$4:$I$29,S354,"Cubic","Extrapolate=Linear","MultiX=Average","Skip=True","Sort=True")</f>
        <v>14.44876030818855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46248</v>
      </c>
      <c r="T355" s="43">
        <f ca="1">_xll.BInterpol('Base CDI'!$H$4:$H$28,'Base CDI'!$J$4:$J$29,S355,"Cubic","Extrapolate=Linear","MultiX=Average","Skip=True","Sort=True")</f>
        <v>14.410569873943032</v>
      </c>
      <c r="U355" s="43">
        <f ca="1">_xll.BInterpol('Base CDI'!$H$4:$H$28,'Base CDI'!$I$4:$I$29,S355,"Cubic","Extrapolate=Linear","MultiX=Average","Skip=True","Sort=True")</f>
        <v>14.445729126469686</v>
      </c>
    </row>
    <row r="356" spans="16:21" x14ac:dyDescent="0.25">
      <c r="P356" s="10">
        <v>35026</v>
      </c>
      <c r="Q356">
        <v>1.910873</v>
      </c>
      <c r="S356" s="42">
        <f t="shared" ca="1" si="10"/>
        <v>46249</v>
      </c>
      <c r="T356" s="43">
        <f ca="1">_xll.BInterpol('Base CDI'!$H$4:$H$28,'Base CDI'!$J$4:$J$29,S356,"Cubic","Extrapolate=Linear","MultiX=Average","Skip=True","Sort=True")</f>
        <v>14.407419073610239</v>
      </c>
      <c r="U356" s="43">
        <f ca="1">_xll.BInterpol('Base CDI'!$H$4:$H$28,'Base CDI'!$I$4:$I$29,S356,"Cubic","Extrapolate=Linear","MultiX=Average","Skip=True","Sort=True")</f>
        <v>14.442690001873517</v>
      </c>
    </row>
    <row r="357" spans="16:21" x14ac:dyDescent="0.25">
      <c r="P357" s="10">
        <v>35027</v>
      </c>
      <c r="Q357">
        <v>1.91351</v>
      </c>
      <c r="S357" s="42">
        <f t="shared" ca="1" si="10"/>
        <v>46250</v>
      </c>
      <c r="T357" s="43">
        <f ca="1">_xll.BInterpol('Base CDI'!$H$4:$H$28,'Base CDI'!$J$4:$J$29,S357,"Cubic","Extrapolate=Linear","MultiX=Average","Skip=True","Sort=True")</f>
        <v>14.404260680824571</v>
      </c>
      <c r="U357" s="43">
        <f ca="1">_xll.BInterpol('Base CDI'!$H$4:$H$28,'Base CDI'!$I$4:$I$29,S357,"Cubic","Extrapolate=Linear","MultiX=Average","Skip=True","Sort=True")</f>
        <v>14.439643046250652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46251</v>
      </c>
      <c r="T358" s="43">
        <f ca="1">_xll.BInterpol('Base CDI'!$H$4:$H$28,'Base CDI'!$J$4:$J$29,S358,"Cubic","Extrapolate=Linear","MultiX=Average","Skip=True","Sort=True")</f>
        <v>14.401094806821881</v>
      </c>
      <c r="U358" s="43">
        <f ca="1">_xll.BInterpol('Base CDI'!$H$4:$H$28,'Base CDI'!$I$4:$I$29,S358,"Cubic","Extrapolate=Linear","MultiX=Average","Skip=True","Sort=True")</f>
        <v>14.4365883714517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46252</v>
      </c>
      <c r="T359" s="43">
        <f ca="1">_xll.BInterpol('Base CDI'!$H$4:$H$28,'Base CDI'!$J$4:$J$29,S359,"Cubic","Extrapolate=Linear","MultiX=Average","Skip=True","Sort=True")</f>
        <v>14.397921562838022</v>
      </c>
      <c r="U359" s="43">
        <f ca="1">_xll.BInterpol('Base CDI'!$H$4:$H$28,'Base CDI'!$I$4:$I$29,S359,"Cubic","Extrapolate=Linear","MultiX=Average","Skip=True","Sort=True")</f>
        <v>14.433526089327275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46253</v>
      </c>
      <c r="T360" s="43">
        <f ca="1">_xll.BInterpol('Base CDI'!$H$4:$H$28,'Base CDI'!$J$4:$J$29,S360,"Cubic","Extrapolate=Linear","MultiX=Average","Skip=True","Sort=True")</f>
        <v>14.394741060108846</v>
      </c>
      <c r="U360" s="43">
        <f ca="1">_xll.BInterpol('Base CDI'!$H$4:$H$28,'Base CDI'!$I$4:$I$29,S360,"Cubic","Extrapolate=Linear","MultiX=Average","Skip=True","Sort=True")</f>
        <v>14.430456311727985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46254</v>
      </c>
      <c r="T361" s="43">
        <f ca="1">_xll.BInterpol('Base CDI'!$H$4:$H$28,'Base CDI'!$J$4:$J$29,S361,"Cubic","Extrapolate=Linear","MultiX=Average","Skip=True","Sort=True")</f>
        <v>14.391553409870205</v>
      </c>
      <c r="U361" s="43">
        <f ca="1">_xll.BInterpol('Base CDI'!$H$4:$H$28,'Base CDI'!$I$4:$I$29,S361,"Cubic","Extrapolate=Linear","MultiX=Average","Skip=True","Sort=True")</f>
        <v>14.427379150504443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46255</v>
      </c>
      <c r="T362" s="43">
        <f ca="1">_xll.BInterpol('Base CDI'!$H$4:$H$28,'Base CDI'!$J$4:$J$29,S362,"Cubic","Extrapolate=Linear","MultiX=Average","Skip=True","Sort=True")</f>
        <v>14.388358723357953</v>
      </c>
      <c r="U362" s="43">
        <f ca="1">_xll.BInterpol('Base CDI'!$H$4:$H$28,'Base CDI'!$I$4:$I$29,S362,"Cubic","Extrapolate=Linear","MultiX=Average","Skip=True","Sort=True")</f>
        <v>14.42429471750726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46256</v>
      </c>
      <c r="T363" s="43">
        <f ca="1">_xll.BInterpol('Base CDI'!$H$4:$H$28,'Base CDI'!$J$4:$J$29,S363,"Cubic","Extrapolate=Linear","MultiX=Average","Skip=True","Sort=True")</f>
        <v>14.385157111807942</v>
      </c>
      <c r="U363" s="43">
        <f ca="1">_xll.BInterpol('Base CDI'!$H$4:$H$28,'Base CDI'!$I$4:$I$29,S363,"Cubic","Extrapolate=Linear","MultiX=Average","Skip=True","Sort=True")</f>
        <v>14.421203124587045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46257</v>
      </c>
      <c r="T364" s="43">
        <f ca="1">_xll.BInterpol('Base CDI'!$H$4:$H$28,'Base CDI'!$J$4:$J$29,S364,"Cubic","Extrapolate=Linear","MultiX=Average","Skip=True","Sort=True")</f>
        <v>14.381948686456024</v>
      </c>
      <c r="U364" s="43">
        <f ca="1">_xll.BInterpol('Base CDI'!$H$4:$H$28,'Base CDI'!$I$4:$I$29,S364,"Cubic","Extrapolate=Linear","MultiX=Average","Skip=True","Sort=True")</f>
        <v>14.41810448359441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46258</v>
      </c>
      <c r="T365" s="43">
        <f ca="1">_xll.BInterpol('Base CDI'!$H$4:$H$28,'Base CDI'!$J$4:$J$29,S365,"Cubic","Extrapolate=Linear","MultiX=Average","Skip=True","Sort=True")</f>
        <v>14.378733558538052</v>
      </c>
      <c r="U365" s="43">
        <f ca="1">_xll.BInterpol('Base CDI'!$H$4:$H$28,'Base CDI'!$I$4:$I$29,S365,"Cubic","Extrapolate=Linear","MultiX=Average","Skip=True","Sort=True")</f>
        <v>14.414998906379967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46259</v>
      </c>
      <c r="T366" s="43">
        <f ca="1">_xll.BInterpol('Base CDI'!$H$4:$H$28,'Base CDI'!$J$4:$J$29,S366,"Cubic","Extrapolate=Linear","MultiX=Average","Skip=True","Sort=True")</f>
        <v>14.375511839289878</v>
      </c>
      <c r="U366" s="43">
        <f ca="1">_xll.BInterpol('Base CDI'!$H$4:$H$28,'Base CDI'!$I$4:$I$29,S366,"Cubic","Extrapolate=Linear","MultiX=Average","Skip=True","Sort=True")</f>
        <v>14.411886504794325</v>
      </c>
    </row>
    <row r="367" spans="16:21" x14ac:dyDescent="0.25">
      <c r="P367" s="10">
        <v>35041</v>
      </c>
      <c r="Q367">
        <v>1.939487</v>
      </c>
      <c r="S367" s="42">
        <f t="shared" ca="1" si="10"/>
        <v>46260</v>
      </c>
      <c r="T367" s="43">
        <f ca="1">_xll.BInterpol('Base CDI'!$H$4:$H$28,'Base CDI'!$J$4:$J$29,S367,"Cubic","Extrapolate=Linear","MultiX=Average","Skip=True","Sort=True")</f>
        <v>14.372283639947355</v>
      </c>
      <c r="U367" s="43">
        <f ca="1">_xll.BInterpol('Base CDI'!$H$4:$H$28,'Base CDI'!$I$4:$I$29,S367,"Cubic","Extrapolate=Linear","MultiX=Average","Skip=True","Sort=True")</f>
        <v>14.408767390688094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46261</v>
      </c>
      <c r="T368" s="43">
        <f ca="1">_xll.BInterpol('Base CDI'!$H$4:$H$28,'Base CDI'!$J$4:$J$29,S368,"Cubic","Extrapolate=Linear","MultiX=Average","Skip=True","Sort=True")</f>
        <v>14.369049071746334</v>
      </c>
      <c r="U368" s="43">
        <f ca="1">_xll.BInterpol('Base CDI'!$H$4:$H$28,'Base CDI'!$I$4:$I$29,S368,"Cubic","Extrapolate=Linear","MultiX=Average","Skip=True","Sort=True")</f>
        <v>14.405641675911886</v>
      </c>
    </row>
    <row r="369" spans="16:21" x14ac:dyDescent="0.25">
      <c r="P369" s="10">
        <v>35045</v>
      </c>
      <c r="Q369">
        <v>1.944682</v>
      </c>
      <c r="S369" s="42">
        <f t="shared" ca="1" si="10"/>
        <v>46262</v>
      </c>
      <c r="T369" s="43">
        <f ca="1">_xll.BInterpol('Base CDI'!$H$4:$H$28,'Base CDI'!$J$4:$J$29,S369,"Cubic","Extrapolate=Linear","MultiX=Average","Skip=True","Sort=True")</f>
        <v>14.365808245922668</v>
      </c>
      <c r="U369" s="43">
        <f ca="1">_xll.BInterpol('Base CDI'!$H$4:$H$28,'Base CDI'!$I$4:$I$29,S369,"Cubic","Extrapolate=Linear","MultiX=Average","Skip=True","Sort=True")</f>
        <v>14.402509472316313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46263</v>
      </c>
      <c r="T370" s="43">
        <f ca="1">_xll.BInterpol('Base CDI'!$H$4:$H$28,'Base CDI'!$J$4:$J$29,S370,"Cubic","Extrapolate=Linear","MultiX=Average","Skip=True","Sort=True")</f>
        <v>14.362561273712211</v>
      </c>
      <c r="U370" s="43">
        <f ca="1">_xll.BInterpol('Base CDI'!$H$4:$H$28,'Base CDI'!$I$4:$I$29,S370,"Cubic","Extrapolate=Linear","MultiX=Average","Skip=True","Sort=True")</f>
        <v>14.399370891751984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46264</v>
      </c>
      <c r="T371" s="43">
        <f ca="1">_xll.BInterpol('Base CDI'!$H$4:$H$28,'Base CDI'!$J$4:$J$29,S371,"Cubic","Extrapolate=Linear","MultiX=Average","Skip=True","Sort=True")</f>
        <v>14.359308266350816</v>
      </c>
      <c r="U371" s="43">
        <f ca="1">_xll.BInterpol('Base CDI'!$H$4:$H$28,'Base CDI'!$I$4:$I$29,S371,"Cubic","Extrapolate=Linear","MultiX=Average","Skip=True","Sort=True")</f>
        <v>14.396226046069511</v>
      </c>
    </row>
    <row r="372" spans="16:21" x14ac:dyDescent="0.25">
      <c r="P372" s="10">
        <v>35048</v>
      </c>
      <c r="Q372">
        <v>1.952634</v>
      </c>
      <c r="S372" s="42">
        <f t="shared" ca="1" si="10"/>
        <v>46265</v>
      </c>
      <c r="T372" s="43">
        <f ca="1">_xll.BInterpol('Base CDI'!$H$4:$H$28,'Base CDI'!$J$4:$J$29,S372,"Cubic","Extrapolate=Linear","MultiX=Average","Skip=True","Sort=True")</f>
        <v>14.356049335074331</v>
      </c>
      <c r="U372" s="43">
        <f ca="1">_xll.BInterpol('Base CDI'!$H$4:$H$28,'Base CDI'!$I$4:$I$29,S372,"Cubic","Extrapolate=Linear","MultiX=Average","Skip=True","Sort=True")</f>
        <v>14.393075047119504</v>
      </c>
    </row>
    <row r="373" spans="16:21" x14ac:dyDescent="0.25">
      <c r="P373" s="10">
        <v>35051</v>
      </c>
      <c r="Q373">
        <v>1.955354</v>
      </c>
      <c r="S373" s="42">
        <f t="shared" ca="1" si="10"/>
        <v>46266</v>
      </c>
      <c r="T373" s="43">
        <f ca="1">_xll.BInterpol('Base CDI'!$H$4:$H$28,'Base CDI'!$J$4:$J$29,S373,"Cubic","Extrapolate=Linear","MultiX=Average","Skip=True","Sort=True")</f>
        <v>14.352784591118613</v>
      </c>
      <c r="U373" s="43">
        <f ca="1">_xll.BInterpol('Base CDI'!$H$4:$H$28,'Base CDI'!$I$4:$I$29,S373,"Cubic","Extrapolate=Linear","MultiX=Average","Skip=True","Sort=True")</f>
        <v>14.389918006752573</v>
      </c>
    </row>
    <row r="374" spans="16:21" x14ac:dyDescent="0.25">
      <c r="P374" s="10">
        <v>35052</v>
      </c>
      <c r="Q374">
        <v>1.958072</v>
      </c>
      <c r="S374" s="42">
        <f t="shared" ca="1" si="10"/>
        <v>46267</v>
      </c>
      <c r="T374" s="43">
        <f ca="1">_xll.BInterpol('Base CDI'!$H$4:$H$28,'Base CDI'!$J$4:$J$29,S374,"Cubic","Extrapolate=Linear","MultiX=Average","Skip=True","Sort=True")</f>
        <v>14.349514145719514</v>
      </c>
      <c r="U374" s="43">
        <f ca="1">_xll.BInterpol('Base CDI'!$H$4:$H$28,'Base CDI'!$I$4:$I$29,S374,"Cubic","Extrapolate=Linear","MultiX=Average","Skip=True","Sort=True")</f>
        <v>14.386755036819332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46268</v>
      </c>
      <c r="T375" s="43">
        <f ca="1">_xll.BInterpol('Base CDI'!$H$4:$H$28,'Base CDI'!$J$4:$J$29,S375,"Cubic","Extrapolate=Linear","MultiX=Average","Skip=True","Sort=True")</f>
        <v>14.346238110112884</v>
      </c>
      <c r="U375" s="43">
        <f ca="1">_xll.BInterpol('Base CDI'!$H$4:$H$28,'Base CDI'!$I$4:$I$29,S375,"Cubic","Extrapolate=Linear","MultiX=Average","Skip=True","Sort=True")</f>
        <v>14.383586249170389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46269</v>
      </c>
      <c r="T376" s="43">
        <f ca="1">_xll.BInterpol('Base CDI'!$H$4:$H$28,'Base CDI'!$J$4:$J$29,S376,"Cubic","Extrapolate=Linear","MultiX=Average","Skip=True","Sort=True")</f>
        <v>14.342956595534577</v>
      </c>
      <c r="U376" s="43">
        <f ca="1">_xll.BInterpol('Base CDI'!$H$4:$H$28,'Base CDI'!$I$4:$I$29,S376,"Cubic","Extrapolate=Linear","MultiX=Average","Skip=True","Sort=True")</f>
        <v>14.380411755656356</v>
      </c>
    </row>
    <row r="377" spans="16:21" x14ac:dyDescent="0.25">
      <c r="P377" s="10">
        <v>35055</v>
      </c>
      <c r="Q377">
        <v>1.966242</v>
      </c>
      <c r="S377" s="42">
        <f t="shared" ca="1" si="10"/>
        <v>46270</v>
      </c>
      <c r="T377" s="43">
        <f ca="1">_xll.BInterpol('Base CDI'!$H$4:$H$28,'Base CDI'!$J$4:$J$29,S377,"Cubic","Extrapolate=Linear","MultiX=Average","Skip=True","Sort=True")</f>
        <v>14.339669713220445</v>
      </c>
      <c r="U377" s="43">
        <f ca="1">_xll.BInterpol('Base CDI'!$H$4:$H$28,'Base CDI'!$I$4:$I$29,S377,"Cubic","Extrapolate=Linear","MultiX=Average","Skip=True","Sort=True")</f>
        <v>14.377231668127843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46271</v>
      </c>
      <c r="T378" s="43">
        <f ca="1">_xll.BInterpol('Base CDI'!$H$4:$H$28,'Base CDI'!$J$4:$J$29,S378,"Cubic","Extrapolate=Linear","MultiX=Average","Skip=True","Sort=True")</f>
        <v>14.33637757440634</v>
      </c>
      <c r="U378" s="43">
        <f ca="1">_xll.BInterpol('Base CDI'!$H$4:$H$28,'Base CDI'!$I$4:$I$29,S378,"Cubic","Extrapolate=Linear","MultiX=Average","Skip=True","Sort=True")</f>
        <v>14.374046098435461</v>
      </c>
    </row>
    <row r="379" spans="16:21" x14ac:dyDescent="0.25">
      <c r="P379" s="10">
        <v>35060</v>
      </c>
      <c r="Q379">
        <v>1.971627</v>
      </c>
      <c r="S379" s="42">
        <f t="shared" ca="1" si="10"/>
        <v>46272</v>
      </c>
      <c r="T379" s="43">
        <f ca="1">_xll.BInterpol('Base CDI'!$H$4:$H$28,'Base CDI'!$J$4:$J$29,S379,"Cubic","Extrapolate=Linear","MultiX=Average","Skip=True","Sort=True")</f>
        <v>14.333080290328118</v>
      </c>
      <c r="U379" s="43">
        <f ca="1">_xll.BInterpol('Base CDI'!$H$4:$H$28,'Base CDI'!$I$4:$I$29,S379,"Cubic","Extrapolate=Linear","MultiX=Average","Skip=True","Sort=True")</f>
        <v>14.370855158429821</v>
      </c>
    </row>
    <row r="380" spans="16:21" x14ac:dyDescent="0.25">
      <c r="P380" s="10">
        <v>35061</v>
      </c>
      <c r="Q380">
        <v>1.974256</v>
      </c>
      <c r="S380" s="42">
        <f t="shared" ca="1" si="10"/>
        <v>46273</v>
      </c>
      <c r="T380" s="43">
        <f ca="1">_xll.BInterpol('Base CDI'!$H$4:$H$28,'Base CDI'!$J$4:$J$29,S380,"Cubic","Extrapolate=Linear","MultiX=Average","Skip=True","Sort=True")</f>
        <v>14.329777972221626</v>
      </c>
      <c r="U380" s="43">
        <f ca="1">_xll.BInterpol('Base CDI'!$H$4:$H$28,'Base CDI'!$I$4:$I$29,S380,"Cubic","Extrapolate=Linear","MultiX=Average","Skip=True","Sort=True")</f>
        <v>14.367658959961533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46274</v>
      </c>
      <c r="T381" s="43">
        <f ca="1">_xll.BInterpol('Base CDI'!$H$4:$H$28,'Base CDI'!$J$4:$J$29,S381,"Cubic","Extrapolate=Linear","MultiX=Average","Skip=True","Sort=True")</f>
        <v>14.32647073132272</v>
      </c>
      <c r="U381" s="43">
        <f ca="1">_xll.BInterpol('Base CDI'!$H$4:$H$28,'Base CDI'!$I$4:$I$29,S381,"Cubic","Extrapolate=Linear","MultiX=Average","Skip=True","Sort=True")</f>
        <v>14.364457614881211</v>
      </c>
    </row>
    <row r="382" spans="16:21" x14ac:dyDescent="0.25">
      <c r="P382" s="10">
        <v>35066</v>
      </c>
      <c r="Q382">
        <v>1.979168</v>
      </c>
      <c r="S382" s="42">
        <f t="shared" ca="1" si="10"/>
        <v>46275</v>
      </c>
      <c r="T382" s="43">
        <f ca="1">_xll.BInterpol('Base CDI'!$H$4:$H$28,'Base CDI'!$J$4:$J$29,S382,"Cubic","Extrapolate=Linear","MultiX=Average","Skip=True","Sort=True")</f>
        <v>14.323158678867252</v>
      </c>
      <c r="U382" s="43">
        <f ca="1">_xll.BInterpol('Base CDI'!$H$4:$H$28,'Base CDI'!$I$4:$I$29,S382,"Cubic","Extrapolate=Linear","MultiX=Average","Skip=True","Sort=True")</f>
        <v>14.361251235039461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46276</v>
      </c>
      <c r="T383" s="43">
        <f ca="1">_xll.BInterpol('Base CDI'!$H$4:$H$28,'Base CDI'!$J$4:$J$29,S383,"Cubic","Extrapolate=Linear","MultiX=Average","Skip=True","Sort=True")</f>
        <v>14.319841926091074</v>
      </c>
      <c r="U383" s="43">
        <f ca="1">_xll.BInterpol('Base CDI'!$H$4:$H$28,'Base CDI'!$I$4:$I$29,S383,"Cubic","Extrapolate=Linear","MultiX=Average","Skip=True","Sort=True")</f>
        <v>14.358039932286898</v>
      </c>
    </row>
    <row r="384" spans="16:21" x14ac:dyDescent="0.25">
      <c r="P384" s="10">
        <v>35068</v>
      </c>
      <c r="Q384">
        <v>1.983822</v>
      </c>
      <c r="S384" s="42">
        <f t="shared" ca="1" si="10"/>
        <v>46277</v>
      </c>
      <c r="T384" s="43">
        <f ca="1">_xll.BInterpol('Base CDI'!$H$4:$H$28,'Base CDI'!$J$4:$J$29,S384,"Cubic","Extrapolate=Linear","MultiX=Average","Skip=True","Sort=True")</f>
        <v>14.316520584230039</v>
      </c>
      <c r="U384" s="43">
        <f ca="1">_xll.BInterpol('Base CDI'!$H$4:$H$28,'Base CDI'!$I$4:$I$29,S384,"Cubic","Extrapolate=Linear","MultiX=Average","Skip=True","Sort=True")</f>
        <v>14.354823818474131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46278</v>
      </c>
      <c r="T385" s="43">
        <f ca="1">_xll.BInterpol('Base CDI'!$H$4:$H$28,'Base CDI'!$J$4:$J$29,S385,"Cubic","Extrapolate=Linear","MultiX=Average","Skip=True","Sort=True")</f>
        <v>14.313194764519999</v>
      </c>
      <c r="U385" s="43">
        <f ca="1">_xll.BInterpol('Base CDI'!$H$4:$H$28,'Base CDI'!$I$4:$I$29,S385,"Cubic","Extrapolate=Linear","MultiX=Average","Skip=True","Sort=True")</f>
        <v>14.35160300545177</v>
      </c>
    </row>
    <row r="386" spans="16:21" x14ac:dyDescent="0.25">
      <c r="P386" s="10">
        <v>35072</v>
      </c>
      <c r="Q386">
        <v>1.988281</v>
      </c>
      <c r="S386" s="42">
        <f t="shared" ca="1" si="10"/>
        <v>46279</v>
      </c>
      <c r="T386" s="43">
        <f ca="1">_xll.BInterpol('Base CDI'!$H$4:$H$28,'Base CDI'!$J$4:$J$29,S386,"Cubic","Extrapolate=Linear","MultiX=Average","Skip=True","Sort=True")</f>
        <v>14.309864578196807</v>
      </c>
      <c r="U386" s="43">
        <f ca="1">_xll.BInterpol('Base CDI'!$H$4:$H$28,'Base CDI'!$I$4:$I$29,S386,"Cubic","Extrapolate=Linear","MultiX=Average","Skip=True","Sort=True")</f>
        <v>14.348377605070429</v>
      </c>
    </row>
    <row r="387" spans="16:21" x14ac:dyDescent="0.25">
      <c r="P387" s="10">
        <v>35073</v>
      </c>
      <c r="Q387">
        <v>1.990515</v>
      </c>
      <c r="S387" s="42">
        <f t="shared" ca="1" si="10"/>
        <v>46280</v>
      </c>
      <c r="T387" s="43">
        <f ca="1">_xll.BInterpol('Base CDI'!$H$4:$H$28,'Base CDI'!$J$4:$J$29,S387,"Cubic","Extrapolate=Linear","MultiX=Average","Skip=True","Sort=True")</f>
        <v>14.306530136496313</v>
      </c>
      <c r="U387" s="43">
        <f ca="1">_xll.BInterpol('Base CDI'!$H$4:$H$28,'Base CDI'!$I$4:$I$29,S387,"Cubic","Extrapolate=Linear","MultiX=Average","Skip=True","Sort=True")</f>
        <v>14.345147729180713</v>
      </c>
    </row>
    <row r="388" spans="16:21" x14ac:dyDescent="0.25">
      <c r="P388" s="10">
        <v>35074</v>
      </c>
      <c r="Q388">
        <v>1.992758</v>
      </c>
      <c r="S388" s="42">
        <f t="shared" ca="1" si="10"/>
        <v>46281</v>
      </c>
      <c r="T388" s="43">
        <f ca="1">_xll.BInterpol('Base CDI'!$H$4:$H$28,'Base CDI'!$J$4:$J$29,S388,"Cubic","Extrapolate=Linear","MultiX=Average","Skip=True","Sort=True")</f>
        <v>14.303191550654374</v>
      </c>
      <c r="U388" s="43">
        <f ca="1">_xll.BInterpol('Base CDI'!$H$4:$H$28,'Base CDI'!$I$4:$I$29,S388,"Cubic","Extrapolate=Linear","MultiX=Average","Skip=True","Sort=True")</f>
        <v>14.341913489633239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46282</v>
      </c>
      <c r="T389" s="43">
        <f ca="1">_xll.BInterpol('Base CDI'!$H$4:$H$28,'Base CDI'!$J$4:$J$29,S389,"Cubic","Extrapolate=Linear","MultiX=Average","Skip=True","Sort=True")</f>
        <v>14.299848931906839</v>
      </c>
      <c r="U389" s="43">
        <f ca="1">_xll.BInterpol('Base CDI'!$H$4:$H$28,'Base CDI'!$I$4:$I$29,S389,"Cubic","Extrapolate=Linear","MultiX=Average","Skip=True","Sort=True")</f>
        <v>14.338674998278615</v>
      </c>
    </row>
    <row r="390" spans="16:21" x14ac:dyDescent="0.25">
      <c r="P390" s="10">
        <v>35076</v>
      </c>
      <c r="Q390">
        <v>1.997277</v>
      </c>
      <c r="S390" s="42">
        <f t="shared" ca="1" si="10"/>
        <v>46283</v>
      </c>
      <c r="T390" s="43">
        <f ca="1">_xll.BInterpol('Base CDI'!$H$4:$H$28,'Base CDI'!$J$4:$J$29,S390,"Cubic","Extrapolate=Linear","MultiX=Average","Skip=True","Sort=True")</f>
        <v>14.296502391489561</v>
      </c>
      <c r="U390" s="43">
        <f ca="1">_xll.BInterpol('Base CDI'!$H$4:$H$28,'Base CDI'!$I$4:$I$29,S390,"Cubic","Extrapolate=Linear","MultiX=Average","Skip=True","Sort=True")</f>
        <v>14.335432366967451</v>
      </c>
    </row>
    <row r="391" spans="16:21" x14ac:dyDescent="0.25">
      <c r="P391" s="10">
        <v>35079</v>
      </c>
      <c r="Q391">
        <v>1.999541</v>
      </c>
      <c r="S391" s="42">
        <f t="shared" ca="1" si="10"/>
        <v>46284</v>
      </c>
      <c r="T391" s="43">
        <f ca="1">_xll.BInterpol('Base CDI'!$H$4:$H$28,'Base CDI'!$J$4:$J$29,S391,"Cubic","Extrapolate=Linear","MultiX=Average","Skip=True","Sort=True")</f>
        <v>14.293152040638395</v>
      </c>
      <c r="U391" s="43">
        <f ca="1">_xll.BInterpol('Base CDI'!$H$4:$H$28,'Base CDI'!$I$4:$I$29,S391,"Cubic","Extrapolate=Linear","MultiX=Average","Skip=True","Sort=True")</f>
        <v>14.33218570755036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46285</v>
      </c>
      <c r="T392" s="43">
        <f ca="1">_xll.BInterpol('Base CDI'!$H$4:$H$28,'Base CDI'!$J$4:$J$29,S392,"Cubic","Extrapolate=Linear","MultiX=Average","Skip=True","Sort=True")</f>
        <v>14.289797990589189</v>
      </c>
      <c r="U392" s="43">
        <f ca="1">_xll.BInterpol('Base CDI'!$H$4:$H$28,'Base CDI'!$I$4:$I$29,S392,"Cubic","Extrapolate=Linear","MultiX=Average","Skip=True","Sort=True")</f>
        <v>14.328935131877952</v>
      </c>
    </row>
    <row r="393" spans="16:21" x14ac:dyDescent="0.25">
      <c r="P393" s="10">
        <v>35081</v>
      </c>
      <c r="Q393">
        <v>2.004089</v>
      </c>
      <c r="S393" s="42">
        <f t="shared" ca="1" si="10"/>
        <v>46286</v>
      </c>
      <c r="T393" s="43">
        <f ca="1">_xll.BInterpol('Base CDI'!$H$4:$H$28,'Base CDI'!$J$4:$J$29,S393,"Cubic","Extrapolate=Linear","MultiX=Average","Skip=True","Sort=True")</f>
        <v>14.286440352577799</v>
      </c>
      <c r="U393" s="43">
        <f ca="1">_xll.BInterpol('Base CDI'!$H$4:$H$28,'Base CDI'!$I$4:$I$29,S393,"Cubic","Extrapolate=Linear","MultiX=Average","Skip=True","Sort=True")</f>
        <v>14.325680751800835</v>
      </c>
    </row>
    <row r="394" spans="16:21" x14ac:dyDescent="0.25">
      <c r="P394" s="10">
        <v>35082</v>
      </c>
      <c r="Q394">
        <v>2.006367</v>
      </c>
      <c r="S394" s="42">
        <f t="shared" ca="1" si="10"/>
        <v>46287</v>
      </c>
      <c r="T394" s="43">
        <f ca="1">_xll.BInterpol('Base CDI'!$H$4:$H$28,'Base CDI'!$J$4:$J$29,S394,"Cubic","Extrapolate=Linear","MultiX=Average","Skip=True","Sort=True")</f>
        <v>14.283079237840075</v>
      </c>
      <c r="U394" s="43">
        <f ca="1">_xll.BInterpol('Base CDI'!$H$4:$H$28,'Base CDI'!$I$4:$I$29,S394,"Cubic","Extrapolate=Linear","MultiX=Average","Skip=True","Sort=True")</f>
        <v>14.322422679169625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46288</v>
      </c>
      <c r="T395" s="43">
        <f ca="1">_xll.BInterpol('Base CDI'!$H$4:$H$28,'Base CDI'!$J$4:$J$29,S395,"Cubic","Extrapolate=Linear","MultiX=Average","Skip=True","Sort=True")</f>
        <v>14.279714757611874</v>
      </c>
      <c r="U395" s="43">
        <f ca="1">_xll.BInterpol('Base CDI'!$H$4:$H$28,'Base CDI'!$I$4:$I$29,S395,"Cubic","Extrapolate=Linear","MultiX=Average","Skip=True","Sort=True")</f>
        <v>14.319161025834928</v>
      </c>
    </row>
    <row r="396" spans="16:21" x14ac:dyDescent="0.25">
      <c r="P396" s="10">
        <v>35086</v>
      </c>
      <c r="Q396">
        <v>2.011018</v>
      </c>
      <c r="S396" s="42">
        <f t="shared" ca="1" si="11"/>
        <v>46289</v>
      </c>
      <c r="T396" s="43">
        <f ca="1">_xll.BInterpol('Base CDI'!$H$4:$H$28,'Base CDI'!$J$4:$J$29,S396,"Cubic","Extrapolate=Linear","MultiX=Average","Skip=True","Sort=True")</f>
        <v>14.276347023129043</v>
      </c>
      <c r="U396" s="43">
        <f ca="1">_xll.BInterpol('Base CDI'!$H$4:$H$28,'Base CDI'!$I$4:$I$29,S396,"Cubic","Extrapolate=Linear","MultiX=Average","Skip=True","Sort=True")</f>
        <v>14.315895903647359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46290</v>
      </c>
      <c r="T397" s="43">
        <f ca="1">_xll.BInterpol('Base CDI'!$H$4:$H$28,'Base CDI'!$J$4:$J$29,S397,"Cubic","Extrapolate=Linear","MultiX=Average","Skip=True","Sort=True")</f>
        <v>14.272976145627437</v>
      </c>
      <c r="U397" s="43">
        <f ca="1">_xll.BInterpol('Base CDI'!$H$4:$H$28,'Base CDI'!$I$4:$I$29,S397,"Cubic","Extrapolate=Linear","MultiX=Average","Skip=True","Sort=True")</f>
        <v>14.312627424457526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46291</v>
      </c>
      <c r="T398" s="43">
        <f ca="1">_xll.BInterpol('Base CDI'!$H$4:$H$28,'Base CDI'!$J$4:$J$29,S398,"Cubic","Extrapolate=Linear","MultiX=Average","Skip=True","Sort=True")</f>
        <v>14.269602236342909</v>
      </c>
      <c r="U398" s="43">
        <f ca="1">_xll.BInterpol('Base CDI'!$H$4:$H$28,'Base CDI'!$I$4:$I$29,S398,"Cubic","Extrapolate=Linear","MultiX=Average","Skip=True","Sort=True")</f>
        <v>14.30935570011604</v>
      </c>
    </row>
    <row r="399" spans="16:21" x14ac:dyDescent="0.25">
      <c r="P399" s="10">
        <v>35089</v>
      </c>
      <c r="Q399">
        <v>2.018078</v>
      </c>
      <c r="S399" s="42">
        <f t="shared" ca="1" si="11"/>
        <v>46292</v>
      </c>
      <c r="T399" s="43">
        <f ca="1">_xll.BInterpol('Base CDI'!$H$4:$H$28,'Base CDI'!$J$4:$J$29,S399,"Cubic","Extrapolate=Linear","MultiX=Average","Skip=True","Sort=True")</f>
        <v>14.266225406511309</v>
      </c>
      <c r="U399" s="43">
        <f ca="1">_xll.BInterpol('Base CDI'!$H$4:$H$28,'Base CDI'!$I$4:$I$29,S399,"Cubic","Extrapolate=Linear","MultiX=Average","Skip=True","Sort=True")</f>
        <v>14.306080842473513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46293</v>
      </c>
      <c r="T400" s="43">
        <f ca="1">_xll.BInterpol('Base CDI'!$H$4:$H$28,'Base CDI'!$J$4:$J$29,S400,"Cubic","Extrapolate=Linear","MultiX=Average","Skip=True","Sort=True")</f>
        <v>14.262845767368493</v>
      </c>
      <c r="U400" s="43">
        <f ca="1">_xll.BInterpol('Base CDI'!$H$4:$H$28,'Base CDI'!$I$4:$I$29,S400,"Cubic","Extrapolate=Linear","MultiX=Average","Skip=True","Sort=True")</f>
        <v>14.302802963380554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46294</v>
      </c>
      <c r="T401" s="43">
        <f ca="1">_xll.BInterpol('Base CDI'!$H$4:$H$28,'Base CDI'!$J$4:$J$29,S401,"Cubic","Extrapolate=Linear","MultiX=Average","Skip=True","Sort=True")</f>
        <v>14.25946343015031</v>
      </c>
      <c r="U401" s="43">
        <f ca="1">_xll.BInterpol('Base CDI'!$H$4:$H$28,'Base CDI'!$I$4:$I$29,S401,"Cubic","Extrapolate=Linear","MultiX=Average","Skip=True","Sort=True")</f>
        <v>14.299522174687777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46295</v>
      </c>
      <c r="T402" s="43">
        <f ca="1">_xll.BInterpol('Base CDI'!$H$4:$H$28,'Base CDI'!$J$4:$J$29,S402,"Cubic","Extrapolate=Linear","MultiX=Average","Skip=True","Sort=True")</f>
        <v>14.256078506092615</v>
      </c>
      <c r="U402" s="43">
        <f ca="1">_xll.BInterpol('Base CDI'!$H$4:$H$28,'Base CDI'!$I$4:$I$29,S402,"Cubic","Extrapolate=Linear","MultiX=Average","Skip=True","Sort=True")</f>
        <v>14.296238588245789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46296</v>
      </c>
      <c r="T403" s="43">
        <f ca="1">_xll.BInterpol('Base CDI'!$H$4:$H$28,'Base CDI'!$J$4:$J$29,S403,"Cubic","Extrapolate=Linear","MultiX=Average","Skip=True","Sort=True")</f>
        <v>14.252691106431261</v>
      </c>
      <c r="U403" s="43">
        <f ca="1">_xll.BInterpol('Base CDI'!$H$4:$H$28,'Base CDI'!$I$4:$I$29,S403,"Cubic","Extrapolate=Linear","MultiX=Average","Skip=True","Sort=True")</f>
        <v>14.292952315905204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46297</v>
      </c>
      <c r="T404" s="43">
        <f ca="1">_xll.BInterpol('Base CDI'!$H$4:$H$28,'Base CDI'!$J$4:$J$29,S404,"Cubic","Extrapolate=Linear","MultiX=Average","Skip=True","Sort=True")</f>
        <v>14.249301342402097</v>
      </c>
      <c r="U404" s="43">
        <f ca="1">_xll.BInterpol('Base CDI'!$H$4:$H$28,'Base CDI'!$I$4:$I$29,S404,"Cubic","Extrapolate=Linear","MultiX=Average","Skip=True","Sort=True")</f>
        <v>14.289663469516631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46298</v>
      </c>
      <c r="T405" s="43">
        <f ca="1">_xll.BInterpol('Base CDI'!$H$4:$H$28,'Base CDI'!$J$4:$J$29,S405,"Cubic","Extrapolate=Linear","MultiX=Average","Skip=True","Sort=True")</f>
        <v>14.245909325240978</v>
      </c>
      <c r="U405" s="43">
        <f ca="1">_xll.BInterpol('Base CDI'!$H$4:$H$28,'Base CDI'!$I$4:$I$29,S405,"Cubic","Extrapolate=Linear","MultiX=Average","Skip=True","Sort=True")</f>
        <v>14.28637216093068</v>
      </c>
    </row>
    <row r="406" spans="16:21" x14ac:dyDescent="0.25">
      <c r="P406" s="10">
        <v>35100</v>
      </c>
      <c r="Q406">
        <v>2.034691</v>
      </c>
      <c r="S406" s="42">
        <f t="shared" ca="1" si="11"/>
        <v>46299</v>
      </c>
      <c r="T406" s="43">
        <f ca="1">_xll.BInterpol('Base CDI'!$H$4:$H$28,'Base CDI'!$J$4:$J$29,S406,"Cubic","Extrapolate=Linear","MultiX=Average","Skip=True","Sort=True")</f>
        <v>14.242515166183757</v>
      </c>
      <c r="U406" s="43">
        <f ca="1">_xll.BInterpol('Base CDI'!$H$4:$H$28,'Base CDI'!$I$4:$I$29,S406,"Cubic","Extrapolate=Linear","MultiX=Average","Skip=True","Sort=True")</f>
        <v>14.283078501997965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46300</v>
      </c>
      <c r="T407" s="43">
        <f ca="1">_xll.BInterpol('Base CDI'!$H$4:$H$28,'Base CDI'!$J$4:$J$29,S407,"Cubic","Extrapolate=Linear","MultiX=Average","Skip=True","Sort=True")</f>
        <v>14.239118976466285</v>
      </c>
      <c r="U407" s="43">
        <f ca="1">_xll.BInterpol('Base CDI'!$H$4:$H$28,'Base CDI'!$I$4:$I$29,S407,"Cubic","Extrapolate=Linear","MultiX=Average","Skip=True","Sort=True")</f>
        <v>14.279782604569094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46301</v>
      </c>
      <c r="T408" s="43">
        <f ca="1">_xll.BInterpol('Base CDI'!$H$4:$H$28,'Base CDI'!$J$4:$J$29,S408,"Cubic","Extrapolate=Linear","MultiX=Average","Skip=True","Sort=True")</f>
        <v>14.235720867324416</v>
      </c>
      <c r="U408" s="43">
        <f ca="1">_xll.BInterpol('Base CDI'!$H$4:$H$28,'Base CDI'!$I$4:$I$29,S408,"Cubic","Extrapolate=Linear","MultiX=Average","Skip=True","Sort=True")</f>
        <v>14.27648458049468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46302</v>
      </c>
      <c r="T409" s="43">
        <f ca="1">_xll.BInterpol('Base CDI'!$H$4:$H$28,'Base CDI'!$J$4:$J$29,S409,"Cubic","Extrapolate=Linear","MultiX=Average","Skip=True","Sort=True")</f>
        <v>14.232320949994001</v>
      </c>
      <c r="U409" s="43">
        <f ca="1">_xll.BInterpol('Base CDI'!$H$4:$H$28,'Base CDI'!$I$4:$I$29,S409,"Cubic","Extrapolate=Linear","MultiX=Average","Skip=True","Sort=True")</f>
        <v>14.27318454162533</v>
      </c>
    </row>
    <row r="410" spans="16:21" x14ac:dyDescent="0.25">
      <c r="P410" s="10">
        <v>35104</v>
      </c>
      <c r="Q410">
        <v>2.044448</v>
      </c>
      <c r="S410" s="42">
        <f t="shared" ca="1" si="11"/>
        <v>46303</v>
      </c>
      <c r="T410" s="43">
        <f ca="1">_xll.BInterpol('Base CDI'!$H$4:$H$28,'Base CDI'!$J$4:$J$29,S410,"Cubic","Extrapolate=Linear","MultiX=Average","Skip=True","Sort=True")</f>
        <v>14.228919335710891</v>
      </c>
      <c r="U410" s="43">
        <f ca="1">_xll.BInterpol('Base CDI'!$H$4:$H$28,'Base CDI'!$I$4:$I$29,S410,"Cubic","Extrapolate=Linear","MultiX=Average","Skip=True","Sort=True")</f>
        <v>14.269882599811659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46304</v>
      </c>
      <c r="T411" s="43">
        <f ca="1">_xll.BInterpol('Base CDI'!$H$4:$H$28,'Base CDI'!$J$4:$J$29,S411,"Cubic","Extrapolate=Linear","MultiX=Average","Skip=True","Sort=True")</f>
        <v>14.225516135710944</v>
      </c>
      <c r="U411" s="43">
        <f ca="1">_xll.BInterpol('Base CDI'!$H$4:$H$28,'Base CDI'!$I$4:$I$29,S411,"Cubic","Extrapolate=Linear","MultiX=Average","Skip=True","Sort=True")</f>
        <v>14.266578866904277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46305</v>
      </c>
      <c r="T412" s="43">
        <f ca="1">_xll.BInterpol('Base CDI'!$H$4:$H$28,'Base CDI'!$J$4:$J$29,S412,"Cubic","Extrapolate=Linear","MultiX=Average","Skip=True","Sort=True")</f>
        <v>14.222111461230005</v>
      </c>
      <c r="U412" s="43">
        <f ca="1">_xll.BInterpol('Base CDI'!$H$4:$H$28,'Base CDI'!$I$4:$I$29,S412,"Cubic","Extrapolate=Linear","MultiX=Average","Skip=True","Sort=True")</f>
        <v>14.263273454753792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46306</v>
      </c>
      <c r="T413" s="43">
        <f ca="1">_xll.BInterpol('Base CDI'!$H$4:$H$28,'Base CDI'!$J$4:$J$29,S413,"Cubic","Extrapolate=Linear","MultiX=Average","Skip=True","Sort=True")</f>
        <v>14.218705423503934</v>
      </c>
      <c r="U413" s="43">
        <f ca="1">_xll.BInterpol('Base CDI'!$H$4:$H$28,'Base CDI'!$I$4:$I$29,S413,"Cubic","Extrapolate=Linear","MultiX=Average","Skip=True","Sort=True")</f>
        <v>14.259966475210819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46307</v>
      </c>
      <c r="T414" s="43">
        <f ca="1">_xll.BInterpol('Base CDI'!$H$4:$H$28,'Base CDI'!$J$4:$J$29,S414,"Cubic","Extrapolate=Linear","MultiX=Average","Skip=True","Sort=True")</f>
        <v>14.215298133768577</v>
      </c>
      <c r="U414" s="43">
        <f ca="1">_xll.BInterpol('Base CDI'!$H$4:$H$28,'Base CDI'!$I$4:$I$29,S414,"Cubic","Extrapolate=Linear","MultiX=Average","Skip=True","Sort=True")</f>
        <v>14.256658040125965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46308</v>
      </c>
      <c r="T415" s="43">
        <f ca="1">_xll.BInterpol('Base CDI'!$H$4:$H$28,'Base CDI'!$J$4:$J$29,S415,"Cubic","Extrapolate=Linear","MultiX=Average","Skip=True","Sort=True")</f>
        <v>14.211889703259791</v>
      </c>
      <c r="U415" s="43">
        <f ca="1">_xll.BInterpol('Base CDI'!$H$4:$H$28,'Base CDI'!$I$4:$I$29,S415,"Cubic","Extrapolate=Linear","MultiX=Average","Skip=True","Sort=True")</f>
        <v>14.253348261349844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46309</v>
      </c>
      <c r="T416" s="43">
        <f ca="1">_xll.BInterpol('Base CDI'!$H$4:$H$28,'Base CDI'!$J$4:$J$29,S416,"Cubic","Extrapolate=Linear","MultiX=Average","Skip=True","Sort=True")</f>
        <v>14.208480243213426</v>
      </c>
      <c r="U416" s="43">
        <f ca="1">_xll.BInterpol('Base CDI'!$H$4:$H$28,'Base CDI'!$I$4:$I$29,S416,"Cubic","Extrapolate=Linear","MultiX=Average","Skip=True","Sort=True")</f>
        <v>14.250037250733063</v>
      </c>
    </row>
    <row r="417" spans="16:21" x14ac:dyDescent="0.25">
      <c r="P417" s="10">
        <v>35117</v>
      </c>
      <c r="Q417">
        <v>2.061992</v>
      </c>
      <c r="S417" s="42">
        <f t="shared" ca="1" si="11"/>
        <v>46310</v>
      </c>
      <c r="T417" s="43">
        <f ca="1">_xll.BInterpol('Base CDI'!$H$4:$H$28,'Base CDI'!$J$4:$J$29,S417,"Cubic","Extrapolate=Linear","MultiX=Average","Skip=True","Sort=True")</f>
        <v>14.205069864865335</v>
      </c>
      <c r="U417" s="43">
        <f ca="1">_xll.BInterpol('Base CDI'!$H$4:$H$28,'Base CDI'!$I$4:$I$29,S417,"Cubic","Extrapolate=Linear","MultiX=Average","Skip=True","Sort=True")</f>
        <v>14.246725120126237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46311</v>
      </c>
      <c r="T418" s="43">
        <f ca="1">_xll.BInterpol('Base CDI'!$H$4:$H$28,'Base CDI'!$J$4:$J$29,S418,"Cubic","Extrapolate=Linear","MultiX=Average","Skip=True","Sort=True")</f>
        <v>14.201658679451372</v>
      </c>
      <c r="U418" s="43">
        <f ca="1">_xll.BInterpol('Base CDI'!$H$4:$H$28,'Base CDI'!$I$4:$I$29,S418,"Cubic","Extrapolate=Linear","MultiX=Average","Skip=True","Sort=True")</f>
        <v>14.243411981379975</v>
      </c>
    </row>
    <row r="419" spans="16:21" x14ac:dyDescent="0.25">
      <c r="P419" s="10">
        <v>35121</v>
      </c>
      <c r="Q419">
        <v>2.067116</v>
      </c>
      <c r="S419" s="42">
        <f t="shared" ca="1" si="11"/>
        <v>46312</v>
      </c>
      <c r="T419" s="43">
        <f ca="1">_xll.BInterpol('Base CDI'!$H$4:$H$28,'Base CDI'!$J$4:$J$29,S419,"Cubic","Extrapolate=Linear","MultiX=Average","Skip=True","Sort=True")</f>
        <v>14.198246798207387</v>
      </c>
      <c r="U419" s="43">
        <f ca="1">_xll.BInterpol('Base CDI'!$H$4:$H$28,'Base CDI'!$I$4:$I$29,S419,"Cubic","Extrapolate=Linear","MultiX=Average","Skip=True","Sort=True")</f>
        <v>14.240097946344886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46313</v>
      </c>
      <c r="T420" s="43">
        <f ca="1">_xll.BInterpol('Base CDI'!$H$4:$H$28,'Base CDI'!$J$4:$J$29,S420,"Cubic","Extrapolate=Linear","MultiX=Average","Skip=True","Sort=True")</f>
        <v>14.194834332369235</v>
      </c>
      <c r="U420" s="43">
        <f ca="1">_xll.BInterpol('Base CDI'!$H$4:$H$28,'Base CDI'!$I$4:$I$29,S420,"Cubic","Extrapolate=Linear","MultiX=Average","Skip=True","Sort=True")</f>
        <v>14.236783126871584</v>
      </c>
    </row>
    <row r="421" spans="16:21" x14ac:dyDescent="0.25">
      <c r="P421" s="10">
        <v>35123</v>
      </c>
      <c r="Q421">
        <v>2.072066</v>
      </c>
      <c r="S421" s="42">
        <f t="shared" ca="1" si="11"/>
        <v>46314</v>
      </c>
      <c r="T421" s="43">
        <f ca="1">_xll.BInterpol('Base CDI'!$H$4:$H$28,'Base CDI'!$J$4:$J$29,S421,"Cubic","Extrapolate=Linear","MultiX=Average","Skip=True","Sort=True")</f>
        <v>14.191421393172766</v>
      </c>
      <c r="U421" s="43">
        <f ca="1">_xll.BInterpol('Base CDI'!$H$4:$H$28,'Base CDI'!$I$4:$I$29,S421,"Cubic","Extrapolate=Linear","MultiX=Average","Skip=True","Sort=True")</f>
        <v>14.233467634810678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46315</v>
      </c>
      <c r="T422" s="43">
        <f ca="1">_xll.BInterpol('Base CDI'!$H$4:$H$28,'Base CDI'!$J$4:$J$29,S422,"Cubic","Extrapolate=Linear","MultiX=Average","Skip=True","Sort=True")</f>
        <v>14.188008091853833</v>
      </c>
      <c r="U422" s="43">
        <f ca="1">_xll.BInterpol('Base CDI'!$H$4:$H$28,'Base CDI'!$I$4:$I$29,S422,"Cubic","Extrapolate=Linear","MultiX=Average","Skip=True","Sort=True")</f>
        <v>14.230151582012779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46316</v>
      </c>
      <c r="T423" s="43">
        <f ca="1">_xll.BInterpol('Base CDI'!$H$4:$H$28,'Base CDI'!$J$4:$J$29,S423,"Cubic","Extrapolate=Linear","MultiX=Average","Skip=True","Sort=True")</f>
        <v>14.184594539648291</v>
      </c>
      <c r="U423" s="43">
        <f ca="1">_xll.BInterpol('Base CDI'!$H$4:$H$28,'Base CDI'!$I$4:$I$29,S423,"Cubic","Extrapolate=Linear","MultiX=Average","Skip=True","Sort=True")</f>
        <v>14.226835080328499</v>
      </c>
    </row>
    <row r="424" spans="16:21" x14ac:dyDescent="0.25">
      <c r="P424" s="10">
        <v>35128</v>
      </c>
      <c r="Q424">
        <v>2.078856</v>
      </c>
      <c r="S424" s="42">
        <f t="shared" ca="1" si="11"/>
        <v>46317</v>
      </c>
      <c r="T424" s="43">
        <f ca="1">_xll.BInterpol('Base CDI'!$H$4:$H$28,'Base CDI'!$J$4:$J$29,S424,"Cubic","Extrapolate=Linear","MultiX=Average","Skip=True","Sort=True")</f>
        <v>14.181180847791989</v>
      </c>
      <c r="U424" s="43">
        <f ca="1">_xll.BInterpol('Base CDI'!$H$4:$H$28,'Base CDI'!$I$4:$I$29,S424,"Cubic","Extrapolate=Linear","MultiX=Average","Skip=True","Sort=True")</f>
        <v>14.223518241608446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46318</v>
      </c>
      <c r="T425" s="43">
        <f ca="1">_xll.BInterpol('Base CDI'!$H$4:$H$28,'Base CDI'!$J$4:$J$29,S425,"Cubic","Extrapolate=Linear","MultiX=Average","Skip=True","Sort=True")</f>
        <v>14.177767127520783</v>
      </c>
      <c r="U425" s="43">
        <f ca="1">_xll.BInterpol('Base CDI'!$H$4:$H$28,'Base CDI'!$I$4:$I$29,S425,"Cubic","Extrapolate=Linear","MultiX=Average","Skip=True","Sort=True")</f>
        <v>14.220201177703235</v>
      </c>
    </row>
    <row r="426" spans="16:21" x14ac:dyDescent="0.25">
      <c r="P426" s="10">
        <v>35130</v>
      </c>
      <c r="Q426">
        <v>2.083196</v>
      </c>
      <c r="S426" s="42">
        <f t="shared" ca="1" si="11"/>
        <v>46319</v>
      </c>
      <c r="T426" s="43">
        <f ca="1">_xll.BInterpol('Base CDI'!$H$4:$H$28,'Base CDI'!$J$4:$J$29,S426,"Cubic","Extrapolate=Linear","MultiX=Average","Skip=True","Sort=True")</f>
        <v>14.174353490070521</v>
      </c>
      <c r="U426" s="43">
        <f ca="1">_xll.BInterpol('Base CDI'!$H$4:$H$28,'Base CDI'!$I$4:$I$29,S426,"Cubic","Extrapolate=Linear","MultiX=Average","Skip=True","Sort=True")</f>
        <v>14.216884000463471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46320</v>
      </c>
      <c r="T427" s="43">
        <f ca="1">_xll.BInterpol('Base CDI'!$H$4:$H$28,'Base CDI'!$J$4:$J$29,S427,"Cubic","Extrapolate=Linear","MultiX=Average","Skip=True","Sort=True")</f>
        <v>14.17094004667706</v>
      </c>
      <c r="U427" s="43">
        <f ca="1">_xll.BInterpol('Base CDI'!$H$4:$H$28,'Base CDI'!$I$4:$I$29,S427,"Cubic","Extrapolate=Linear","MultiX=Average","Skip=True","Sort=True")</f>
        <v>14.213566821739771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46321</v>
      </c>
      <c r="T428" s="43">
        <f ca="1">_xll.BInterpol('Base CDI'!$H$4:$H$28,'Base CDI'!$J$4:$J$29,S428,"Cubic","Extrapolate=Linear","MultiX=Average","Skip=True","Sort=True")</f>
        <v>14.167526908576249</v>
      </c>
      <c r="U428" s="43">
        <f ca="1">_xll.BInterpol('Base CDI'!$H$4:$H$28,'Base CDI'!$I$4:$I$29,S428,"Cubic","Extrapolate=Linear","MultiX=Average","Skip=True","Sort=True")</f>
        <v>14.210249753382742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46322</v>
      </c>
      <c r="T429" s="43">
        <f ca="1">_xll.BInterpol('Base CDI'!$H$4:$H$28,'Base CDI'!$J$4:$J$29,S429,"Cubic","Extrapolate=Linear","MultiX=Average","Skip=True","Sort=True")</f>
        <v>14.164114187003943</v>
      </c>
      <c r="U429" s="43">
        <f ca="1">_xll.BInterpol('Base CDI'!$H$4:$H$28,'Base CDI'!$I$4:$I$29,S429,"Cubic","Extrapolate=Linear","MultiX=Average","Skip=True","Sort=True")</f>
        <v>14.206932907242997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46323</v>
      </c>
      <c r="T430" s="43">
        <f ca="1">_xll.BInterpol('Base CDI'!$H$4:$H$28,'Base CDI'!$J$4:$J$29,S430,"Cubic","Extrapolate=Linear","MultiX=Average","Skip=True","Sort=True")</f>
        <v>14.160701993195993</v>
      </c>
      <c r="U430" s="43">
        <f ca="1">_xll.BInterpol('Base CDI'!$H$4:$H$28,'Base CDI'!$I$4:$I$29,S430,"Cubic","Extrapolate=Linear","MultiX=Average","Skip=True","Sort=True")</f>
        <v>14.203616395171144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46324</v>
      </c>
      <c r="T431" s="43">
        <f ca="1">_xll.BInterpol('Base CDI'!$H$4:$H$28,'Base CDI'!$J$4:$J$29,S431,"Cubic","Extrapolate=Linear","MultiX=Average","Skip=True","Sort=True")</f>
        <v>14.157290438388252</v>
      </c>
      <c r="U431" s="43">
        <f ca="1">_xll.BInterpol('Base CDI'!$H$4:$H$28,'Base CDI'!$I$4:$I$29,S431,"Cubic","Extrapolate=Linear","MultiX=Average","Skip=True","Sort=True")</f>
        <v>14.200300329017796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46325</v>
      </c>
      <c r="T432" s="43">
        <f ca="1">_xll.BInterpol('Base CDI'!$H$4:$H$28,'Base CDI'!$J$4:$J$29,S432,"Cubic","Extrapolate=Linear","MultiX=Average","Skip=True","Sort=True")</f>
        <v>14.153879633816572</v>
      </c>
      <c r="U432" s="43">
        <f ca="1">_xll.BInterpol('Base CDI'!$H$4:$H$28,'Base CDI'!$I$4:$I$29,S432,"Cubic","Extrapolate=Linear","MultiX=Average","Skip=True","Sort=True")</f>
        <v>14.196984820633565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46326</v>
      </c>
      <c r="T433" s="43">
        <f ca="1">_xll.BInterpol('Base CDI'!$H$4:$H$28,'Base CDI'!$J$4:$J$29,S433,"Cubic","Extrapolate=Linear","MultiX=Average","Skip=True","Sort=True")</f>
        <v>14.150469690716807</v>
      </c>
      <c r="U433" s="43">
        <f ca="1">_xll.BInterpol('Base CDI'!$H$4:$H$28,'Base CDI'!$I$4:$I$29,S433,"Cubic","Extrapolate=Linear","MultiX=Average","Skip=True","Sort=True")</f>
        <v>14.193669981869059</v>
      </c>
    </row>
    <row r="434" spans="16:21" x14ac:dyDescent="0.25">
      <c r="P434" s="10">
        <v>35142</v>
      </c>
      <c r="Q434">
        <v>2.100536</v>
      </c>
      <c r="S434" s="42">
        <f t="shared" ca="1" si="11"/>
        <v>46327</v>
      </c>
      <c r="T434" s="43">
        <f ca="1">_xll.BInterpol('Base CDI'!$H$4:$H$28,'Base CDI'!$J$4:$J$29,S434,"Cubic","Extrapolate=Linear","MultiX=Average","Skip=True","Sort=True")</f>
        <v>14.147060720324808</v>
      </c>
      <c r="U434" s="43">
        <f ca="1">_xll.BInterpol('Base CDI'!$H$4:$H$28,'Base CDI'!$I$4:$I$29,S434,"Cubic","Extrapolate=Linear","MultiX=Average","Skip=True","Sort=True")</f>
        <v>14.19035592457489</v>
      </c>
    </row>
    <row r="435" spans="16:21" x14ac:dyDescent="0.25">
      <c r="P435" s="10">
        <v>35143</v>
      </c>
      <c r="Q435">
        <v>2.102706</v>
      </c>
      <c r="S435" s="42">
        <f t="shared" ca="1" si="11"/>
        <v>46328</v>
      </c>
      <c r="T435" s="43">
        <f ca="1">_xll.BInterpol('Base CDI'!$H$4:$H$28,'Base CDI'!$J$4:$J$29,S435,"Cubic","Extrapolate=Linear","MultiX=Average","Skip=True","Sort=True")</f>
        <v>14.143652833876427</v>
      </c>
      <c r="U435" s="43">
        <f ca="1">_xll.BInterpol('Base CDI'!$H$4:$H$28,'Base CDI'!$I$4:$I$29,S435,"Cubic","Extrapolate=Linear","MultiX=Average","Skip=True","Sort=True")</f>
        <v>14.187042760601669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46329</v>
      </c>
      <c r="T436" s="43">
        <f ca="1">_xll.BInterpol('Base CDI'!$H$4:$H$28,'Base CDI'!$J$4:$J$29,S436,"Cubic","Extrapolate=Linear","MultiX=Average","Skip=True","Sort=True")</f>
        <v>14.140246142607518</v>
      </c>
      <c r="U436" s="43">
        <f ca="1">_xll.BInterpol('Base CDI'!$H$4:$H$28,'Base CDI'!$I$4:$I$29,S436,"Cubic","Extrapolate=Linear","MultiX=Average","Skip=True","Sort=True")</f>
        <v>14.183730601800006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46330</v>
      </c>
      <c r="T437" s="43">
        <f ca="1">_xll.BInterpol('Base CDI'!$H$4:$H$28,'Base CDI'!$J$4:$J$29,S437,"Cubic","Extrapolate=Linear","MultiX=Average","Skip=True","Sort=True")</f>
        <v>14.136840757753932</v>
      </c>
      <c r="U437" s="43">
        <f ca="1">_xll.BInterpol('Base CDI'!$H$4:$H$28,'Base CDI'!$I$4:$I$29,S437,"Cubic","Extrapolate=Linear","MultiX=Average","Skip=True","Sort=True")</f>
        <v>14.180419560020514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46331</v>
      </c>
      <c r="T438" s="43">
        <f ca="1">_xll.BInterpol('Base CDI'!$H$4:$H$28,'Base CDI'!$J$4:$J$29,S438,"Cubic","Extrapolate=Linear","MultiX=Average","Skip=True","Sort=True")</f>
        <v>14.133436790551523</v>
      </c>
      <c r="U438" s="43">
        <f ca="1">_xll.BInterpol('Base CDI'!$H$4:$H$28,'Base CDI'!$I$4:$I$29,S438,"Cubic","Extrapolate=Linear","MultiX=Average","Skip=True","Sort=True")</f>
        <v>14.177109747113802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46332</v>
      </c>
      <c r="T439" s="43">
        <f ca="1">_xll.BInterpol('Base CDI'!$H$4:$H$28,'Base CDI'!$J$4:$J$29,S439,"Cubic","Extrapolate=Linear","MultiX=Average","Skip=True","Sort=True")</f>
        <v>14.130034352236143</v>
      </c>
      <c r="U439" s="43">
        <f ca="1">_xll.BInterpol('Base CDI'!$H$4:$H$28,'Base CDI'!$I$4:$I$29,S439,"Cubic","Extrapolate=Linear","MultiX=Average","Skip=True","Sort=True")</f>
        <v>14.173801274930479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46333</v>
      </c>
      <c r="T440" s="43">
        <f ca="1">_xll.BInterpol('Base CDI'!$H$4:$H$28,'Base CDI'!$J$4:$J$29,S440,"Cubic","Extrapolate=Linear","MultiX=Average","Skip=True","Sort=True")</f>
        <v>14.126633554043643</v>
      </c>
      <c r="U440" s="43">
        <f ca="1">_xll.BInterpol('Base CDI'!$H$4:$H$28,'Base CDI'!$I$4:$I$29,S440,"Cubic","Extrapolate=Linear","MultiX=Average","Skip=True","Sort=True")</f>
        <v>14.170494255321159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46334</v>
      </c>
      <c r="T441" s="43">
        <f ca="1">_xll.BInterpol('Base CDI'!$H$4:$H$28,'Base CDI'!$J$4:$J$29,S441,"Cubic","Extrapolate=Linear","MultiX=Average","Skip=True","Sort=True")</f>
        <v>14.123234507209876</v>
      </c>
      <c r="U441" s="43">
        <f ca="1">_xll.BInterpol('Base CDI'!$H$4:$H$28,'Base CDI'!$I$4:$I$29,S441,"Cubic","Extrapolate=Linear","MultiX=Average","Skip=True","Sort=True")</f>
        <v>14.167188800136453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46335</v>
      </c>
      <c r="T442" s="43">
        <f ca="1">_xll.BInterpol('Base CDI'!$H$4:$H$28,'Base CDI'!$J$4:$J$29,S442,"Cubic","Extrapolate=Linear","MultiX=Average","Skip=True","Sort=True")</f>
        <v>14.119837322970698</v>
      </c>
      <c r="U442" s="43">
        <f ca="1">_xll.BInterpol('Base CDI'!$H$4:$H$28,'Base CDI'!$I$4:$I$29,S442,"Cubic","Extrapolate=Linear","MultiX=Average","Skip=True","Sort=True")</f>
        <v>14.163885021226969</v>
      </c>
    </row>
    <row r="443" spans="16:21" x14ac:dyDescent="0.25">
      <c r="P443" s="10">
        <v>35153</v>
      </c>
      <c r="Q443">
        <v>2.120123</v>
      </c>
      <c r="S443" s="42">
        <f t="shared" ca="1" si="11"/>
        <v>46336</v>
      </c>
      <c r="T443" s="43">
        <f ca="1">_xll.BInterpol('Base CDI'!$H$4:$H$28,'Base CDI'!$J$4:$J$29,S443,"Cubic","Extrapolate=Linear","MultiX=Average","Skip=True","Sort=True")</f>
        <v>14.116442112561955</v>
      </c>
      <c r="U443" s="43">
        <f ca="1">_xll.BInterpol('Base CDI'!$H$4:$H$28,'Base CDI'!$I$4:$I$29,S443,"Cubic","Extrapolate=Linear","MultiX=Average","Skip=True","Sort=True")</f>
        <v>14.16058303044332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46337</v>
      </c>
      <c r="T444" s="43">
        <f ca="1">_xll.BInterpol('Base CDI'!$H$4:$H$28,'Base CDI'!$J$4:$J$29,S444,"Cubic","Extrapolate=Linear","MultiX=Average","Skip=True","Sort=True")</f>
        <v>14.113048987219505</v>
      </c>
      <c r="U444" s="43">
        <f ca="1">_xll.BInterpol('Base CDI'!$H$4:$H$28,'Base CDI'!$I$4:$I$29,S444,"Cubic","Extrapolate=Linear","MultiX=Average","Skip=True","Sort=True")</f>
        <v>14.157282939636115</v>
      </c>
    </row>
    <row r="445" spans="16:21" x14ac:dyDescent="0.25">
      <c r="P445" s="10">
        <v>35157</v>
      </c>
      <c r="Q445">
        <v>2.124422</v>
      </c>
      <c r="S445" s="42">
        <f t="shared" ca="1" si="11"/>
        <v>46338</v>
      </c>
      <c r="T445" s="43">
        <f ca="1">_xll.BInterpol('Base CDI'!$H$4:$H$28,'Base CDI'!$J$4:$J$29,S445,"Cubic","Extrapolate=Linear","MultiX=Average","Skip=True","Sort=True")</f>
        <v>14.1096580581792</v>
      </c>
      <c r="U445" s="43">
        <f ca="1">_xll.BInterpol('Base CDI'!$H$4:$H$28,'Base CDI'!$I$4:$I$29,S445,"Cubic","Extrapolate=Linear","MultiX=Average","Skip=True","Sort=True")</f>
        <v>14.153984860655967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46339</v>
      </c>
      <c r="T446" s="43">
        <f ca="1">_xll.BInterpol('Base CDI'!$H$4:$H$28,'Base CDI'!$J$4:$J$29,S446,"Cubic","Extrapolate=Linear","MultiX=Average","Skip=True","Sort=True")</f>
        <v>14.106269436676888</v>
      </c>
      <c r="U446" s="43">
        <f ca="1">_xll.BInterpol('Base CDI'!$H$4:$H$28,'Base CDI'!$I$4:$I$29,S446,"Cubic","Extrapolate=Linear","MultiX=Average","Skip=True","Sort=True")</f>
        <v>14.150688905353485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46340</v>
      </c>
      <c r="T447" s="43">
        <f ca="1">_xll.BInterpol('Base CDI'!$H$4:$H$28,'Base CDI'!$J$4:$J$29,S447,"Cubic","Extrapolate=Linear","MultiX=Average","Skip=True","Sort=True")</f>
        <v>14.102883233948427</v>
      </c>
      <c r="U447" s="43">
        <f ca="1">_xll.BInterpol('Base CDI'!$H$4:$H$28,'Base CDI'!$I$4:$I$29,S447,"Cubic","Extrapolate=Linear","MultiX=Average","Skip=True","Sort=True")</f>
        <v>14.147395185579281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46341</v>
      </c>
      <c r="T448" s="43">
        <f ca="1">_xll.BInterpol('Base CDI'!$H$4:$H$28,'Base CDI'!$J$4:$J$29,S448,"Cubic","Extrapolate=Linear","MultiX=Average","Skip=True","Sort=True")</f>
        <v>14.099499561229665</v>
      </c>
      <c r="U448" s="43">
        <f ca="1">_xll.BInterpol('Base CDI'!$H$4:$H$28,'Base CDI'!$I$4:$I$29,S448,"Cubic","Extrapolate=Linear","MultiX=Average","Skip=True","Sort=True")</f>
        <v>14.144103813183966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46342</v>
      </c>
      <c r="T449" s="43">
        <f ca="1">_xll.BInterpol('Base CDI'!$H$4:$H$28,'Base CDI'!$J$4:$J$29,S449,"Cubic","Extrapolate=Linear","MultiX=Average","Skip=True","Sort=True")</f>
        <v>14.096118529756458</v>
      </c>
      <c r="U449" s="43">
        <f ca="1">_xll.BInterpol('Base CDI'!$H$4:$H$28,'Base CDI'!$I$4:$I$29,S449,"Cubic","Extrapolate=Linear","MultiX=Average","Skip=True","Sort=True")</f>
        <v>14.14081490001815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46343</v>
      </c>
      <c r="T450" s="43">
        <f ca="1">_xll.BInterpol('Base CDI'!$H$4:$H$28,'Base CDI'!$J$4:$J$29,S450,"Cubic","Extrapolate=Linear","MultiX=Average","Skip=True","Sort=True")</f>
        <v>14.092740250764656</v>
      </c>
      <c r="U450" s="43">
        <f ca="1">_xll.BInterpol('Base CDI'!$H$4:$H$28,'Base CDI'!$I$4:$I$29,S450,"Cubic","Extrapolate=Linear","MultiX=Average","Skip=True","Sort=True")</f>
        <v>14.137528557932445</v>
      </c>
    </row>
    <row r="451" spans="16:21" x14ac:dyDescent="0.25">
      <c r="P451" s="10">
        <v>35167</v>
      </c>
      <c r="Q451">
        <v>2.137372</v>
      </c>
      <c r="S451" s="42">
        <f t="shared" ca="1" si="11"/>
        <v>46344</v>
      </c>
      <c r="T451" s="43">
        <f ca="1">_xll.BInterpol('Base CDI'!$H$4:$H$28,'Base CDI'!$J$4:$J$29,S451,"Cubic","Extrapolate=Linear","MultiX=Average","Skip=True","Sort=True")</f>
        <v>14.089364835490112</v>
      </c>
      <c r="U451" s="43">
        <f ca="1">_xll.BInterpol('Base CDI'!$H$4:$H$28,'Base CDI'!$I$4:$I$29,S451,"Cubic","Extrapolate=Linear","MultiX=Average","Skip=True","Sort=True")</f>
        <v>14.134244898777458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46345</v>
      </c>
      <c r="T452" s="43">
        <f ca="1">_xll.BInterpol('Base CDI'!$H$4:$H$28,'Base CDI'!$J$4:$J$29,S452,"Cubic","Extrapolate=Linear","MultiX=Average","Skip=True","Sort=True")</f>
        <v>14.085992395168679</v>
      </c>
      <c r="U452" s="43">
        <f ca="1">_xll.BInterpol('Base CDI'!$H$4:$H$28,'Base CDI'!$I$4:$I$29,S452,"Cubic","Extrapolate=Linear","MultiX=Average","Skip=True","Sort=True")</f>
        <v>14.130964034403805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46346</v>
      </c>
      <c r="T453" s="43">
        <f ca="1">_xll.BInterpol('Base CDI'!$H$4:$H$28,'Base CDI'!$J$4:$J$29,S453,"Cubic","Extrapolate=Linear","MultiX=Average","Skip=True","Sort=True")</f>
        <v>14.082623041036211</v>
      </c>
      <c r="U453" s="43">
        <f ca="1">_xll.BInterpol('Base CDI'!$H$4:$H$28,'Base CDI'!$I$4:$I$29,S453,"Cubic","Extrapolate=Linear","MultiX=Average","Skip=True","Sort=True")</f>
        <v>14.127686076662094</v>
      </c>
    </row>
    <row r="454" spans="16:21" x14ac:dyDescent="0.25">
      <c r="P454" s="10">
        <v>35172</v>
      </c>
      <c r="Q454">
        <v>2.144126</v>
      </c>
      <c r="S454" s="42">
        <f t="shared" ca="1" si="11"/>
        <v>46347</v>
      </c>
      <c r="T454" s="43">
        <f ca="1">_xll.BInterpol('Base CDI'!$H$4:$H$28,'Base CDI'!$J$4:$J$29,S454,"Cubic","Extrapolate=Linear","MultiX=Average","Skip=True","Sort=True")</f>
        <v>14.079256884328558</v>
      </c>
      <c r="U454" s="43">
        <f ca="1">_xll.BInterpol('Base CDI'!$H$4:$H$28,'Base CDI'!$I$4:$I$29,S454,"Cubic","Extrapolate=Linear","MultiX=Average","Skip=True","Sort=True")</f>
        <v>14.124411137402937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46348</v>
      </c>
      <c r="T455" s="43">
        <f ca="1">_xll.BInterpol('Base CDI'!$H$4:$H$28,'Base CDI'!$J$4:$J$29,S455,"Cubic","Extrapolate=Linear","MultiX=Average","Skip=True","Sort=True")</f>
        <v>14.075894036281571</v>
      </c>
      <c r="U455" s="43">
        <f ca="1">_xll.BInterpol('Base CDI'!$H$4:$H$28,'Base CDI'!$I$4:$I$29,S455,"Cubic","Extrapolate=Linear","MultiX=Average","Skip=True","Sort=True")</f>
        <v>14.121139328476943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46349</v>
      </c>
      <c r="T456" s="43">
        <f ca="1">_xll.BInterpol('Base CDI'!$H$4:$H$28,'Base CDI'!$J$4:$J$29,S456,"Cubic","Extrapolate=Linear","MultiX=Average","Skip=True","Sort=True")</f>
        <v>14.072534608131107</v>
      </c>
      <c r="U456" s="43">
        <f ca="1">_xll.BInterpol('Base CDI'!$H$4:$H$28,'Base CDI'!$I$4:$I$29,S456,"Cubic","Extrapolate=Linear","MultiX=Average","Skip=True","Sort=True")</f>
        <v>14.117870761734725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46350</v>
      </c>
      <c r="T457" s="43">
        <f ca="1">_xll.BInterpol('Base CDI'!$H$4:$H$28,'Base CDI'!$J$4:$J$29,S457,"Cubic","Extrapolate=Linear","MultiX=Average","Skip=True","Sort=True")</f>
        <v>14.069178711113016</v>
      </c>
      <c r="U457" s="43">
        <f ca="1">_xll.BInterpol('Base CDI'!$H$4:$H$28,'Base CDI'!$I$4:$I$29,S457,"Cubic","Extrapolate=Linear","MultiX=Average","Skip=True","Sort=True")</f>
        <v>14.114605549026892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46351</v>
      </c>
      <c r="T458" s="43">
        <f ca="1">_xll.BInterpol('Base CDI'!$H$4:$H$28,'Base CDI'!$J$4:$J$29,S458,"Cubic","Extrapolate=Linear","MultiX=Average","Skip=True","Sort=True")</f>
        <v>14.065826456463151</v>
      </c>
      <c r="U458" s="43">
        <f ca="1">_xll.BInterpol('Base CDI'!$H$4:$H$28,'Base CDI'!$I$4:$I$29,S458,"Cubic","Extrapolate=Linear","MultiX=Average","Skip=True","Sort=True")</f>
        <v>14.111343802204056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46352</v>
      </c>
      <c r="T459" s="43">
        <f ca="1">_xll.BInterpol('Base CDI'!$H$4:$H$28,'Base CDI'!$J$4:$J$29,S459,"Cubic","Extrapolate=Linear","MultiX=Average","Skip=True","Sort=True")</f>
        <v>14.062477955417364</v>
      </c>
      <c r="U459" s="43">
        <f ca="1">_xll.BInterpol('Base CDI'!$H$4:$H$28,'Base CDI'!$I$4:$I$29,S459,"Cubic","Extrapolate=Linear","MultiX=Average","Skip=True","Sort=True")</f>
        <v>14.108085633116827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46353</v>
      </c>
      <c r="T460" s="43">
        <f ca="1">_xll.BInterpol('Base CDI'!$H$4:$H$28,'Base CDI'!$J$4:$J$29,S460,"Cubic","Extrapolate=Linear","MultiX=Average","Skip=True","Sort=True")</f>
        <v>14.059133319211506</v>
      </c>
      <c r="U460" s="43">
        <f ca="1">_xll.BInterpol('Base CDI'!$H$4:$H$28,'Base CDI'!$I$4:$I$29,S460,"Cubic","Extrapolate=Linear","MultiX=Average","Skip=True","Sort=True")</f>
        <v>14.104831153615816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46354</v>
      </c>
      <c r="T461" s="43">
        <f ca="1">_xll.BInterpol('Base CDI'!$H$4:$H$28,'Base CDI'!$J$4:$J$29,S461,"Cubic","Extrapolate=Linear","MultiX=Average","Skip=True","Sort=True")</f>
        <v>14.055792659081433</v>
      </c>
      <c r="U461" s="43">
        <f ca="1">_xll.BInterpol('Base CDI'!$H$4:$H$28,'Base CDI'!$I$4:$I$29,S461,"Cubic","Extrapolate=Linear","MultiX=Average","Skip=True","Sort=True")</f>
        <v>14.101580475551636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46355</v>
      </c>
      <c r="T462" s="43">
        <f ca="1">_xll.BInterpol('Base CDI'!$H$4:$H$28,'Base CDI'!$J$4:$J$29,S462,"Cubic","Extrapolate=Linear","MultiX=Average","Skip=True","Sort=True")</f>
        <v>14.052456086262996</v>
      </c>
      <c r="U462" s="43">
        <f ca="1">_xll.BInterpol('Base CDI'!$H$4:$H$28,'Base CDI'!$I$4:$I$29,S462,"Cubic","Extrapolate=Linear","MultiX=Average","Skip=True","Sort=True")</f>
        <v>14.098333710774893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46356</v>
      </c>
      <c r="T463" s="43">
        <f ca="1">_xll.BInterpol('Base CDI'!$H$4:$H$28,'Base CDI'!$J$4:$J$29,S463,"Cubic","Extrapolate=Linear","MultiX=Average","Skip=True","Sort=True")</f>
        <v>14.049123711992046</v>
      </c>
      <c r="U463" s="43">
        <f ca="1">_xll.BInterpol('Base CDI'!$H$4:$H$28,'Base CDI'!$I$4:$I$29,S463,"Cubic","Extrapolate=Linear","MultiX=Average","Skip=True","Sort=True")</f>
        <v>14.095090971136203</v>
      </c>
    </row>
    <row r="464" spans="16:21" x14ac:dyDescent="0.25">
      <c r="P464" s="10">
        <v>35187</v>
      </c>
      <c r="Q464">
        <v>2.165476</v>
      </c>
      <c r="S464" s="42">
        <f t="shared" ca="1" si="12"/>
        <v>46357</v>
      </c>
      <c r="T464" s="43">
        <f ca="1">_xll.BInterpol('Base CDI'!$H$4:$H$28,'Base CDI'!$J$4:$J$29,S464,"Cubic","Extrapolate=Linear","MultiX=Average","Skip=True","Sort=True")</f>
        <v>14.045795647504436</v>
      </c>
      <c r="U464" s="43">
        <f ca="1">_xll.BInterpol('Base CDI'!$H$4:$H$28,'Base CDI'!$I$4:$I$29,S464,"Cubic","Extrapolate=Linear","MultiX=Average","Skip=True","Sort=True")</f>
        <v>14.091852368486174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46358</v>
      </c>
      <c r="T465" s="43">
        <f ca="1">_xll.BInterpol('Base CDI'!$H$4:$H$28,'Base CDI'!$J$4:$J$29,S465,"Cubic","Extrapolate=Linear","MultiX=Average","Skip=True","Sort=True")</f>
        <v>14.04247200403602</v>
      </c>
      <c r="U465" s="43">
        <f ca="1">_xll.BInterpol('Base CDI'!$H$4:$H$28,'Base CDI'!$I$4:$I$29,S465,"Cubic","Extrapolate=Linear","MultiX=Average","Skip=True","Sort=True")</f>
        <v>14.088618014675417</v>
      </c>
    </row>
    <row r="466" spans="16:21" x14ac:dyDescent="0.25">
      <c r="P466" s="10">
        <v>35191</v>
      </c>
      <c r="Q466">
        <v>2.169311</v>
      </c>
      <c r="S466" s="42">
        <f t="shared" ca="1" si="12"/>
        <v>46359</v>
      </c>
      <c r="T466" s="43">
        <f ca="1">_xll.BInterpol('Base CDI'!$H$4:$H$28,'Base CDI'!$J$4:$J$29,S466,"Cubic","Extrapolate=Linear","MultiX=Average","Skip=True","Sort=True")</f>
        <v>14.039152892822649</v>
      </c>
      <c r="U466" s="43">
        <f ca="1">_xll.BInterpol('Base CDI'!$H$4:$H$28,'Base CDI'!$I$4:$I$29,S466,"Cubic","Extrapolate=Linear","MultiX=Average","Skip=True","Sort=True")</f>
        <v>14.085388021554543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46360</v>
      </c>
      <c r="T467" s="43">
        <f ca="1">_xll.BInterpol('Base CDI'!$H$4:$H$28,'Base CDI'!$J$4:$J$29,S467,"Cubic","Extrapolate=Linear","MultiX=Average","Skip=True","Sort=True")</f>
        <v>14.035838425100176</v>
      </c>
      <c r="U467" s="43">
        <f ca="1">_xll.BInterpol('Base CDI'!$H$4:$H$28,'Base CDI'!$I$4:$I$29,S467,"Cubic","Extrapolate=Linear","MultiX=Average","Skip=True","Sort=True")</f>
        <v>14.082162500974162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46361</v>
      </c>
      <c r="T468" s="43">
        <f ca="1">_xll.BInterpol('Base CDI'!$H$4:$H$28,'Base CDI'!$J$4:$J$29,S468,"Cubic","Extrapolate=Linear","MultiX=Average","Skip=True","Sort=True")</f>
        <v>14.032528712104453</v>
      </c>
      <c r="U468" s="43">
        <f ca="1">_xll.BInterpol('Base CDI'!$H$4:$H$28,'Base CDI'!$I$4:$I$29,S468,"Cubic","Extrapolate=Linear","MultiX=Average","Skip=True","Sort=True")</f>
        <v>14.078941564784888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46362</v>
      </c>
      <c r="T469" s="43">
        <f ca="1">_xll.BInterpol('Base CDI'!$H$4:$H$28,'Base CDI'!$J$4:$J$29,S469,"Cubic","Extrapolate=Linear","MultiX=Average","Skip=True","Sort=True")</f>
        <v>14.029223865071334</v>
      </c>
      <c r="U469" s="43">
        <f ca="1">_xll.BInterpol('Base CDI'!$H$4:$H$28,'Base CDI'!$I$4:$I$29,S469,"Cubic","Extrapolate=Linear","MultiX=Average","Skip=True","Sort=True")</f>
        <v>14.075725324837327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46363</v>
      </c>
      <c r="T470" s="43">
        <f ca="1">_xll.BInterpol('Base CDI'!$H$4:$H$28,'Base CDI'!$J$4:$J$29,S470,"Cubic","Extrapolate=Linear","MultiX=Average","Skip=True","Sort=True")</f>
        <v>14.025923995236671</v>
      </c>
      <c r="U470" s="43">
        <f ca="1">_xll.BInterpol('Base CDI'!$H$4:$H$28,'Base CDI'!$I$4:$I$29,S470,"Cubic","Extrapolate=Linear","MultiX=Average","Skip=True","Sort=True")</f>
        <v>14.072513892982094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46364</v>
      </c>
      <c r="T471" s="43">
        <f ca="1">_xll.BInterpol('Base CDI'!$H$4:$H$28,'Base CDI'!$J$4:$J$29,S471,"Cubic","Extrapolate=Linear","MultiX=Average","Skip=True","Sort=True")</f>
        <v>14.022629213836314</v>
      </c>
      <c r="U471" s="43">
        <f ca="1">_xll.BInterpol('Base CDI'!$H$4:$H$28,'Base CDI'!$I$4:$I$29,S471,"Cubic","Extrapolate=Linear","MultiX=Average","Skip=True","Sort=True")</f>
        <v>14.069307381069798</v>
      </c>
    </row>
    <row r="472" spans="16:21" x14ac:dyDescent="0.25">
      <c r="P472" s="10">
        <v>35199</v>
      </c>
      <c r="Q472">
        <v>2.18079</v>
      </c>
      <c r="S472" s="42">
        <f t="shared" ca="1" si="12"/>
        <v>46365</v>
      </c>
      <c r="T472" s="43">
        <f ca="1">_xll.BInterpol('Base CDI'!$H$4:$H$28,'Base CDI'!$J$4:$J$29,S472,"Cubic","Extrapolate=Linear","MultiX=Average","Skip=True","Sort=True")</f>
        <v>14.019339632106117</v>
      </c>
      <c r="U472" s="43">
        <f ca="1">_xll.BInterpol('Base CDI'!$H$4:$H$28,'Base CDI'!$I$4:$I$29,S472,"Cubic","Extrapolate=Linear","MultiX=Average","Skip=True","Sort=True")</f>
        <v>14.066105900951051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46366</v>
      </c>
      <c r="T473" s="43">
        <f ca="1">_xll.BInterpol('Base CDI'!$H$4:$H$28,'Base CDI'!$J$4:$J$29,S473,"Cubic","Extrapolate=Linear","MultiX=Average","Skip=True","Sort=True")</f>
        <v>14.016055361281934</v>
      </c>
      <c r="U473" s="43">
        <f ca="1">_xll.BInterpol('Base CDI'!$H$4:$H$28,'Base CDI'!$I$4:$I$29,S473,"Cubic","Extrapolate=Linear","MultiX=Average","Skip=True","Sort=True")</f>
        <v>14.062909564476461</v>
      </c>
    </row>
    <row r="474" spans="16:21" x14ac:dyDescent="0.25">
      <c r="P474" s="10">
        <v>35201</v>
      </c>
      <c r="Q474">
        <v>2.184644</v>
      </c>
      <c r="S474" s="42">
        <f t="shared" ca="1" si="12"/>
        <v>46367</v>
      </c>
      <c r="T474" s="43">
        <f ca="1">_xll.BInterpol('Base CDI'!$H$4:$H$28,'Base CDI'!$J$4:$J$29,S474,"Cubic","Extrapolate=Linear","MultiX=Average","Skip=True","Sort=True")</f>
        <v>14.012776512599617</v>
      </c>
      <c r="U474" s="43">
        <f ca="1">_xll.BInterpol('Base CDI'!$H$4:$H$28,'Base CDI'!$I$4:$I$29,S474,"Cubic","Extrapolate=Linear","MultiX=Average","Skip=True","Sort=True")</f>
        <v>14.059718483496642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46368</v>
      </c>
      <c r="T475" s="43">
        <f ca="1">_xll.BInterpol('Base CDI'!$H$4:$H$28,'Base CDI'!$J$4:$J$29,S475,"Cubic","Extrapolate=Linear","MultiX=Average","Skip=True","Sort=True")</f>
        <v>14.009503197295016</v>
      </c>
      <c r="U475" s="43">
        <f ca="1">_xll.BInterpol('Base CDI'!$H$4:$H$28,'Base CDI'!$I$4:$I$29,S475,"Cubic","Extrapolate=Linear","MultiX=Average","Skip=True","Sort=True")</f>
        <v>14.056532769862203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46369</v>
      </c>
      <c r="T476" s="43">
        <f ca="1">_xll.BInterpol('Base CDI'!$H$4:$H$28,'Base CDI'!$J$4:$J$29,S476,"Cubic","Extrapolate=Linear","MultiX=Average","Skip=True","Sort=True")</f>
        <v>14.006235526603986</v>
      </c>
      <c r="U476" s="43">
        <f ca="1">_xll.BInterpol('Base CDI'!$H$4:$H$28,'Base CDI'!$I$4:$I$29,S476,"Cubic","Extrapolate=Linear","MultiX=Average","Skip=True","Sort=True")</f>
        <v>14.053352535423755</v>
      </c>
    </row>
    <row r="477" spans="16:21" x14ac:dyDescent="0.25">
      <c r="P477" s="10">
        <v>35206</v>
      </c>
      <c r="Q477">
        <v>2.190439</v>
      </c>
      <c r="S477" s="42">
        <f t="shared" ca="1" si="12"/>
        <v>46370</v>
      </c>
      <c r="T477" s="43">
        <f ca="1">_xll.BInterpol('Base CDI'!$H$4:$H$28,'Base CDI'!$J$4:$J$29,S477,"Cubic","Extrapolate=Linear","MultiX=Average","Skip=True","Sort=True")</f>
        <v>14.002973611762378</v>
      </c>
      <c r="U477" s="43">
        <f ca="1">_xll.BInterpol('Base CDI'!$H$4:$H$28,'Base CDI'!$I$4:$I$29,S477,"Cubic","Extrapolate=Linear","MultiX=Average","Skip=True","Sort=True")</f>
        <v>14.050177892031909</v>
      </c>
    </row>
    <row r="478" spans="16:21" x14ac:dyDescent="0.25">
      <c r="P478" s="10">
        <v>35207</v>
      </c>
      <c r="Q478">
        <v>2.192374</v>
      </c>
      <c r="S478" s="42">
        <f t="shared" ca="1" si="12"/>
        <v>46371</v>
      </c>
      <c r="T478" s="43">
        <f ca="1">_xll.BInterpol('Base CDI'!$H$4:$H$28,'Base CDI'!$J$4:$J$29,S478,"Cubic","Extrapolate=Linear","MultiX=Average","Skip=True","Sort=True")</f>
        <v>13.999717564006046</v>
      </c>
      <c r="U478" s="43">
        <f ca="1">_xll.BInterpol('Base CDI'!$H$4:$H$28,'Base CDI'!$I$4:$I$29,S478,"Cubic","Extrapolate=Linear","MultiX=Average","Skip=True","Sort=True")</f>
        <v>14.047008951537277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46372</v>
      </c>
      <c r="T479" s="43">
        <f ca="1">_xll.BInterpol('Base CDI'!$H$4:$H$28,'Base CDI'!$J$4:$J$29,S479,"Cubic","Extrapolate=Linear","MultiX=Average","Skip=True","Sort=True")</f>
        <v>13.996467494570842</v>
      </c>
      <c r="U479" s="43">
        <f ca="1">_xll.BInterpol('Base CDI'!$H$4:$H$28,'Base CDI'!$I$4:$I$29,S479,"Cubic","Extrapolate=Linear","MultiX=Average","Skip=True","Sort=True")</f>
        <v>14.043845825790468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46373</v>
      </c>
      <c r="T480" s="43">
        <f ca="1">_xll.BInterpol('Base CDI'!$H$4:$H$28,'Base CDI'!$J$4:$J$29,S480,"Cubic","Extrapolate=Linear","MultiX=Average","Skip=True","Sort=True")</f>
        <v>13.993223514692618</v>
      </c>
      <c r="U480" s="43">
        <f ca="1">_xll.BInterpol('Base CDI'!$H$4:$H$28,'Base CDI'!$I$4:$I$29,S480,"Cubic","Extrapolate=Linear","MultiX=Average","Skip=True","Sort=True")</f>
        <v>14.040688626642094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46374</v>
      </c>
      <c r="T481" s="43">
        <f ca="1">_xll.BInterpol('Base CDI'!$H$4:$H$28,'Base CDI'!$J$4:$J$29,S481,"Cubic","Extrapolate=Linear","MultiX=Average","Skip=True","Sort=True")</f>
        <v>13.989985735607226</v>
      </c>
      <c r="U481" s="43">
        <f ca="1">_xll.BInterpol('Base CDI'!$H$4:$H$28,'Base CDI'!$I$4:$I$29,S481,"Cubic","Extrapolate=Linear","MultiX=Average","Skip=True","Sort=True")</f>
        <v>14.037537465942764</v>
      </c>
    </row>
    <row r="482" spans="16:21" x14ac:dyDescent="0.25">
      <c r="P482" s="10">
        <v>35213</v>
      </c>
      <c r="Q482">
        <v>2.20024</v>
      </c>
      <c r="S482" s="42">
        <f t="shared" ca="1" si="12"/>
        <v>46375</v>
      </c>
      <c r="T482" s="43">
        <f ca="1">_xll.BInterpol('Base CDI'!$H$4:$H$28,'Base CDI'!$J$4:$J$29,S482,"Cubic","Extrapolate=Linear","MultiX=Average","Skip=True","Sort=True")</f>
        <v>13.98675426855052</v>
      </c>
      <c r="U482" s="43">
        <f ca="1">_xll.BInterpol('Base CDI'!$H$4:$H$28,'Base CDI'!$I$4:$I$29,S482,"Cubic","Extrapolate=Linear","MultiX=Average","Skip=True","Sort=True")</f>
        <v>14.034392455543092</v>
      </c>
    </row>
    <row r="483" spans="16:21" x14ac:dyDescent="0.25">
      <c r="P483" s="10">
        <v>35214</v>
      </c>
      <c r="Q483">
        <v>2.202331</v>
      </c>
      <c r="S483" s="42">
        <f t="shared" ca="1" si="12"/>
        <v>46376</v>
      </c>
      <c r="T483" s="43">
        <f ca="1">_xll.BInterpol('Base CDI'!$H$4:$H$28,'Base CDI'!$J$4:$J$29,S483,"Cubic","Extrapolate=Linear","MultiX=Average","Skip=True","Sort=True")</f>
        <v>13.98352922475835</v>
      </c>
      <c r="U483" s="43">
        <f ca="1">_xll.BInterpol('Base CDI'!$H$4:$H$28,'Base CDI'!$I$4:$I$29,S483,"Cubic","Extrapolate=Linear","MultiX=Average","Skip=True","Sort=True")</f>
        <v>14.031253707293686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46377</v>
      </c>
      <c r="T484" s="43">
        <f ca="1">_xll.BInterpol('Base CDI'!$H$4:$H$28,'Base CDI'!$J$4:$J$29,S484,"Cubic","Extrapolate=Linear","MultiX=Average","Skip=True","Sort=True")</f>
        <v>13.980310715466571</v>
      </c>
      <c r="U484" s="43">
        <f ca="1">_xll.BInterpol('Base CDI'!$H$4:$H$28,'Base CDI'!$I$4:$I$29,S484,"Cubic","Extrapolate=Linear","MultiX=Average","Skip=True","Sort=True")</f>
        <v>14.028121333045158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46378</v>
      </c>
      <c r="T485" s="43">
        <f ca="1">_xll.BInterpol('Base CDI'!$H$4:$H$28,'Base CDI'!$J$4:$J$29,S485,"Cubic","Extrapolate=Linear","MultiX=Average","Skip=True","Sort=True")</f>
        <v>13.977098851911034</v>
      </c>
      <c r="U485" s="43">
        <f ca="1">_xll.BInterpol('Base CDI'!$H$4:$H$28,'Base CDI'!$I$4:$I$29,S485,"Cubic","Extrapolate=Linear","MultiX=Average","Skip=True","Sort=True")</f>
        <v>14.02499544464812</v>
      </c>
    </row>
    <row r="486" spans="16:21" x14ac:dyDescent="0.25">
      <c r="P486" s="10">
        <v>35219</v>
      </c>
      <c r="Q486">
        <v>2.208885</v>
      </c>
      <c r="S486" s="42">
        <f t="shared" ca="1" si="12"/>
        <v>46379</v>
      </c>
      <c r="T486" s="43">
        <f ca="1">_xll.BInterpol('Base CDI'!$H$4:$H$28,'Base CDI'!$J$4:$J$29,S486,"Cubic","Extrapolate=Linear","MultiX=Average","Skip=True","Sort=True")</f>
        <v>13.973893745327594</v>
      </c>
      <c r="U486" s="43">
        <f ca="1">_xll.BInterpol('Base CDI'!$H$4:$H$28,'Base CDI'!$I$4:$I$29,S486,"Cubic","Extrapolate=Linear","MultiX=Average","Skip=True","Sort=True")</f>
        <v>14.02187615395318</v>
      </c>
    </row>
    <row r="487" spans="16:21" x14ac:dyDescent="0.25">
      <c r="P487" s="10">
        <v>35220</v>
      </c>
      <c r="Q487">
        <v>2.211131</v>
      </c>
      <c r="S487" s="42">
        <f t="shared" ca="1" si="12"/>
        <v>46380</v>
      </c>
      <c r="T487" s="43">
        <f ca="1">_xll.BInterpol('Base CDI'!$H$4:$H$28,'Base CDI'!$J$4:$J$29,S487,"Cubic","Extrapolate=Linear","MultiX=Average","Skip=True","Sort=True")</f>
        <v>13.970695506952099</v>
      </c>
      <c r="U487" s="43">
        <f ca="1">_xll.BInterpol('Base CDI'!$H$4:$H$28,'Base CDI'!$I$4:$I$29,S487,"Cubic","Extrapolate=Linear","MultiX=Average","Skip=True","Sort=True")</f>
        <v>14.018763572810951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46381</v>
      </c>
      <c r="T488" s="43">
        <f ca="1">_xll.BInterpol('Base CDI'!$H$4:$H$28,'Base CDI'!$J$4:$J$29,S488,"Cubic","Extrapolate=Linear","MultiX=Average","Skip=True","Sort=True")</f>
        <v>13.967504248020404</v>
      </c>
      <c r="U488" s="43">
        <f ca="1">_xll.BInterpol('Base CDI'!$H$4:$H$28,'Base CDI'!$I$4:$I$29,S488,"Cubic","Extrapolate=Linear","MultiX=Average","Skip=True","Sort=True")</f>
        <v>14.015657813072043</v>
      </c>
    </row>
    <row r="489" spans="16:21" x14ac:dyDescent="0.25">
      <c r="P489" s="10">
        <v>35223</v>
      </c>
      <c r="Q489">
        <v>2.215659</v>
      </c>
      <c r="S489" s="42">
        <f t="shared" ca="1" si="12"/>
        <v>46382</v>
      </c>
      <c r="T489" s="43">
        <f ca="1">_xll.BInterpol('Base CDI'!$H$4:$H$28,'Base CDI'!$J$4:$J$29,S489,"Cubic","Extrapolate=Linear","MultiX=Average","Skip=True","Sort=True")</f>
        <v>13.964320079768362</v>
      </c>
      <c r="U489" s="43">
        <f ca="1">_xll.BInterpol('Base CDI'!$H$4:$H$28,'Base CDI'!$I$4:$I$29,S489,"Cubic","Extrapolate=Linear","MultiX=Average","Skip=True","Sort=True")</f>
        <v>14.012558986587065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46383</v>
      </c>
      <c r="T490" s="43">
        <f ca="1">_xll.BInterpol('Base CDI'!$H$4:$H$28,'Base CDI'!$J$4:$J$29,S490,"Cubic","Extrapolate=Linear","MultiX=Average","Skip=True","Sort=True")</f>
        <v>13.961143113431826</v>
      </c>
      <c r="U490" s="43">
        <f ca="1">_xll.BInterpol('Base CDI'!$H$4:$H$28,'Base CDI'!$I$4:$I$29,S490,"Cubic","Extrapolate=Linear","MultiX=Average","Skip=True","Sort=True")</f>
        <v>14.009467205206631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46384</v>
      </c>
      <c r="T491" s="43">
        <f ca="1">_xll.BInterpol('Base CDI'!$H$4:$H$28,'Base CDI'!$J$4:$J$29,S491,"Cubic","Extrapolate=Linear","MultiX=Average","Skip=True","Sort=True")</f>
        <v>13.957973460246645</v>
      </c>
      <c r="U491" s="43">
        <f ca="1">_xll.BInterpol('Base CDI'!$H$4:$H$28,'Base CDI'!$I$4:$I$29,S491,"Cubic","Extrapolate=Linear","MultiX=Average","Skip=True","Sort=True")</f>
        <v>14.006382580781352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46385</v>
      </c>
      <c r="T492" s="43">
        <f ca="1">_xll.BInterpol('Base CDI'!$H$4:$H$28,'Base CDI'!$J$4:$J$29,S492,"Cubic","Extrapolate=Linear","MultiX=Average","Skip=True","Sort=True")</f>
        <v>13.954811231448675</v>
      </c>
      <c r="U492" s="43">
        <f ca="1">_xll.BInterpol('Base CDI'!$H$4:$H$28,'Base CDI'!$I$4:$I$29,S492,"Cubic","Extrapolate=Linear","MultiX=Average","Skip=True","Sort=True")</f>
        <v>14.003305225161835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46386</v>
      </c>
      <c r="T493" s="43">
        <f ca="1">_xll.BInterpol('Base CDI'!$H$4:$H$28,'Base CDI'!$J$4:$J$29,S493,"Cubic","Extrapolate=Linear","MultiX=Average","Skip=True","Sort=True")</f>
        <v>13.951656538273769</v>
      </c>
      <c r="U493" s="43">
        <f ca="1">_xll.BInterpol('Base CDI'!$H$4:$H$28,'Base CDI'!$I$4:$I$29,S493,"Cubic","Extrapolate=Linear","MultiX=Average","Skip=True","Sort=True")</f>
        <v>14.000235250198696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46387</v>
      </c>
      <c r="T494" s="43">
        <f ca="1">_xll.BInterpol('Base CDI'!$H$4:$H$28,'Base CDI'!$J$4:$J$29,S494,"Cubic","Extrapolate=Linear","MultiX=Average","Skip=True","Sort=True")</f>
        <v>13.948509491957775</v>
      </c>
      <c r="U494" s="43">
        <f ca="1">_xll.BInterpol('Base CDI'!$H$4:$H$28,'Base CDI'!$I$4:$I$29,S494,"Cubic","Extrapolate=Linear","MultiX=Average","Skip=True","Sort=True")</f>
        <v>13.997172767742541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46388</v>
      </c>
      <c r="T495" s="43">
        <f ca="1">_xll.BInterpol('Base CDI'!$H$4:$H$28,'Base CDI'!$J$4:$J$29,S495,"Cubic","Extrapolate=Linear","MultiX=Average","Skip=True","Sort=True")</f>
        <v>13.94537020373655</v>
      </c>
      <c r="U495" s="43">
        <f ca="1">_xll.BInterpol('Base CDI'!$H$4:$H$28,'Base CDI'!$I$4:$I$29,S495,"Cubic","Extrapolate=Linear","MultiX=Average","Skip=True","Sort=True")</f>
        <v>13.994117889643983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46389</v>
      </c>
      <c r="T496" s="43">
        <f ca="1">_xll.BInterpol('Base CDI'!$H$4:$H$28,'Base CDI'!$J$4:$J$29,S496,"Cubic","Extrapolate=Linear","MultiX=Average","Skip=True","Sort=True")</f>
        <v>13.942238784845943</v>
      </c>
      <c r="U496" s="43">
        <f ca="1">_xll.BInterpol('Base CDI'!$H$4:$H$28,'Base CDI'!$I$4:$I$29,S496,"Cubic","Extrapolate=Linear","MultiX=Average","Skip=True","Sort=True")</f>
        <v>13.991070727753634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46390</v>
      </c>
      <c r="T497" s="43">
        <f ca="1">_xll.BInterpol('Base CDI'!$H$4:$H$28,'Base CDI'!$J$4:$J$29,S497,"Cubic","Extrapolate=Linear","MultiX=Average","Skip=True","Sort=True")</f>
        <v>13.93911534652181</v>
      </c>
      <c r="U497" s="43">
        <f ca="1">_xll.BInterpol('Base CDI'!$H$4:$H$28,'Base CDI'!$I$4:$I$29,S497,"Cubic","Extrapolate=Linear","MultiX=Average","Skip=True","Sort=True")</f>
        <v>13.988031393922101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46391</v>
      </c>
      <c r="T498" s="43">
        <f ca="1">_xll.BInterpol('Base CDI'!$H$4:$H$28,'Base CDI'!$J$4:$J$29,S498,"Cubic","Extrapolate=Linear","MultiX=Average","Skip=True","Sort=True")</f>
        <v>13.936</v>
      </c>
      <c r="U498" s="43">
        <f ca="1">_xll.BInterpol('Base CDI'!$H$4:$H$28,'Base CDI'!$I$4:$I$29,S498,"Cubic","Extrapolate=Linear","MultiX=Average","Skip=True","Sort=True")</f>
        <v>13.984999999999999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46392</v>
      </c>
      <c r="T499" s="43">
        <f ca="1">_xll.BInterpol('Base CDI'!$H$4:$H$28,'Base CDI'!$J$4:$J$29,S499,"Cubic","Extrapolate=Linear","MultiX=Average","Skip=True","Sort=True")</f>
        <v>13.932892836361109</v>
      </c>
      <c r="U499" s="43">
        <f ca="1">_xll.BInterpol('Base CDI'!$H$4:$H$28,'Base CDI'!$I$4:$I$29,S499,"Cubic","Extrapolate=Linear","MultiX=Average","Skip=True","Sort=True")</f>
        <v>13.981976637611128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46393</v>
      </c>
      <c r="T500" s="43">
        <f ca="1">_xll.BInterpol('Base CDI'!$H$4:$H$28,'Base CDI'!$J$4:$J$29,S500,"Cubic","Extrapolate=Linear","MultiX=Average","Skip=True","Sort=True")</f>
        <v>13.92979386606469</v>
      </c>
      <c r="U500" s="43">
        <f ca="1">_xll.BInterpol('Base CDI'!$H$4:$H$28,'Base CDI'!$I$4:$I$29,S500,"Cubic","Extrapolate=Linear","MultiX=Average","Skip=True","Sort=True")</f>
        <v>13.978961317472045</v>
      </c>
    </row>
    <row r="501" spans="16:21" x14ac:dyDescent="0.25">
      <c r="P501" s="10">
        <v>35241</v>
      </c>
      <c r="Q501">
        <v>2.243865</v>
      </c>
      <c r="S501" s="42">
        <f t="shared" ca="1" si="12"/>
        <v>46394</v>
      </c>
      <c r="T501" s="43">
        <f ca="1">_xll.BInterpol('Base CDI'!$H$4:$H$28,'Base CDI'!$J$4:$J$29,S501,"Cubic","Extrapolate=Linear","MultiX=Average","Skip=True","Sort=True")</f>
        <v>13.926703079415043</v>
      </c>
      <c r="U501" s="43">
        <f ca="1">_xll.BInterpol('Base CDI'!$H$4:$H$28,'Base CDI'!$I$4:$I$29,S501,"Cubic","Extrapolate=Linear","MultiX=Average","Skip=True","Sort=True")</f>
        <v>13.975954030072506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46395</v>
      </c>
      <c r="T502" s="43">
        <f ca="1">_xll.BInterpol('Base CDI'!$H$4:$H$28,'Base CDI'!$J$4:$J$29,S502,"Cubic","Extrapolate=Linear","MultiX=Average","Skip=True","Sort=True")</f>
        <v>13.923620466716462</v>
      </c>
      <c r="U502" s="43">
        <f ca="1">_xll.BInterpol('Base CDI'!$H$4:$H$28,'Base CDI'!$I$4:$I$29,S502,"Cubic","Extrapolate=Linear","MultiX=Average","Skip=True","Sort=True")</f>
        <v>13.972954765902259</v>
      </c>
    </row>
    <row r="503" spans="16:21" x14ac:dyDescent="0.25">
      <c r="P503" s="10">
        <v>35243</v>
      </c>
      <c r="Q503">
        <v>2.247951</v>
      </c>
      <c r="S503" s="42">
        <f t="shared" ca="1" si="12"/>
        <v>46396</v>
      </c>
      <c r="T503" s="43">
        <f ca="1">_xll.BInterpol('Base CDI'!$H$4:$H$28,'Base CDI'!$J$4:$J$29,S503,"Cubic","Extrapolate=Linear","MultiX=Average","Skip=True","Sort=True")</f>
        <v>13.920546018273244</v>
      </c>
      <c r="U503" s="43">
        <f ca="1">_xll.BInterpol('Base CDI'!$H$4:$H$28,'Base CDI'!$I$4:$I$29,S503,"Cubic","Extrapolate=Linear","MultiX=Average","Skip=True","Sort=True")</f>
        <v>13.969963515451052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46397</v>
      </c>
      <c r="T504" s="43">
        <f ca="1">_xll.BInterpol('Base CDI'!$H$4:$H$28,'Base CDI'!$J$4:$J$29,S504,"Cubic","Extrapolate=Linear","MultiX=Average","Skip=True","Sort=True")</f>
        <v>13.917479724389686</v>
      </c>
      <c r="U504" s="43">
        <f ca="1">_xll.BInterpol('Base CDI'!$H$4:$H$28,'Base CDI'!$I$4:$I$29,S504,"Cubic","Extrapolate=Linear","MultiX=Average","Skip=True","Sort=True")</f>
        <v>13.966980269208642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46398</v>
      </c>
      <c r="T505" s="43">
        <f ca="1">_xll.BInterpol('Base CDI'!$H$4:$H$28,'Base CDI'!$J$4:$J$29,S505,"Cubic","Extrapolate=Linear","MultiX=Average","Skip=True","Sort=True")</f>
        <v>13.914421575370083</v>
      </c>
      <c r="U505" s="43">
        <f ca="1">_xll.BInterpol('Base CDI'!$H$4:$H$28,'Base CDI'!$I$4:$I$29,S505,"Cubic","Extrapolate=Linear","MultiX=Average","Skip=True","Sort=True")</f>
        <v>13.964005017664775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46399</v>
      </c>
      <c r="T506" s="43">
        <f ca="1">_xll.BInterpol('Base CDI'!$H$4:$H$28,'Base CDI'!$J$4:$J$29,S506,"Cubic","Extrapolate=Linear","MultiX=Average","Skip=True","Sort=True")</f>
        <v>13.911371561518733</v>
      </c>
      <c r="U506" s="43">
        <f ca="1">_xll.BInterpol('Base CDI'!$H$4:$H$28,'Base CDI'!$I$4:$I$29,S506,"Cubic","Extrapolate=Linear","MultiX=Average","Skip=True","Sort=True")</f>
        <v>13.961037751309203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46400</v>
      </c>
      <c r="T507" s="43">
        <f ca="1">_xll.BInterpol('Base CDI'!$H$4:$H$28,'Base CDI'!$J$4:$J$29,S507,"Cubic","Extrapolate=Linear","MultiX=Average","Skip=True","Sort=True")</f>
        <v>13.908329673139933</v>
      </c>
      <c r="U507" s="43">
        <f ca="1">_xll.BInterpol('Base CDI'!$H$4:$H$28,'Base CDI'!$I$4:$I$29,S507,"Cubic","Extrapolate=Linear","MultiX=Average","Skip=True","Sort=True")</f>
        <v>13.958078460631675</v>
      </c>
    </row>
    <row r="508" spans="16:21" x14ac:dyDescent="0.25">
      <c r="P508" s="10">
        <v>35250</v>
      </c>
      <c r="Q508">
        <v>2.257355</v>
      </c>
      <c r="S508" s="42">
        <f t="shared" ca="1" si="12"/>
        <v>46401</v>
      </c>
      <c r="T508" s="43">
        <f ca="1">_xll.BInterpol('Base CDI'!$H$4:$H$28,'Base CDI'!$J$4:$J$29,S508,"Cubic","Extrapolate=Linear","MultiX=Average","Skip=True","Sort=True")</f>
        <v>13.905295900537977</v>
      </c>
      <c r="U508" s="43">
        <f ca="1">_xll.BInterpol('Base CDI'!$H$4:$H$28,'Base CDI'!$I$4:$I$29,S508,"Cubic","Extrapolate=Linear","MultiX=Average","Skip=True","Sort=True")</f>
        <v>13.955127136121945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46402</v>
      </c>
      <c r="T509" s="43">
        <f ca="1">_xll.BInterpol('Base CDI'!$H$4:$H$28,'Base CDI'!$J$4:$J$29,S509,"Cubic","Extrapolate=Linear","MultiX=Average","Skip=True","Sort=True")</f>
        <v>13.902270234017164</v>
      </c>
      <c r="U509" s="43">
        <f ca="1">_xll.BInterpol('Base CDI'!$H$4:$H$28,'Base CDI'!$I$4:$I$29,S509,"Cubic","Extrapolate=Linear","MultiX=Average","Skip=True","Sort=True")</f>
        <v>13.952183768269762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46403</v>
      </c>
      <c r="T510" s="43">
        <f ca="1">_xll.BInterpol('Base CDI'!$H$4:$H$28,'Base CDI'!$J$4:$J$29,S510,"Cubic","Extrapolate=Linear","MultiX=Average","Skip=True","Sort=True")</f>
        <v>13.899252663881789</v>
      </c>
      <c r="U510" s="43">
        <f ca="1">_xll.BInterpol('Base CDI'!$H$4:$H$28,'Base CDI'!$I$4:$I$29,S510,"Cubic","Extrapolate=Linear","MultiX=Average","Skip=True","Sort=True")</f>
        <v>13.949248347564877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46404</v>
      </c>
      <c r="T511" s="43">
        <f ca="1">_xll.BInterpol('Base CDI'!$H$4:$H$28,'Base CDI'!$J$4:$J$29,S511,"Cubic","Extrapolate=Linear","MultiX=Average","Skip=True","Sort=True")</f>
        <v>13.896243180436151</v>
      </c>
      <c r="U511" s="43">
        <f ca="1">_xll.BInterpol('Base CDI'!$H$4:$H$28,'Base CDI'!$I$4:$I$29,S511,"Cubic","Extrapolate=Linear","MultiX=Average","Skip=True","Sort=True")</f>
        <v>13.946320864497039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46405</v>
      </c>
      <c r="T512" s="43">
        <f ca="1">_xll.BInterpol('Base CDI'!$H$4:$H$28,'Base CDI'!$J$4:$J$29,S512,"Cubic","Extrapolate=Linear","MultiX=Average","Skip=True","Sort=True")</f>
        <v>13.893241773984542</v>
      </c>
      <c r="U512" s="43">
        <f ca="1">_xll.BInterpol('Base CDI'!$H$4:$H$28,'Base CDI'!$I$4:$I$29,S512,"Cubic","Extrapolate=Linear","MultiX=Average","Skip=True","Sort=True")</f>
        <v>13.943401309556002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46406</v>
      </c>
      <c r="T513" s="43">
        <f ca="1">_xll.BInterpol('Base CDI'!$H$4:$H$28,'Base CDI'!$J$4:$J$29,S513,"Cubic","Extrapolate=Linear","MultiX=Average","Skip=True","Sort=True")</f>
        <v>13.890248434831262</v>
      </c>
      <c r="U513" s="43">
        <f ca="1">_xll.BInterpol('Base CDI'!$H$4:$H$28,'Base CDI'!$I$4:$I$29,S513,"Cubic","Extrapolate=Linear","MultiX=Average","Skip=True","Sort=True")</f>
        <v>13.940489673231513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46407</v>
      </c>
      <c r="T514" s="43">
        <f ca="1">_xll.BInterpol('Base CDI'!$H$4:$H$28,'Base CDI'!$J$4:$J$29,S514,"Cubic","Extrapolate=Linear","MultiX=Average","Skip=True","Sort=True")</f>
        <v>13.887263153280607</v>
      </c>
      <c r="U514" s="43">
        <f ca="1">_xll.BInterpol('Base CDI'!$H$4:$H$28,'Base CDI'!$I$4:$I$29,S514,"Cubic","Extrapolate=Linear","MultiX=Average","Skip=True","Sort=True")</f>
        <v>13.937585946013325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46408</v>
      </c>
      <c r="T515" s="43">
        <f ca="1">_xll.BInterpol('Base CDI'!$H$4:$H$28,'Base CDI'!$J$4:$J$29,S515,"Cubic","Extrapolate=Linear","MultiX=Average","Skip=True","Sort=True")</f>
        <v>13.884285919636874</v>
      </c>
      <c r="U515" s="43">
        <f ca="1">_xll.BInterpol('Base CDI'!$H$4:$H$28,'Base CDI'!$I$4:$I$29,S515,"Cubic","Extrapolate=Linear","MultiX=Average","Skip=True","Sort=True")</f>
        <v>13.934690118391188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46409</v>
      </c>
      <c r="T516" s="43">
        <f ca="1">_xll.BInterpol('Base CDI'!$H$4:$H$28,'Base CDI'!$J$4:$J$29,S516,"Cubic","Extrapolate=Linear","MultiX=Average","Skip=True","Sort=True")</f>
        <v>13.881316724204357</v>
      </c>
      <c r="U516" s="43">
        <f ca="1">_xll.BInterpol('Base CDI'!$H$4:$H$28,'Base CDI'!$I$4:$I$29,S516,"Cubic","Extrapolate=Linear","MultiX=Average","Skip=True","Sort=True")</f>
        <v>13.931802180854854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46410</v>
      </c>
      <c r="T517" s="43">
        <f ca="1">_xll.BInterpol('Base CDI'!$H$4:$H$28,'Base CDI'!$J$4:$J$29,S517,"Cubic","Extrapolate=Linear","MultiX=Average","Skip=True","Sort=True")</f>
        <v>13.878355557287353</v>
      </c>
      <c r="U517" s="43">
        <f ca="1">_xll.BInterpol('Base CDI'!$H$4:$H$28,'Base CDI'!$I$4:$I$29,S517,"Cubic","Extrapolate=Linear","MultiX=Average","Skip=True","Sort=True")</f>
        <v>13.92892212389407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46411</v>
      </c>
      <c r="T518" s="43">
        <f ca="1">_xll.BInterpol('Base CDI'!$H$4:$H$28,'Base CDI'!$J$4:$J$29,S518,"Cubic","Extrapolate=Linear","MultiX=Average","Skip=True","Sort=True")</f>
        <v>13.875402409190162</v>
      </c>
      <c r="U518" s="43">
        <f ca="1">_xll.BInterpol('Base CDI'!$H$4:$H$28,'Base CDI'!$I$4:$I$29,S518,"Cubic","Extrapolate=Linear","MultiX=Average","Skip=True","Sort=True")</f>
        <v>13.926049937998592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46412</v>
      </c>
      <c r="T519" s="43">
        <f ca="1">_xll.BInterpol('Base CDI'!$H$4:$H$28,'Base CDI'!$J$4:$J$29,S519,"Cubic","Extrapolate=Linear","MultiX=Average","Skip=True","Sort=True")</f>
        <v>13.872457270217076</v>
      </c>
      <c r="U519" s="43">
        <f ca="1">_xll.BInterpol('Base CDI'!$H$4:$H$28,'Base CDI'!$I$4:$I$29,S519,"Cubic","Extrapolate=Linear","MultiX=Average","Skip=True","Sort=True")</f>
        <v>13.923185613658166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46413</v>
      </c>
      <c r="T520" s="43">
        <f ca="1">_xll.BInterpol('Base CDI'!$H$4:$H$28,'Base CDI'!$J$4:$J$29,S520,"Cubic","Extrapolate=Linear","MultiX=Average","Skip=True","Sort=True")</f>
        <v>13.869520130672393</v>
      </c>
      <c r="U520" s="43">
        <f ca="1">_xll.BInterpol('Base CDI'!$H$4:$H$28,'Base CDI'!$I$4:$I$29,S520,"Cubic","Extrapolate=Linear","MultiX=Average","Skip=True","Sort=True")</f>
        <v>13.920329141362545</v>
      </c>
    </row>
    <row r="521" spans="16:21" x14ac:dyDescent="0.25">
      <c r="P521" s="10">
        <v>35269</v>
      </c>
      <c r="Q521">
        <v>2.281628</v>
      </c>
      <c r="S521" s="42">
        <f t="shared" ca="1" si="12"/>
        <v>46414</v>
      </c>
      <c r="T521" s="43">
        <f ca="1">_xll.BInterpol('Base CDI'!$H$4:$H$28,'Base CDI'!$J$4:$J$29,S521,"Cubic","Extrapolate=Linear","MultiX=Average","Skip=True","Sort=True")</f>
        <v>13.866590980860412</v>
      </c>
      <c r="U521" s="43">
        <f ca="1">_xll.BInterpol('Base CDI'!$H$4:$H$28,'Base CDI'!$I$4:$I$29,S521,"Cubic","Extrapolate=Linear","MultiX=Average","Skip=True","Sort=True")</f>
        <v>13.917480511601481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46415</v>
      </c>
      <c r="T522" s="43">
        <f ca="1">_xll.BInterpol('Base CDI'!$H$4:$H$28,'Base CDI'!$J$4:$J$29,S522,"Cubic","Extrapolate=Linear","MultiX=Average","Skip=True","Sort=True")</f>
        <v>13.863669811085426</v>
      </c>
      <c r="U522" s="43">
        <f ca="1">_xll.BInterpol('Base CDI'!$H$4:$H$28,'Base CDI'!$I$4:$I$29,S522,"Cubic","Extrapolate=Linear","MultiX=Average","Skip=True","Sort=True")</f>
        <v>13.914639714864721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46416</v>
      </c>
      <c r="T523" s="43">
        <f ca="1">_xll.BInterpol('Base CDI'!$H$4:$H$28,'Base CDI'!$J$4:$J$29,S523,"Cubic","Extrapolate=Linear","MultiX=Average","Skip=True","Sort=True")</f>
        <v>13.860756611651734</v>
      </c>
      <c r="U523" s="43">
        <f ca="1">_xll.BInterpol('Base CDI'!$H$4:$H$28,'Base CDI'!$I$4:$I$29,S523,"Cubic","Extrapolate=Linear","MultiX=Average","Skip=True","Sort=True")</f>
        <v>13.911806741642017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46417</v>
      </c>
      <c r="T524" s="43">
        <f ca="1">_xll.BInterpol('Base CDI'!$H$4:$H$28,'Base CDI'!$J$4:$J$29,S524,"Cubic","Extrapolate=Linear","MultiX=Average","Skip=True","Sort=True")</f>
        <v>13.857851372863632</v>
      </c>
      <c r="U524" s="43">
        <f ca="1">_xll.BInterpol('Base CDI'!$H$4:$H$28,'Base CDI'!$I$4:$I$29,S524,"Cubic","Extrapolate=Linear","MultiX=Average","Skip=True","Sort=True")</f>
        <v>13.908981582423122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46418</v>
      </c>
      <c r="T525" s="43">
        <f ca="1">_xll.BInterpol('Base CDI'!$H$4:$H$28,'Base CDI'!$J$4:$J$29,S525,"Cubic","Extrapolate=Linear","MultiX=Average","Skip=True","Sort=True")</f>
        <v>13.854954085025415</v>
      </c>
      <c r="U525" s="43">
        <f ca="1">_xll.BInterpol('Base CDI'!$H$4:$H$28,'Base CDI'!$I$4:$I$29,S525,"Cubic","Extrapolate=Linear","MultiX=Average","Skip=True","Sort=True")</f>
        <v>13.906164227697785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46419</v>
      </c>
      <c r="T526" s="43">
        <f ca="1">_xll.BInterpol('Base CDI'!$H$4:$H$28,'Base CDI'!$J$4:$J$29,S526,"Cubic","Extrapolate=Linear","MultiX=Average","Skip=True","Sort=True")</f>
        <v>13.85206473844138</v>
      </c>
      <c r="U526" s="43">
        <f ca="1">_xll.BInterpol('Base CDI'!$H$4:$H$28,'Base CDI'!$I$4:$I$29,S526,"Cubic","Extrapolate=Linear","MultiX=Average","Skip=True","Sort=True")</f>
        <v>13.903354667955757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46420</v>
      </c>
      <c r="T527" s="43">
        <f ca="1">_xll.BInterpol('Base CDI'!$H$4:$H$28,'Base CDI'!$J$4:$J$29,S527,"Cubic","Extrapolate=Linear","MultiX=Average","Skip=True","Sort=True")</f>
        <v>13.849183323415824</v>
      </c>
      <c r="U527" s="43">
        <f ca="1">_xll.BInterpol('Base CDI'!$H$4:$H$28,'Base CDI'!$I$4:$I$29,S527,"Cubic","Extrapolate=Linear","MultiX=Average","Skip=True","Sort=True")</f>
        <v>13.900552893686788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46421</v>
      </c>
      <c r="T528" s="43">
        <f ca="1">_xll.BInterpol('Base CDI'!$H$4:$H$28,'Base CDI'!$J$4:$J$29,S528,"Cubic","Extrapolate=Linear","MultiX=Average","Skip=True","Sort=True")</f>
        <v>13.846309830253045</v>
      </c>
      <c r="U528" s="43">
        <f ca="1">_xll.BInterpol('Base CDI'!$H$4:$H$28,'Base CDI'!$I$4:$I$29,S528,"Cubic","Extrapolate=Linear","MultiX=Average","Skip=True","Sort=True")</f>
        <v>13.897758895380628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46422</v>
      </c>
      <c r="T529" s="43">
        <f ca="1">_xll.BInterpol('Base CDI'!$H$4:$H$28,'Base CDI'!$J$4:$J$29,S529,"Cubic","Extrapolate=Linear","MultiX=Average","Skip=True","Sort=True")</f>
        <v>13.843444249257336</v>
      </c>
      <c r="U529" s="43">
        <f ca="1">_xll.BInterpol('Base CDI'!$H$4:$H$28,'Base CDI'!$I$4:$I$29,S529,"Cubic","Extrapolate=Linear","MultiX=Average","Skip=True","Sort=True")</f>
        <v>13.89497266352703</v>
      </c>
    </row>
    <row r="530" spans="16:21" x14ac:dyDescent="0.25">
      <c r="P530" s="10">
        <v>35282</v>
      </c>
      <c r="Q530">
        <v>2.298813</v>
      </c>
      <c r="S530" s="42">
        <f t="shared" ca="1" si="13"/>
        <v>46423</v>
      </c>
      <c r="T530" s="43">
        <f ca="1">_xll.BInterpol('Base CDI'!$H$4:$H$28,'Base CDI'!$J$4:$J$29,S530,"Cubic","Extrapolate=Linear","MultiX=Average","Skip=True","Sort=True")</f>
        <v>13.840586570732997</v>
      </c>
      <c r="U530" s="43">
        <f ca="1">_xll.BInterpol('Base CDI'!$H$4:$H$28,'Base CDI'!$I$4:$I$29,S530,"Cubic","Extrapolate=Linear","MultiX=Average","Skip=True","Sort=True")</f>
        <v>13.892194188615743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46424</v>
      </c>
      <c r="T531" s="43">
        <f ca="1">_xll.BInterpol('Base CDI'!$H$4:$H$28,'Base CDI'!$J$4:$J$29,S531,"Cubic","Extrapolate=Linear","MultiX=Average","Skip=True","Sort=True")</f>
        <v>13.837736784984322</v>
      </c>
      <c r="U531" s="43">
        <f ca="1">_xll.BInterpol('Base CDI'!$H$4:$H$28,'Base CDI'!$I$4:$I$29,S531,"Cubic","Extrapolate=Linear","MultiX=Average","Skip=True","Sort=True")</f>
        <v>13.889423461136518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46425</v>
      </c>
      <c r="T532" s="43">
        <f ca="1">_xll.BInterpol('Base CDI'!$H$4:$H$28,'Base CDI'!$J$4:$J$29,S532,"Cubic","Extrapolate=Linear","MultiX=Average","Skip=True","Sort=True")</f>
        <v>13.834894882315609</v>
      </c>
      <c r="U532" s="43">
        <f ca="1">_xll.BInterpol('Base CDI'!$H$4:$H$28,'Base CDI'!$I$4:$I$29,S532,"Cubic","Extrapolate=Linear","MultiX=Average","Skip=True","Sort=True")</f>
        <v>13.886660471579106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46426</v>
      </c>
      <c r="T533" s="43">
        <f ca="1">_xll.BInterpol('Base CDI'!$H$4:$H$28,'Base CDI'!$J$4:$J$29,S533,"Cubic","Extrapolate=Linear","MultiX=Average","Skip=True","Sort=True")</f>
        <v>13.832060853031154</v>
      </c>
      <c r="U533" s="43">
        <f ca="1">_xll.BInterpol('Base CDI'!$H$4:$H$28,'Base CDI'!$I$4:$I$29,S533,"Cubic","Extrapolate=Linear","MultiX=Average","Skip=True","Sort=True")</f>
        <v>13.883905210433259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46427</v>
      </c>
      <c r="T534" s="43">
        <f ca="1">_xll.BInterpol('Base CDI'!$H$4:$H$28,'Base CDI'!$J$4:$J$29,S534,"Cubic","Extrapolate=Linear","MultiX=Average","Skip=True","Sort=True")</f>
        <v>13.829234687435251</v>
      </c>
      <c r="U534" s="43">
        <f ca="1">_xll.BInterpol('Base CDI'!$H$4:$H$28,'Base CDI'!$I$4:$I$29,S534,"Cubic","Extrapolate=Linear","MultiX=Average","Skip=True","Sort=True")</f>
        <v>13.881157668188724</v>
      </c>
    </row>
    <row r="535" spans="16:21" x14ac:dyDescent="0.25">
      <c r="P535" s="10">
        <v>35289</v>
      </c>
      <c r="Q535">
        <v>2.309107</v>
      </c>
      <c r="S535" s="42">
        <f t="shared" ca="1" si="13"/>
        <v>46428</v>
      </c>
      <c r="T535" s="43">
        <f ca="1">_xll.BInterpol('Base CDI'!$H$4:$H$28,'Base CDI'!$J$4:$J$29,S535,"Cubic","Extrapolate=Linear","MultiX=Average","Skip=True","Sort=True")</f>
        <v>13.826416375832203</v>
      </c>
      <c r="U535" s="43">
        <f ca="1">_xll.BInterpol('Base CDI'!$H$4:$H$28,'Base CDI'!$I$4:$I$29,S535,"Cubic","Extrapolate=Linear","MultiX=Average","Skip=True","Sort=True")</f>
        <v>13.878417835335256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46429</v>
      </c>
      <c r="T536" s="43">
        <f ca="1">_xll.BInterpol('Base CDI'!$H$4:$H$28,'Base CDI'!$J$4:$J$29,S536,"Cubic","Extrapolate=Linear","MultiX=Average","Skip=True","Sort=True")</f>
        <v>13.823605908526298</v>
      </c>
      <c r="U536" s="43">
        <f ca="1">_xll.BInterpol('Base CDI'!$H$4:$H$28,'Base CDI'!$I$4:$I$29,S536,"Cubic","Extrapolate=Linear","MultiX=Average","Skip=True","Sort=True")</f>
        <v>13.875685702362601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46430</v>
      </c>
      <c r="T537" s="43">
        <f ca="1">_xll.BInterpol('Base CDI'!$H$4:$H$28,'Base CDI'!$J$4:$J$29,S537,"Cubic","Extrapolate=Linear","MultiX=Average","Skip=True","Sort=True")</f>
        <v>13.82080327582184</v>
      </c>
      <c r="U537" s="43">
        <f ca="1">_xll.BInterpol('Base CDI'!$H$4:$H$28,'Base CDI'!$I$4:$I$29,S537,"Cubic","Extrapolate=Linear","MultiX=Average","Skip=True","Sort=True")</f>
        <v>13.872961259760515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46431</v>
      </c>
      <c r="T538" s="43">
        <f ca="1">_xll.BInterpol('Base CDI'!$H$4:$H$28,'Base CDI'!$J$4:$J$29,S538,"Cubic","Extrapolate=Linear","MultiX=Average","Skip=True","Sort=True")</f>
        <v>13.818008468023121</v>
      </c>
      <c r="U538" s="43">
        <f ca="1">_xll.BInterpol('Base CDI'!$H$4:$H$28,'Base CDI'!$I$4:$I$29,S538,"Cubic","Extrapolate=Linear","MultiX=Average","Skip=True","Sort=True")</f>
        <v>13.870244498018744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46432</v>
      </c>
      <c r="T539" s="43">
        <f ca="1">_xll.BInterpol('Base CDI'!$H$4:$H$28,'Base CDI'!$J$4:$J$29,S539,"Cubic","Extrapolate=Linear","MultiX=Average","Skip=True","Sort=True")</f>
        <v>13.81522147543444</v>
      </c>
      <c r="U539" s="43">
        <f ca="1">_xll.BInterpol('Base CDI'!$H$4:$H$28,'Base CDI'!$I$4:$I$29,S539,"Cubic","Extrapolate=Linear","MultiX=Average","Skip=True","Sort=True")</f>
        <v>13.867535407627042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46433</v>
      </c>
      <c r="T540" s="43">
        <f ca="1">_xll.BInterpol('Base CDI'!$H$4:$H$28,'Base CDI'!$J$4:$J$29,S540,"Cubic","Extrapolate=Linear","MultiX=Average","Skip=True","Sort=True")</f>
        <v>13.812442288360092</v>
      </c>
      <c r="U540" s="43">
        <f ca="1">_xll.BInterpol('Base CDI'!$H$4:$H$28,'Base CDI'!$I$4:$I$29,S540,"Cubic","Extrapolate=Linear","MultiX=Average","Skip=True","Sort=True")</f>
        <v>13.864833979075158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46434</v>
      </c>
      <c r="T541" s="43">
        <f ca="1">_xll.BInterpol('Base CDI'!$H$4:$H$28,'Base CDI'!$J$4:$J$29,S541,"Cubic","Extrapolate=Linear","MultiX=Average","Skip=True","Sort=True")</f>
        <v>13.809670897104374</v>
      </c>
      <c r="U541" s="43">
        <f ca="1">_xll.BInterpol('Base CDI'!$H$4:$H$28,'Base CDI'!$I$4:$I$29,S541,"Cubic","Extrapolate=Linear","MultiX=Average","Skip=True","Sort=True")</f>
        <v>13.862140202852844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46435</v>
      </c>
      <c r="T542" s="43">
        <f ca="1">_xll.BInterpol('Base CDI'!$H$4:$H$28,'Base CDI'!$J$4:$J$29,S542,"Cubic","Extrapolate=Linear","MultiX=Average","Skip=True","Sort=True")</f>
        <v>13.806907291971582</v>
      </c>
      <c r="U542" s="43">
        <f ca="1">_xll.BInterpol('Base CDI'!$H$4:$H$28,'Base CDI'!$I$4:$I$29,S542,"Cubic","Extrapolate=Linear","MultiX=Average","Skip=True","Sort=True")</f>
        <v>13.859454069449848</v>
      </c>
    </row>
    <row r="543" spans="16:21" x14ac:dyDescent="0.25">
      <c r="P543" s="10">
        <v>35299</v>
      </c>
      <c r="Q543">
        <v>2.325599</v>
      </c>
      <c r="S543" s="42">
        <f t="shared" ca="1" si="13"/>
        <v>46436</v>
      </c>
      <c r="T543" s="43">
        <f ca="1">_xll.BInterpol('Base CDI'!$H$4:$H$28,'Base CDI'!$J$4:$J$29,S543,"Cubic","Extrapolate=Linear","MultiX=Average","Skip=True","Sort=True")</f>
        <v>13.804151463266011</v>
      </c>
      <c r="U543" s="43">
        <f ca="1">_xll.BInterpol('Base CDI'!$H$4:$H$28,'Base CDI'!$I$4:$I$29,S543,"Cubic","Extrapolate=Linear","MultiX=Average","Skip=True","Sort=True")</f>
        <v>13.856775569355923</v>
      </c>
    </row>
    <row r="544" spans="16:21" x14ac:dyDescent="0.25">
      <c r="P544" s="10">
        <v>35300</v>
      </c>
      <c r="Q544">
        <v>2.327607</v>
      </c>
      <c r="S544" s="42">
        <f t="shared" ca="1" si="13"/>
        <v>46437</v>
      </c>
      <c r="T544" s="43">
        <f ca="1">_xll.BInterpol('Base CDI'!$H$4:$H$28,'Base CDI'!$J$4:$J$29,S544,"Cubic","Extrapolate=Linear","MultiX=Average","Skip=True","Sort=True")</f>
        <v>13.801403401291962</v>
      </c>
      <c r="U544" s="43">
        <f ca="1">_xll.BInterpol('Base CDI'!$H$4:$H$28,'Base CDI'!$I$4:$I$29,S544,"Cubic","Extrapolate=Linear","MultiX=Average","Skip=True","Sort=True")</f>
        <v>13.854104693060821</v>
      </c>
    </row>
    <row r="545" spans="16:21" x14ac:dyDescent="0.25">
      <c r="P545" s="10">
        <v>35303</v>
      </c>
      <c r="Q545">
        <v>2.329609</v>
      </c>
      <c r="S545" s="42">
        <f t="shared" ca="1" si="13"/>
        <v>46438</v>
      </c>
      <c r="T545" s="43">
        <f ca="1">_xll.BInterpol('Base CDI'!$H$4:$H$28,'Base CDI'!$J$4:$J$29,S545,"Cubic","Extrapolate=Linear","MultiX=Average","Skip=True","Sort=True")</f>
        <v>13.798663096353728</v>
      </c>
      <c r="U545" s="43">
        <f ca="1">_xll.BInterpol('Base CDI'!$H$4:$H$28,'Base CDI'!$I$4:$I$29,S545,"Cubic","Extrapolate=Linear","MultiX=Average","Skip=True","Sort=True")</f>
        <v>13.851441431054289</v>
      </c>
    </row>
    <row r="546" spans="16:21" x14ac:dyDescent="0.25">
      <c r="P546" s="10">
        <v>35304</v>
      </c>
      <c r="Q546">
        <v>2.331604</v>
      </c>
      <c r="S546" s="42">
        <f t="shared" ca="1" si="13"/>
        <v>46439</v>
      </c>
      <c r="T546" s="43">
        <f ca="1">_xll.BInterpol('Base CDI'!$H$4:$H$28,'Base CDI'!$J$4:$J$29,S546,"Cubic","Extrapolate=Linear","MultiX=Average","Skip=True","Sort=True")</f>
        <v>13.795930538755607</v>
      </c>
      <c r="U546" s="43">
        <f ca="1">_xll.BInterpol('Base CDI'!$H$4:$H$28,'Base CDI'!$I$4:$I$29,S546,"Cubic","Extrapolate=Linear","MultiX=Average","Skip=True","Sort=True")</f>
        <v>13.84878577382608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46440</v>
      </c>
      <c r="T547" s="43">
        <f ca="1">_xll.BInterpol('Base CDI'!$H$4:$H$28,'Base CDI'!$J$4:$J$29,S547,"Cubic","Extrapolate=Linear","MultiX=Average","Skip=True","Sort=True")</f>
        <v>13.793205718801893</v>
      </c>
      <c r="U547" s="43">
        <f ca="1">_xll.BInterpol('Base CDI'!$H$4:$H$28,'Base CDI'!$I$4:$I$29,S547,"Cubic","Extrapolate=Linear","MultiX=Average","Skip=True","Sort=True")</f>
        <v>13.846137711865943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46441</v>
      </c>
      <c r="T548" s="43">
        <f ca="1">_xll.BInterpol('Base CDI'!$H$4:$H$28,'Base CDI'!$J$4:$J$29,S548,"Cubic","Extrapolate=Linear","MultiX=Average","Skip=True","Sort=True")</f>
        <v>13.790488626796886</v>
      </c>
      <c r="U548" s="43">
        <f ca="1">_xll.BInterpol('Base CDI'!$H$4:$H$28,'Base CDI'!$I$4:$I$29,S548,"Cubic","Extrapolate=Linear","MultiX=Average","Skip=True","Sort=True")</f>
        <v>13.843497235663632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46442</v>
      </c>
      <c r="T549" s="43">
        <f ca="1">_xll.BInterpol('Base CDI'!$H$4:$H$28,'Base CDI'!$J$4:$J$29,S549,"Cubic","Extrapolate=Linear","MultiX=Average","Skip=True","Sort=True")</f>
        <v>13.787779253044882</v>
      </c>
      <c r="U549" s="43">
        <f ca="1">_xll.BInterpol('Base CDI'!$H$4:$H$28,'Base CDI'!$I$4:$I$29,S549,"Cubic","Extrapolate=Linear","MultiX=Average","Skip=True","Sort=True")</f>
        <v>13.840864335708893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46443</v>
      </c>
      <c r="T550" s="43">
        <f ca="1">_xll.BInterpol('Base CDI'!$H$4:$H$28,'Base CDI'!$J$4:$J$29,S550,"Cubic","Extrapolate=Linear","MultiX=Average","Skip=True","Sort=True")</f>
        <v>13.785077587850173</v>
      </c>
      <c r="U550" s="43">
        <f ca="1">_xll.BInterpol('Base CDI'!$H$4:$H$28,'Base CDI'!$I$4:$I$29,S550,"Cubic","Extrapolate=Linear","MultiX=Average","Skip=True","Sort=True")</f>
        <v>13.838239002491482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46444</v>
      </c>
      <c r="T551" s="43">
        <f ca="1">_xll.BInterpol('Base CDI'!$H$4:$H$28,'Base CDI'!$J$4:$J$29,S551,"Cubic","Extrapolate=Linear","MultiX=Average","Skip=True","Sort=True")</f>
        <v>13.782383621517061</v>
      </c>
      <c r="U551" s="43">
        <f ca="1">_xll.BInterpol('Base CDI'!$H$4:$H$28,'Base CDI'!$I$4:$I$29,S551,"Cubic","Extrapolate=Linear","MultiX=Average","Skip=True","Sort=True")</f>
        <v>13.835621226501146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46445</v>
      </c>
      <c r="T552" s="43">
        <f ca="1">_xll.BInterpol('Base CDI'!$H$4:$H$28,'Base CDI'!$J$4:$J$29,S552,"Cubic","Extrapolate=Linear","MultiX=Average","Skip=True","Sort=True")</f>
        <v>13.77969734434984</v>
      </c>
      <c r="U552" s="43">
        <f ca="1">_xll.BInterpol('Base CDI'!$H$4:$H$28,'Base CDI'!$I$4:$I$29,S552,"Cubic","Extrapolate=Linear","MultiX=Average","Skip=True","Sort=True")</f>
        <v>13.833010998227637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46446</v>
      </c>
      <c r="T553" s="43">
        <f ca="1">_xll.BInterpol('Base CDI'!$H$4:$H$28,'Base CDI'!$J$4:$J$29,S553,"Cubic","Extrapolate=Linear","MultiX=Average","Skip=True","Sort=True")</f>
        <v>13.777018746652805</v>
      </c>
      <c r="U553" s="43">
        <f ca="1">_xll.BInterpol('Base CDI'!$H$4:$H$28,'Base CDI'!$I$4:$I$29,S553,"Cubic","Extrapolate=Linear","MultiX=Average","Skip=True","Sort=True")</f>
        <v>13.830408308160704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46447</v>
      </c>
      <c r="T554" s="43">
        <f ca="1">_xll.BInterpol('Base CDI'!$H$4:$H$28,'Base CDI'!$J$4:$J$29,S554,"Cubic","Extrapolate=Linear","MultiX=Average","Skip=True","Sort=True")</f>
        <v>13.774347818730256</v>
      </c>
      <c r="U554" s="43">
        <f ca="1">_xll.BInterpol('Base CDI'!$H$4:$H$28,'Base CDI'!$I$4:$I$29,S554,"Cubic","Extrapolate=Linear","MultiX=Average","Skip=True","Sort=True")</f>
        <v>13.827813146790101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46448</v>
      </c>
      <c r="T555" s="43">
        <f ca="1">_xll.BInterpol('Base CDI'!$H$4:$H$28,'Base CDI'!$J$4:$J$29,S555,"Cubic","Extrapolate=Linear","MultiX=Average","Skip=True","Sort=True")</f>
        <v>13.771684550886489</v>
      </c>
      <c r="U555" s="43">
        <f ca="1">_xll.BInterpol('Base CDI'!$H$4:$H$28,'Base CDI'!$I$4:$I$29,S555,"Cubic","Extrapolate=Linear","MultiX=Average","Skip=True","Sort=True")</f>
        <v>13.825225504605577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46449</v>
      </c>
      <c r="T556" s="43">
        <f ca="1">_xll.BInterpol('Base CDI'!$H$4:$H$28,'Base CDI'!$J$4:$J$29,S556,"Cubic","Extrapolate=Linear","MultiX=Average","Skip=True","Sort=True")</f>
        <v>13.769028933425798</v>
      </c>
      <c r="U556" s="43">
        <f ca="1">_xll.BInterpol('Base CDI'!$H$4:$H$28,'Base CDI'!$I$4:$I$29,S556,"Cubic","Extrapolate=Linear","MultiX=Average","Skip=True","Sort=True")</f>
        <v>13.822645372096879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46450</v>
      </c>
      <c r="T557" s="43">
        <f ca="1">_xll.BInterpol('Base CDI'!$H$4:$H$28,'Base CDI'!$J$4:$J$29,S557,"Cubic","Extrapolate=Linear","MultiX=Average","Skip=True","Sort=True")</f>
        <v>13.76638095665248</v>
      </c>
      <c r="U557" s="43">
        <f ca="1">_xll.BInterpol('Base CDI'!$H$4:$H$28,'Base CDI'!$I$4:$I$29,S557,"Cubic","Extrapolate=Linear","MultiX=Average","Skip=True","Sort=True")</f>
        <v>13.820072739753764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46451</v>
      </c>
      <c r="T558" s="43">
        <f ca="1">_xll.BInterpol('Base CDI'!$H$4:$H$28,'Base CDI'!$J$4:$J$29,S558,"Cubic","Extrapolate=Linear","MultiX=Average","Skip=True","Sort=True")</f>
        <v>13.763740610870833</v>
      </c>
      <c r="U558" s="43">
        <f ca="1">_xll.BInterpol('Base CDI'!$H$4:$H$28,'Base CDI'!$I$4:$I$29,S558,"Cubic","Extrapolate=Linear","MultiX=Average","Skip=True","Sort=True")</f>
        <v>13.81750759806598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46452</v>
      </c>
      <c r="T559" s="43">
        <f ca="1">_xll.BInterpol('Base CDI'!$H$4:$H$28,'Base CDI'!$J$4:$J$29,S559,"Cubic","Extrapolate=Linear","MultiX=Average","Skip=True","Sort=True")</f>
        <v>13.761107886385153</v>
      </c>
      <c r="U559" s="43">
        <f ca="1">_xll.BInterpol('Base CDI'!$H$4:$H$28,'Base CDI'!$I$4:$I$29,S559,"Cubic","Extrapolate=Linear","MultiX=Average","Skip=True","Sort=True")</f>
        <v>13.814949937523275</v>
      </c>
    </row>
    <row r="560" spans="16:21" x14ac:dyDescent="0.25">
      <c r="P560" s="10">
        <v>35324</v>
      </c>
      <c r="Q560">
        <v>2.360636</v>
      </c>
      <c r="S560" s="42">
        <f t="shared" ca="1" si="13"/>
        <v>46453</v>
      </c>
      <c r="T560" s="43">
        <f ca="1">_xll.BInterpol('Base CDI'!$H$4:$H$28,'Base CDI'!$J$4:$J$29,S560,"Cubic","Extrapolate=Linear","MultiX=Average","Skip=True","Sort=True")</f>
        <v>13.758482773499734</v>
      </c>
      <c r="U560" s="43">
        <f ca="1">_xll.BInterpol('Base CDI'!$H$4:$H$28,'Base CDI'!$I$4:$I$29,S560,"Cubic","Extrapolate=Linear","MultiX=Average","Skip=True","Sort=True")</f>
        <v>13.812399748615405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46454</v>
      </c>
      <c r="T561" s="43">
        <f ca="1">_xll.BInterpol('Base CDI'!$H$4:$H$28,'Base CDI'!$J$4:$J$29,S561,"Cubic","Extrapolate=Linear","MultiX=Average","Skip=True","Sort=True")</f>
        <v>13.755865262518878</v>
      </c>
      <c r="U561" s="43">
        <f ca="1">_xll.BInterpol('Base CDI'!$H$4:$H$28,'Base CDI'!$I$4:$I$29,S561,"Cubic","Extrapolate=Linear","MultiX=Average","Skip=True","Sort=True")</f>
        <v>13.809857021832117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46455</v>
      </c>
      <c r="T562" s="43">
        <f ca="1">_xll.BInterpol('Base CDI'!$H$4:$H$28,'Base CDI'!$J$4:$J$29,S562,"Cubic","Extrapolate=Linear","MultiX=Average","Skip=True","Sort=True")</f>
        <v>13.753255343746876</v>
      </c>
      <c r="U562" s="43">
        <f ca="1">_xll.BInterpol('Base CDI'!$H$4:$H$28,'Base CDI'!$I$4:$I$29,S562,"Cubic","Extrapolate=Linear","MultiX=Average","Skip=True","Sort=True")</f>
        <v>13.807321747663162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46456</v>
      </c>
      <c r="T563" s="43">
        <f ca="1">_xll.BInterpol('Base CDI'!$H$4:$H$28,'Base CDI'!$J$4:$J$29,S563,"Cubic","Extrapolate=Linear","MultiX=Average","Skip=True","Sort=True")</f>
        <v>13.750653007488028</v>
      </c>
      <c r="U563" s="43">
        <f ca="1">_xll.BInterpol('Base CDI'!$H$4:$H$28,'Base CDI'!$I$4:$I$29,S563,"Cubic","Extrapolate=Linear","MultiX=Average","Skip=True","Sort=True")</f>
        <v>13.804793916598292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46457</v>
      </c>
      <c r="T564" s="43">
        <f ca="1">_xll.BInterpol('Base CDI'!$H$4:$H$28,'Base CDI'!$J$4:$J$29,S564,"Cubic","Extrapolate=Linear","MultiX=Average","Skip=True","Sort=True")</f>
        <v>13.748058244046629</v>
      </c>
      <c r="U564" s="43">
        <f ca="1">_xll.BInterpol('Base CDI'!$H$4:$H$28,'Base CDI'!$I$4:$I$29,S564,"Cubic","Extrapolate=Linear","MultiX=Average","Skip=True","Sort=True")</f>
        <v>13.802273519127256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46458</v>
      </c>
      <c r="T565" s="43">
        <f ca="1">_xll.BInterpol('Base CDI'!$H$4:$H$28,'Base CDI'!$J$4:$J$29,S565,"Cubic","Extrapolate=Linear","MultiX=Average","Skip=True","Sort=True")</f>
        <v>13.745471043726976</v>
      </c>
      <c r="U565" s="43">
        <f ca="1">_xll.BInterpol('Base CDI'!$H$4:$H$28,'Base CDI'!$I$4:$I$29,S565,"Cubic","Extrapolate=Linear","MultiX=Average","Skip=True","Sort=True")</f>
        <v>13.799760545739806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46459</v>
      </c>
      <c r="T566" s="43">
        <f ca="1">_xll.BInterpol('Base CDI'!$H$4:$H$28,'Base CDI'!$J$4:$J$29,S566,"Cubic","Extrapolate=Linear","MultiX=Average","Skip=True","Sort=True")</f>
        <v>13.742891396833365</v>
      </c>
      <c r="U566" s="43">
        <f ca="1">_xll.BInterpol('Base CDI'!$H$4:$H$28,'Base CDI'!$I$4:$I$29,S566,"Cubic","Extrapolate=Linear","MultiX=Average","Skip=True","Sort=True")</f>
        <v>13.797254986925694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46460</v>
      </c>
      <c r="T567" s="43">
        <f ca="1">_xll.BInterpol('Base CDI'!$H$4:$H$28,'Base CDI'!$J$4:$J$29,S567,"Cubic","Extrapolate=Linear","MultiX=Average","Skip=True","Sort=True")</f>
        <v>13.74031929367009</v>
      </c>
      <c r="U567" s="43">
        <f ca="1">_xll.BInterpol('Base CDI'!$H$4:$H$28,'Base CDI'!$I$4:$I$29,S567,"Cubic","Extrapolate=Linear","MultiX=Average","Skip=True","Sort=True")</f>
        <v>13.794756833174667</v>
      </c>
    </row>
    <row r="568" spans="16:21" x14ac:dyDescent="0.25">
      <c r="P568" s="10">
        <v>35334</v>
      </c>
      <c r="Q568">
        <v>2.377615</v>
      </c>
      <c r="S568" s="42">
        <f t="shared" ca="1" si="13"/>
        <v>46461</v>
      </c>
      <c r="T568" s="43">
        <f ca="1">_xll.BInterpol('Base CDI'!$H$4:$H$28,'Base CDI'!$J$4:$J$29,S568,"Cubic","Extrapolate=Linear","MultiX=Average","Skip=True","Sort=True")</f>
        <v>13.737754724541453</v>
      </c>
      <c r="U568" s="43">
        <f ca="1">_xll.BInterpol('Base CDI'!$H$4:$H$28,'Base CDI'!$I$4:$I$29,S568,"Cubic","Extrapolate=Linear","MultiX=Average","Skip=True","Sort=True")</f>
        <v>13.792266074976478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46462</v>
      </c>
      <c r="T569" s="43">
        <f ca="1">_xll.BInterpol('Base CDI'!$H$4:$H$28,'Base CDI'!$J$4:$J$29,S569,"Cubic","Extrapolate=Linear","MultiX=Average","Skip=True","Sort=True")</f>
        <v>13.735197679751748</v>
      </c>
      <c r="U569" s="43">
        <f ca="1">_xll.BInterpol('Base CDI'!$H$4:$H$28,'Base CDI'!$I$4:$I$29,S569,"Cubic","Extrapolate=Linear","MultiX=Average","Skip=True","Sort=True")</f>
        <v>13.789782702820878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46463</v>
      </c>
      <c r="T570" s="43">
        <f ca="1">_xll.BInterpol('Base CDI'!$H$4:$H$28,'Base CDI'!$J$4:$J$29,S570,"Cubic","Extrapolate=Linear","MultiX=Average","Skip=True","Sort=True")</f>
        <v>13.732648149605271</v>
      </c>
      <c r="U570" s="43">
        <f ca="1">_xll.BInterpol('Base CDI'!$H$4:$H$28,'Base CDI'!$I$4:$I$29,S570,"Cubic","Extrapolate=Linear","MultiX=Average","Skip=True","Sort=True")</f>
        <v>13.787306707197617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46464</v>
      </c>
      <c r="T571" s="43">
        <f ca="1">_xll.BInterpol('Base CDI'!$H$4:$H$28,'Base CDI'!$J$4:$J$29,S571,"Cubic","Extrapolate=Linear","MultiX=Average","Skip=True","Sort=True")</f>
        <v>13.730106124406317</v>
      </c>
      <c r="U571" s="43">
        <f ca="1">_xll.BInterpol('Base CDI'!$H$4:$H$28,'Base CDI'!$I$4:$I$29,S571,"Cubic","Extrapolate=Linear","MultiX=Average","Skip=True","Sort=True")</f>
        <v>13.784838078596445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46465</v>
      </c>
      <c r="T572" s="43">
        <f ca="1">_xll.BInterpol('Base CDI'!$H$4:$H$28,'Base CDI'!$J$4:$J$29,S572,"Cubic","Extrapolate=Linear","MultiX=Average","Skip=True","Sort=True")</f>
        <v>13.727571594459187</v>
      </c>
      <c r="U572" s="43">
        <f ca="1">_xll.BInterpol('Base CDI'!$H$4:$H$28,'Base CDI'!$I$4:$I$29,S572,"Cubic","Extrapolate=Linear","MultiX=Average","Skip=True","Sort=True")</f>
        <v>13.782376807507115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46466</v>
      </c>
      <c r="T573" s="43">
        <f ca="1">_xll.BInterpol('Base CDI'!$H$4:$H$28,'Base CDI'!$J$4:$J$29,S573,"Cubic","Extrapolate=Linear","MultiX=Average","Skip=True","Sort=True")</f>
        <v>13.725044550068173</v>
      </c>
      <c r="U573" s="43">
        <f ca="1">_xll.BInterpol('Base CDI'!$H$4:$H$28,'Base CDI'!$I$4:$I$29,S573,"Cubic","Extrapolate=Linear","MultiX=Average","Skip=True","Sort=True")</f>
        <v>13.779922884419374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46467</v>
      </c>
      <c r="T574" s="43">
        <f ca="1">_xll.BInterpol('Base CDI'!$H$4:$H$28,'Base CDI'!$J$4:$J$29,S574,"Cubic","Extrapolate=Linear","MultiX=Average","Skip=True","Sort=True")</f>
        <v>13.722524981537573</v>
      </c>
      <c r="U574" s="43">
        <f ca="1">_xll.BInterpol('Base CDI'!$H$4:$H$28,'Base CDI'!$I$4:$I$29,S574,"Cubic","Extrapolate=Linear","MultiX=Average","Skip=True","Sort=True")</f>
        <v>13.777476299822977</v>
      </c>
    </row>
    <row r="575" spans="16:21" x14ac:dyDescent="0.25">
      <c r="P575" s="10">
        <v>35346</v>
      </c>
      <c r="Q575">
        <v>2.391607</v>
      </c>
      <c r="S575" s="42">
        <f t="shared" ca="1" si="13"/>
        <v>46468</v>
      </c>
      <c r="T575" s="43">
        <f ca="1">_xll.BInterpol('Base CDI'!$H$4:$H$28,'Base CDI'!$J$4:$J$29,S575,"Cubic","Extrapolate=Linear","MultiX=Average","Skip=True","Sort=True")</f>
        <v>13.720012879171684</v>
      </c>
      <c r="U575" s="43">
        <f ca="1">_xll.BInterpol('Base CDI'!$H$4:$H$28,'Base CDI'!$I$4:$I$29,S575,"Cubic","Extrapolate=Linear","MultiX=Average","Skip=True","Sort=True")</f>
        <v>13.775037044207671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46469</v>
      </c>
      <c r="T576" s="43">
        <f ca="1">_xll.BInterpol('Base CDI'!$H$4:$H$28,'Base CDI'!$J$4:$J$29,S576,"Cubic","Extrapolate=Linear","MultiX=Average","Skip=True","Sort=True")</f>
        <v>13.717508233274801</v>
      </c>
      <c r="U576" s="43">
        <f ca="1">_xll.BInterpol('Base CDI'!$H$4:$H$28,'Base CDI'!$I$4:$I$29,S576,"Cubic","Extrapolate=Linear","MultiX=Average","Skip=True","Sort=True")</f>
        <v>13.77260510806321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46470</v>
      </c>
      <c r="T577" s="43">
        <f ca="1">_xll.BInterpol('Base CDI'!$H$4:$H$28,'Base CDI'!$J$4:$J$29,S577,"Cubic","Extrapolate=Linear","MultiX=Average","Skip=True","Sort=True")</f>
        <v>13.715011034151223</v>
      </c>
      <c r="U577" s="43">
        <f ca="1">_xll.BInterpol('Base CDI'!$H$4:$H$28,'Base CDI'!$I$4:$I$29,S577,"Cubic","Extrapolate=Linear","MultiX=Average","Skip=True","Sort=True")</f>
        <v>13.770180481879342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46471</v>
      </c>
      <c r="T578" s="43">
        <f ca="1">_xll.BInterpol('Base CDI'!$H$4:$H$28,'Base CDI'!$J$4:$J$29,S578,"Cubic","Extrapolate=Linear","MultiX=Average","Skip=True","Sort=True")</f>
        <v>13.712521272105244</v>
      </c>
      <c r="U578" s="43">
        <f ca="1">_xll.BInterpol('Base CDI'!$H$4:$H$28,'Base CDI'!$I$4:$I$29,S578,"Cubic","Extrapolate=Linear","MultiX=Average","Skip=True","Sort=True")</f>
        <v>13.767763156145818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46472</v>
      </c>
      <c r="T579" s="43">
        <f ca="1">_xll.BInterpol('Base CDI'!$H$4:$H$28,'Base CDI'!$J$4:$J$29,S579,"Cubic","Extrapolate=Linear","MultiX=Average","Skip=True","Sort=True")</f>
        <v>13.710038937441164</v>
      </c>
      <c r="U579" s="43">
        <f ca="1">_xll.BInterpol('Base CDI'!$H$4:$H$28,'Base CDI'!$I$4:$I$29,S579,"Cubic","Extrapolate=Linear","MultiX=Average","Skip=True","Sort=True")</f>
        <v>13.765353121352391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46473</v>
      </c>
      <c r="T580" s="43">
        <f ca="1">_xll.BInterpol('Base CDI'!$H$4:$H$28,'Base CDI'!$J$4:$J$29,S580,"Cubic","Extrapolate=Linear","MultiX=Average","Skip=True","Sort=True")</f>
        <v>13.707564020463275</v>
      </c>
      <c r="U580" s="43">
        <f ca="1">_xll.BInterpol('Base CDI'!$H$4:$H$28,'Base CDI'!$I$4:$I$29,S580,"Cubic","Extrapolate=Linear","MultiX=Average","Skip=True","Sort=True")</f>
        <v>13.762950367988807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46474</v>
      </c>
      <c r="T581" s="43">
        <f ca="1">_xll.BInterpol('Base CDI'!$H$4:$H$28,'Base CDI'!$J$4:$J$29,S581,"Cubic","Extrapolate=Linear","MultiX=Average","Skip=True","Sort=True")</f>
        <v>13.705096511475876</v>
      </c>
      <c r="U581" s="43">
        <f ca="1">_xll.BInterpol('Base CDI'!$H$4:$H$28,'Base CDI'!$I$4:$I$29,S581,"Cubic","Extrapolate=Linear","MultiX=Average","Skip=True","Sort=True")</f>
        <v>13.760554886544822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46475</v>
      </c>
      <c r="T582" s="43">
        <f ca="1">_xll.BInterpol('Base CDI'!$H$4:$H$28,'Base CDI'!$J$4:$J$29,S582,"Cubic","Extrapolate=Linear","MultiX=Average","Skip=True","Sort=True")</f>
        <v>13.702636400783263</v>
      </c>
      <c r="U582" s="43">
        <f ca="1">_xll.BInterpol('Base CDI'!$H$4:$H$28,'Base CDI'!$I$4:$I$29,S582,"Cubic","Extrapolate=Linear","MultiX=Average","Skip=True","Sort=True")</f>
        <v>13.758166667510185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46476</v>
      </c>
      <c r="T583" s="43">
        <f ca="1">_xll.BInterpol('Base CDI'!$H$4:$H$28,'Base CDI'!$J$4:$J$29,S583,"Cubic","Extrapolate=Linear","MultiX=Average","Skip=True","Sort=True")</f>
        <v>13.700183678689733</v>
      </c>
      <c r="U583" s="43">
        <f ca="1">_xll.BInterpol('Base CDI'!$H$4:$H$28,'Base CDI'!$I$4:$I$29,S583,"Cubic","Extrapolate=Linear","MultiX=Average","Skip=True","Sort=True")</f>
        <v>13.755785701374645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46477</v>
      </c>
      <c r="T584" s="43">
        <f ca="1">_xll.BInterpol('Base CDI'!$H$4:$H$28,'Base CDI'!$J$4:$J$29,S584,"Cubic","Extrapolate=Linear","MultiX=Average","Skip=True","Sort=True")</f>
        <v>13.697738335499581</v>
      </c>
      <c r="U584" s="43">
        <f ca="1">_xll.BInterpol('Base CDI'!$H$4:$H$28,'Base CDI'!$I$4:$I$29,S584,"Cubic","Extrapolate=Linear","MultiX=Average","Skip=True","Sort=True")</f>
        <v>13.753411978627954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46478</v>
      </c>
      <c r="T585" s="43">
        <f ca="1">_xll.BInterpol('Base CDI'!$H$4:$H$28,'Base CDI'!$J$4:$J$29,S585,"Cubic","Extrapolate=Linear","MultiX=Average","Skip=True","Sort=True")</f>
        <v>13.695300361517106</v>
      </c>
      <c r="U585" s="43">
        <f ca="1">_xll.BInterpol('Base CDI'!$H$4:$H$28,'Base CDI'!$I$4:$I$29,S585,"Cubic","Extrapolate=Linear","MultiX=Average","Skip=True","Sort=True")</f>
        <v>13.751045489759861</v>
      </c>
    </row>
    <row r="586" spans="16:21" x14ac:dyDescent="0.25">
      <c r="P586" s="10">
        <v>35361</v>
      </c>
      <c r="Q586">
        <v>2.41371</v>
      </c>
      <c r="S586" s="42">
        <f t="shared" ca="1" si="13"/>
        <v>46479</v>
      </c>
      <c r="T586" s="43">
        <f ca="1">_xll.BInterpol('Base CDI'!$H$4:$H$28,'Base CDI'!$J$4:$J$29,S586,"Cubic","Extrapolate=Linear","MultiX=Average","Skip=True","Sort=True")</f>
        <v>13.692869747046602</v>
      </c>
      <c r="U586" s="43">
        <f ca="1">_xll.BInterpol('Base CDI'!$H$4:$H$28,'Base CDI'!$I$4:$I$29,S586,"Cubic","Extrapolate=Linear","MultiX=Average","Skip=True","Sort=True")</f>
        <v>13.748686225260119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46480</v>
      </c>
      <c r="T587" s="43">
        <f ca="1">_xll.BInterpol('Base CDI'!$H$4:$H$28,'Base CDI'!$J$4:$J$29,S587,"Cubic","Extrapolate=Linear","MultiX=Average","Skip=True","Sort=True")</f>
        <v>13.690446482392367</v>
      </c>
      <c r="U587" s="43">
        <f ca="1">_xll.BInterpol('Base CDI'!$H$4:$H$28,'Base CDI'!$I$4:$I$29,S587,"Cubic","Extrapolate=Linear","MultiX=Average","Skip=True","Sort=True")</f>
        <v>13.746334175618479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46481</v>
      </c>
      <c r="T588" s="43">
        <f ca="1">_xll.BInterpol('Base CDI'!$H$4:$H$28,'Base CDI'!$J$4:$J$29,S588,"Cubic","Extrapolate=Linear","MultiX=Average","Skip=True","Sort=True")</f>
        <v>13.688030557858699</v>
      </c>
      <c r="U588" s="43">
        <f ca="1">_xll.BInterpol('Base CDI'!$H$4:$H$28,'Base CDI'!$I$4:$I$29,S588,"Cubic","Extrapolate=Linear","MultiX=Average","Skip=True","Sort=True")</f>
        <v>13.743989331324689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46482</v>
      </c>
      <c r="T589" s="43">
        <f ca="1">_xll.BInterpol('Base CDI'!$H$4:$H$28,'Base CDI'!$J$4:$J$29,S589,"Cubic","Extrapolate=Linear","MultiX=Average","Skip=True","Sort=True")</f>
        <v>13.68562196374989</v>
      </c>
      <c r="U589" s="43">
        <f ca="1">_xll.BInterpol('Base CDI'!$H$4:$H$28,'Base CDI'!$I$4:$I$29,S589,"Cubic","Extrapolate=Linear","MultiX=Average","Skip=True","Sort=True")</f>
        <v>13.741651682868502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46483</v>
      </c>
      <c r="T590" s="43">
        <f ca="1">_xll.BInterpol('Base CDI'!$H$4:$H$28,'Base CDI'!$J$4:$J$29,S590,"Cubic","Extrapolate=Linear","MultiX=Average","Skip=True","Sort=True")</f>
        <v>13.683220690370241</v>
      </c>
      <c r="U590" s="43">
        <f ca="1">_xll.BInterpol('Base CDI'!$H$4:$H$28,'Base CDI'!$I$4:$I$29,S590,"Cubic","Extrapolate=Linear","MultiX=Average","Skip=True","Sort=True")</f>
        <v>13.739321220739669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46484</v>
      </c>
      <c r="T591" s="43">
        <f ca="1">_xll.BInterpol('Base CDI'!$H$4:$H$28,'Base CDI'!$J$4:$J$29,S591,"Cubic","Extrapolate=Linear","MultiX=Average","Skip=True","Sort=True")</f>
        <v>13.680826728024044</v>
      </c>
      <c r="U591" s="43">
        <f ca="1">_xll.BInterpol('Base CDI'!$H$4:$H$28,'Base CDI'!$I$4:$I$29,S591,"Cubic","Extrapolate=Linear","MultiX=Average","Skip=True","Sort=True")</f>
        <v>13.736997935427938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46485</v>
      </c>
      <c r="T592" s="43">
        <f ca="1">_xll.BInterpol('Base CDI'!$H$4:$H$28,'Base CDI'!$J$4:$J$29,S592,"Cubic","Extrapolate=Linear","MultiX=Average","Skip=True","Sort=True")</f>
        <v>13.6784400670156</v>
      </c>
      <c r="U592" s="43">
        <f ca="1">_xll.BInterpol('Base CDI'!$H$4:$H$28,'Base CDI'!$I$4:$I$29,S592,"Cubic","Extrapolate=Linear","MultiX=Average","Skip=True","Sort=True")</f>
        <v>13.734681817423061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46486</v>
      </c>
      <c r="T593" s="43">
        <f ca="1">_xll.BInterpol('Base CDI'!$H$4:$H$28,'Base CDI'!$J$4:$J$29,S593,"Cubic","Extrapolate=Linear","MultiX=Average","Skip=True","Sort=True")</f>
        <v>13.676060697649204</v>
      </c>
      <c r="U593" s="43">
        <f ca="1">_xll.BInterpol('Base CDI'!$H$4:$H$28,'Base CDI'!$I$4:$I$29,S593,"Cubic","Extrapolate=Linear","MultiX=Average","Skip=True","Sort=True")</f>
        <v>13.73237285721479</v>
      </c>
    </row>
    <row r="594" spans="16:21" x14ac:dyDescent="0.25">
      <c r="P594" s="10">
        <v>35373</v>
      </c>
      <c r="Q594">
        <v>2.430164</v>
      </c>
      <c r="S594" s="42">
        <f t="shared" ca="1" si="14"/>
        <v>46487</v>
      </c>
      <c r="T594" s="43">
        <f ca="1">_xll.BInterpol('Base CDI'!$H$4:$H$28,'Base CDI'!$J$4:$J$29,S594,"Cubic","Extrapolate=Linear","MultiX=Average","Skip=True","Sort=True")</f>
        <v>13.673688610229151</v>
      </c>
      <c r="U594" s="43">
        <f ca="1">_xll.BInterpol('Base CDI'!$H$4:$H$28,'Base CDI'!$I$4:$I$29,S594,"Cubic","Extrapolate=Linear","MultiX=Average","Skip=True","Sort=True")</f>
        <v>13.730071045292874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46488</v>
      </c>
      <c r="T595" s="43">
        <f ca="1">_xll.BInterpol('Base CDI'!$H$4:$H$28,'Base CDI'!$J$4:$J$29,S595,"Cubic","Extrapolate=Linear","MultiX=Average","Skip=True","Sort=True")</f>
        <v>13.671323795059738</v>
      </c>
      <c r="U595" s="43">
        <f ca="1">_xll.BInterpol('Base CDI'!$H$4:$H$28,'Base CDI'!$I$4:$I$29,S595,"Cubic","Extrapolate=Linear","MultiX=Average","Skip=True","Sort=True")</f>
        <v>13.727776372147066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46489</v>
      </c>
      <c r="T596" s="43">
        <f ca="1">_xll.BInterpol('Base CDI'!$H$4:$H$28,'Base CDI'!$J$4:$J$29,S596,"Cubic","Extrapolate=Linear","MultiX=Average","Skip=True","Sort=True")</f>
        <v>13.668966242445263</v>
      </c>
      <c r="U596" s="43">
        <f ca="1">_xll.BInterpol('Base CDI'!$H$4:$H$28,'Base CDI'!$I$4:$I$29,S596,"Cubic","Extrapolate=Linear","MultiX=Average","Skip=True","Sort=True")</f>
        <v>13.725488828267114</v>
      </c>
    </row>
    <row r="597" spans="16:21" x14ac:dyDescent="0.25">
      <c r="P597" s="10">
        <v>35376</v>
      </c>
      <c r="Q597">
        <v>2.436731</v>
      </c>
      <c r="S597" s="42">
        <f t="shared" ca="1" si="14"/>
        <v>46490</v>
      </c>
      <c r="T597" s="43">
        <f ca="1">_xll.BInterpol('Base CDI'!$H$4:$H$28,'Base CDI'!$J$4:$J$29,S597,"Cubic","Extrapolate=Linear","MultiX=Average","Skip=True","Sort=True")</f>
        <v>13.666615942690022</v>
      </c>
      <c r="U597" s="43">
        <f ca="1">_xll.BInterpol('Base CDI'!$H$4:$H$28,'Base CDI'!$I$4:$I$29,S597,"Cubic","Extrapolate=Linear","MultiX=Average","Skip=True","Sort=True")</f>
        <v>13.723208404142769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46491</v>
      </c>
      <c r="T598" s="43">
        <f ca="1">_xll.BInterpol('Base CDI'!$H$4:$H$28,'Base CDI'!$J$4:$J$29,S598,"Cubic","Extrapolate=Linear","MultiX=Average","Skip=True","Sort=True")</f>
        <v>13.66427288609831</v>
      </c>
      <c r="U598" s="43">
        <f ca="1">_xll.BInterpol('Base CDI'!$H$4:$H$28,'Base CDI'!$I$4:$I$29,S598,"Cubic","Extrapolate=Linear","MultiX=Average","Skip=True","Sort=True")</f>
        <v>13.720935090263783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46492</v>
      </c>
      <c r="T599" s="43">
        <f ca="1">_xll.BInterpol('Base CDI'!$H$4:$H$28,'Base CDI'!$J$4:$J$29,S599,"Cubic","Extrapolate=Linear","MultiX=Average","Skip=True","Sort=True")</f>
        <v>13.661937062974424</v>
      </c>
      <c r="U599" s="43">
        <f ca="1">_xll.BInterpol('Base CDI'!$H$4:$H$28,'Base CDI'!$I$4:$I$29,S599,"Cubic","Extrapolate=Linear","MultiX=Average","Skip=True","Sort=True")</f>
        <v>13.718668877119905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46493</v>
      </c>
      <c r="T600" s="43">
        <f ca="1">_xll.BInterpol('Base CDI'!$H$4:$H$28,'Base CDI'!$J$4:$J$29,S600,"Cubic","Extrapolate=Linear","MultiX=Average","Skip=True","Sort=True")</f>
        <v>13.659608463622662</v>
      </c>
      <c r="U600" s="43">
        <f ca="1">_xll.BInterpol('Base CDI'!$H$4:$H$28,'Base CDI'!$I$4:$I$29,S600,"Cubic","Extrapolate=Linear","MultiX=Average","Skip=True","Sort=True")</f>
        <v>13.716409755200889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46494</v>
      </c>
      <c r="T601" s="43">
        <f ca="1">_xll.BInterpol('Base CDI'!$H$4:$H$28,'Base CDI'!$J$4:$J$29,S601,"Cubic","Extrapolate=Linear","MultiX=Average","Skip=True","Sort=True")</f>
        <v>13.65728707834732</v>
      </c>
      <c r="U601" s="43">
        <f ca="1">_xll.BInterpol('Base CDI'!$H$4:$H$28,'Base CDI'!$I$4:$I$29,S601,"Cubic","Extrapolate=Linear","MultiX=Average","Skip=True","Sort=True")</f>
        <v>13.714157714996482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46495</v>
      </c>
      <c r="T602" s="43">
        <f ca="1">_xll.BInterpol('Base CDI'!$H$4:$H$28,'Base CDI'!$J$4:$J$29,S602,"Cubic","Extrapolate=Linear","MultiX=Average","Skip=True","Sort=True")</f>
        <v>13.654972897452692</v>
      </c>
      <c r="U602" s="43">
        <f ca="1">_xll.BInterpol('Base CDI'!$H$4:$H$28,'Base CDI'!$I$4:$I$29,S602,"Cubic","Extrapolate=Linear","MultiX=Average","Skip=True","Sort=True")</f>
        <v>13.711912746996436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46496</v>
      </c>
      <c r="T603" s="43">
        <f ca="1">_xll.BInterpol('Base CDI'!$H$4:$H$28,'Base CDI'!$J$4:$J$29,S603,"Cubic","Extrapolate=Linear","MultiX=Average","Skip=True","Sort=True")</f>
        <v>13.652665911243078</v>
      </c>
      <c r="U603" s="43">
        <f ca="1">_xll.BInterpol('Base CDI'!$H$4:$H$28,'Base CDI'!$I$4:$I$29,S603,"Cubic","Extrapolate=Linear","MultiX=Average","Skip=True","Sort=True")</f>
        <v>13.709674841690504</v>
      </c>
    </row>
    <row r="604" spans="16:21" x14ac:dyDescent="0.25">
      <c r="P604" s="10">
        <v>35388</v>
      </c>
      <c r="Q604">
        <v>2.452083</v>
      </c>
      <c r="S604" s="42">
        <f t="shared" ca="1" si="14"/>
        <v>46497</v>
      </c>
      <c r="T604" s="43">
        <f ca="1">_xll.BInterpol('Base CDI'!$H$4:$H$28,'Base CDI'!$J$4:$J$29,S604,"Cubic","Extrapolate=Linear","MultiX=Average","Skip=True","Sort=True")</f>
        <v>13.650366110022773</v>
      </c>
      <c r="U604" s="43">
        <f ca="1">_xll.BInterpol('Base CDI'!$H$4:$H$28,'Base CDI'!$I$4:$I$29,S604,"Cubic","Extrapolate=Linear","MultiX=Average","Skip=True","Sort=True")</f>
        <v>13.707443989568432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46498</v>
      </c>
      <c r="T605" s="43">
        <f ca="1">_xll.BInterpol('Base CDI'!$H$4:$H$28,'Base CDI'!$J$4:$J$29,S605,"Cubic","Extrapolate=Linear","MultiX=Average","Skip=True","Sort=True")</f>
        <v>13.648073484096074</v>
      </c>
      <c r="U605" s="43">
        <f ca="1">_xll.BInterpol('Base CDI'!$H$4:$H$28,'Base CDI'!$I$4:$I$29,S605,"Cubic","Extrapolate=Linear","MultiX=Average","Skip=True","Sort=True")</f>
        <v>13.705220181119975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46499</v>
      </c>
      <c r="T606" s="43">
        <f ca="1">_xll.BInterpol('Base CDI'!$H$4:$H$28,'Base CDI'!$J$4:$J$29,S606,"Cubic","Extrapolate=Linear","MultiX=Average","Skip=True","Sort=True")</f>
        <v>13.645788023767276</v>
      </c>
      <c r="U606" s="43">
        <f ca="1">_xll.BInterpol('Base CDI'!$H$4:$H$28,'Base CDI'!$I$4:$I$29,S606,"Cubic","Extrapolate=Linear","MultiX=Average","Skip=True","Sort=True")</f>
        <v>13.703003406834881</v>
      </c>
    </row>
    <row r="607" spans="16:21" x14ac:dyDescent="0.25">
      <c r="P607" s="10">
        <v>35391</v>
      </c>
      <c r="Q607">
        <v>2.458628</v>
      </c>
      <c r="S607" s="42">
        <f t="shared" ca="1" si="14"/>
        <v>46500</v>
      </c>
      <c r="T607" s="43">
        <f ca="1">_xll.BInterpol('Base CDI'!$H$4:$H$28,'Base CDI'!$J$4:$J$29,S607,"Cubic","Extrapolate=Linear","MultiX=Average","Skip=True","Sort=True")</f>
        <v>13.643509719340676</v>
      </c>
      <c r="U607" s="43">
        <f ca="1">_xll.BInterpol('Base CDI'!$H$4:$H$28,'Base CDI'!$I$4:$I$29,S607,"Cubic","Extrapolate=Linear","MultiX=Average","Skip=True","Sort=True")</f>
        <v>13.700793657202901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46501</v>
      </c>
      <c r="T608" s="43">
        <f ca="1">_xll.BInterpol('Base CDI'!$H$4:$H$28,'Base CDI'!$J$4:$J$29,S608,"Cubic","Extrapolate=Linear","MultiX=Average","Skip=True","Sort=True")</f>
        <v>13.641238561120572</v>
      </c>
      <c r="U608" s="43">
        <f ca="1">_xll.BInterpol('Base CDI'!$H$4:$H$28,'Base CDI'!$I$4:$I$29,S608,"Cubic","Extrapolate=Linear","MultiX=Average","Skip=True","Sort=True")</f>
        <v>13.698590922713787</v>
      </c>
    </row>
    <row r="609" spans="16:21" x14ac:dyDescent="0.25">
      <c r="P609" s="10">
        <v>35395</v>
      </c>
      <c r="Q609">
        <v>2.46299</v>
      </c>
      <c r="S609" s="42">
        <f t="shared" ca="1" si="14"/>
        <v>46502</v>
      </c>
      <c r="T609" s="43">
        <f ca="1">_xll.BInterpol('Base CDI'!$H$4:$H$28,'Base CDI'!$J$4:$J$29,S609,"Cubic","Extrapolate=Linear","MultiX=Average","Skip=True","Sort=True")</f>
        <v>13.638974539411258</v>
      </c>
      <c r="U609" s="43">
        <f ca="1">_xll.BInterpol('Base CDI'!$H$4:$H$28,'Base CDI'!$I$4:$I$29,S609,"Cubic","Extrapolate=Linear","MultiX=Average","Skip=True","Sort=True")</f>
        <v>13.69639519385729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46503</v>
      </c>
      <c r="T610" s="43">
        <f ca="1">_xll.BInterpol('Base CDI'!$H$4:$H$28,'Base CDI'!$J$4:$J$29,S610,"Cubic","Extrapolate=Linear","MultiX=Average","Skip=True","Sort=True")</f>
        <v>13.636717644517034</v>
      </c>
      <c r="U610" s="43">
        <f ca="1">_xll.BInterpol('Base CDI'!$H$4:$H$28,'Base CDI'!$I$4:$I$29,S610,"Cubic","Extrapolate=Linear","MultiX=Average","Skip=True","Sort=True")</f>
        <v>13.694206461123159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46504</v>
      </c>
      <c r="T611" s="43">
        <f ca="1">_xll.BInterpol('Base CDI'!$H$4:$H$28,'Base CDI'!$J$4:$J$29,S611,"Cubic","Extrapolate=Linear","MultiX=Average","Skip=True","Sort=True")</f>
        <v>13.634467866742193</v>
      </c>
      <c r="U611" s="43">
        <f ca="1">_xll.BInterpol('Base CDI'!$H$4:$H$28,'Base CDI'!$I$4:$I$29,S611,"Cubic","Extrapolate=Linear","MultiX=Average","Skip=True","Sort=True")</f>
        <v>13.692024715001144</v>
      </c>
    </row>
    <row r="612" spans="16:21" x14ac:dyDescent="0.25">
      <c r="P612" s="10">
        <v>35398</v>
      </c>
      <c r="Q612">
        <v>2.469506</v>
      </c>
      <c r="S612" s="42">
        <f t="shared" ca="1" si="14"/>
        <v>46505</v>
      </c>
      <c r="T612" s="43">
        <f ca="1">_xll.BInterpol('Base CDI'!$H$4:$H$28,'Base CDI'!$J$4:$J$29,S612,"Cubic","Extrapolate=Linear","MultiX=Average","Skip=True","Sort=True")</f>
        <v>13.632225196391033</v>
      </c>
      <c r="U612" s="43">
        <f ca="1">_xll.BInterpol('Base CDI'!$H$4:$H$28,'Base CDI'!$I$4:$I$29,S612,"Cubic","Extrapolate=Linear","MultiX=Average","Skip=True","Sort=True")</f>
        <v>13.689849945980999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46506</v>
      </c>
      <c r="T613" s="43">
        <f ca="1">_xll.BInterpol('Base CDI'!$H$4:$H$28,'Base CDI'!$J$4:$J$29,S613,"Cubic","Extrapolate=Linear","MultiX=Average","Skip=True","Sort=True")</f>
        <v>13.629989623767852</v>
      </c>
      <c r="U613" s="43">
        <f ca="1">_xll.BInterpol('Base CDI'!$H$4:$H$28,'Base CDI'!$I$4:$I$29,S613,"Cubic","Extrapolate=Linear","MultiX=Average","Skip=True","Sort=True")</f>
        <v>13.687682144552472</v>
      </c>
    </row>
    <row r="614" spans="16:21" x14ac:dyDescent="0.25">
      <c r="P614" s="10">
        <v>35402</v>
      </c>
      <c r="Q614">
        <v>2.473649</v>
      </c>
      <c r="S614" s="42">
        <f t="shared" ca="1" si="14"/>
        <v>46507</v>
      </c>
      <c r="T614" s="43">
        <f ca="1">_xll.BInterpol('Base CDI'!$H$4:$H$28,'Base CDI'!$J$4:$J$29,S614,"Cubic","Extrapolate=Linear","MultiX=Average","Skip=True","Sort=True")</f>
        <v>13.627761139176943</v>
      </c>
      <c r="U614" s="43">
        <f ca="1">_xll.BInterpol('Base CDI'!$H$4:$H$28,'Base CDI'!$I$4:$I$29,S614,"Cubic","Extrapolate=Linear","MultiX=Average","Skip=True","Sort=True")</f>
        <v>13.685521301205315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46508</v>
      </c>
      <c r="T615" s="43">
        <f ca="1">_xll.BInterpol('Base CDI'!$H$4:$H$28,'Base CDI'!$J$4:$J$29,S615,"Cubic","Extrapolate=Linear","MultiX=Average","Skip=True","Sort=True")</f>
        <v>13.625539732922604</v>
      </c>
      <c r="U615" s="43">
        <f ca="1">_xll.BInterpol('Base CDI'!$H$4:$H$28,'Base CDI'!$I$4:$I$29,S615,"Cubic","Extrapolate=Linear","MultiX=Average","Skip=True","Sort=True")</f>
        <v>13.683367406429278</v>
      </c>
    </row>
    <row r="616" spans="16:21" x14ac:dyDescent="0.25">
      <c r="P616" s="10">
        <v>35404</v>
      </c>
      <c r="Q616">
        <v>2.477757</v>
      </c>
      <c r="S616" s="42">
        <f t="shared" ca="1" si="14"/>
        <v>46509</v>
      </c>
      <c r="T616" s="43">
        <f ca="1">_xll.BInterpol('Base CDI'!$H$4:$H$28,'Base CDI'!$J$4:$J$29,S616,"Cubic","Extrapolate=Linear","MultiX=Average","Skip=True","Sort=True")</f>
        <v>13.623325395309134</v>
      </c>
      <c r="U616" s="43">
        <f ca="1">_xll.BInterpol('Base CDI'!$H$4:$H$28,'Base CDI'!$I$4:$I$29,S616,"Cubic","Extrapolate=Linear","MultiX=Average","Skip=True","Sort=True")</f>
        <v>13.681220450714111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46510</v>
      </c>
      <c r="T617" s="43">
        <f ca="1">_xll.BInterpol('Base CDI'!$H$4:$H$28,'Base CDI'!$J$4:$J$29,S617,"Cubic","Extrapolate=Linear","MultiX=Average","Skip=True","Sort=True")</f>
        <v>13.621118116640826</v>
      </c>
      <c r="U617" s="43">
        <f ca="1">_xll.BInterpol('Base CDI'!$H$4:$H$28,'Base CDI'!$I$4:$I$29,S617,"Cubic","Extrapolate=Linear","MultiX=Average","Skip=True","Sort=True")</f>
        <v>13.679080424549566</v>
      </c>
    </row>
    <row r="618" spans="16:21" x14ac:dyDescent="0.25">
      <c r="P618" s="10">
        <v>35408</v>
      </c>
      <c r="Q618">
        <v>2.481913</v>
      </c>
      <c r="S618" s="42">
        <f t="shared" ca="1" si="14"/>
        <v>46511</v>
      </c>
      <c r="T618" s="43">
        <f ca="1">_xll.BInterpol('Base CDI'!$H$4:$H$28,'Base CDI'!$J$4:$J$29,S618,"Cubic","Extrapolate=Linear","MultiX=Average","Skip=True","Sort=True")</f>
        <v>13.618917887221979</v>
      </c>
      <c r="U618" s="43">
        <f ca="1">_xll.BInterpol('Base CDI'!$H$4:$H$28,'Base CDI'!$I$4:$I$29,S618,"Cubic","Extrapolate=Linear","MultiX=Average","Skip=True","Sort=True")</f>
        <v>13.676947318425395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46512</v>
      </c>
      <c r="T619" s="43">
        <f ca="1">_xll.BInterpol('Base CDI'!$H$4:$H$28,'Base CDI'!$J$4:$J$29,S619,"Cubic","Extrapolate=Linear","MultiX=Average","Skip=True","Sort=True")</f>
        <v>13.616724697356887</v>
      </c>
      <c r="U619" s="43">
        <f ca="1">_xll.BInterpol('Base CDI'!$H$4:$H$28,'Base CDI'!$I$4:$I$29,S619,"Cubic","Extrapolate=Linear","MultiX=Average","Skip=True","Sort=True")</f>
        <v>13.674821122831345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46513</v>
      </c>
      <c r="T620" s="43">
        <f ca="1">_xll.BInterpol('Base CDI'!$H$4:$H$28,'Base CDI'!$J$4:$J$29,S620,"Cubic","Extrapolate=Linear","MultiX=Average","Skip=True","Sort=True")</f>
        <v>13.61453853734985</v>
      </c>
      <c r="U620" s="43">
        <f ca="1">_xll.BInterpol('Base CDI'!$H$4:$H$28,'Base CDI'!$I$4:$I$29,S620,"Cubic","Extrapolate=Linear","MultiX=Average","Skip=True","Sort=True")</f>
        <v>13.672701828257168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46514</v>
      </c>
      <c r="T621" s="43">
        <f ca="1">_xll.BInterpol('Base CDI'!$H$4:$H$28,'Base CDI'!$J$4:$J$29,S621,"Cubic","Extrapolate=Linear","MultiX=Average","Skip=True","Sort=True")</f>
        <v>13.612359397505159</v>
      </c>
      <c r="U621" s="43">
        <f ca="1">_xll.BInterpol('Base CDI'!$H$4:$H$28,'Base CDI'!$I$4:$I$29,S621,"Cubic","Extrapolate=Linear","MultiX=Average","Skip=True","Sort=True")</f>
        <v>13.670589425192617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46515</v>
      </c>
      <c r="T622" s="43">
        <f ca="1">_xll.BInterpol('Base CDI'!$H$4:$H$28,'Base CDI'!$J$4:$J$29,S622,"Cubic","Extrapolate=Linear","MultiX=Average","Skip=True","Sort=True")</f>
        <v>13.610187268127117</v>
      </c>
      <c r="U622" s="43">
        <f ca="1">_xll.BInterpol('Base CDI'!$H$4:$H$28,'Base CDI'!$I$4:$I$29,S622,"Cubic","Extrapolate=Linear","MultiX=Average","Skip=True","Sort=True")</f>
        <v>13.66848390412744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46516</v>
      </c>
      <c r="T623" s="43">
        <f ca="1">_xll.BInterpol('Base CDI'!$H$4:$H$28,'Base CDI'!$J$4:$J$29,S623,"Cubic","Extrapolate=Linear","MultiX=Average","Skip=True","Sort=True")</f>
        <v>13.608022139520015</v>
      </c>
      <c r="U623" s="43">
        <f ca="1">_xll.BInterpol('Base CDI'!$H$4:$H$28,'Base CDI'!$I$4:$I$29,S623,"Cubic","Extrapolate=Linear","MultiX=Average","Skip=True","Sort=True")</f>
        <v>13.66638525555139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46517</v>
      </c>
      <c r="T624" s="43">
        <f ca="1">_xll.BInterpol('Base CDI'!$H$4:$H$28,'Base CDI'!$J$4:$J$29,S624,"Cubic","Extrapolate=Linear","MultiX=Average","Skip=True","Sort=True")</f>
        <v>13.605864001988154</v>
      </c>
      <c r="U624" s="43">
        <f ca="1">_xll.BInterpol('Base CDI'!$H$4:$H$28,'Base CDI'!$I$4:$I$29,S624,"Cubic","Extrapolate=Linear","MultiX=Average","Skip=True","Sort=True")</f>
        <v>13.664293469954215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46518</v>
      </c>
      <c r="T625" s="43">
        <f ca="1">_xll.BInterpol('Base CDI'!$H$4:$H$28,'Base CDI'!$J$4:$J$29,S625,"Cubic","Extrapolate=Linear","MultiX=Average","Skip=True","Sort=True")</f>
        <v>13.603712845835828</v>
      </c>
      <c r="U625" s="43">
        <f ca="1">_xll.BInterpol('Base CDI'!$H$4:$H$28,'Base CDI'!$I$4:$I$29,S625,"Cubic","Extrapolate=Linear","MultiX=Average","Skip=True","Sort=True")</f>
        <v>13.662208537825666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46519</v>
      </c>
      <c r="T626" s="43">
        <f ca="1">_xll.BInterpol('Base CDI'!$H$4:$H$28,'Base CDI'!$J$4:$J$29,S626,"Cubic","Extrapolate=Linear","MultiX=Average","Skip=True","Sort=True")</f>
        <v>13.601568661367333</v>
      </c>
      <c r="U626" s="43">
        <f ca="1">_xll.BInterpol('Base CDI'!$H$4:$H$28,'Base CDI'!$I$4:$I$29,S626,"Cubic","Extrapolate=Linear","MultiX=Average","Skip=True","Sort=True")</f>
        <v>13.660130449655497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46520</v>
      </c>
      <c r="T627" s="43">
        <f ca="1">_xll.BInterpol('Base CDI'!$H$4:$H$28,'Base CDI'!$J$4:$J$29,S627,"Cubic","Extrapolate=Linear","MultiX=Average","Skip=True","Sort=True")</f>
        <v>13.599431438886967</v>
      </c>
      <c r="U627" s="43">
        <f ca="1">_xll.BInterpol('Base CDI'!$H$4:$H$28,'Base CDI'!$I$4:$I$29,S627,"Cubic","Extrapolate=Linear","MultiX=Average","Skip=True","Sort=True")</f>
        <v>13.658059195933456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46521</v>
      </c>
      <c r="T628" s="43">
        <f ca="1">_xll.BInterpol('Base CDI'!$H$4:$H$28,'Base CDI'!$J$4:$J$29,S628,"Cubic","Extrapolate=Linear","MultiX=Average","Skip=True","Sort=True")</f>
        <v>13.597301168699024</v>
      </c>
      <c r="U628" s="43">
        <f ca="1">_xll.BInterpol('Base CDI'!$H$4:$H$28,'Base CDI'!$I$4:$I$29,S628,"Cubic","Extrapolate=Linear","MultiX=Average","Skip=True","Sort=True")</f>
        <v>13.655994767149293</v>
      </c>
    </row>
    <row r="629" spans="16:21" x14ac:dyDescent="0.25">
      <c r="P629" s="10">
        <v>35423</v>
      </c>
      <c r="Q629">
        <v>2.505201</v>
      </c>
      <c r="S629" s="42">
        <f t="shared" ca="1" si="14"/>
        <v>46522</v>
      </c>
      <c r="T629" s="43">
        <f ca="1">_xll.BInterpol('Base CDI'!$H$4:$H$28,'Base CDI'!$J$4:$J$29,S629,"Cubic","Extrapolate=Linear","MultiX=Average","Skip=True","Sort=True")</f>
        <v>13.595177841107803</v>
      </c>
      <c r="U629" s="43">
        <f ca="1">_xll.BInterpol('Base CDI'!$H$4:$H$28,'Base CDI'!$I$4:$I$29,S629,"Cubic","Extrapolate=Linear","MultiX=Average","Skip=True","Sort=True")</f>
        <v>13.653937153792761</v>
      </c>
    </row>
    <row r="630" spans="16:21" x14ac:dyDescent="0.25">
      <c r="P630" s="10">
        <v>35425</v>
      </c>
      <c r="Q630">
        <v>2.507355</v>
      </c>
      <c r="S630" s="42">
        <f t="shared" ca="1" si="14"/>
        <v>46523</v>
      </c>
      <c r="T630" s="43">
        <f ca="1">_xll.BInterpol('Base CDI'!$H$4:$H$28,'Base CDI'!$J$4:$J$29,S630,"Cubic","Extrapolate=Linear","MultiX=Average","Skip=True","Sort=True")</f>
        <v>13.593061446417602</v>
      </c>
      <c r="U630" s="43">
        <f ca="1">_xll.BInterpol('Base CDI'!$H$4:$H$28,'Base CDI'!$I$4:$I$29,S630,"Cubic","Extrapolate=Linear","MultiX=Average","Skip=True","Sort=True")</f>
        <v>13.651886346353608</v>
      </c>
    </row>
    <row r="631" spans="16:21" x14ac:dyDescent="0.25">
      <c r="P631" s="10">
        <v>35426</v>
      </c>
      <c r="Q631">
        <v>2.509503</v>
      </c>
      <c r="S631" s="42">
        <f t="shared" ca="1" si="14"/>
        <v>46524</v>
      </c>
      <c r="T631" s="43">
        <f ca="1">_xll.BInterpol('Base CDI'!$H$4:$H$28,'Base CDI'!$J$4:$J$29,S631,"Cubic","Extrapolate=Linear","MultiX=Average","Skip=True","Sort=True")</f>
        <v>13.590951974932713</v>
      </c>
      <c r="U631" s="43">
        <f ca="1">_xll.BInterpol('Base CDI'!$H$4:$H$28,'Base CDI'!$I$4:$I$29,S631,"Cubic","Extrapolate=Linear","MultiX=Average","Skip=True","Sort=True")</f>
        <v>13.649842335321589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46525</v>
      </c>
      <c r="T632" s="43">
        <f ca="1">_xll.BInterpol('Base CDI'!$H$4:$H$28,'Base CDI'!$J$4:$J$29,S632,"Cubic","Extrapolate=Linear","MultiX=Average","Skip=True","Sort=True")</f>
        <v>13.588849416957435</v>
      </c>
      <c r="U632" s="43">
        <f ca="1">_xll.BInterpol('Base CDI'!$H$4:$H$28,'Base CDI'!$I$4:$I$29,S632,"Cubic","Extrapolate=Linear","MultiX=Average","Skip=True","Sort=True")</f>
        <v>13.647805111186448</v>
      </c>
    </row>
    <row r="633" spans="16:21" x14ac:dyDescent="0.25">
      <c r="P633" s="10">
        <v>35430</v>
      </c>
      <c r="Q633">
        <v>2.513738</v>
      </c>
      <c r="S633" s="42">
        <f t="shared" ca="1" si="14"/>
        <v>46526</v>
      </c>
      <c r="T633" s="43">
        <f ca="1">_xll.BInterpol('Base CDI'!$H$4:$H$28,'Base CDI'!$J$4:$J$29,S633,"Cubic","Extrapolate=Linear","MultiX=Average","Skip=True","Sort=True")</f>
        <v>13.586753762796066</v>
      </c>
      <c r="U633" s="43">
        <f ca="1">_xll.BInterpol('Base CDI'!$H$4:$H$28,'Base CDI'!$I$4:$I$29,S633,"Cubic","Extrapolate=Linear","MultiX=Average","Skip=True","Sort=True")</f>
        <v>13.645774664437942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46527</v>
      </c>
      <c r="T634" s="43">
        <f ca="1">_xll.BInterpol('Base CDI'!$H$4:$H$28,'Base CDI'!$J$4:$J$29,S634,"Cubic","Extrapolate=Linear","MultiX=Average","Skip=True","Sort=True")</f>
        <v>13.584665002752899</v>
      </c>
      <c r="U634" s="43">
        <f ca="1">_xll.BInterpol('Base CDI'!$H$4:$H$28,'Base CDI'!$I$4:$I$29,S634,"Cubic","Extrapolate=Linear","MultiX=Average","Skip=True","Sort=True")</f>
        <v>13.64375098556582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46528</v>
      </c>
      <c r="T635" s="43">
        <f ca="1">_xll.BInterpol('Base CDI'!$H$4:$H$28,'Base CDI'!$J$4:$J$29,S635,"Cubic","Extrapolate=Linear","MultiX=Average","Skip=True","Sort=True")</f>
        <v>13.582583127132233</v>
      </c>
      <c r="U635" s="43">
        <f ca="1">_xll.BInterpol('Base CDI'!$H$4:$H$28,'Base CDI'!$I$4:$I$29,S635,"Cubic","Extrapolate=Linear","MultiX=Average","Skip=True","Sort=True")</f>
        <v>13.641734065059831</v>
      </c>
    </row>
    <row r="636" spans="16:21" x14ac:dyDescent="0.25">
      <c r="P636" s="10">
        <v>35436</v>
      </c>
      <c r="Q636">
        <v>2.519717</v>
      </c>
      <c r="S636" s="42">
        <f t="shared" ca="1" si="14"/>
        <v>46529</v>
      </c>
      <c r="T636" s="43">
        <f ca="1">_xll.BInterpol('Base CDI'!$H$4:$H$28,'Base CDI'!$J$4:$J$29,S636,"Cubic","Extrapolate=Linear","MultiX=Average","Skip=True","Sort=True")</f>
        <v>13.580508126238366</v>
      </c>
      <c r="U636" s="43">
        <f ca="1">_xll.BInterpol('Base CDI'!$H$4:$H$28,'Base CDI'!$I$4:$I$29,S636,"Cubic","Extrapolate=Linear","MultiX=Average","Skip=True","Sort=True")</f>
        <v>13.639723893409727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46530</v>
      </c>
      <c r="T637" s="43">
        <f ca="1">_xll.BInterpol('Base CDI'!$H$4:$H$28,'Base CDI'!$J$4:$J$29,S637,"Cubic","Extrapolate=Linear","MultiX=Average","Skip=True","Sort=True")</f>
        <v>13.578439990375589</v>
      </c>
      <c r="U637" s="43">
        <f ca="1">_xll.BInterpol('Base CDI'!$H$4:$H$28,'Base CDI'!$I$4:$I$29,S637,"Cubic","Extrapolate=Linear","MultiX=Average","Skip=True","Sort=True")</f>
        <v>13.637720461105257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46531</v>
      </c>
      <c r="T638" s="43">
        <f ca="1">_xll.BInterpol('Base CDI'!$H$4:$H$28,'Base CDI'!$J$4:$J$29,S638,"Cubic","Extrapolate=Linear","MultiX=Average","Skip=True","Sort=True")</f>
        <v>13.576378709848203</v>
      </c>
      <c r="U638" s="43">
        <f ca="1">_xll.BInterpol('Base CDI'!$H$4:$H$28,'Base CDI'!$I$4:$I$29,S638,"Cubic","Extrapolate=Linear","MultiX=Average","Skip=True","Sort=True")</f>
        <v>13.635723758636175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46532</v>
      </c>
      <c r="T639" s="43">
        <f ca="1">_xll.BInterpol('Base CDI'!$H$4:$H$28,'Base CDI'!$J$4:$J$29,S639,"Cubic","Extrapolate=Linear","MultiX=Average","Skip=True","Sort=True")</f>
        <v>13.574324274960503</v>
      </c>
      <c r="U639" s="43">
        <f ca="1">_xll.BInterpol('Base CDI'!$H$4:$H$28,'Base CDI'!$I$4:$I$29,S639,"Cubic","Extrapolate=Linear","MultiX=Average","Skip=True","Sort=True")</f>
        <v>13.633733776492228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46533</v>
      </c>
      <c r="T640" s="43">
        <f ca="1">_xll.BInterpol('Base CDI'!$H$4:$H$28,'Base CDI'!$J$4:$J$29,S640,"Cubic","Extrapolate=Linear","MultiX=Average","Skip=True","Sort=True")</f>
        <v>13.572276676016786</v>
      </c>
      <c r="U640" s="43">
        <f ca="1">_xll.BInterpol('Base CDI'!$H$4:$H$28,'Base CDI'!$I$4:$I$29,S640,"Cubic","Extrapolate=Linear","MultiX=Average","Skip=True","Sort=True")</f>
        <v>13.63175050516317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46534</v>
      </c>
      <c r="T641" s="43">
        <f ca="1">_xll.BInterpol('Base CDI'!$H$4:$H$28,'Base CDI'!$J$4:$J$29,S641,"Cubic","Extrapolate=Linear","MultiX=Average","Skip=True","Sort=True")</f>
        <v>13.570235903321349</v>
      </c>
      <c r="U641" s="43">
        <f ca="1">_xll.BInterpol('Base CDI'!$H$4:$H$28,'Base CDI'!$I$4:$I$29,S641,"Cubic","Extrapolate=Linear","MultiX=Average","Skip=True","Sort=True")</f>
        <v>13.629773935138749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46535</v>
      </c>
      <c r="T642" s="43">
        <f ca="1">_xll.BInterpol('Base CDI'!$H$4:$H$28,'Base CDI'!$J$4:$J$29,S642,"Cubic","Extrapolate=Linear","MultiX=Average","Skip=True","Sort=True")</f>
        <v>13.568201947178487</v>
      </c>
      <c r="U642" s="43">
        <f ca="1">_xll.BInterpol('Base CDI'!$H$4:$H$28,'Base CDI'!$I$4:$I$29,S642,"Cubic","Extrapolate=Linear","MultiX=Average","Skip=True","Sort=True")</f>
        <v>13.627804056908717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46536</v>
      </c>
      <c r="T643" s="43">
        <f ca="1">_xll.BInterpol('Base CDI'!$H$4:$H$28,'Base CDI'!$J$4:$J$29,S643,"Cubic","Extrapolate=Linear","MultiX=Average","Skip=True","Sort=True")</f>
        <v>13.566174797892497</v>
      </c>
      <c r="U643" s="43">
        <f ca="1">_xll.BInterpol('Base CDI'!$H$4:$H$28,'Base CDI'!$I$4:$I$29,S643,"Cubic","Extrapolate=Linear","MultiX=Average","Skip=True","Sort=True")</f>
        <v>13.625840860962825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46537</v>
      </c>
      <c r="T644" s="43">
        <f ca="1">_xll.BInterpol('Base CDI'!$H$4:$H$28,'Base CDI'!$J$4:$J$29,S644,"Cubic","Extrapolate=Linear","MultiX=Average","Skip=True","Sort=True")</f>
        <v>13.564154445767675</v>
      </c>
      <c r="U644" s="43">
        <f ca="1">_xll.BInterpol('Base CDI'!$H$4:$H$28,'Base CDI'!$I$4:$I$29,S644,"Cubic","Extrapolate=Linear","MultiX=Average","Skip=True","Sort=True")</f>
        <v>13.623884337790821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46538</v>
      </c>
      <c r="T645" s="43">
        <f ca="1">_xll.BInterpol('Base CDI'!$H$4:$H$28,'Base CDI'!$J$4:$J$29,S645,"Cubic","Extrapolate=Linear","MultiX=Average","Skip=True","Sort=True")</f>
        <v>13.56214088110832</v>
      </c>
      <c r="U645" s="43">
        <f ca="1">_xll.BInterpol('Base CDI'!$H$4:$H$28,'Base CDI'!$I$4:$I$29,S645,"Cubic","Extrapolate=Linear","MultiX=Average","Skip=True","Sort=True")</f>
        <v>13.62193447788246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46539</v>
      </c>
      <c r="T646" s="43">
        <f ca="1">_xll.BInterpol('Base CDI'!$H$4:$H$28,'Base CDI'!$J$4:$J$29,S646,"Cubic","Extrapolate=Linear","MultiX=Average","Skip=True","Sort=True")</f>
        <v>13.560134094218725</v>
      </c>
      <c r="U646" s="43">
        <f ca="1">_xll.BInterpol('Base CDI'!$H$4:$H$28,'Base CDI'!$I$4:$I$29,S646,"Cubic","Extrapolate=Linear","MultiX=Average","Skip=True","Sort=True")</f>
        <v>13.619991271727491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46540</v>
      </c>
      <c r="T647" s="43">
        <f ca="1">_xll.BInterpol('Base CDI'!$H$4:$H$28,'Base CDI'!$J$4:$J$29,S647,"Cubic","Extrapolate=Linear","MultiX=Average","Skip=True","Sort=True")</f>
        <v>13.558134075403188</v>
      </c>
      <c r="U647" s="43">
        <f ca="1">_xll.BInterpol('Base CDI'!$H$4:$H$28,'Base CDI'!$I$4:$I$29,S647,"Cubic","Extrapolate=Linear","MultiX=Average","Skip=True","Sort=True")</f>
        <v>13.618054709815663</v>
      </c>
    </row>
    <row r="648" spans="16:21" x14ac:dyDescent="0.25">
      <c r="P648" s="10">
        <v>35452</v>
      </c>
      <c r="Q648">
        <v>2.54325</v>
      </c>
      <c r="S648" s="42">
        <f t="shared" ca="1" si="14"/>
        <v>46541</v>
      </c>
      <c r="T648" s="43">
        <f ca="1">_xll.BInterpol('Base CDI'!$H$4:$H$28,'Base CDI'!$J$4:$J$29,S648,"Cubic","Extrapolate=Linear","MultiX=Average","Skip=True","Sort=True")</f>
        <v>13.556140814966009</v>
      </c>
      <c r="U648" s="43">
        <f ca="1">_xll.BInterpol('Base CDI'!$H$4:$H$28,'Base CDI'!$I$4:$I$29,S648,"Cubic","Extrapolate=Linear","MultiX=Average","Skip=True","Sort=True")</f>
        <v>13.616124782636728</v>
      </c>
    </row>
    <row r="649" spans="16:21" x14ac:dyDescent="0.25">
      <c r="P649" s="10">
        <v>35453</v>
      </c>
      <c r="Q649">
        <v>2.545226</v>
      </c>
      <c r="S649" s="42">
        <f t="shared" ca="1" si="14"/>
        <v>46542</v>
      </c>
      <c r="T649" s="43">
        <f ca="1">_xll.BInterpol('Base CDI'!$H$4:$H$28,'Base CDI'!$J$4:$J$29,S649,"Cubic","Extrapolate=Linear","MultiX=Average","Skip=True","Sort=True")</f>
        <v>13.554154303211478</v>
      </c>
      <c r="U649" s="43">
        <f ca="1">_xll.BInterpol('Base CDI'!$H$4:$H$28,'Base CDI'!$I$4:$I$29,S649,"Cubic","Extrapolate=Linear","MultiX=Average","Skip=True","Sort=True")</f>
        <v>13.614201480680437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46543</v>
      </c>
      <c r="T650" s="43">
        <f ca="1">_xll.BInterpol('Base CDI'!$H$4:$H$28,'Base CDI'!$J$4:$J$29,S650,"Cubic","Extrapolate=Linear","MultiX=Average","Skip=True","Sort=True")</f>
        <v>13.552174530443896</v>
      </c>
      <c r="U650" s="43">
        <f ca="1">_xll.BInterpol('Base CDI'!$H$4:$H$28,'Base CDI'!$I$4:$I$29,S650,"Cubic","Extrapolate=Linear","MultiX=Average","Skip=True","Sort=True")</f>
        <v>13.61228479443654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46544</v>
      </c>
      <c r="T651" s="43">
        <f ca="1">_xll.BInterpol('Base CDI'!$H$4:$H$28,'Base CDI'!$J$4:$J$29,S651,"Cubic","Extrapolate=Linear","MultiX=Average","Skip=True","Sort=True")</f>
        <v>13.550201486967557</v>
      </c>
      <c r="U651" s="43">
        <f ca="1">_xll.BInterpol('Base CDI'!$H$4:$H$28,'Base CDI'!$I$4:$I$29,S651,"Cubic","Extrapolate=Linear","MultiX=Average","Skip=True","Sort=True")</f>
        <v>13.610374714394789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46545</v>
      </c>
      <c r="T652" s="43">
        <f ca="1">_xll.BInterpol('Base CDI'!$H$4:$H$28,'Base CDI'!$J$4:$J$29,S652,"Cubic","Extrapolate=Linear","MultiX=Average","Skip=True","Sort=True")</f>
        <v>13.54823516308676</v>
      </c>
      <c r="U652" s="43">
        <f ca="1">_xll.BInterpol('Base CDI'!$H$4:$H$28,'Base CDI'!$I$4:$I$29,S652,"Cubic","Extrapolate=Linear","MultiX=Average","Skip=True","Sort=True")</f>
        <v>13.608471231044934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46546</v>
      </c>
      <c r="T653" s="43">
        <f ca="1">_xll.BInterpol('Base CDI'!$H$4:$H$28,'Base CDI'!$J$4:$J$29,S653,"Cubic","Extrapolate=Linear","MultiX=Average","Skip=True","Sort=True")</f>
        <v>13.5462755491058</v>
      </c>
      <c r="U653" s="43">
        <f ca="1">_xll.BInterpol('Base CDI'!$H$4:$H$28,'Base CDI'!$I$4:$I$29,S653,"Cubic","Extrapolate=Linear","MultiX=Average","Skip=True","Sort=True")</f>
        <v>13.606574334876724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46547</v>
      </c>
      <c r="T654" s="43">
        <f ca="1">_xll.BInterpol('Base CDI'!$H$4:$H$28,'Base CDI'!$J$4:$J$29,S654,"Cubic","Extrapolate=Linear","MultiX=Average","Skip=True","Sort=True")</f>
        <v>13.544322635328973</v>
      </c>
      <c r="U654" s="43">
        <f ca="1">_xll.BInterpol('Base CDI'!$H$4:$H$28,'Base CDI'!$I$4:$I$29,S654,"Cubic","Extrapolate=Linear","MultiX=Average","Skip=True","Sort=True")</f>
        <v>13.604684016379911</v>
      </c>
    </row>
    <row r="655" spans="16:21" x14ac:dyDescent="0.25">
      <c r="P655" s="10">
        <v>35461</v>
      </c>
      <c r="Q655">
        <v>2.55728</v>
      </c>
      <c r="S655" s="42">
        <f t="shared" ca="1" si="15"/>
        <v>46548</v>
      </c>
      <c r="T655" s="43">
        <f ca="1">_xll.BInterpol('Base CDI'!$H$4:$H$28,'Base CDI'!$J$4:$J$29,S655,"Cubic","Extrapolate=Linear","MultiX=Average","Skip=True","Sort=True")</f>
        <v>13.542376412060577</v>
      </c>
      <c r="U655" s="43">
        <f ca="1">_xll.BInterpol('Base CDI'!$H$4:$H$28,'Base CDI'!$I$4:$I$29,S655,"Cubic","Extrapolate=Linear","MultiX=Average","Skip=True","Sort=True")</f>
        <v>13.602800266044246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46549</v>
      </c>
      <c r="T656" s="43">
        <f ca="1">_xll.BInterpol('Base CDI'!$H$4:$H$28,'Base CDI'!$J$4:$J$29,S656,"Cubic","Extrapolate=Linear","MultiX=Average","Skip=True","Sort=True")</f>
        <v>13.540436869604907</v>
      </c>
      <c r="U656" s="43">
        <f ca="1">_xll.BInterpol('Base CDI'!$H$4:$H$28,'Base CDI'!$I$4:$I$29,S656,"Cubic","Extrapolate=Linear","MultiX=Average","Skip=True","Sort=True")</f>
        <v>13.60092307435948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46550</v>
      </c>
      <c r="T657" s="43">
        <f ca="1">_xll.BInterpol('Base CDI'!$H$4:$H$28,'Base CDI'!$J$4:$J$29,S657,"Cubic","Extrapolate=Linear","MultiX=Average","Skip=True","Sort=True")</f>
        <v>13.538503998266261</v>
      </c>
      <c r="U657" s="43">
        <f ca="1">_xll.BInterpol('Base CDI'!$H$4:$H$28,'Base CDI'!$I$4:$I$29,S657,"Cubic","Extrapolate=Linear","MultiX=Average","Skip=True","Sort=True")</f>
        <v>13.599052431815362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46551</v>
      </c>
      <c r="T658" s="43">
        <f ca="1">_xll.BInterpol('Base CDI'!$H$4:$H$28,'Base CDI'!$J$4:$J$29,S658,"Cubic","Extrapolate=Linear","MultiX=Average","Skip=True","Sort=True")</f>
        <v>13.536577788348934</v>
      </c>
      <c r="U658" s="43">
        <f ca="1">_xll.BInterpol('Base CDI'!$H$4:$H$28,'Base CDI'!$I$4:$I$29,S658,"Cubic","Extrapolate=Linear","MultiX=Average","Skip=True","Sort=True")</f>
        <v>13.597188328901646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46552</v>
      </c>
      <c r="T659" s="43">
        <f ca="1">_xll.BInterpol('Base CDI'!$H$4:$H$28,'Base CDI'!$J$4:$J$29,S659,"Cubic","Extrapolate=Linear","MultiX=Average","Skip=True","Sort=True")</f>
        <v>13.534658230157223</v>
      </c>
      <c r="U659" s="43">
        <f ca="1">_xll.BInterpol('Base CDI'!$H$4:$H$28,'Base CDI'!$I$4:$I$29,S659,"Cubic","Extrapolate=Linear","MultiX=Average","Skip=True","Sort=True")</f>
        <v>13.595330756108078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46553</v>
      </c>
      <c r="T660" s="43">
        <f ca="1">_xll.BInterpol('Base CDI'!$H$4:$H$28,'Base CDI'!$J$4:$J$29,S660,"Cubic","Extrapolate=Linear","MultiX=Average","Skip=True","Sort=True")</f>
        <v>13.532745313995424</v>
      </c>
      <c r="U660" s="43">
        <f ca="1">_xll.BInterpol('Base CDI'!$H$4:$H$28,'Base CDI'!$I$4:$I$29,S660,"Cubic","Extrapolate=Linear","MultiX=Average","Skip=True","Sort=True")</f>
        <v>13.593479703924414</v>
      </c>
    </row>
    <row r="661" spans="16:21" x14ac:dyDescent="0.25">
      <c r="P661" s="10">
        <v>35473</v>
      </c>
      <c r="Q661">
        <v>2.571437</v>
      </c>
      <c r="S661" s="42">
        <f t="shared" ca="1" si="15"/>
        <v>46554</v>
      </c>
      <c r="T661" s="43">
        <f ca="1">_xll.BInterpol('Base CDI'!$H$4:$H$28,'Base CDI'!$J$4:$J$29,S661,"Cubic","Extrapolate=Linear","MultiX=Average","Skip=True","Sort=True")</f>
        <v>13.530839030167835</v>
      </c>
      <c r="U661" s="43">
        <f ca="1">_xll.BInterpol('Base CDI'!$H$4:$H$28,'Base CDI'!$I$4:$I$29,S661,"Cubic","Extrapolate=Linear","MultiX=Average","Skip=True","Sort=True")</f>
        <v>13.591635162840399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46555</v>
      </c>
      <c r="T662" s="43">
        <f ca="1">_xll.BInterpol('Base CDI'!$H$4:$H$28,'Base CDI'!$J$4:$J$29,S662,"Cubic","Extrapolate=Linear","MultiX=Average","Skip=True","Sort=True")</f>
        <v>13.528939368978753</v>
      </c>
      <c r="U662" s="43">
        <f ca="1">_xll.BInterpol('Base CDI'!$H$4:$H$28,'Base CDI'!$I$4:$I$29,S662,"Cubic","Extrapolate=Linear","MultiX=Average","Skip=True","Sort=True")</f>
        <v>13.589797123345789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46556</v>
      </c>
      <c r="T663" s="43">
        <f ca="1">_xll.BInterpol('Base CDI'!$H$4:$H$28,'Base CDI'!$J$4:$J$29,S663,"Cubic","Extrapolate=Linear","MultiX=Average","Skip=True","Sort=True")</f>
        <v>13.52704632073247</v>
      </c>
      <c r="U663" s="43">
        <f ca="1">_xll.BInterpol('Base CDI'!$H$4:$H$28,'Base CDI'!$I$4:$I$29,S663,"Cubic","Extrapolate=Linear","MultiX=Average","Skip=True","Sort=True")</f>
        <v>13.587965575930331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46557</v>
      </c>
      <c r="T664" s="43">
        <f ca="1">_xll.BInterpol('Base CDI'!$H$4:$H$28,'Base CDI'!$J$4:$J$29,S664,"Cubic","Extrapolate=Linear","MultiX=Average","Skip=True","Sort=True")</f>
        <v>13.525159875733289</v>
      </c>
      <c r="U664" s="43">
        <f ca="1">_xll.BInterpol('Base CDI'!$H$4:$H$28,'Base CDI'!$I$4:$I$29,S664,"Cubic","Extrapolate=Linear","MultiX=Average","Skip=True","Sort=True")</f>
        <v>13.586140511083777</v>
      </c>
    </row>
    <row r="665" spans="16:21" x14ac:dyDescent="0.25">
      <c r="P665" s="10">
        <v>35479</v>
      </c>
      <c r="Q665">
        <v>2.580981</v>
      </c>
      <c r="S665" s="42">
        <f t="shared" ca="1" si="15"/>
        <v>46558</v>
      </c>
      <c r="T665" s="43">
        <f ca="1">_xll.BInterpol('Base CDI'!$H$4:$H$28,'Base CDI'!$J$4:$J$29,S665,"Cubic","Extrapolate=Linear","MultiX=Average","Skip=True","Sort=True")</f>
        <v>13.523280024285501</v>
      </c>
      <c r="U665" s="43">
        <f ca="1">_xll.BInterpol('Base CDI'!$H$4:$H$28,'Base CDI'!$I$4:$I$29,S665,"Cubic","Extrapolate=Linear","MultiX=Average","Skip=True","Sort=True")</f>
        <v>13.584321919295878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46559</v>
      </c>
      <c r="T666" s="43">
        <f ca="1">_xll.BInterpol('Base CDI'!$H$4:$H$28,'Base CDI'!$J$4:$J$29,S666,"Cubic","Extrapolate=Linear","MultiX=Average","Skip=True","Sort=True")</f>
        <v>13.521406756693406</v>
      </c>
      <c r="U666" s="43">
        <f ca="1">_xll.BInterpol('Base CDI'!$H$4:$H$28,'Base CDI'!$I$4:$I$29,S666,"Cubic","Extrapolate=Linear","MultiX=Average","Skip=True","Sort=True")</f>
        <v>13.582509791056385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46560</v>
      </c>
      <c r="T667" s="43">
        <f ca="1">_xll.BInterpol('Base CDI'!$H$4:$H$28,'Base CDI'!$J$4:$J$29,S667,"Cubic","Extrapolate=Linear","MultiX=Average","Skip=True","Sort=True")</f>
        <v>13.519540063261298</v>
      </c>
      <c r="U667" s="43">
        <f ca="1">_xll.BInterpol('Base CDI'!$H$4:$H$28,'Base CDI'!$I$4:$I$29,S667,"Cubic","Extrapolate=Linear","MultiX=Average","Skip=True","Sort=True")</f>
        <v>13.580704116855047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46561</v>
      </c>
      <c r="T668" s="43">
        <f ca="1">_xll.BInterpol('Base CDI'!$H$4:$H$28,'Base CDI'!$J$4:$J$29,S668,"Cubic","Extrapolate=Linear","MultiX=Average","Skip=True","Sort=True")</f>
        <v>13.517679934293474</v>
      </c>
      <c r="U668" s="43">
        <f ca="1">_xll.BInterpol('Base CDI'!$H$4:$H$28,'Base CDI'!$I$4:$I$29,S668,"Cubic","Extrapolate=Linear","MultiX=Average","Skip=True","Sort=True")</f>
        <v>13.578904887181615</v>
      </c>
    </row>
    <row r="669" spans="16:21" x14ac:dyDescent="0.25">
      <c r="P669" s="10">
        <v>35485</v>
      </c>
      <c r="Q669">
        <v>2.590484</v>
      </c>
      <c r="S669" s="42">
        <f t="shared" ca="1" si="15"/>
        <v>46562</v>
      </c>
      <c r="T669" s="43">
        <f ca="1">_xll.BInterpol('Base CDI'!$H$4:$H$28,'Base CDI'!$J$4:$J$29,S669,"Cubic","Extrapolate=Linear","MultiX=Average","Skip=True","Sort=True")</f>
        <v>13.515826360094231</v>
      </c>
      <c r="U669" s="43">
        <f ca="1">_xll.BInterpol('Base CDI'!$H$4:$H$28,'Base CDI'!$I$4:$I$29,S669,"Cubic","Extrapolate=Linear","MultiX=Average","Skip=True","Sort=True")</f>
        <v>13.577112092525843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46563</v>
      </c>
      <c r="T670" s="43">
        <f ca="1">_xll.BInterpol('Base CDI'!$H$4:$H$28,'Base CDI'!$J$4:$J$29,S670,"Cubic","Extrapolate=Linear","MultiX=Average","Skip=True","Sort=True")</f>
        <v>13.513979330967867</v>
      </c>
      <c r="U670" s="43">
        <f ca="1">_xll.BInterpol('Base CDI'!$H$4:$H$28,'Base CDI'!$I$4:$I$29,S670,"Cubic","Extrapolate=Linear","MultiX=Average","Skip=True","Sort=True")</f>
        <v>13.575325723377476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46564</v>
      </c>
      <c r="T671" s="43">
        <f ca="1">_xll.BInterpol('Base CDI'!$H$4:$H$28,'Base CDI'!$J$4:$J$29,S671,"Cubic","Extrapolate=Linear","MultiX=Average","Skip=True","Sort=True")</f>
        <v>13.512138837218677</v>
      </c>
      <c r="U671" s="43">
        <f ca="1">_xll.BInterpol('Base CDI'!$H$4:$H$28,'Base CDI'!$I$4:$I$29,S671,"Cubic","Extrapolate=Linear","MultiX=Average","Skip=True","Sort=True")</f>
        <v>13.57354577022627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46565</v>
      </c>
      <c r="T672" s="43">
        <f ca="1">_xll.BInterpol('Base CDI'!$H$4:$H$28,'Base CDI'!$J$4:$J$29,S672,"Cubic","Extrapolate=Linear","MultiX=Average","Skip=True","Sort=True")</f>
        <v>13.510304869150957</v>
      </c>
      <c r="U672" s="43">
        <f ca="1">_xll.BInterpol('Base CDI'!$H$4:$H$28,'Base CDI'!$I$4:$I$29,S672,"Cubic","Extrapolate=Linear","MultiX=Average","Skip=True","Sort=True")</f>
        <v>13.571772223561974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46566</v>
      </c>
      <c r="T673" s="43">
        <f ca="1">_xll.BInterpol('Base CDI'!$H$4:$H$28,'Base CDI'!$J$4:$J$29,S673,"Cubic","Extrapolate=Linear","MultiX=Average","Skip=True","Sort=True")</f>
        <v>13.508477417069003</v>
      </c>
      <c r="U673" s="43">
        <f ca="1">_xll.BInterpol('Base CDI'!$H$4:$H$28,'Base CDI'!$I$4:$I$29,S673,"Cubic","Extrapolate=Linear","MultiX=Average","Skip=True","Sort=True")</f>
        <v>13.570005073874336</v>
      </c>
    </row>
    <row r="674" spans="16:21" x14ac:dyDescent="0.25">
      <c r="P674" s="10">
        <v>35492</v>
      </c>
      <c r="Q674">
        <v>2.602128</v>
      </c>
      <c r="S674" s="42">
        <f t="shared" ca="1" si="15"/>
        <v>46567</v>
      </c>
      <c r="T674" s="43">
        <f ca="1">_xll.BInterpol('Base CDI'!$H$4:$H$28,'Base CDI'!$J$4:$J$29,S674,"Cubic","Extrapolate=Linear","MultiX=Average","Skip=True","Sort=True")</f>
        <v>13.506656471277115</v>
      </c>
      <c r="U674" s="43">
        <f ca="1">_xll.BInterpol('Base CDI'!$H$4:$H$28,'Base CDI'!$I$4:$I$29,S674,"Cubic","Extrapolate=Linear","MultiX=Average","Skip=True","Sort=True")</f>
        <v>13.56824431165311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46568</v>
      </c>
      <c r="T675" s="43">
        <f ca="1">_xll.BInterpol('Base CDI'!$H$4:$H$28,'Base CDI'!$J$4:$J$29,S675,"Cubic","Extrapolate=Linear","MultiX=Average","Skip=True","Sort=True")</f>
        <v>13.504842022079584</v>
      </c>
      <c r="U675" s="43">
        <f ca="1">_xll.BInterpol('Base CDI'!$H$4:$H$28,'Base CDI'!$I$4:$I$29,S675,"Cubic","Extrapolate=Linear","MultiX=Average","Skip=True","Sort=True")</f>
        <v>13.566489927388046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46569</v>
      </c>
      <c r="T676" s="43">
        <f ca="1">_xll.BInterpol('Base CDI'!$H$4:$H$28,'Base CDI'!$J$4:$J$29,S676,"Cubic","Extrapolate=Linear","MultiX=Average","Skip=True","Sort=True")</f>
        <v>13.503034059780711</v>
      </c>
      <c r="U676" s="43">
        <f ca="1">_xll.BInterpol('Base CDI'!$H$4:$H$28,'Base CDI'!$I$4:$I$29,S676,"Cubic","Extrapolate=Linear","MultiX=Average","Skip=True","Sort=True")</f>
        <v>13.564741911568893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46570</v>
      </c>
      <c r="T677" s="43">
        <f ca="1">_xll.BInterpol('Base CDI'!$H$4:$H$28,'Base CDI'!$J$4:$J$29,S677,"Cubic","Extrapolate=Linear","MultiX=Average","Skip=True","Sort=True")</f>
        <v>13.501232574684792</v>
      </c>
      <c r="U677" s="43">
        <f ca="1">_xll.BInterpol('Base CDI'!$H$4:$H$28,'Base CDI'!$I$4:$I$29,S677,"Cubic","Extrapolate=Linear","MultiX=Average","Skip=True","Sort=True")</f>
        <v>13.563000254685404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46571</v>
      </c>
      <c r="T678" s="43">
        <f ca="1">_xll.BInterpol('Base CDI'!$H$4:$H$28,'Base CDI'!$J$4:$J$29,S678,"Cubic","Extrapolate=Linear","MultiX=Average","Skip=True","Sort=True")</f>
        <v>13.499437557096122</v>
      </c>
      <c r="U678" s="43">
        <f ca="1">_xll.BInterpol('Base CDI'!$H$4:$H$28,'Base CDI'!$I$4:$I$29,S678,"Cubic","Extrapolate=Linear","MultiX=Average","Skip=True","Sort=True")</f>
        <v>13.561264947227329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46572</v>
      </c>
      <c r="T679" s="43">
        <f ca="1">_xll.BInterpol('Base CDI'!$H$4:$H$28,'Base CDI'!$J$4:$J$29,S679,"Cubic","Extrapolate=Linear","MultiX=Average","Skip=True","Sort=True")</f>
        <v>13.497648997318997</v>
      </c>
      <c r="U679" s="43">
        <f ca="1">_xll.BInterpol('Base CDI'!$H$4:$H$28,'Base CDI'!$I$4:$I$29,S679,"Cubic","Extrapolate=Linear","MultiX=Average","Skip=True","Sort=True")</f>
        <v>13.559535979684417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46573</v>
      </c>
      <c r="T680" s="43">
        <f ca="1">_xll.BInterpol('Base CDI'!$H$4:$H$28,'Base CDI'!$J$4:$J$29,S680,"Cubic","Extrapolate=Linear","MultiX=Average","Skip=True","Sort=True")</f>
        <v>13.495866885657716</v>
      </c>
      <c r="U680" s="43">
        <f ca="1">_xll.BInterpol('Base CDI'!$H$4:$H$28,'Base CDI'!$I$4:$I$29,S680,"Cubic","Extrapolate=Linear","MultiX=Average","Skip=True","Sort=True")</f>
        <v>13.557813342546421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46574</v>
      </c>
      <c r="T681" s="43">
        <f ca="1">_xll.BInterpol('Base CDI'!$H$4:$H$28,'Base CDI'!$J$4:$J$29,S681,"Cubic","Extrapolate=Linear","MultiX=Average","Skip=True","Sort=True")</f>
        <v>13.494091212416574</v>
      </c>
      <c r="U681" s="43">
        <f ca="1">_xll.BInterpol('Base CDI'!$H$4:$H$28,'Base CDI'!$I$4:$I$29,S681,"Cubic","Extrapolate=Linear","MultiX=Average","Skip=True","Sort=True")</f>
        <v>13.556097026303091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46575</v>
      </c>
      <c r="T682" s="43">
        <f ca="1">_xll.BInterpol('Base CDI'!$H$4:$H$28,'Base CDI'!$J$4:$J$29,S682,"Cubic","Extrapolate=Linear","MultiX=Average","Skip=True","Sort=True")</f>
        <v>13.492321967899866</v>
      </c>
      <c r="U682" s="43">
        <f ca="1">_xll.BInterpol('Base CDI'!$H$4:$H$28,'Base CDI'!$I$4:$I$29,S682,"Cubic","Extrapolate=Linear","MultiX=Average","Skip=True","Sort=True")</f>
        <v>13.554387021444176</v>
      </c>
    </row>
    <row r="683" spans="16:21" x14ac:dyDescent="0.25">
      <c r="P683" s="10">
        <v>35503</v>
      </c>
      <c r="Q683">
        <v>2.622198</v>
      </c>
      <c r="S683" s="42">
        <f t="shared" ca="1" si="15"/>
        <v>46576</v>
      </c>
      <c r="T683" s="43">
        <f ca="1">_xll.BInterpol('Base CDI'!$H$4:$H$28,'Base CDI'!$J$4:$J$29,S683,"Cubic","Extrapolate=Linear","MultiX=Average","Skip=True","Sort=True")</f>
        <v>13.490559142411891</v>
      </c>
      <c r="U683" s="43">
        <f ca="1">_xll.BInterpol('Base CDI'!$H$4:$H$28,'Base CDI'!$I$4:$I$29,S683,"Cubic","Extrapolate=Linear","MultiX=Average","Skip=True","Sort=True")</f>
        <v>13.55268331845943</v>
      </c>
    </row>
    <row r="684" spans="16:21" x14ac:dyDescent="0.25">
      <c r="P684" s="10">
        <v>35506</v>
      </c>
      <c r="Q684">
        <v>2.624444</v>
      </c>
      <c r="S684" s="42">
        <f t="shared" ca="1" si="15"/>
        <v>46577</v>
      </c>
      <c r="T684" s="43">
        <f ca="1">_xll.BInterpol('Base CDI'!$H$4:$H$28,'Base CDI'!$J$4:$J$29,S684,"Cubic","Extrapolate=Linear","MultiX=Average","Skip=True","Sort=True")</f>
        <v>13.488802726256944</v>
      </c>
      <c r="U684" s="43">
        <f ca="1">_xll.BInterpol('Base CDI'!$H$4:$H$28,'Base CDI'!$I$4:$I$29,S684,"Cubic","Extrapolate=Linear","MultiX=Average","Skip=True","Sort=True")</f>
        <v>13.550985907838601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46578</v>
      </c>
      <c r="T685" s="43">
        <f ca="1">_xll.BInterpol('Base CDI'!$H$4:$H$28,'Base CDI'!$J$4:$J$29,S685,"Cubic","Extrapolate=Linear","MultiX=Average","Skip=True","Sort=True")</f>
        <v>13.487052709739322</v>
      </c>
      <c r="U685" s="43">
        <f ca="1">_xll.BInterpol('Base CDI'!$H$4:$H$28,'Base CDI'!$I$4:$I$29,S685,"Cubic","Extrapolate=Linear","MultiX=Average","Skip=True","Sort=True")</f>
        <v>13.54929478007144</v>
      </c>
    </row>
    <row r="686" spans="16:21" x14ac:dyDescent="0.25">
      <c r="P686" s="10">
        <v>35508</v>
      </c>
      <c r="Q686">
        <v>2.628943</v>
      </c>
      <c r="S686" s="42">
        <f t="shared" ca="1" si="15"/>
        <v>46579</v>
      </c>
      <c r="T686" s="43">
        <f ca="1">_xll.BInterpol('Base CDI'!$H$4:$H$28,'Base CDI'!$J$4:$J$29,S686,"Cubic","Extrapolate=Linear","MultiX=Average","Skip=True","Sort=True")</f>
        <v>13.485309083163322</v>
      </c>
      <c r="U686" s="43">
        <f ca="1">_xll.BInterpol('Base CDI'!$H$4:$H$28,'Base CDI'!$I$4:$I$29,S686,"Cubic","Extrapolate=Linear","MultiX=Average","Skip=True","Sort=True")</f>
        <v>13.547609925647699</v>
      </c>
    </row>
    <row r="687" spans="16:21" x14ac:dyDescent="0.25">
      <c r="P687" s="10">
        <v>35509</v>
      </c>
      <c r="Q687">
        <v>2.631186</v>
      </c>
      <c r="S687" s="42">
        <f t="shared" ca="1" si="15"/>
        <v>46580</v>
      </c>
      <c r="T687" s="43">
        <f ca="1">_xll.BInterpol('Base CDI'!$H$4:$H$28,'Base CDI'!$J$4:$J$29,S687,"Cubic","Extrapolate=Linear","MultiX=Average","Skip=True","Sort=True")</f>
        <v>13.48357183683324</v>
      </c>
      <c r="U687" s="43">
        <f ca="1">_xll.BInterpol('Base CDI'!$H$4:$H$28,'Base CDI'!$I$4:$I$29,S687,"Cubic","Extrapolate=Linear","MultiX=Average","Skip=True","Sort=True")</f>
        <v>13.545931335057126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46581</v>
      </c>
      <c r="T688" s="43">
        <f ca="1">_xll.BInterpol('Base CDI'!$H$4:$H$28,'Base CDI'!$J$4:$J$29,S688,"Cubic","Extrapolate=Linear","MultiX=Average","Skip=True","Sort=True")</f>
        <v>13.481840961053372</v>
      </c>
      <c r="U688" s="43">
        <f ca="1">_xll.BInterpol('Base CDI'!$H$4:$H$28,'Base CDI'!$I$4:$I$29,S688,"Cubic","Extrapolate=Linear","MultiX=Average","Skip=True","Sort=True")</f>
        <v>13.544258998789475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46582</v>
      </c>
      <c r="T689" s="43">
        <f ca="1">_xll.BInterpol('Base CDI'!$H$4:$H$28,'Base CDI'!$J$4:$J$29,S689,"Cubic","Extrapolate=Linear","MultiX=Average","Skip=True","Sort=True")</f>
        <v>13.480116446128015</v>
      </c>
      <c r="U689" s="43">
        <f ca="1">_xll.BInterpol('Base CDI'!$H$4:$H$28,'Base CDI'!$I$4:$I$29,S689,"Cubic","Extrapolate=Linear","MultiX=Average","Skip=True","Sort=True")</f>
        <v>13.542592907334496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46583</v>
      </c>
      <c r="T690" s="43">
        <f ca="1">_xll.BInterpol('Base CDI'!$H$4:$H$28,'Base CDI'!$J$4:$J$29,S690,"Cubic","Extrapolate=Linear","MultiX=Average","Skip=True","Sort=True")</f>
        <v>13.478398282361466</v>
      </c>
      <c r="U690" s="43">
        <f ca="1">_xll.BInterpol('Base CDI'!$H$4:$H$28,'Base CDI'!$I$4:$I$29,S690,"Cubic","Extrapolate=Linear","MultiX=Average","Skip=True","Sort=True")</f>
        <v>13.540933051181938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46584</v>
      </c>
      <c r="T691" s="43">
        <f ca="1">_xll.BInterpol('Base CDI'!$H$4:$H$28,'Base CDI'!$J$4:$J$29,S691,"Cubic","Extrapolate=Linear","MultiX=Average","Skip=True","Sort=True")</f>
        <v>13.476686460058021</v>
      </c>
      <c r="U691" s="43">
        <f ca="1">_xll.BInterpol('Base CDI'!$H$4:$H$28,'Base CDI'!$I$4:$I$29,S691,"Cubic","Extrapolate=Linear","MultiX=Average","Skip=True","Sort=True")</f>
        <v>13.539279420821552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46585</v>
      </c>
      <c r="T692" s="43">
        <f ca="1">_xll.BInterpol('Base CDI'!$H$4:$H$28,'Base CDI'!$J$4:$J$29,S692,"Cubic","Extrapolate=Linear","MultiX=Average","Skip=True","Sort=True")</f>
        <v>13.474980969521976</v>
      </c>
      <c r="U692" s="43">
        <f ca="1">_xll.BInterpol('Base CDI'!$H$4:$H$28,'Base CDI'!$I$4:$I$29,S692,"Cubic","Extrapolate=Linear","MultiX=Average","Skip=True","Sort=True")</f>
        <v>13.53763200674309</v>
      </c>
    </row>
    <row r="693" spans="16:21" x14ac:dyDescent="0.25">
      <c r="P693" s="10">
        <v>35521</v>
      </c>
      <c r="Q693">
        <v>2.644431</v>
      </c>
      <c r="S693" s="42">
        <f t="shared" ca="1" si="15"/>
        <v>46586</v>
      </c>
      <c r="T693" s="43">
        <f ca="1">_xll.BInterpol('Base CDI'!$H$4:$H$28,'Base CDI'!$J$4:$J$29,S693,"Cubic","Extrapolate=Linear","MultiX=Average","Skip=True","Sort=True")</f>
        <v>13.473281801057627</v>
      </c>
      <c r="U693" s="43">
        <f ca="1">_xll.BInterpol('Base CDI'!$H$4:$H$28,'Base CDI'!$I$4:$I$29,S693,"Cubic","Extrapolate=Linear","MultiX=Average","Skip=True","Sort=True")</f>
        <v>13.535990799436302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46587</v>
      </c>
      <c r="T694" s="43">
        <f ca="1">_xll.BInterpol('Base CDI'!$H$4:$H$28,'Base CDI'!$J$4:$J$29,S694,"Cubic","Extrapolate=Linear","MultiX=Average","Skip=True","Sort=True")</f>
        <v>13.471588944969273</v>
      </c>
      <c r="U694" s="43">
        <f ca="1">_xll.BInterpol('Base CDI'!$H$4:$H$28,'Base CDI'!$I$4:$I$29,S694,"Cubic","Extrapolate=Linear","MultiX=Average","Skip=True","Sort=True")</f>
        <v>13.53435578939094</v>
      </c>
    </row>
    <row r="695" spans="16:21" x14ac:dyDescent="0.25">
      <c r="P695" s="10">
        <v>35523</v>
      </c>
      <c r="Q695">
        <v>2.648434</v>
      </c>
      <c r="S695" s="42">
        <f t="shared" ca="1" si="15"/>
        <v>46588</v>
      </c>
      <c r="T695" s="43">
        <f ca="1">_xll.BInterpol('Base CDI'!$H$4:$H$28,'Base CDI'!$J$4:$J$29,S695,"Cubic","Extrapolate=Linear","MultiX=Average","Skip=True","Sort=True")</f>
        <v>13.469902391561208</v>
      </c>
      <c r="U695" s="43">
        <f ca="1">_xll.BInterpol('Base CDI'!$H$4:$H$28,'Base CDI'!$I$4:$I$29,S695,"Cubic","Extrapolate=Linear","MultiX=Average","Skip=True","Sort=True")</f>
        <v>13.532726967096751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46589</v>
      </c>
      <c r="T696" s="43">
        <f ca="1">_xll.BInterpol('Base CDI'!$H$4:$H$28,'Base CDI'!$J$4:$J$29,S696,"Cubic","Extrapolate=Linear","MultiX=Average","Skip=True","Sort=True")</f>
        <v>13.468222131137731</v>
      </c>
      <c r="U696" s="43">
        <f ca="1">_xll.BInterpol('Base CDI'!$H$4:$H$28,'Base CDI'!$I$4:$I$29,S696,"Cubic","Extrapolate=Linear","MultiX=Average","Skip=True","Sort=True")</f>
        <v>13.53110432304349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46590</v>
      </c>
      <c r="T697" s="43">
        <f ca="1">_xll.BInterpol('Base CDI'!$H$4:$H$28,'Base CDI'!$J$4:$J$29,S697,"Cubic","Extrapolate=Linear","MultiX=Average","Skip=True","Sort=True")</f>
        <v>13.466548154003135</v>
      </c>
      <c r="U697" s="43">
        <f ca="1">_xll.BInterpol('Base CDI'!$H$4:$H$28,'Base CDI'!$I$4:$I$29,S697,"Cubic","Extrapolate=Linear","MultiX=Average","Skip=True","Sort=True")</f>
        <v>13.529487847720905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46591</v>
      </c>
      <c r="T698" s="43">
        <f ca="1">_xll.BInterpol('Base CDI'!$H$4:$H$28,'Base CDI'!$J$4:$J$29,S698,"Cubic","Extrapolate=Linear","MultiX=Average","Skip=True","Sort=True")</f>
        <v>13.464880450461719</v>
      </c>
      <c r="U698" s="43">
        <f ca="1">_xll.BInterpol('Base CDI'!$H$4:$H$28,'Base CDI'!$I$4:$I$29,S698,"Cubic","Extrapolate=Linear","MultiX=Average","Skip=True","Sort=True")</f>
        <v>13.527877531618746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46592</v>
      </c>
      <c r="T699" s="43">
        <f ca="1">_xll.BInterpol('Base CDI'!$H$4:$H$28,'Base CDI'!$J$4:$J$29,S699,"Cubic","Extrapolate=Linear","MultiX=Average","Skip=True","Sort=True")</f>
        <v>13.463219010817779</v>
      </c>
      <c r="U699" s="43">
        <f ca="1">_xll.BInterpol('Base CDI'!$H$4:$H$28,'Base CDI'!$I$4:$I$29,S699,"Cubic","Extrapolate=Linear","MultiX=Average","Skip=True","Sort=True")</f>
        <v>13.526273365226768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46593</v>
      </c>
      <c r="T700" s="43">
        <f ca="1">_xll.BInterpol('Base CDI'!$H$4:$H$28,'Base CDI'!$J$4:$J$29,S700,"Cubic","Extrapolate=Linear","MultiX=Average","Skip=True","Sort=True")</f>
        <v>13.461563825375611</v>
      </c>
      <c r="U700" s="43">
        <f ca="1">_xll.BInterpol('Base CDI'!$H$4:$H$28,'Base CDI'!$I$4:$I$29,S700,"Cubic","Extrapolate=Linear","MultiX=Average","Skip=True","Sort=True")</f>
        <v>13.524675339034715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46594</v>
      </c>
      <c r="T701" s="43">
        <f ca="1">_xll.BInterpol('Base CDI'!$H$4:$H$28,'Base CDI'!$J$4:$J$29,S701,"Cubic","Extrapolate=Linear","MultiX=Average","Skip=True","Sort=True")</f>
        <v>13.459914884439513</v>
      </c>
      <c r="U701" s="43">
        <f ca="1">_xll.BInterpol('Base CDI'!$H$4:$H$28,'Base CDI'!$I$4:$I$29,S701,"Cubic","Extrapolate=Linear","MultiX=Average","Skip=True","Sort=True")</f>
        <v>13.523083443532345</v>
      </c>
    </row>
    <row r="702" spans="16:21" x14ac:dyDescent="0.25">
      <c r="P702" s="10">
        <v>35534</v>
      </c>
      <c r="Q702">
        <v>2.663097</v>
      </c>
      <c r="S702" s="42">
        <f t="shared" ca="1" si="15"/>
        <v>46595</v>
      </c>
      <c r="T702" s="43">
        <f ca="1">_xll.BInterpol('Base CDI'!$H$4:$H$28,'Base CDI'!$J$4:$J$29,S702,"Cubic","Extrapolate=Linear","MultiX=Average","Skip=True","Sort=True")</f>
        <v>13.458272178313779</v>
      </c>
      <c r="U702" s="43">
        <f ca="1">_xll.BInterpol('Base CDI'!$H$4:$H$28,'Base CDI'!$I$4:$I$29,S702,"Cubic","Extrapolate=Linear","MultiX=Average","Skip=True","Sort=True")</f>
        <v>13.521497669209404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46596</v>
      </c>
      <c r="T703" s="43">
        <f ca="1">_xll.BInterpol('Base CDI'!$H$4:$H$28,'Base CDI'!$J$4:$J$29,S703,"Cubic","Extrapolate=Linear","MultiX=Average","Skip=True","Sort=True")</f>
        <v>13.456635697302708</v>
      </c>
      <c r="U703" s="43">
        <f ca="1">_xll.BInterpol('Base CDI'!$H$4:$H$28,'Base CDI'!$I$4:$I$29,S703,"Cubic","Extrapolate=Linear","MultiX=Average","Skip=True","Sort=True")</f>
        <v>13.519918006555644</v>
      </c>
    </row>
    <row r="704" spans="16:21" x14ac:dyDescent="0.25">
      <c r="P704" s="10">
        <v>35536</v>
      </c>
      <c r="Q704">
        <v>2.667395</v>
      </c>
      <c r="S704" s="42">
        <f t="shared" ca="1" si="15"/>
        <v>46597</v>
      </c>
      <c r="T704" s="43">
        <f ca="1">_xll.BInterpol('Base CDI'!$H$4:$H$28,'Base CDI'!$J$4:$J$29,S704,"Cubic","Extrapolate=Linear","MultiX=Average","Skip=True","Sort=True")</f>
        <v>13.455005431710594</v>
      </c>
      <c r="U704" s="43">
        <f ca="1">_xll.BInterpol('Base CDI'!$H$4:$H$28,'Base CDI'!$I$4:$I$29,S704,"Cubic","Extrapolate=Linear","MultiX=Average","Skip=True","Sort=True")</f>
        <v>13.518344446060816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46598</v>
      </c>
      <c r="T705" s="43">
        <f ca="1">_xll.BInterpol('Base CDI'!$H$4:$H$28,'Base CDI'!$J$4:$J$29,S705,"Cubic","Extrapolate=Linear","MultiX=Average","Skip=True","Sort=True")</f>
        <v>13.453381371841736</v>
      </c>
      <c r="U705" s="43">
        <f ca="1">_xll.BInterpol('Base CDI'!$H$4:$H$28,'Base CDI'!$I$4:$I$29,S705,"Cubic","Extrapolate=Linear","MultiX=Average","Skip=True","Sort=True")</f>
        <v>13.516776978214669</v>
      </c>
    </row>
    <row r="706" spans="16:21" x14ac:dyDescent="0.25">
      <c r="P706" s="10">
        <v>35538</v>
      </c>
      <c r="Q706">
        <v>2.671745</v>
      </c>
      <c r="S706" s="42">
        <f t="shared" ca="1" si="15"/>
        <v>46599</v>
      </c>
      <c r="T706" s="43">
        <f ca="1">_xll.BInterpol('Base CDI'!$H$4:$H$28,'Base CDI'!$J$4:$J$29,S706,"Cubic","Extrapolate=Linear","MultiX=Average","Skip=True","Sort=True")</f>
        <v>13.451763508000429</v>
      </c>
      <c r="U706" s="43">
        <f ca="1">_xll.BInterpol('Base CDI'!$H$4:$H$28,'Base CDI'!$I$4:$I$29,S706,"Cubic","Extrapolate=Linear","MultiX=Average","Skip=True","Sort=True")</f>
        <v>13.515215593506955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46600</v>
      </c>
      <c r="T707" s="43">
        <f ca="1">_xll.BInterpol('Base CDI'!$H$4:$H$28,'Base CDI'!$J$4:$J$29,S707,"Cubic","Extrapolate=Linear","MultiX=Average","Skip=True","Sort=True")</f>
        <v>13.45015183049097</v>
      </c>
      <c r="U707" s="43">
        <f ca="1">_xll.BInterpol('Base CDI'!$H$4:$H$28,'Base CDI'!$I$4:$I$29,S707,"Cubic","Extrapolate=Linear","MultiX=Average","Skip=True","Sort=True")</f>
        <v>13.513660282427427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46601</v>
      </c>
      <c r="T708" s="43">
        <f ca="1">_xll.BInterpol('Base CDI'!$H$4:$H$28,'Base CDI'!$J$4:$J$29,S708,"Cubic","Extrapolate=Linear","MultiX=Average","Skip=True","Sort=True")</f>
        <v>13.448546329617656</v>
      </c>
      <c r="U708" s="43">
        <f ca="1">_xll.BInterpol('Base CDI'!$H$4:$H$28,'Base CDI'!$I$4:$I$29,S708,"Cubic","Extrapolate=Linear","MultiX=Average","Skip=True","Sort=True")</f>
        <v>13.51211103546583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46602</v>
      </c>
      <c r="T709" s="43">
        <f ca="1">_xll.BInterpol('Base CDI'!$H$4:$H$28,'Base CDI'!$J$4:$J$29,S709,"Cubic","Extrapolate=Linear","MultiX=Average","Skip=True","Sort=True")</f>
        <v>13.446946995684781</v>
      </c>
      <c r="U709" s="43">
        <f ca="1">_xll.BInterpol('Base CDI'!$H$4:$H$28,'Base CDI'!$I$4:$I$29,S709,"Cubic","Extrapolate=Linear","MultiX=Average","Skip=True","Sort=True")</f>
        <v>13.51056784311192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46603</v>
      </c>
      <c r="T710" s="43">
        <f ca="1">_xll.BInterpol('Base CDI'!$H$4:$H$28,'Base CDI'!$J$4:$J$29,S710,"Cubic","Extrapolate=Linear","MultiX=Average","Skip=True","Sort=True")</f>
        <v>13.445353818996646</v>
      </c>
      <c r="U710" s="43">
        <f ca="1">_xll.BInterpol('Base CDI'!$H$4:$H$28,'Base CDI'!$I$4:$I$29,S710,"Cubic","Extrapolate=Linear","MultiX=Average","Skip=True","Sort=True")</f>
        <v>13.509030695855445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46604</v>
      </c>
      <c r="T711" s="43">
        <f ca="1">_xll.BInterpol('Base CDI'!$H$4:$H$28,'Base CDI'!$J$4:$J$29,S711,"Cubic","Extrapolate=Linear","MultiX=Average","Skip=True","Sort=True")</f>
        <v>13.443766789857543</v>
      </c>
      <c r="U711" s="43">
        <f ca="1">_xll.BInterpol('Base CDI'!$H$4:$H$28,'Base CDI'!$I$4:$I$29,S711,"Cubic","Extrapolate=Linear","MultiX=Average","Skip=True","Sort=True")</f>
        <v>13.507499584186158</v>
      </c>
    </row>
    <row r="712" spans="16:21" x14ac:dyDescent="0.25">
      <c r="P712" s="10">
        <v>35549</v>
      </c>
      <c r="Q712">
        <v>2.68405</v>
      </c>
      <c r="S712" s="42">
        <f t="shared" ca="1" si="15"/>
        <v>46605</v>
      </c>
      <c r="T712" s="43">
        <f ca="1">_xll.BInterpol('Base CDI'!$H$4:$H$28,'Base CDI'!$J$4:$J$29,S712,"Cubic","Extrapolate=Linear","MultiX=Average","Skip=True","Sort=True")</f>
        <v>13.44218589857177</v>
      </c>
      <c r="U712" s="43">
        <f ca="1">_xll.BInterpol('Base CDI'!$H$4:$H$28,'Base CDI'!$I$4:$I$29,S712,"Cubic","Extrapolate=Linear","MultiX=Average","Skip=True","Sort=True")</f>
        <v>13.505974498593806</v>
      </c>
    </row>
    <row r="713" spans="16:21" x14ac:dyDescent="0.25">
      <c r="P713" s="10">
        <v>35550</v>
      </c>
      <c r="Q713">
        <v>2.686099</v>
      </c>
      <c r="S713" s="42">
        <f t="shared" ca="1" si="15"/>
        <v>46606</v>
      </c>
      <c r="T713" s="43">
        <f ca="1">_xll.BInterpol('Base CDI'!$H$4:$H$28,'Base CDI'!$J$4:$J$29,S713,"Cubic","Extrapolate=Linear","MultiX=Average","Skip=True","Sort=True")</f>
        <v>13.440611135443625</v>
      </c>
      <c r="U713" s="43">
        <f ca="1">_xll.BInterpol('Base CDI'!$H$4:$H$28,'Base CDI'!$I$4:$I$29,S713,"Cubic","Extrapolate=Linear","MultiX=Average","Skip=True","Sort=True")</f>
        <v>13.504455429568145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46607</v>
      </c>
      <c r="T714" s="43">
        <f ca="1">_xll.BInterpol('Base CDI'!$H$4:$H$28,'Base CDI'!$J$4:$J$29,S714,"Cubic","Extrapolate=Linear","MultiX=Average","Skip=True","Sort=True")</f>
        <v>13.439042490777403</v>
      </c>
      <c r="U714" s="43">
        <f ca="1">_xll.BInterpol('Base CDI'!$H$4:$H$28,'Base CDI'!$I$4:$I$29,S714,"Cubic","Extrapolate=Linear","MultiX=Average","Skip=True","Sort=True")</f>
        <v>13.502942367598919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46608</v>
      </c>
      <c r="T715" s="43">
        <f ca="1">_xll.BInterpol('Base CDI'!$H$4:$H$28,'Base CDI'!$J$4:$J$29,S715,"Cubic","Extrapolate=Linear","MultiX=Average","Skip=True","Sort=True")</f>
        <v>13.4374799548774</v>
      </c>
      <c r="U715" s="43">
        <f ca="1">_xll.BInterpol('Base CDI'!$H$4:$H$28,'Base CDI'!$I$4:$I$29,S715,"Cubic","Extrapolate=Linear","MultiX=Average","Skip=True","Sort=True")</f>
        <v>13.501435303175883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46609</v>
      </c>
      <c r="T716" s="43">
        <f ca="1">_xll.BInterpol('Base CDI'!$H$4:$H$28,'Base CDI'!$J$4:$J$29,S716,"Cubic","Extrapolate=Linear","MultiX=Average","Skip=True","Sort=True")</f>
        <v>13.435923518047915</v>
      </c>
      <c r="U716" s="43">
        <f ca="1">_xll.BInterpol('Base CDI'!$H$4:$H$28,'Base CDI'!$I$4:$I$29,S716,"Cubic","Extrapolate=Linear","MultiX=Average","Skip=True","Sort=True")</f>
        <v>13.499934226788788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46610</v>
      </c>
      <c r="T717" s="43">
        <f ca="1">_xll.BInterpol('Base CDI'!$H$4:$H$28,'Base CDI'!$J$4:$J$29,S717,"Cubic","Extrapolate=Linear","MultiX=Average","Skip=True","Sort=True")</f>
        <v>13.43437317059324</v>
      </c>
      <c r="U717" s="43">
        <f ca="1">_xll.BInterpol('Base CDI'!$H$4:$H$28,'Base CDI'!$I$4:$I$29,S717,"Cubic","Extrapolate=Linear","MultiX=Average","Skip=True","Sort=True")</f>
        <v>13.498439128927384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46611</v>
      </c>
      <c r="T718" s="43">
        <f ca="1">_xll.BInterpol('Base CDI'!$H$4:$H$28,'Base CDI'!$J$4:$J$29,S718,"Cubic","Extrapolate=Linear","MultiX=Average","Skip=True","Sort=True")</f>
        <v>13.432828902817675</v>
      </c>
      <c r="U718" s="43">
        <f ca="1">_xll.BInterpol('Base CDI'!$H$4:$H$28,'Base CDI'!$I$4:$I$29,S718,"Cubic","Extrapolate=Linear","MultiX=Average","Skip=True","Sort=True")</f>
        <v>13.496950000081419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46612</v>
      </c>
      <c r="T719" s="43">
        <f ca="1">_xll.BInterpol('Base CDI'!$H$4:$H$28,'Base CDI'!$J$4:$J$29,S719,"Cubic","Extrapolate=Linear","MultiX=Average","Skip=True","Sort=True")</f>
        <v>13.431290705025518</v>
      </c>
      <c r="U719" s="43">
        <f ca="1">_xll.BInterpol('Base CDI'!$H$4:$H$28,'Base CDI'!$I$4:$I$29,S719,"Cubic","Extrapolate=Linear","MultiX=Average","Skip=True","Sort=True")</f>
        <v>13.495466830740648</v>
      </c>
    </row>
    <row r="720" spans="16:21" x14ac:dyDescent="0.25">
      <c r="P720" s="10">
        <v>35562</v>
      </c>
      <c r="Q720">
        <v>2.700952</v>
      </c>
      <c r="S720" s="42">
        <f t="shared" ca="1" si="16"/>
        <v>46613</v>
      </c>
      <c r="T720" s="43">
        <f ca="1">_xll.BInterpol('Base CDI'!$H$4:$H$28,'Base CDI'!$J$4:$J$29,S720,"Cubic","Extrapolate=Linear","MultiX=Average","Skip=True","Sort=True")</f>
        <v>13.429758567521063</v>
      </c>
      <c r="U720" s="43">
        <f ca="1">_xll.BInterpol('Base CDI'!$H$4:$H$28,'Base CDI'!$I$4:$I$29,S720,"Cubic","Extrapolate=Linear","MultiX=Average","Skip=True","Sort=True")</f>
        <v>13.493989611394818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46614</v>
      </c>
      <c r="T721" s="43">
        <f ca="1">_xll.BInterpol('Base CDI'!$H$4:$H$28,'Base CDI'!$J$4:$J$29,S721,"Cubic","Extrapolate=Linear","MultiX=Average","Skip=True","Sort=True")</f>
        <v>13.428232480608605</v>
      </c>
      <c r="U721" s="43">
        <f ca="1">_xll.BInterpol('Base CDI'!$H$4:$H$28,'Base CDI'!$I$4:$I$29,S721,"Cubic","Extrapolate=Linear","MultiX=Average","Skip=True","Sort=True")</f>
        <v>13.492518332533683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46615</v>
      </c>
      <c r="T722" s="43">
        <f ca="1">_xll.BInterpol('Base CDI'!$H$4:$H$28,'Base CDI'!$J$4:$J$29,S722,"Cubic","Extrapolate=Linear","MultiX=Average","Skip=True","Sort=True")</f>
        <v>13.426712434592442</v>
      </c>
      <c r="U722" s="43">
        <f ca="1">_xll.BInterpol('Base CDI'!$H$4:$H$28,'Base CDI'!$I$4:$I$29,S722,"Cubic","Extrapolate=Linear","MultiX=Average","Skip=True","Sort=True")</f>
        <v>13.491052984646991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46616</v>
      </c>
      <c r="T723" s="43">
        <f ca="1">_xll.BInterpol('Base CDI'!$H$4:$H$28,'Base CDI'!$J$4:$J$29,S723,"Cubic","Extrapolate=Linear","MultiX=Average","Skip=True","Sort=True")</f>
        <v>13.425198419776873</v>
      </c>
      <c r="U723" s="43">
        <f ca="1">_xll.BInterpol('Base CDI'!$H$4:$H$28,'Base CDI'!$I$4:$I$29,S723,"Cubic","Extrapolate=Linear","MultiX=Average","Skip=True","Sort=True")</f>
        <v>13.489593558224493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46617</v>
      </c>
      <c r="T724" s="43">
        <f ca="1">_xll.BInterpol('Base CDI'!$H$4:$H$28,'Base CDI'!$J$4:$J$29,S724,"Cubic","Extrapolate=Linear","MultiX=Average","Skip=True","Sort=True")</f>
        <v>13.423690426466191</v>
      </c>
      <c r="U724" s="43">
        <f ca="1">_xll.BInterpol('Base CDI'!$H$4:$H$28,'Base CDI'!$I$4:$I$29,S724,"Cubic","Extrapolate=Linear","MultiX=Average","Skip=True","Sort=True")</f>
        <v>13.488140043755942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46618</v>
      </c>
      <c r="T725" s="43">
        <f ca="1">_xll.BInterpol('Base CDI'!$H$4:$H$28,'Base CDI'!$J$4:$J$29,S725,"Cubic","Extrapolate=Linear","MultiX=Average","Skip=True","Sort=True")</f>
        <v>13.422188444964693</v>
      </c>
      <c r="U725" s="43">
        <f ca="1">_xll.BInterpol('Base CDI'!$H$4:$H$28,'Base CDI'!$I$4:$I$29,S725,"Cubic","Extrapolate=Linear","MultiX=Average","Skip=True","Sort=True")</f>
        <v>13.486692431731086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46619</v>
      </c>
      <c r="T726" s="43">
        <f ca="1">_xll.BInterpol('Base CDI'!$H$4:$H$28,'Base CDI'!$J$4:$J$29,S726,"Cubic","Extrapolate=Linear","MultiX=Average","Skip=True","Sort=True")</f>
        <v>13.420692465576677</v>
      </c>
      <c r="U726" s="43">
        <f ca="1">_xll.BInterpol('Base CDI'!$H$4:$H$28,'Base CDI'!$I$4:$I$29,S726,"Cubic","Extrapolate=Linear","MultiX=Average","Skip=True","Sort=True")</f>
        <v>13.485250712639678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46620</v>
      </c>
      <c r="T727" s="43">
        <f ca="1">_xll.BInterpol('Base CDI'!$H$4:$H$28,'Base CDI'!$J$4:$J$29,S727,"Cubic","Extrapolate=Linear","MultiX=Average","Skip=True","Sort=True")</f>
        <v>13.419202478606438</v>
      </c>
      <c r="U727" s="43">
        <f ca="1">_xll.BInterpol('Base CDI'!$H$4:$H$28,'Base CDI'!$I$4:$I$29,S727,"Cubic","Extrapolate=Linear","MultiX=Average","Skip=True","Sort=True")</f>
        <v>13.483814876971465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46621</v>
      </c>
      <c r="T728" s="43">
        <f ca="1">_xll.BInterpol('Base CDI'!$H$4:$H$28,'Base CDI'!$J$4:$J$29,S728,"Cubic","Extrapolate=Linear","MultiX=Average","Skip=True","Sort=True")</f>
        <v>13.417718474358274</v>
      </c>
      <c r="U728" s="43">
        <f ca="1">_xll.BInterpol('Base CDI'!$H$4:$H$28,'Base CDI'!$I$4:$I$29,S728,"Cubic","Extrapolate=Linear","MultiX=Average","Skip=True","Sort=True")</f>
        <v>13.482384915216203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46622</v>
      </c>
      <c r="T729" s="43">
        <f ca="1">_xll.BInterpol('Base CDI'!$H$4:$H$28,'Base CDI'!$J$4:$J$29,S729,"Cubic","Extrapolate=Linear","MultiX=Average","Skip=True","Sort=True")</f>
        <v>13.416240443136481</v>
      </c>
      <c r="U729" s="43">
        <f ca="1">_xll.BInterpol('Base CDI'!$H$4:$H$28,'Base CDI'!$I$4:$I$29,S729,"Cubic","Extrapolate=Linear","MultiX=Average","Skip=True","Sort=True")</f>
        <v>13.480960817863638</v>
      </c>
    </row>
    <row r="730" spans="16:21" x14ac:dyDescent="0.25">
      <c r="P730" s="10">
        <v>35576</v>
      </c>
      <c r="Q730">
        <v>2.722356</v>
      </c>
      <c r="S730" s="42">
        <f t="shared" ca="1" si="16"/>
        <v>46623</v>
      </c>
      <c r="T730" s="43">
        <f ca="1">_xll.BInterpol('Base CDI'!$H$4:$H$28,'Base CDI'!$J$4:$J$29,S730,"Cubic","Extrapolate=Linear","MultiX=Average","Skip=True","Sort=True")</f>
        <v>13.414768375245355</v>
      </c>
      <c r="U730" s="43">
        <f ca="1">_xll.BInterpol('Base CDI'!$H$4:$H$28,'Base CDI'!$I$4:$I$29,S730,"Cubic","Extrapolate=Linear","MultiX=Average","Skip=True","Sort=True")</f>
        <v>13.479542575403523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46624</v>
      </c>
      <c r="T731" s="43">
        <f ca="1">_xll.BInterpol('Base CDI'!$H$4:$H$28,'Base CDI'!$J$4:$J$29,S731,"Cubic","Extrapolate=Linear","MultiX=Average","Skip=True","Sort=True")</f>
        <v>13.413302260989193</v>
      </c>
      <c r="U731" s="43">
        <f ca="1">_xll.BInterpol('Base CDI'!$H$4:$H$28,'Base CDI'!$I$4:$I$29,S731,"Cubic","Extrapolate=Linear","MultiX=Average","Skip=True","Sort=True")</f>
        <v>13.478130178325609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46625</v>
      </c>
      <c r="T732" s="43">
        <f ca="1">_xll.BInterpol('Base CDI'!$H$4:$H$28,'Base CDI'!$J$4:$J$29,S732,"Cubic","Extrapolate=Linear","MultiX=Average","Skip=True","Sort=True")</f>
        <v>13.411842090672291</v>
      </c>
      <c r="U732" s="43">
        <f ca="1">_xll.BInterpol('Base CDI'!$H$4:$H$28,'Base CDI'!$I$4:$I$29,S732,"Cubic","Extrapolate=Linear","MultiX=Average","Skip=True","Sort=True")</f>
        <v>13.476723617119644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46626</v>
      </c>
      <c r="T733" s="43">
        <f ca="1">_xll.BInterpol('Base CDI'!$H$4:$H$28,'Base CDI'!$J$4:$J$29,S733,"Cubic","Extrapolate=Linear","MultiX=Average","Skip=True","Sort=True")</f>
        <v>13.410387854598945</v>
      </c>
      <c r="U733" s="43">
        <f ca="1">_xll.BInterpol('Base CDI'!$H$4:$H$28,'Base CDI'!$I$4:$I$29,S733,"Cubic","Extrapolate=Linear","MultiX=Average","Skip=True","Sort=True")</f>
        <v>13.475322882275382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46627</v>
      </c>
      <c r="T734" s="43">
        <f ca="1">_xll.BInterpol('Base CDI'!$H$4:$H$28,'Base CDI'!$J$4:$J$29,S734,"Cubic","Extrapolate=Linear","MultiX=Average","Skip=True","Sort=True")</f>
        <v>13.408939543073453</v>
      </c>
      <c r="U734" s="43">
        <f ca="1">_xll.BInterpol('Base CDI'!$H$4:$H$28,'Base CDI'!$I$4:$I$29,S734,"Cubic","Extrapolate=Linear","MultiX=Average","Skip=True","Sort=True")</f>
        <v>13.473927964282572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46628</v>
      </c>
      <c r="T735" s="43">
        <f ca="1">_xll.BInterpol('Base CDI'!$H$4:$H$28,'Base CDI'!$J$4:$J$29,S735,"Cubic","Extrapolate=Linear","MultiX=Average","Skip=True","Sort=True")</f>
        <v>13.407497146400111</v>
      </c>
      <c r="U735" s="43">
        <f ca="1">_xll.BInterpol('Base CDI'!$H$4:$H$28,'Base CDI'!$I$4:$I$29,S735,"Cubic","Extrapolate=Linear","MultiX=Average","Skip=True","Sort=True")</f>
        <v>13.472538853630965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46629</v>
      </c>
      <c r="T736" s="43">
        <f ca="1">_xll.BInterpol('Base CDI'!$H$4:$H$28,'Base CDI'!$J$4:$J$29,S736,"Cubic","Extrapolate=Linear","MultiX=Average","Skip=True","Sort=True")</f>
        <v>13.406060654883213</v>
      </c>
      <c r="U736" s="43">
        <f ca="1">_xll.BInterpol('Base CDI'!$H$4:$H$28,'Base CDI'!$I$4:$I$29,S736,"Cubic","Extrapolate=Linear","MultiX=Average","Skip=True","Sort=True")</f>
        <v>13.471155540810312</v>
      </c>
    </row>
    <row r="737" spans="16:21" x14ac:dyDescent="0.25">
      <c r="P737" s="10">
        <v>35586</v>
      </c>
      <c r="Q737">
        <v>2.736799</v>
      </c>
      <c r="S737" s="42">
        <f t="shared" ca="1" si="16"/>
        <v>46630</v>
      </c>
      <c r="T737" s="43">
        <f ca="1">_xll.BInterpol('Base CDI'!$H$4:$H$28,'Base CDI'!$J$4:$J$29,S737,"Cubic","Extrapolate=Linear","MultiX=Average","Skip=True","Sort=True")</f>
        <v>13.40463005882706</v>
      </c>
      <c r="U737" s="43">
        <f ca="1">_xll.BInterpol('Base CDI'!$H$4:$H$28,'Base CDI'!$I$4:$I$29,S737,"Cubic","Extrapolate=Linear","MultiX=Average","Skip=True","Sort=True")</f>
        <v>13.469778016310364</v>
      </c>
    </row>
    <row r="738" spans="16:21" x14ac:dyDescent="0.25">
      <c r="P738" s="10">
        <v>35587</v>
      </c>
      <c r="Q738">
        <v>2.738861</v>
      </c>
      <c r="S738" s="42">
        <f t="shared" ca="1" si="16"/>
        <v>46631</v>
      </c>
      <c r="T738" s="43">
        <f ca="1">_xll.BInterpol('Base CDI'!$H$4:$H$28,'Base CDI'!$J$4:$J$29,S738,"Cubic","Extrapolate=Linear","MultiX=Average","Skip=True","Sort=True")</f>
        <v>13.403205348535945</v>
      </c>
      <c r="U738" s="43">
        <f ca="1">_xll.BInterpol('Base CDI'!$H$4:$H$28,'Base CDI'!$I$4:$I$29,S738,"Cubic","Extrapolate=Linear","MultiX=Average","Skip=True","Sort=True")</f>
        <v>13.46840627062087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46632</v>
      </c>
      <c r="T739" s="43">
        <f ca="1">_xll.BInterpol('Base CDI'!$H$4:$H$28,'Base CDI'!$J$4:$J$29,S739,"Cubic","Extrapolate=Linear","MultiX=Average","Skip=True","Sort=True")</f>
        <v>13.401786514314166</v>
      </c>
      <c r="U739" s="43">
        <f ca="1">_xll.BInterpol('Base CDI'!$H$4:$H$28,'Base CDI'!$I$4:$I$29,S739,"Cubic","Extrapolate=Linear","MultiX=Average","Skip=True","Sort=True")</f>
        <v>13.467040294231582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46633</v>
      </c>
      <c r="T740" s="43">
        <f ca="1">_xll.BInterpol('Base CDI'!$H$4:$H$28,'Base CDI'!$J$4:$J$29,S740,"Cubic","Extrapolate=Linear","MultiX=Average","Skip=True","Sort=True")</f>
        <v>13.400373546466019</v>
      </c>
      <c r="U740" s="43">
        <f ca="1">_xll.BInterpol('Base CDI'!$H$4:$H$28,'Base CDI'!$I$4:$I$29,S740,"Cubic","Extrapolate=Linear","MultiX=Average","Skip=True","Sort=True")</f>
        <v>13.46568007763225</v>
      </c>
    </row>
    <row r="741" spans="16:21" x14ac:dyDescent="0.25">
      <c r="P741" s="10">
        <v>35592</v>
      </c>
      <c r="Q741">
        <v>2.74512</v>
      </c>
      <c r="S741" s="42">
        <f t="shared" ca="1" si="16"/>
        <v>46634</v>
      </c>
      <c r="T741" s="43">
        <f ca="1">_xll.BInterpol('Base CDI'!$H$4:$H$28,'Base CDI'!$J$4:$J$29,S741,"Cubic","Extrapolate=Linear","MultiX=Average","Skip=True","Sort=True")</f>
        <v>13.398966435295801</v>
      </c>
      <c r="U741" s="43">
        <f ca="1">_xll.BInterpol('Base CDI'!$H$4:$H$28,'Base CDI'!$I$4:$I$29,S741,"Cubic","Extrapolate=Linear","MultiX=Average","Skip=True","Sort=True")</f>
        <v>13.464325611312626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46635</v>
      </c>
      <c r="T742" s="43">
        <f ca="1">_xll.BInterpol('Base CDI'!$H$4:$H$28,'Base CDI'!$J$4:$J$29,S742,"Cubic","Extrapolate=Linear","MultiX=Average","Skip=True","Sort=True")</f>
        <v>13.397565171107807</v>
      </c>
      <c r="U742" s="43">
        <f ca="1">_xll.BInterpol('Base CDI'!$H$4:$H$28,'Base CDI'!$I$4:$I$29,S742,"Cubic","Extrapolate=Linear","MultiX=Average","Skip=True","Sort=True")</f>
        <v>13.462976885762458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46636</v>
      </c>
      <c r="T743" s="43">
        <f ca="1">_xll.BInterpol('Base CDI'!$H$4:$H$28,'Base CDI'!$J$4:$J$29,S743,"Cubic","Extrapolate=Linear","MultiX=Average","Skip=True","Sort=True")</f>
        <v>13.396169744206336</v>
      </c>
      <c r="U743" s="43">
        <f ca="1">_xll.BInterpol('Base CDI'!$H$4:$H$28,'Base CDI'!$I$4:$I$29,S743,"Cubic","Extrapolate=Linear","MultiX=Average","Skip=True","Sort=True")</f>
        <v>13.4616338914715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46637</v>
      </c>
      <c r="T744" s="43">
        <f ca="1">_xll.BInterpol('Base CDI'!$H$4:$H$28,'Base CDI'!$J$4:$J$29,S744,"Cubic","Extrapolate=Linear","MultiX=Average","Skip=True","Sort=True")</f>
        <v>13.394780144895684</v>
      </c>
      <c r="U744" s="43">
        <f ca="1">_xll.BInterpol('Base CDI'!$H$4:$H$28,'Base CDI'!$I$4:$I$29,S744,"Cubic","Extrapolate=Linear","MultiX=Average","Skip=True","Sort=True")</f>
        <v>13.460296618929501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46638</v>
      </c>
      <c r="T745" s="43">
        <f ca="1">_xll.BInterpol('Base CDI'!$H$4:$H$28,'Base CDI'!$J$4:$J$29,S745,"Cubic","Extrapolate=Linear","MultiX=Average","Skip=True","Sort=True")</f>
        <v>13.393396363480145</v>
      </c>
      <c r="U745" s="43">
        <f ca="1">_xll.BInterpol('Base CDI'!$H$4:$H$28,'Base CDI'!$I$4:$I$29,S745,"Cubic","Extrapolate=Linear","MultiX=Average","Skip=True","Sort=True")</f>
        <v>13.458965058626212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46639</v>
      </c>
      <c r="T746" s="43">
        <f ca="1">_xll.BInterpol('Base CDI'!$H$4:$H$28,'Base CDI'!$J$4:$J$29,S746,"Cubic","Extrapolate=Linear","MultiX=Average","Skip=True","Sort=True")</f>
        <v>13.392018390264017</v>
      </c>
      <c r="U746" s="43">
        <f ca="1">_xll.BInterpol('Base CDI'!$H$4:$H$28,'Base CDI'!$I$4:$I$29,S746,"Cubic","Extrapolate=Linear","MultiX=Average","Skip=True","Sort=True")</f>
        <v>13.457639201051384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46640</v>
      </c>
      <c r="T747" s="43">
        <f ca="1">_xll.BInterpol('Base CDI'!$H$4:$H$28,'Base CDI'!$J$4:$J$29,S747,"Cubic","Extrapolate=Linear","MultiX=Average","Skip=True","Sort=True")</f>
        <v>13.390646215551596</v>
      </c>
      <c r="U747" s="43">
        <f ca="1">_xll.BInterpol('Base CDI'!$H$4:$H$28,'Base CDI'!$I$4:$I$29,S747,"Cubic","Extrapolate=Linear","MultiX=Average","Skip=True","Sort=True")</f>
        <v>13.456319036694767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46641</v>
      </c>
      <c r="T748" s="43">
        <f ca="1">_xll.BInterpol('Base CDI'!$H$4:$H$28,'Base CDI'!$J$4:$J$29,S748,"Cubic","Extrapolate=Linear","MultiX=Average","Skip=True","Sort=True")</f>
        <v>13.389279829647181</v>
      </c>
      <c r="U748" s="43">
        <f ca="1">_xll.BInterpol('Base CDI'!$H$4:$H$28,'Base CDI'!$I$4:$I$29,S748,"Cubic","Extrapolate=Linear","MultiX=Average","Skip=True","Sort=True")</f>
        <v>13.455004556046113</v>
      </c>
    </row>
    <row r="749" spans="16:21" x14ac:dyDescent="0.25">
      <c r="P749" s="10">
        <v>35604</v>
      </c>
      <c r="Q749">
        <v>2.761873</v>
      </c>
      <c r="S749" s="42">
        <f t="shared" ca="1" si="16"/>
        <v>46642</v>
      </c>
      <c r="T749" s="43">
        <f ca="1">_xll.BInterpol('Base CDI'!$H$4:$H$28,'Base CDI'!$J$4:$J$29,S749,"Cubic","Extrapolate=Linear","MultiX=Average","Skip=True","Sort=True")</f>
        <v>13.387919222855066</v>
      </c>
      <c r="U749" s="43">
        <f ca="1">_xll.BInterpol('Base CDI'!$H$4:$H$28,'Base CDI'!$I$4:$I$29,S749,"Cubic","Extrapolate=Linear","MultiX=Average","Skip=True","Sort=True")</f>
        <v>13.45369574959517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46643</v>
      </c>
      <c r="T750" s="43">
        <f ca="1">_xll.BInterpol('Base CDI'!$H$4:$H$28,'Base CDI'!$J$4:$J$29,S750,"Cubic","Extrapolate=Linear","MultiX=Average","Skip=True","Sort=True")</f>
        <v>13.386564385479547</v>
      </c>
      <c r="U750" s="43">
        <f ca="1">_xll.BInterpol('Base CDI'!$H$4:$H$28,'Base CDI'!$I$4:$I$29,S750,"Cubic","Extrapolate=Linear","MultiX=Average","Skip=True","Sort=True")</f>
        <v>13.45239260783169</v>
      </c>
    </row>
    <row r="751" spans="16:21" x14ac:dyDescent="0.25">
      <c r="P751" s="10">
        <v>35606</v>
      </c>
      <c r="Q751">
        <v>2.766054</v>
      </c>
      <c r="S751" s="42">
        <f t="shared" ca="1" si="16"/>
        <v>46644</v>
      </c>
      <c r="T751" s="43">
        <f ca="1">_xll.BInterpol('Base CDI'!$H$4:$H$28,'Base CDI'!$J$4:$J$29,S751,"Cubic","Extrapolate=Linear","MultiX=Average","Skip=True","Sort=True")</f>
        <v>13.385215307824923</v>
      </c>
      <c r="U751" s="43">
        <f ca="1">_xll.BInterpol('Base CDI'!$H$4:$H$28,'Base CDI'!$I$4:$I$29,S751,"Cubic","Extrapolate=Linear","MultiX=Average","Skip=True","Sort=True")</f>
        <v>13.451095121245425</v>
      </c>
    </row>
    <row r="752" spans="16:21" x14ac:dyDescent="0.25">
      <c r="P752" s="10">
        <v>35607</v>
      </c>
      <c r="Q752">
        <v>2.768119</v>
      </c>
      <c r="S752" s="42">
        <f t="shared" ca="1" si="16"/>
        <v>46645</v>
      </c>
      <c r="T752" s="43">
        <f ca="1">_xll.BInterpol('Base CDI'!$H$4:$H$28,'Base CDI'!$J$4:$J$29,S752,"Cubic","Extrapolate=Linear","MultiX=Average","Skip=True","Sort=True")</f>
        <v>13.383871980195488</v>
      </c>
      <c r="U752" s="43">
        <f ca="1">_xll.BInterpol('Base CDI'!$H$4:$H$28,'Base CDI'!$I$4:$I$29,S752,"Cubic","Extrapolate=Linear","MultiX=Average","Skip=True","Sort=True")</f>
        <v>13.449803280326124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46646</v>
      </c>
      <c r="T753" s="43">
        <f ca="1">_xll.BInterpol('Base CDI'!$H$4:$H$28,'Base CDI'!$J$4:$J$29,S753,"Cubic","Extrapolate=Linear","MultiX=Average","Skip=True","Sort=True")</f>
        <v>13.38253439289554</v>
      </c>
      <c r="U753" s="43">
        <f ca="1">_xll.BInterpol('Base CDI'!$H$4:$H$28,'Base CDI'!$I$4:$I$29,S753,"Cubic","Extrapolate=Linear","MultiX=Average","Skip=True","Sort=True")</f>
        <v>13.44851707556354</v>
      </c>
    </row>
    <row r="754" spans="16:21" x14ac:dyDescent="0.25">
      <c r="P754" s="10">
        <v>35611</v>
      </c>
      <c r="Q754">
        <v>2.772227</v>
      </c>
      <c r="S754" s="42">
        <f t="shared" ca="1" si="16"/>
        <v>46647</v>
      </c>
      <c r="T754" s="43">
        <f ca="1">_xll.BInterpol('Base CDI'!$H$4:$H$28,'Base CDI'!$J$4:$J$29,S754,"Cubic","Extrapolate=Linear","MultiX=Average","Skip=True","Sort=True")</f>
        <v>13.381202536229376</v>
      </c>
      <c r="U754" s="43">
        <f ca="1">_xll.BInterpol('Base CDI'!$H$4:$H$28,'Base CDI'!$I$4:$I$29,S754,"Cubic","Extrapolate=Linear","MultiX=Average","Skip=True","Sort=True")</f>
        <v>13.44723649744742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46648</v>
      </c>
      <c r="T755" s="43">
        <f ca="1">_xll.BInterpol('Base CDI'!$H$4:$H$28,'Base CDI'!$J$4:$J$29,S755,"Cubic","Extrapolate=Linear","MultiX=Average","Skip=True","Sort=True")</f>
        <v>13.37987640050129</v>
      </c>
      <c r="U755" s="43">
        <f ca="1">_xll.BInterpol('Base CDI'!$H$4:$H$28,'Base CDI'!$I$4:$I$29,S755,"Cubic","Extrapolate=Linear","MultiX=Average","Skip=True","Sort=True")</f>
        <v>13.445961536467518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46649</v>
      </c>
      <c r="T756" s="43">
        <f ca="1">_xll.BInterpol('Base CDI'!$H$4:$H$28,'Base CDI'!$J$4:$J$29,S756,"Cubic","Extrapolate=Linear","MultiX=Average","Skip=True","Sort=True")</f>
        <v>13.37855597601558</v>
      </c>
      <c r="U756" s="43">
        <f ca="1">_xll.BInterpol('Base CDI'!$H$4:$H$28,'Base CDI'!$I$4:$I$29,S756,"Cubic","Extrapolate=Linear","MultiX=Average","Skip=True","Sort=True")</f>
        <v>13.444692183113583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46650</v>
      </c>
      <c r="T757" s="43">
        <f ca="1">_xll.BInterpol('Base CDI'!$H$4:$H$28,'Base CDI'!$J$4:$J$29,S757,"Cubic","Extrapolate=Linear","MultiX=Average","Skip=True","Sort=True")</f>
        <v>13.377241253076544</v>
      </c>
      <c r="U757" s="43">
        <f ca="1">_xll.BInterpol('Base CDI'!$H$4:$H$28,'Base CDI'!$I$4:$I$29,S757,"Cubic","Extrapolate=Linear","MultiX=Average","Skip=True","Sort=True")</f>
        <v>13.443428427875366</v>
      </c>
    </row>
    <row r="758" spans="16:21" x14ac:dyDescent="0.25">
      <c r="P758" s="10">
        <v>35615</v>
      </c>
      <c r="Q758">
        <v>2.779849</v>
      </c>
      <c r="S758" s="42">
        <f t="shared" ca="1" si="16"/>
        <v>46651</v>
      </c>
      <c r="T758" s="43">
        <f ca="1">_xll.BInterpol('Base CDI'!$H$4:$H$28,'Base CDI'!$J$4:$J$29,S758,"Cubic","Extrapolate=Linear","MultiX=Average","Skip=True","Sort=True")</f>
        <v>13.375932221988476</v>
      </c>
      <c r="U758" s="43">
        <f ca="1">_xll.BInterpol('Base CDI'!$H$4:$H$28,'Base CDI'!$I$4:$I$29,S758,"Cubic","Extrapolate=Linear","MultiX=Average","Skip=True","Sort=True")</f>
        <v>13.442170261242619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46652</v>
      </c>
      <c r="T759" s="43">
        <f ca="1">_xll.BInterpol('Base CDI'!$H$4:$H$28,'Base CDI'!$J$4:$J$29,S759,"Cubic","Extrapolate=Linear","MultiX=Average","Skip=True","Sort=True")</f>
        <v>13.374628873055673</v>
      </c>
      <c r="U759" s="43">
        <f ca="1">_xll.BInterpol('Base CDI'!$H$4:$H$28,'Base CDI'!$I$4:$I$29,S759,"Cubic","Extrapolate=Linear","MultiX=Average","Skip=True","Sort=True")</f>
        <v>13.440917673705091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46653</v>
      </c>
      <c r="T760" s="43">
        <f ca="1">_xll.BInterpol('Base CDI'!$H$4:$H$28,'Base CDI'!$J$4:$J$29,S760,"Cubic","Extrapolate=Linear","MultiX=Average","Skip=True","Sort=True")</f>
        <v>13.373331196582434</v>
      </c>
      <c r="U760" s="43">
        <f ca="1">_xll.BInterpol('Base CDI'!$H$4:$H$28,'Base CDI'!$I$4:$I$29,S760,"Cubic","Extrapolate=Linear","MultiX=Average","Skip=True","Sort=True")</f>
        <v>13.439670655752533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46654</v>
      </c>
      <c r="T761" s="43">
        <f ca="1">_xll.BInterpol('Base CDI'!$H$4:$H$28,'Base CDI'!$J$4:$J$29,S761,"Cubic","Extrapolate=Linear","MultiX=Average","Skip=True","Sort=True")</f>
        <v>13.372039182873053</v>
      </c>
      <c r="U761" s="43">
        <f ca="1">_xll.BInterpol('Base CDI'!$H$4:$H$28,'Base CDI'!$I$4:$I$29,S761,"Cubic","Extrapolate=Linear","MultiX=Average","Skip=True","Sort=True")</f>
        <v>13.438429197874695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46655</v>
      </c>
      <c r="T762" s="43">
        <f ca="1">_xll.BInterpol('Base CDI'!$H$4:$H$28,'Base CDI'!$J$4:$J$29,S762,"Cubic","Extrapolate=Linear","MultiX=Average","Skip=True","Sort=True")</f>
        <v>13.370752822231825</v>
      </c>
      <c r="U762" s="43">
        <f ca="1">_xll.BInterpol('Base CDI'!$H$4:$H$28,'Base CDI'!$I$4:$I$29,S762,"Cubic","Extrapolate=Linear","MultiX=Average","Skip=True","Sort=True")</f>
        <v>13.43719329056133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46656</v>
      </c>
      <c r="T763" s="43">
        <f ca="1">_xll.BInterpol('Base CDI'!$H$4:$H$28,'Base CDI'!$J$4:$J$29,S763,"Cubic","Extrapolate=Linear","MultiX=Average","Skip=True","Sort=True")</f>
        <v>13.36947210496305</v>
      </c>
      <c r="U763" s="43">
        <f ca="1">_xll.BInterpol('Base CDI'!$H$4:$H$28,'Base CDI'!$I$4:$I$29,S763,"Cubic","Extrapolate=Linear","MultiX=Average","Skip=True","Sort=True")</f>
        <v>13.435962924302189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46657</v>
      </c>
      <c r="T764" s="43">
        <f ca="1">_xll.BInterpol('Base CDI'!$H$4:$H$28,'Base CDI'!$J$4:$J$29,S764,"Cubic","Extrapolate=Linear","MultiX=Average","Skip=True","Sort=True")</f>
        <v>13.368197021371024</v>
      </c>
      <c r="U764" s="43">
        <f ca="1">_xll.BInterpol('Base CDI'!$H$4:$H$28,'Base CDI'!$I$4:$I$29,S764,"Cubic","Extrapolate=Linear","MultiX=Average","Skip=True","Sort=True")</f>
        <v>13.434738089587018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46658</v>
      </c>
      <c r="T765" s="43">
        <f ca="1">_xll.BInterpol('Base CDI'!$H$4:$H$28,'Base CDI'!$J$4:$J$29,S765,"Cubic","Extrapolate=Linear","MultiX=Average","Skip=True","Sort=True")</f>
        <v>13.366927561760042</v>
      </c>
      <c r="U765" s="43">
        <f ca="1">_xll.BInterpol('Base CDI'!$H$4:$H$28,'Base CDI'!$I$4:$I$29,S765,"Cubic","Extrapolate=Linear","MultiX=Average","Skip=True","Sort=True")</f>
        <v>13.433518776905572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46659</v>
      </c>
      <c r="T766" s="43">
        <f ca="1">_xll.BInterpol('Base CDI'!$H$4:$H$28,'Base CDI'!$J$4:$J$29,S766,"Cubic","Extrapolate=Linear","MultiX=Average","Skip=True","Sort=True")</f>
        <v>13.365663716434399</v>
      </c>
      <c r="U766" s="43">
        <f ca="1">_xll.BInterpol('Base CDI'!$H$4:$H$28,'Base CDI'!$I$4:$I$29,S766,"Cubic","Extrapolate=Linear","MultiX=Average","Skip=True","Sort=True")</f>
        <v>13.432304976747599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46660</v>
      </c>
      <c r="T767" s="43">
        <f ca="1">_xll.BInterpol('Base CDI'!$H$4:$H$28,'Base CDI'!$J$4:$J$29,S767,"Cubic","Extrapolate=Linear","MultiX=Average","Skip=True","Sort=True")</f>
        <v>13.364405475698396</v>
      </c>
      <c r="U767" s="43">
        <f ca="1">_xll.BInterpol('Base CDI'!$H$4:$H$28,'Base CDI'!$I$4:$I$29,S767,"Cubic","Extrapolate=Linear","MultiX=Average","Skip=True","Sort=True")</f>
        <v>13.431096679602852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46661</v>
      </c>
      <c r="T768" s="43">
        <f ca="1">_xll.BInterpol('Base CDI'!$H$4:$H$28,'Base CDI'!$J$4:$J$29,S768,"Cubic","Extrapolate=Linear","MultiX=Average","Skip=True","Sort=True")</f>
        <v>13.363152829856325</v>
      </c>
      <c r="U768" s="43">
        <f ca="1">_xll.BInterpol('Base CDI'!$H$4:$H$28,'Base CDI'!$I$4:$I$29,S768,"Cubic","Extrapolate=Linear","MultiX=Average","Skip=True","Sort=True")</f>
        <v>13.429893875961081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46662</v>
      </c>
      <c r="T769" s="43">
        <f ca="1">_xll.BInterpol('Base CDI'!$H$4:$H$28,'Base CDI'!$J$4:$J$29,S769,"Cubic","Extrapolate=Linear","MultiX=Average","Skip=True","Sort=True")</f>
        <v>13.361905769212486</v>
      </c>
      <c r="U769" s="43">
        <f ca="1">_xll.BInterpol('Base CDI'!$H$4:$H$28,'Base CDI'!$I$4:$I$29,S769,"Cubic","Extrapolate=Linear","MultiX=Average","Skip=True","Sort=True")</f>
        <v>13.428696556312037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46663</v>
      </c>
      <c r="T770" s="43">
        <f ca="1">_xll.BInterpol('Base CDI'!$H$4:$H$28,'Base CDI'!$J$4:$J$29,S770,"Cubic","Extrapolate=Linear","MultiX=Average","Skip=True","Sort=True")</f>
        <v>13.360664284071174</v>
      </c>
      <c r="U770" s="43">
        <f ca="1">_xll.BInterpol('Base CDI'!$H$4:$H$28,'Base CDI'!$I$4:$I$29,S770,"Cubic","Extrapolate=Linear","MultiX=Average","Skip=True","Sort=True")</f>
        <v>13.427504711145469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46664</v>
      </c>
      <c r="T771" s="43">
        <f ca="1">_xll.BInterpol('Base CDI'!$H$4:$H$28,'Base CDI'!$J$4:$J$29,S771,"Cubic","Extrapolate=Linear","MultiX=Average","Skip=True","Sort=True")</f>
        <v>13.359428364736683</v>
      </c>
      <c r="U771" s="43">
        <f ca="1">_xll.BInterpol('Base CDI'!$H$4:$H$28,'Base CDI'!$I$4:$I$29,S771,"Cubic","Extrapolate=Linear","MultiX=Average","Skip=True","Sort=True")</f>
        <v>13.42631833095113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46665</v>
      </c>
      <c r="T772" s="43">
        <f ca="1">_xll.BInterpol('Base CDI'!$H$4:$H$28,'Base CDI'!$J$4:$J$29,S772,"Cubic","Extrapolate=Linear","MultiX=Average","Skip=True","Sort=True")</f>
        <v>13.358198001513314</v>
      </c>
      <c r="U772" s="43">
        <f ca="1">_xll.BInterpol('Base CDI'!$H$4:$H$28,'Base CDI'!$I$4:$I$29,S772,"Cubic","Extrapolate=Linear","MultiX=Average","Skip=True","Sort=True")</f>
        <v>13.425137406218768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46666</v>
      </c>
      <c r="T773" s="43">
        <f ca="1">_xll.BInterpol('Base CDI'!$H$4:$H$28,'Base CDI'!$J$4:$J$29,S773,"Cubic","Extrapolate=Linear","MultiX=Average","Skip=True","Sort=True")</f>
        <v>13.35697318470536</v>
      </c>
      <c r="U773" s="43">
        <f ca="1">_xll.BInterpol('Base CDI'!$H$4:$H$28,'Base CDI'!$I$4:$I$29,S773,"Cubic","Extrapolate=Linear","MultiX=Average","Skip=True","Sort=True")</f>
        <v>13.423961927438137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46667</v>
      </c>
      <c r="T774" s="43">
        <f ca="1">_xll.BInterpol('Base CDI'!$H$4:$H$28,'Base CDI'!$J$4:$J$29,S774,"Cubic","Extrapolate=Linear","MultiX=Average","Skip=True","Sort=True")</f>
        <v>13.355753904617121</v>
      </c>
      <c r="U774" s="43">
        <f ca="1">_xll.BInterpol('Base CDI'!$H$4:$H$28,'Base CDI'!$I$4:$I$29,S774,"Cubic","Extrapolate=Linear","MultiX=Average","Skip=True","Sort=True")</f>
        <v>13.422791885098984</v>
      </c>
    </row>
    <row r="775" spans="16:21" x14ac:dyDescent="0.25">
      <c r="P775" s="10">
        <v>35640</v>
      </c>
      <c r="Q775">
        <v>2.812703</v>
      </c>
      <c r="S775" s="42">
        <f t="shared" ca="1" si="16"/>
        <v>46668</v>
      </c>
      <c r="T775" s="43">
        <f ca="1">_xll.BInterpol('Base CDI'!$H$4:$H$28,'Base CDI'!$J$4:$J$29,S775,"Cubic","Extrapolate=Linear","MultiX=Average","Skip=True","Sort=True")</f>
        <v>13.354540151552891</v>
      </c>
      <c r="U775" s="43">
        <f ca="1">_xll.BInterpol('Base CDI'!$H$4:$H$28,'Base CDI'!$I$4:$I$29,S775,"Cubic","Extrapolate=Linear","MultiX=Average","Skip=True","Sort=True")</f>
        <v>13.421627269691063</v>
      </c>
    </row>
    <row r="776" spans="16:21" x14ac:dyDescent="0.25">
      <c r="P776" s="10">
        <v>35641</v>
      </c>
      <c r="Q776">
        <v>2.814635</v>
      </c>
      <c r="S776" s="42">
        <f t="shared" ca="1" si="16"/>
        <v>46669</v>
      </c>
      <c r="T776" s="43">
        <f ca="1">_xll.BInterpol('Base CDI'!$H$4:$H$28,'Base CDI'!$J$4:$J$29,S776,"Cubic","Extrapolate=Linear","MultiX=Average","Skip=True","Sort=True")</f>
        <v>13.353331915816966</v>
      </c>
      <c r="U776" s="43">
        <f ca="1">_xll.BInterpol('Base CDI'!$H$4:$H$28,'Base CDI'!$I$4:$I$29,S776,"Cubic","Extrapolate=Linear","MultiX=Average","Skip=True","Sort=True")</f>
        <v>13.420468071704123</v>
      </c>
    </row>
    <row r="777" spans="16:21" x14ac:dyDescent="0.25">
      <c r="P777" s="10">
        <v>35642</v>
      </c>
      <c r="Q777">
        <v>2.816567</v>
      </c>
      <c r="S777" s="42">
        <f t="shared" ca="1" si="16"/>
        <v>46670</v>
      </c>
      <c r="T777" s="43">
        <f ca="1">_xll.BInterpol('Base CDI'!$H$4:$H$28,'Base CDI'!$J$4:$J$29,S777,"Cubic","Extrapolate=Linear","MultiX=Average","Skip=True","Sort=True")</f>
        <v>13.352129187713645</v>
      </c>
      <c r="U777" s="43">
        <f ca="1">_xll.BInterpol('Base CDI'!$H$4:$H$28,'Base CDI'!$I$4:$I$29,S777,"Cubic","Extrapolate=Linear","MultiX=Average","Skip=True","Sort=True")</f>
        <v>13.419314281627916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46671</v>
      </c>
      <c r="T778" s="43">
        <f ca="1">_xll.BInterpol('Base CDI'!$H$4:$H$28,'Base CDI'!$J$4:$J$29,S778,"Cubic","Extrapolate=Linear","MultiX=Average","Skip=True","Sort=True")</f>
        <v>13.350931957547221</v>
      </c>
      <c r="U778" s="43">
        <f ca="1">_xll.BInterpol('Base CDI'!$H$4:$H$28,'Base CDI'!$I$4:$I$29,S778,"Cubic","Extrapolate=Linear","MultiX=Average","Skip=True","Sort=True")</f>
        <v>13.418165889952189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46672</v>
      </c>
      <c r="T779" s="43">
        <f ca="1">_xll.BInterpol('Base CDI'!$H$4:$H$28,'Base CDI'!$J$4:$J$29,S779,"Cubic","Extrapolate=Linear","MultiX=Average","Skip=True","Sort=True")</f>
        <v>13.349740215621994</v>
      </c>
      <c r="U779" s="43">
        <f ca="1">_xll.BInterpol('Base CDI'!$H$4:$H$28,'Base CDI'!$I$4:$I$29,S779,"Cubic","Extrapolate=Linear","MultiX=Average","Skip=True","Sort=True")</f>
        <v>13.417022887166697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46673</v>
      </c>
      <c r="T780" s="43">
        <f ca="1">_xll.BInterpol('Base CDI'!$H$4:$H$28,'Base CDI'!$J$4:$J$29,S780,"Cubic","Extrapolate=Linear","MultiX=Average","Skip=True","Sort=True")</f>
        <v>13.348553952242257</v>
      </c>
      <c r="U780" s="43">
        <f ca="1">_xll.BInterpol('Base CDI'!$H$4:$H$28,'Base CDI'!$I$4:$I$29,S780,"Cubic","Extrapolate=Linear","MultiX=Average","Skip=True","Sort=True")</f>
        <v>13.415885263761188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46674</v>
      </c>
      <c r="T781" s="43">
        <f ca="1">_xll.BInterpol('Base CDI'!$H$4:$H$28,'Base CDI'!$J$4:$J$29,S781,"Cubic","Extrapolate=Linear","MultiX=Average","Skip=True","Sort=True")</f>
        <v>13.34737315771231</v>
      </c>
      <c r="U781" s="43">
        <f ca="1">_xll.BInterpol('Base CDI'!$H$4:$H$28,'Base CDI'!$I$4:$I$29,S781,"Cubic","Extrapolate=Linear","MultiX=Average","Skip=True","Sort=True")</f>
        <v>13.414753010225416</v>
      </c>
    </row>
    <row r="782" spans="16:21" x14ac:dyDescent="0.25">
      <c r="P782" s="10">
        <v>35649</v>
      </c>
      <c r="Q782">
        <v>2.82707</v>
      </c>
      <c r="S782" s="42">
        <f t="shared" ca="1" si="17"/>
        <v>46675</v>
      </c>
      <c r="T782" s="43">
        <f ca="1">_xll.BInterpol('Base CDI'!$H$4:$H$28,'Base CDI'!$J$4:$J$29,S782,"Cubic","Extrapolate=Linear","MultiX=Average","Skip=True","Sort=True")</f>
        <v>13.346197822336448</v>
      </c>
      <c r="U782" s="43">
        <f ca="1">_xll.BInterpol('Base CDI'!$H$4:$H$28,'Base CDI'!$I$4:$I$29,S782,"Cubic","Extrapolate=Linear","MultiX=Average","Skip=True","Sort=True")</f>
        <v>13.413626117049128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46676</v>
      </c>
      <c r="T783" s="43">
        <f ca="1">_xll.BInterpol('Base CDI'!$H$4:$H$28,'Base CDI'!$J$4:$J$29,S783,"Cubic","Extrapolate=Linear","MultiX=Average","Skip=True","Sort=True")</f>
        <v>13.345027936418965</v>
      </c>
      <c r="U783" s="43">
        <f ca="1">_xll.BInterpol('Base CDI'!$H$4:$H$28,'Base CDI'!$I$4:$I$29,S783,"Cubic","Extrapolate=Linear","MultiX=Average","Skip=True","Sort=True")</f>
        <v>13.412504574722076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46677</v>
      </c>
      <c r="T784" s="43">
        <f ca="1">_xll.BInterpol('Base CDI'!$H$4:$H$28,'Base CDI'!$J$4:$J$29,S784,"Cubic","Extrapolate=Linear","MultiX=Average","Skip=True","Sort=True")</f>
        <v>13.343863490264162</v>
      </c>
      <c r="U784" s="43">
        <f ca="1">_xll.BInterpol('Base CDI'!$H$4:$H$28,'Base CDI'!$I$4:$I$29,S784,"Cubic","Extrapolate=Linear","MultiX=Average","Skip=True","Sort=True")</f>
        <v>13.411388373734011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46678</v>
      </c>
      <c r="T785" s="43">
        <f ca="1">_xll.BInterpol('Base CDI'!$H$4:$H$28,'Base CDI'!$J$4:$J$29,S785,"Cubic","Extrapolate=Linear","MultiX=Average","Skip=True","Sort=True")</f>
        <v>13.342704474176335</v>
      </c>
      <c r="U785" s="43">
        <f ca="1">_xll.BInterpol('Base CDI'!$H$4:$H$28,'Base CDI'!$I$4:$I$29,S785,"Cubic","Extrapolate=Linear","MultiX=Average","Skip=True","Sort=True")</f>
        <v>13.410277504574683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46679</v>
      </c>
      <c r="T786" s="43">
        <f ca="1">_xll.BInterpol('Base CDI'!$H$4:$H$28,'Base CDI'!$J$4:$J$29,S786,"Cubic","Extrapolate=Linear","MultiX=Average","Skip=True","Sort=True")</f>
        <v>13.341550878459776</v>
      </c>
      <c r="U786" s="43">
        <f ca="1">_xll.BInterpol('Base CDI'!$H$4:$H$28,'Base CDI'!$I$4:$I$29,S786,"Cubic","Extrapolate=Linear","MultiX=Average","Skip=True","Sort=True")</f>
        <v>13.409171957733845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46680</v>
      </c>
      <c r="T787" s="43">
        <f ca="1">_xll.BInterpol('Base CDI'!$H$4:$H$28,'Base CDI'!$J$4:$J$29,S787,"Cubic","Extrapolate=Linear","MultiX=Average","Skip=True","Sort=True")</f>
        <v>13.340402693418785</v>
      </c>
      <c r="U787" s="43">
        <f ca="1">_xll.BInterpol('Base CDI'!$H$4:$H$28,'Base CDI'!$I$4:$I$29,S787,"Cubic","Extrapolate=Linear","MultiX=Average","Skip=True","Sort=True")</f>
        <v>13.408071723701244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46681</v>
      </c>
      <c r="T788" s="43">
        <f ca="1">_xll.BInterpol('Base CDI'!$H$4:$H$28,'Base CDI'!$J$4:$J$29,S788,"Cubic","Extrapolate=Linear","MultiX=Average","Skip=True","Sort=True")</f>
        <v>13.339259909357658</v>
      </c>
      <c r="U788" s="43">
        <f ca="1">_xll.BInterpol('Base CDI'!$H$4:$H$28,'Base CDI'!$I$4:$I$29,S788,"Cubic","Extrapolate=Linear","MultiX=Average","Skip=True","Sort=True")</f>
        <v>13.406976792966633</v>
      </c>
    </row>
    <row r="789" spans="16:21" x14ac:dyDescent="0.25">
      <c r="P789" s="10">
        <v>35660</v>
      </c>
      <c r="Q789">
        <v>2.841974</v>
      </c>
      <c r="S789" s="42">
        <f t="shared" ca="1" si="17"/>
        <v>46682</v>
      </c>
      <c r="T789" s="43">
        <f ca="1">_xll.BInterpol('Base CDI'!$H$4:$H$28,'Base CDI'!$J$4:$J$29,S789,"Cubic","Extrapolate=Linear","MultiX=Average","Skip=True","Sort=True")</f>
        <v>13.338122516580691</v>
      </c>
      <c r="U789" s="43">
        <f ca="1">_xll.BInterpol('Base CDI'!$H$4:$H$28,'Base CDI'!$I$4:$I$29,S789,"Cubic","Extrapolate=Linear","MultiX=Average","Skip=True","Sort=True")</f>
        <v>13.405887156019762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46683</v>
      </c>
      <c r="T790" s="43">
        <f ca="1">_xll.BInterpol('Base CDI'!$H$4:$H$28,'Base CDI'!$J$4:$J$29,S790,"Cubic","Extrapolate=Linear","MultiX=Average","Skip=True","Sort=True")</f>
        <v>13.336990505392183</v>
      </c>
      <c r="U790" s="43">
        <f ca="1">_xll.BInterpol('Base CDI'!$H$4:$H$28,'Base CDI'!$I$4:$I$29,S790,"Cubic","Extrapolate=Linear","MultiX=Average","Skip=True","Sort=True")</f>
        <v>13.404802803350382</v>
      </c>
    </row>
    <row r="791" spans="16:21" x14ac:dyDescent="0.25">
      <c r="P791" s="10">
        <v>35662</v>
      </c>
      <c r="Q791">
        <v>2.846238</v>
      </c>
      <c r="S791" s="42">
        <f t="shared" ca="1" si="17"/>
        <v>46684</v>
      </c>
      <c r="T791" s="43">
        <f ca="1">_xll.BInterpol('Base CDI'!$H$4:$H$28,'Base CDI'!$J$4:$J$29,S791,"Cubic","Extrapolate=Linear","MultiX=Average","Skip=True","Sort=True")</f>
        <v>13.335863866096426</v>
      </c>
      <c r="U791" s="43">
        <f ca="1">_xll.BInterpol('Base CDI'!$H$4:$H$28,'Base CDI'!$I$4:$I$29,S791,"Cubic","Extrapolate=Linear","MultiX=Average","Skip=True","Sort=True")</f>
        <v>13.403723725448245</v>
      </c>
    </row>
    <row r="792" spans="16:21" x14ac:dyDescent="0.25">
      <c r="P792" s="10">
        <v>35663</v>
      </c>
      <c r="Q792">
        <v>2.848373</v>
      </c>
      <c r="S792" s="42">
        <f t="shared" ca="1" si="17"/>
        <v>46685</v>
      </c>
      <c r="T792" s="43">
        <f ca="1">_xll.BInterpol('Base CDI'!$H$4:$H$28,'Base CDI'!$J$4:$J$29,S792,"Cubic","Extrapolate=Linear","MultiX=Average","Skip=True","Sort=True")</f>
        <v>13.33474258899772</v>
      </c>
      <c r="U792" s="43">
        <f ca="1">_xll.BInterpol('Base CDI'!$H$4:$H$28,'Base CDI'!$I$4:$I$29,S792,"Cubic","Extrapolate=Linear","MultiX=Average","Skip=True","Sort=True")</f>
        <v>13.402649912803099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46686</v>
      </c>
      <c r="T793" s="43">
        <f ca="1">_xll.BInterpol('Base CDI'!$H$4:$H$28,'Base CDI'!$J$4:$J$29,S793,"Cubic","Extrapolate=Linear","MultiX=Average","Skip=True","Sort=True")</f>
        <v>13.333626664400359</v>
      </c>
      <c r="U793" s="43">
        <f ca="1">_xll.BInterpol('Base CDI'!$H$4:$H$28,'Base CDI'!$I$4:$I$29,S793,"Cubic","Extrapolate=Linear","MultiX=Average","Skip=True","Sort=True")</f>
        <v>13.401581355904696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46687</v>
      </c>
      <c r="T794" s="43">
        <f ca="1">_xll.BInterpol('Base CDI'!$H$4:$H$28,'Base CDI'!$J$4:$J$29,S794,"Cubic","Extrapolate=Linear","MultiX=Average","Skip=True","Sort=True")</f>
        <v>13.332516082608642</v>
      </c>
      <c r="U794" s="43">
        <f ca="1">_xll.BInterpol('Base CDI'!$H$4:$H$28,'Base CDI'!$I$4:$I$29,S794,"Cubic","Extrapolate=Linear","MultiX=Average","Skip=True","Sort=True")</f>
        <v>13.400518045242787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46688</v>
      </c>
      <c r="T795" s="43">
        <f ca="1">_xll.BInterpol('Base CDI'!$H$4:$H$28,'Base CDI'!$J$4:$J$29,S795,"Cubic","Extrapolate=Linear","MultiX=Average","Skip=True","Sort=True")</f>
        <v>13.331410833926864</v>
      </c>
      <c r="U795" s="43">
        <f ca="1">_xll.BInterpol('Base CDI'!$H$4:$H$28,'Base CDI'!$I$4:$I$29,S795,"Cubic","Extrapolate=Linear","MultiX=Average","Skip=True","Sort=True")</f>
        <v>13.399459971307122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46689</v>
      </c>
      <c r="T796" s="43">
        <f ca="1">_xll.BInterpol('Base CDI'!$H$4:$H$28,'Base CDI'!$J$4:$J$29,S796,"Cubic","Extrapolate=Linear","MultiX=Average","Skip=True","Sort=True")</f>
        <v>13.330310908659323</v>
      </c>
      <c r="U796" s="43">
        <f ca="1">_xll.BInterpol('Base CDI'!$H$4:$H$28,'Base CDI'!$I$4:$I$29,S796,"Cubic","Extrapolate=Linear","MultiX=Average","Skip=True","Sort=True")</f>
        <v>13.398407124587452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46690</v>
      </c>
      <c r="T797" s="43">
        <f ca="1">_xll.BInterpol('Base CDI'!$H$4:$H$28,'Base CDI'!$J$4:$J$29,S797,"Cubic","Extrapolate=Linear","MultiX=Average","Skip=True","Sort=True")</f>
        <v>13.329216297110312</v>
      </c>
      <c r="U797" s="43">
        <f ca="1">_xll.BInterpol('Base CDI'!$H$4:$H$28,'Base CDI'!$I$4:$I$29,S797,"Cubic","Extrapolate=Linear","MultiX=Average","Skip=True","Sort=True")</f>
        <v>13.397359495573529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46691</v>
      </c>
      <c r="T798" s="43">
        <f ca="1">_xll.BInterpol('Base CDI'!$H$4:$H$28,'Base CDI'!$J$4:$J$29,S798,"Cubic","Extrapolate=Linear","MultiX=Average","Skip=True","Sort=True")</f>
        <v>13.328126989584131</v>
      </c>
      <c r="U798" s="43">
        <f ca="1">_xll.BInterpol('Base CDI'!$H$4:$H$28,'Base CDI'!$I$4:$I$29,S798,"Cubic","Extrapolate=Linear","MultiX=Average","Skip=True","Sort=True")</f>
        <v>13.396317074755101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46692</v>
      </c>
      <c r="T799" s="43">
        <f ca="1">_xll.BInterpol('Base CDI'!$H$4:$H$28,'Base CDI'!$J$4:$J$29,S799,"Cubic","Extrapolate=Linear","MultiX=Average","Skip=True","Sort=True")</f>
        <v>13.327042976385075</v>
      </c>
      <c r="U799" s="43">
        <f ca="1">_xll.BInterpol('Base CDI'!$H$4:$H$28,'Base CDI'!$I$4:$I$29,S799,"Cubic","Extrapolate=Linear","MultiX=Average","Skip=True","Sort=True")</f>
        <v>13.395279852621922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46693</v>
      </c>
      <c r="T800" s="43">
        <f ca="1">_xll.BInterpol('Base CDI'!$H$4:$H$28,'Base CDI'!$J$4:$J$29,S800,"Cubic","Extrapolate=Linear","MultiX=Average","Skip=True","Sort=True")</f>
        <v>13.325964247817442</v>
      </c>
      <c r="U800" s="43">
        <f ca="1">_xll.BInterpol('Base CDI'!$H$4:$H$28,'Base CDI'!$I$4:$I$29,S800,"Cubic","Extrapolate=Linear","MultiX=Average","Skip=True","Sort=True")</f>
        <v>13.39424781966374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46694</v>
      </c>
      <c r="T801" s="43">
        <f ca="1">_xll.BInterpol('Base CDI'!$H$4:$H$28,'Base CDI'!$J$4:$J$29,S801,"Cubic","Extrapolate=Linear","MultiX=Average","Skip=True","Sort=True")</f>
        <v>13.324890794185526</v>
      </c>
      <c r="U801" s="43">
        <f ca="1">_xll.BInterpol('Base CDI'!$H$4:$H$28,'Base CDI'!$I$4:$I$29,S801,"Cubic","Extrapolate=Linear","MultiX=Average","Skip=True","Sort=True")</f>
        <v>13.393220966370306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46695</v>
      </c>
      <c r="T802" s="43">
        <f ca="1">_xll.BInterpol('Base CDI'!$H$4:$H$28,'Base CDI'!$J$4:$J$29,S802,"Cubic","Extrapolate=Linear","MultiX=Average","Skip=True","Sort=True")</f>
        <v>13.323822605793625</v>
      </c>
      <c r="U802" s="43">
        <f ca="1">_xll.BInterpol('Base CDI'!$H$4:$H$28,'Base CDI'!$I$4:$I$29,S802,"Cubic","Extrapolate=Linear","MultiX=Average","Skip=True","Sort=True")</f>
        <v>13.392199283231371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46696</v>
      </c>
      <c r="T803" s="43">
        <f ca="1">_xll.BInterpol('Base CDI'!$H$4:$H$28,'Base CDI'!$J$4:$J$29,S803,"Cubic","Extrapolate=Linear","MultiX=Average","Skip=True","Sort=True")</f>
        <v>13.322759672946034</v>
      </c>
      <c r="U803" s="43">
        <f ca="1">_xll.BInterpol('Base CDI'!$H$4:$H$28,'Base CDI'!$I$4:$I$29,S803,"Cubic","Extrapolate=Linear","MultiX=Average","Skip=True","Sort=True")</f>
        <v>13.391182760736687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46697</v>
      </c>
      <c r="T804" s="43">
        <f ca="1">_xll.BInterpol('Base CDI'!$H$4:$H$28,'Base CDI'!$J$4:$J$29,S804,"Cubic","Extrapolate=Linear","MultiX=Average","Skip=True","Sort=True")</f>
        <v>13.321701985947053</v>
      </c>
      <c r="U804" s="43">
        <f ca="1">_xll.BInterpol('Base CDI'!$H$4:$H$28,'Base CDI'!$I$4:$I$29,S804,"Cubic","Extrapolate=Linear","MultiX=Average","Skip=True","Sort=True")</f>
        <v>13.390171389376002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46698</v>
      </c>
      <c r="T805" s="43">
        <f ca="1">_xll.BInterpol('Base CDI'!$H$4:$H$28,'Base CDI'!$J$4:$J$29,S805,"Cubic","Extrapolate=Linear","MultiX=Average","Skip=True","Sort=True")</f>
        <v>13.320649535100975</v>
      </c>
      <c r="U805" s="43">
        <f ca="1">_xll.BInterpol('Base CDI'!$H$4:$H$28,'Base CDI'!$I$4:$I$29,S805,"Cubic","Extrapolate=Linear","MultiX=Average","Skip=True","Sort=True")</f>
        <v>13.38916515963907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46699</v>
      </c>
      <c r="T806" s="43">
        <f ca="1">_xll.BInterpol('Base CDI'!$H$4:$H$28,'Base CDI'!$J$4:$J$29,S806,"Cubic","Extrapolate=Linear","MultiX=Average","Skip=True","Sort=True")</f>
        <v>13.319602310712099</v>
      </c>
      <c r="U806" s="43">
        <f ca="1">_xll.BInterpol('Base CDI'!$H$4:$H$28,'Base CDI'!$I$4:$I$29,S806,"Cubic","Extrapolate=Linear","MultiX=Average","Skip=True","Sort=True")</f>
        <v>13.38816406201564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46700</v>
      </c>
      <c r="T807" s="43">
        <f ca="1">_xll.BInterpol('Base CDI'!$H$4:$H$28,'Base CDI'!$J$4:$J$29,S807,"Cubic","Extrapolate=Linear","MultiX=Average","Skip=True","Sort=True")</f>
        <v>13.31856030308472</v>
      </c>
      <c r="U807" s="43">
        <f ca="1">_xll.BInterpol('Base CDI'!$H$4:$H$28,'Base CDI'!$I$4:$I$29,S807,"Cubic","Extrapolate=Linear","MultiX=Average","Skip=True","Sort=True")</f>
        <v>13.387168086995462</v>
      </c>
    </row>
    <row r="808" spans="16:21" x14ac:dyDescent="0.25">
      <c r="P808" s="10">
        <v>35685</v>
      </c>
      <c r="Q808">
        <v>2.881767</v>
      </c>
      <c r="S808" s="42">
        <f t="shared" ca="1" si="17"/>
        <v>46701</v>
      </c>
      <c r="T808" s="43">
        <f ca="1">_xll.BInterpol('Base CDI'!$H$4:$H$28,'Base CDI'!$J$4:$J$29,S808,"Cubic","Extrapolate=Linear","MultiX=Average","Skip=True","Sort=True")</f>
        <v>13.317523502523132</v>
      </c>
      <c r="U808" s="43">
        <f ca="1">_xll.BInterpol('Base CDI'!$H$4:$H$28,'Base CDI'!$I$4:$I$29,S808,"Cubic","Extrapolate=Linear","MultiX=Average","Skip=True","Sort=True")</f>
        <v>13.386177225068288</v>
      </c>
    </row>
    <row r="809" spans="16:21" x14ac:dyDescent="0.25">
      <c r="P809" s="10">
        <v>35688</v>
      </c>
      <c r="Q809">
        <v>2.883842</v>
      </c>
      <c r="S809" s="42">
        <f t="shared" ca="1" si="17"/>
        <v>46702</v>
      </c>
      <c r="T809" s="43">
        <f ca="1">_xll.BInterpol('Base CDI'!$H$4:$H$28,'Base CDI'!$J$4:$J$29,S809,"Cubic","Extrapolate=Linear","MultiX=Average","Skip=True","Sort=True")</f>
        <v>13.316491899331638</v>
      </c>
      <c r="U809" s="43">
        <f ca="1">_xll.BInterpol('Base CDI'!$H$4:$H$28,'Base CDI'!$I$4:$I$29,S809,"Cubic","Extrapolate=Linear","MultiX=Average","Skip=True","Sort=True")</f>
        <v>13.385191466723867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46703</v>
      </c>
      <c r="T810" s="43">
        <f ca="1">_xll.BInterpol('Base CDI'!$H$4:$H$28,'Base CDI'!$J$4:$J$29,S810,"Cubic","Extrapolate=Linear","MultiX=Average","Skip=True","Sort=True")</f>
        <v>13.315465483814528</v>
      </c>
      <c r="U810" s="43">
        <f ca="1">_xll.BInterpol('Base CDI'!$H$4:$H$28,'Base CDI'!$I$4:$I$29,S810,"Cubic","Extrapolate=Linear","MultiX=Average","Skip=True","Sort=True")</f>
        <v>13.384210802451951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46704</v>
      </c>
      <c r="T811" s="43">
        <f ca="1">_xll.BInterpol('Base CDI'!$H$4:$H$28,'Base CDI'!$J$4:$J$29,S811,"Cubic","Extrapolate=Linear","MultiX=Average","Skip=True","Sort=True")</f>
        <v>13.314444246276102</v>
      </c>
      <c r="U811" s="43">
        <f ca="1">_xll.BInterpol('Base CDI'!$H$4:$H$28,'Base CDI'!$I$4:$I$29,S811,"Cubic","Extrapolate=Linear","MultiX=Average","Skip=True","Sort=True")</f>
        <v>13.383235222742291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46705</v>
      </c>
      <c r="T812" s="43">
        <f ca="1">_xll.BInterpol('Base CDI'!$H$4:$H$28,'Base CDI'!$J$4:$J$29,S812,"Cubic","Extrapolate=Linear","MultiX=Average","Skip=True","Sort=True")</f>
        <v>13.313428177020656</v>
      </c>
      <c r="U812" s="43">
        <f ca="1">_xll.BInterpol('Base CDI'!$H$4:$H$28,'Base CDI'!$I$4:$I$29,S812,"Cubic","Extrapolate=Linear","MultiX=Average","Skip=True","Sort=True")</f>
        <v>13.382264718084636</v>
      </c>
    </row>
    <row r="813" spans="16:21" x14ac:dyDescent="0.25">
      <c r="P813" s="10">
        <v>35692</v>
      </c>
      <c r="Q813">
        <v>2.892128</v>
      </c>
      <c r="S813" s="42">
        <f t="shared" ca="1" si="17"/>
        <v>46706</v>
      </c>
      <c r="T813" s="43">
        <f ca="1">_xll.BInterpol('Base CDI'!$H$4:$H$28,'Base CDI'!$J$4:$J$29,S813,"Cubic","Extrapolate=Linear","MultiX=Average","Skip=True","Sort=True")</f>
        <v>13.312417266352487</v>
      </c>
      <c r="U813" s="43">
        <f ca="1">_xll.BInterpol('Base CDI'!$H$4:$H$28,'Base CDI'!$I$4:$I$29,S813,"Cubic","Extrapolate=Linear","MultiX=Average","Skip=True","Sort=True")</f>
        <v>13.381299278968738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46707</v>
      </c>
      <c r="T814" s="43">
        <f ca="1">_xll.BInterpol('Base CDI'!$H$4:$H$28,'Base CDI'!$J$4:$J$29,S814,"Cubic","Extrapolate=Linear","MultiX=Average","Skip=True","Sort=True")</f>
        <v>13.31141150457589</v>
      </c>
      <c r="U814" s="43">
        <f ca="1">_xll.BInterpol('Base CDI'!$H$4:$H$28,'Base CDI'!$I$4:$I$29,S814,"Cubic","Extrapolate=Linear","MultiX=Average","Skip=True","Sort=True")</f>
        <v>13.38033889588435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46708</v>
      </c>
      <c r="T815" s="43">
        <f ca="1">_xll.BInterpol('Base CDI'!$H$4:$H$28,'Base CDI'!$J$4:$J$29,S815,"Cubic","Extrapolate=Linear","MultiX=Average","Skip=True","Sort=True")</f>
        <v>13.310410881995161</v>
      </c>
      <c r="U815" s="43">
        <f ca="1">_xll.BInterpol('Base CDI'!$H$4:$H$28,'Base CDI'!$I$4:$I$29,S815,"Cubic","Extrapolate=Linear","MultiX=Average","Skip=True","Sort=True")</f>
        <v>13.379383559321218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46709</v>
      </c>
      <c r="T816" s="43">
        <f ca="1">_xll.BInterpol('Base CDI'!$H$4:$H$28,'Base CDI'!$J$4:$J$29,S816,"Cubic","Extrapolate=Linear","MultiX=Average","Skip=True","Sort=True")</f>
        <v>13.3094153889146</v>
      </c>
      <c r="U816" s="43">
        <f ca="1">_xll.BInterpol('Base CDI'!$H$4:$H$28,'Base CDI'!$I$4:$I$29,S816,"Cubic","Extrapolate=Linear","MultiX=Average","Skip=True","Sort=True")</f>
        <v>13.378433259769094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46710</v>
      </c>
      <c r="T817" s="43">
        <f ca="1">_xll.BInterpol('Base CDI'!$H$4:$H$28,'Base CDI'!$J$4:$J$29,S817,"Cubic","Extrapolate=Linear","MultiX=Average","Skip=True","Sort=True")</f>
        <v>13.308425015638498</v>
      </c>
      <c r="U817" s="43">
        <f ca="1">_xll.BInterpol('Base CDI'!$H$4:$H$28,'Base CDI'!$I$4:$I$29,S817,"Cubic","Extrapolate=Linear","MultiX=Average","Skip=True","Sort=True")</f>
        <v>13.377487987717732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46711</v>
      </c>
      <c r="T818" s="43">
        <f ca="1">_xll.BInterpol('Base CDI'!$H$4:$H$28,'Base CDI'!$J$4:$J$29,S818,"Cubic","Extrapolate=Linear","MultiX=Average","Skip=True","Sort=True")</f>
        <v>13.307439752471158</v>
      </c>
      <c r="U818" s="43">
        <f ca="1">_xll.BInterpol('Base CDI'!$H$4:$H$28,'Base CDI'!$I$4:$I$29,S818,"Cubic","Extrapolate=Linear","MultiX=Average","Skip=True","Sort=True")</f>
        <v>13.376547733656878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46712</v>
      </c>
      <c r="T819" s="43">
        <f ca="1">_xll.BInterpol('Base CDI'!$H$4:$H$28,'Base CDI'!$J$4:$J$29,S819,"Cubic","Extrapolate=Linear","MultiX=Average","Skip=True","Sort=True")</f>
        <v>13.306459589716871</v>
      </c>
      <c r="U819" s="43">
        <f ca="1">_xll.BInterpol('Base CDI'!$H$4:$H$28,'Base CDI'!$I$4:$I$29,S819,"Cubic","Extrapolate=Linear","MultiX=Average","Skip=True","Sort=True")</f>
        <v>13.375612488076287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46713</v>
      </c>
      <c r="T820" s="43">
        <f ca="1">_xll.BInterpol('Base CDI'!$H$4:$H$28,'Base CDI'!$J$4:$J$29,S820,"Cubic","Extrapolate=Linear","MultiX=Average","Skip=True","Sort=True")</f>
        <v>13.305484517679936</v>
      </c>
      <c r="U820" s="43">
        <f ca="1">_xll.BInterpol('Base CDI'!$H$4:$H$28,'Base CDI'!$I$4:$I$29,S820,"Cubic","Extrapolate=Linear","MultiX=Average","Skip=True","Sort=True")</f>
        <v>13.374682241465706</v>
      </c>
    </row>
    <row r="821" spans="16:21" x14ac:dyDescent="0.25">
      <c r="P821" s="10">
        <v>35704</v>
      </c>
      <c r="Q821">
        <v>2.908509</v>
      </c>
      <c r="S821" s="42">
        <f t="shared" ca="1" si="17"/>
        <v>46714</v>
      </c>
      <c r="T821" s="43">
        <f ca="1">_xll.BInterpol('Base CDI'!$H$4:$H$28,'Base CDI'!$J$4:$J$29,S821,"Cubic","Extrapolate=Linear","MultiX=Average","Skip=True","Sort=True")</f>
        <v>13.304514526664651</v>
      </c>
      <c r="U821" s="43">
        <f ca="1">_xll.BInterpol('Base CDI'!$H$4:$H$28,'Base CDI'!$I$4:$I$29,S821,"Cubic","Extrapolate=Linear","MultiX=Average","Skip=True","Sort=True")</f>
        <v>13.373756984314888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46715</v>
      </c>
      <c r="T822" s="43">
        <f ca="1">_xll.BInterpol('Base CDI'!$H$4:$H$28,'Base CDI'!$J$4:$J$29,S822,"Cubic","Extrapolate=Linear","MultiX=Average","Skip=True","Sort=True")</f>
        <v>13.303549606975308</v>
      </c>
      <c r="U822" s="43">
        <f ca="1">_xll.BInterpol('Base CDI'!$H$4:$H$28,'Base CDI'!$I$4:$I$29,S822,"Cubic","Extrapolate=Linear","MultiX=Average","Skip=True","Sort=True")</f>
        <v>13.372836707113583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46716</v>
      </c>
      <c r="T823" s="43">
        <f ca="1">_xll.BInterpol('Base CDI'!$H$4:$H$28,'Base CDI'!$J$4:$J$29,S823,"Cubic","Extrapolate=Linear","MultiX=Average","Skip=True","Sort=True")</f>
        <v>13.302589748916208</v>
      </c>
      <c r="U823" s="43">
        <f ca="1">_xll.BInterpol('Base CDI'!$H$4:$H$28,'Base CDI'!$I$4:$I$29,S823,"Cubic","Extrapolate=Linear","MultiX=Average","Skip=True","Sort=True")</f>
        <v>13.371921400351543</v>
      </c>
    </row>
    <row r="824" spans="16:21" x14ac:dyDescent="0.25">
      <c r="P824" s="10">
        <v>35709</v>
      </c>
      <c r="Q824">
        <v>2.914485</v>
      </c>
      <c r="S824" s="42">
        <f t="shared" ca="1" si="17"/>
        <v>46717</v>
      </c>
      <c r="T824" s="43">
        <f ca="1">_xll.BInterpol('Base CDI'!$H$4:$H$28,'Base CDI'!$J$4:$J$29,S824,"Cubic","Extrapolate=Linear","MultiX=Average","Skip=True","Sort=True")</f>
        <v>13.301634942791644</v>
      </c>
      <c r="U824" s="43">
        <f ca="1">_xll.BInterpol('Base CDI'!$H$4:$H$28,'Base CDI'!$I$4:$I$29,S824,"Cubic","Extrapolate=Linear","MultiX=Average","Skip=True","Sort=True")</f>
        <v>13.371011054518515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46718</v>
      </c>
      <c r="T825" s="43">
        <f ca="1">_xll.BInterpol('Base CDI'!$H$4:$H$28,'Base CDI'!$J$4:$J$29,S825,"Cubic","Extrapolate=Linear","MultiX=Average","Skip=True","Sort=True")</f>
        <v>13.300685178905916</v>
      </c>
      <c r="U825" s="43">
        <f ca="1">_xll.BInterpol('Base CDI'!$H$4:$H$28,'Base CDI'!$I$4:$I$29,S825,"Cubic","Extrapolate=Linear","MultiX=Average","Skip=True","Sort=True")</f>
        <v>13.370105660104254</v>
      </c>
    </row>
    <row r="826" spans="16:21" x14ac:dyDescent="0.25">
      <c r="P826" s="10">
        <v>35711</v>
      </c>
      <c r="Q826">
        <v>2.918469</v>
      </c>
      <c r="S826" s="42">
        <f t="shared" ca="1" si="17"/>
        <v>46719</v>
      </c>
      <c r="T826" s="43">
        <f ca="1">_xll.BInterpol('Base CDI'!$H$4:$H$28,'Base CDI'!$J$4:$J$29,S826,"Cubic","Extrapolate=Linear","MultiX=Average","Skip=True","Sort=True")</f>
        <v>13.299740447563318</v>
      </c>
      <c r="U826" s="43">
        <f ca="1">_xll.BInterpol('Base CDI'!$H$4:$H$28,'Base CDI'!$I$4:$I$29,S826,"Cubic","Extrapolate=Linear","MultiX=Average","Skip=True","Sort=True")</f>
        <v>13.369205207598508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46720</v>
      </c>
      <c r="T827" s="43">
        <f ca="1">_xll.BInterpol('Base CDI'!$H$4:$H$28,'Base CDI'!$J$4:$J$29,S827,"Cubic","Extrapolate=Linear","MultiX=Average","Skip=True","Sort=True")</f>
        <v>13.298800739068147</v>
      </c>
      <c r="U827" s="43">
        <f ca="1">_xll.BInterpol('Base CDI'!$H$4:$H$28,'Base CDI'!$I$4:$I$29,S827,"Cubic","Extrapolate=Linear","MultiX=Average","Skip=True","Sort=True")</f>
        <v>13.368309687491029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46721</v>
      </c>
      <c r="T828" s="43">
        <f ca="1">_xll.BInterpol('Base CDI'!$H$4:$H$28,'Base CDI'!$J$4:$J$29,S828,"Cubic","Extrapolate=Linear","MultiX=Average","Skip=True","Sort=True")</f>
        <v>13.297866043724699</v>
      </c>
      <c r="U828" s="43">
        <f ca="1">_xll.BInterpol('Base CDI'!$H$4:$H$28,'Base CDI'!$I$4:$I$29,S828,"Cubic","Extrapolate=Linear","MultiX=Average","Skip=True","Sort=True")</f>
        <v>13.367419090271566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46722</v>
      </c>
      <c r="T829" s="43">
        <f ca="1">_xll.BInterpol('Base CDI'!$H$4:$H$28,'Base CDI'!$J$4:$J$29,S829,"Cubic","Extrapolate=Linear","MultiX=Average","Skip=True","Sort=True")</f>
        <v>13.296936351837271</v>
      </c>
      <c r="U829" s="43">
        <f ca="1">_xll.BInterpol('Base CDI'!$H$4:$H$28,'Base CDI'!$I$4:$I$29,S829,"Cubic","Extrapolate=Linear","MultiX=Average","Skip=True","Sort=True")</f>
        <v>13.366533406429872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46723</v>
      </c>
      <c r="T830" s="43">
        <f ca="1">_xll.BInterpol('Base CDI'!$H$4:$H$28,'Base CDI'!$J$4:$J$29,S830,"Cubic","Extrapolate=Linear","MultiX=Average","Skip=True","Sort=True")</f>
        <v>13.29601165371016</v>
      </c>
      <c r="U830" s="43">
        <f ca="1">_xll.BInterpol('Base CDI'!$H$4:$H$28,'Base CDI'!$I$4:$I$29,S830,"Cubic","Extrapolate=Linear","MultiX=Average","Skip=True","Sort=True")</f>
        <v>13.365652626455697</v>
      </c>
    </row>
    <row r="831" spans="16:21" x14ac:dyDescent="0.25">
      <c r="P831" s="10">
        <v>35718</v>
      </c>
      <c r="Q831">
        <v>2.928464</v>
      </c>
      <c r="S831" s="42">
        <f t="shared" ca="1" si="17"/>
        <v>46724</v>
      </c>
      <c r="T831" s="43">
        <f ca="1">_xll.BInterpol('Base CDI'!$H$4:$H$28,'Base CDI'!$J$4:$J$29,S831,"Cubic","Extrapolate=Linear","MultiX=Average","Skip=True","Sort=True")</f>
        <v>13.295091939647662</v>
      </c>
      <c r="U831" s="43">
        <f ca="1">_xll.BInterpol('Base CDI'!$H$4:$H$28,'Base CDI'!$I$4:$I$29,S831,"Cubic","Extrapolate=Linear","MultiX=Average","Skip=True","Sort=True")</f>
        <v>13.36477674083879</v>
      </c>
    </row>
    <row r="832" spans="16:21" x14ac:dyDescent="0.25">
      <c r="P832" s="10">
        <v>35719</v>
      </c>
      <c r="Q832">
        <v>2.930485</v>
      </c>
      <c r="S832" s="42">
        <f t="shared" ca="1" si="17"/>
        <v>46725</v>
      </c>
      <c r="T832" s="43">
        <f ca="1">_xll.BInterpol('Base CDI'!$H$4:$H$28,'Base CDI'!$J$4:$J$29,S832,"Cubic","Extrapolate=Linear","MultiX=Average","Skip=True","Sort=True")</f>
        <v>13.294177199954074</v>
      </c>
      <c r="U832" s="43">
        <f ca="1">_xll.BInterpol('Base CDI'!$H$4:$H$28,'Base CDI'!$I$4:$I$29,S832,"Cubic","Extrapolate=Linear","MultiX=Average","Skip=True","Sort=True")</f>
        <v>13.363905740068903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46726</v>
      </c>
      <c r="T833" s="43">
        <f ca="1">_xll.BInterpol('Base CDI'!$H$4:$H$28,'Base CDI'!$J$4:$J$29,S833,"Cubic","Extrapolate=Linear","MultiX=Average","Skip=True","Sort=True")</f>
        <v>13.293267424933692</v>
      </c>
      <c r="U833" s="43">
        <f ca="1">_xll.BInterpol('Base CDI'!$H$4:$H$28,'Base CDI'!$I$4:$I$29,S833,"Cubic","Extrapolate=Linear","MultiX=Average","Skip=True","Sort=True")</f>
        <v>13.363039614635788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46727</v>
      </c>
      <c r="T834" s="43">
        <f ca="1">_xll.BInterpol('Base CDI'!$H$4:$H$28,'Base CDI'!$J$4:$J$29,S834,"Cubic","Extrapolate=Linear","MultiX=Average","Skip=True","Sort=True")</f>
        <v>13.292362604890814</v>
      </c>
      <c r="U834" s="43">
        <f ca="1">_xll.BInterpol('Base CDI'!$H$4:$H$28,'Base CDI'!$I$4:$I$29,S834,"Cubic","Extrapolate=Linear","MultiX=Average","Skip=True","Sort=True")</f>
        <v>13.362178355029192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46728</v>
      </c>
      <c r="T835" s="43">
        <f ca="1">_xll.BInterpol('Base CDI'!$H$4:$H$28,'Base CDI'!$J$4:$J$29,S835,"Cubic","Extrapolate=Linear","MultiX=Average","Skip=True","Sort=True")</f>
        <v>13.291462730129734</v>
      </c>
      <c r="U835" s="43">
        <f ca="1">_xll.BInterpol('Base CDI'!$H$4:$H$28,'Base CDI'!$I$4:$I$29,S835,"Cubic","Extrapolate=Linear","MultiX=Average","Skip=True","Sort=True")</f>
        <v>13.361321951738869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46729</v>
      </c>
      <c r="T836" s="43">
        <f ca="1">_xll.BInterpol('Base CDI'!$H$4:$H$28,'Base CDI'!$J$4:$J$29,S836,"Cubic","Extrapolate=Linear","MultiX=Average","Skip=True","Sort=True")</f>
        <v>13.290567790954748</v>
      </c>
      <c r="U836" s="43">
        <f ca="1">_xll.BInterpol('Base CDI'!$H$4:$H$28,'Base CDI'!$I$4:$I$29,S836,"Cubic","Extrapolate=Linear","MultiX=Average","Skip=True","Sort=True")</f>
        <v>13.36047039525457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46730</v>
      </c>
      <c r="T837" s="43">
        <f ca="1">_xll.BInterpol('Base CDI'!$H$4:$H$28,'Base CDI'!$J$4:$J$29,S837,"Cubic","Extrapolate=Linear","MultiX=Average","Skip=True","Sort=True")</f>
        <v>13.289677777670155</v>
      </c>
      <c r="U837" s="43">
        <f ca="1">_xll.BInterpol('Base CDI'!$H$4:$H$28,'Base CDI'!$I$4:$I$29,S837,"Cubic","Extrapolate=Linear","MultiX=Average","Skip=True","Sort=True")</f>
        <v>13.359623676066043</v>
      </c>
    </row>
    <row r="838" spans="16:21" x14ac:dyDescent="0.25">
      <c r="P838" s="10">
        <v>35727</v>
      </c>
      <c r="Q838">
        <v>2.942599</v>
      </c>
      <c r="S838" s="42">
        <f t="shared" ca="1" si="17"/>
        <v>46731</v>
      </c>
      <c r="T838" s="43">
        <f ca="1">_xll.BInterpol('Base CDI'!$H$4:$H$28,'Base CDI'!$J$4:$J$29,S838,"Cubic","Extrapolate=Linear","MultiX=Average","Skip=True","Sort=True")</f>
        <v>13.288792680580251</v>
      </c>
      <c r="U838" s="43">
        <f ca="1">_xll.BInterpol('Base CDI'!$H$4:$H$28,'Base CDI'!$I$4:$I$29,S838,"Cubic","Extrapolate=Linear","MultiX=Average","Skip=True","Sort=True")</f>
        <v>13.358781784663041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46732</v>
      </c>
      <c r="T839" s="43">
        <f ca="1">_xll.BInterpol('Base CDI'!$H$4:$H$28,'Base CDI'!$J$4:$J$29,S839,"Cubic","Extrapolate=Linear","MultiX=Average","Skip=True","Sort=True")</f>
        <v>13.287912489989331</v>
      </c>
      <c r="U839" s="43">
        <f ca="1">_xll.BInterpol('Base CDI'!$H$4:$H$28,'Base CDI'!$I$4:$I$29,S839,"Cubic","Extrapolate=Linear","MultiX=Average","Skip=True","Sort=True")</f>
        <v>13.357944711535314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46733</v>
      </c>
      <c r="T840" s="43">
        <f ca="1">_xll.BInterpol('Base CDI'!$H$4:$H$28,'Base CDI'!$J$4:$J$29,S840,"Cubic","Extrapolate=Linear","MultiX=Average","Skip=True","Sort=True")</f>
        <v>13.287037196201695</v>
      </c>
      <c r="U840" s="43">
        <f ca="1">_xll.BInterpol('Base CDI'!$H$4:$H$28,'Base CDI'!$I$4:$I$29,S840,"Cubic","Extrapolate=Linear","MultiX=Average","Skip=True","Sort=True")</f>
        <v>13.357112447172611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46734</v>
      </c>
      <c r="T841" s="43">
        <f ca="1">_xll.BInterpol('Base CDI'!$H$4:$H$28,'Base CDI'!$J$4:$J$29,S841,"Cubic","Extrapolate=Linear","MultiX=Average","Skip=True","Sort=True")</f>
        <v>13.286166789521635</v>
      </c>
      <c r="U841" s="43">
        <f ca="1">_xll.BInterpol('Base CDI'!$H$4:$H$28,'Base CDI'!$I$4:$I$29,S841,"Cubic","Extrapolate=Linear","MultiX=Average","Skip=True","Sort=True")</f>
        <v>13.356284982064684</v>
      </c>
    </row>
    <row r="842" spans="16:21" x14ac:dyDescent="0.25">
      <c r="P842" s="10">
        <v>35733</v>
      </c>
      <c r="Q842">
        <v>2.950739</v>
      </c>
      <c r="S842" s="42">
        <f t="shared" ca="1" si="17"/>
        <v>46735</v>
      </c>
      <c r="T842" s="43">
        <f ca="1">_xll.BInterpol('Base CDI'!$H$4:$H$28,'Base CDI'!$J$4:$J$29,S842,"Cubic","Extrapolate=Linear","MultiX=Average","Skip=True","Sort=True")</f>
        <v>13.285301260253449</v>
      </c>
      <c r="U842" s="43">
        <f ca="1">_xll.BInterpol('Base CDI'!$H$4:$H$28,'Base CDI'!$I$4:$I$29,S842,"Cubic","Extrapolate=Linear","MultiX=Average","Skip=True","Sort=True")</f>
        <v>13.355462306701286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46736</v>
      </c>
      <c r="T843" s="43">
        <f ca="1">_xll.BInterpol('Base CDI'!$H$4:$H$28,'Base CDI'!$J$4:$J$29,S843,"Cubic","Extrapolate=Linear","MultiX=Average","Skip=True","Sort=True")</f>
        <v>13.284440598701435</v>
      </c>
      <c r="U843" s="43">
        <f ca="1">_xll.BInterpol('Base CDI'!$H$4:$H$28,'Base CDI'!$I$4:$I$29,S843,"Cubic","Extrapolate=Linear","MultiX=Average","Skip=True","Sort=True")</f>
        <v>13.354644411572163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46737</v>
      </c>
      <c r="T844" s="43">
        <f ca="1">_xll.BInterpol('Base CDI'!$H$4:$H$28,'Base CDI'!$J$4:$J$29,S844,"Cubic","Extrapolate=Linear","MultiX=Average","Skip=True","Sort=True")</f>
        <v>13.283584795169888</v>
      </c>
      <c r="U844" s="43">
        <f ca="1">_xll.BInterpol('Base CDI'!$H$4:$H$28,'Base CDI'!$I$4:$I$29,S844,"Cubic","Extrapolate=Linear","MultiX=Average","Skip=True","Sort=True")</f>
        <v>13.35383128716707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46738</v>
      </c>
      <c r="T845" s="43">
        <f ca="1">_xll.BInterpol('Base CDI'!$H$4:$H$28,'Base CDI'!$J$4:$J$29,S845,"Cubic","Extrapolate=Linear","MultiX=Average","Skip=True","Sort=True")</f>
        <v>13.282733839963107</v>
      </c>
      <c r="U845" s="43">
        <f ca="1">_xll.BInterpol('Base CDI'!$H$4:$H$28,'Base CDI'!$I$4:$I$29,S845,"Cubic","Extrapolate=Linear","MultiX=Average","Skip=True","Sort=True")</f>
        <v>13.353022923975756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46739</v>
      </c>
      <c r="T846" s="43">
        <f ca="1">_xll.BInterpol('Base CDI'!$H$4:$H$28,'Base CDI'!$J$4:$J$29,S846,"Cubic","Extrapolate=Linear","MultiX=Average","Skip=True","Sort=True")</f>
        <v>13.281887723385385</v>
      </c>
      <c r="U846" s="43">
        <f ca="1">_xll.BInterpol('Base CDI'!$H$4:$H$28,'Base CDI'!$I$4:$I$29,S846,"Cubic","Extrapolate=Linear","MultiX=Average","Skip=True","Sort=True")</f>
        <v>13.352219312487971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46740</v>
      </c>
      <c r="T847" s="43">
        <f ca="1">_xll.BInterpol('Base CDI'!$H$4:$H$28,'Base CDI'!$J$4:$J$29,S847,"Cubic","Extrapolate=Linear","MultiX=Average","Skip=True","Sort=True")</f>
        <v>13.28104643574102</v>
      </c>
      <c r="U847" s="43">
        <f ca="1">_xll.BInterpol('Base CDI'!$H$4:$H$28,'Base CDI'!$I$4:$I$29,S847,"Cubic","Extrapolate=Linear","MultiX=Average","Skip=True","Sort=True")</f>
        <v>13.351420443193467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46741</v>
      </c>
      <c r="T848" s="43">
        <f ca="1">_xll.BInterpol('Base CDI'!$H$4:$H$28,'Base CDI'!$J$4:$J$29,S848,"Cubic","Extrapolate=Linear","MultiX=Average","Skip=True","Sort=True")</f>
        <v>13.280209967334308</v>
      </c>
      <c r="U848" s="43">
        <f ca="1">_xll.BInterpol('Base CDI'!$H$4:$H$28,'Base CDI'!$I$4:$I$29,S848,"Cubic","Extrapolate=Linear","MultiX=Average","Skip=True","Sort=True")</f>
        <v>13.350626306581992</v>
      </c>
    </row>
    <row r="849" spans="16:21" x14ac:dyDescent="0.25">
      <c r="P849" s="10">
        <v>35744</v>
      </c>
      <c r="Q849">
        <v>2.979241</v>
      </c>
      <c r="S849" s="42">
        <f t="shared" ca="1" si="18"/>
        <v>46742</v>
      </c>
      <c r="T849" s="43">
        <f ca="1">_xll.BInterpol('Base CDI'!$H$4:$H$28,'Base CDI'!$J$4:$J$29,S849,"Cubic","Extrapolate=Linear","MultiX=Average","Skip=True","Sort=True")</f>
        <v>13.279378308469546</v>
      </c>
      <c r="U849" s="43">
        <f ca="1">_xll.BInterpol('Base CDI'!$H$4:$H$28,'Base CDI'!$I$4:$I$29,S849,"Cubic","Extrapolate=Linear","MultiX=Average","Skip=True","Sort=True")</f>
        <v>13.349836893143301</v>
      </c>
    </row>
    <row r="850" spans="16:21" x14ac:dyDescent="0.25">
      <c r="P850" s="10">
        <v>35745</v>
      </c>
      <c r="Q850">
        <v>2.98366</v>
      </c>
      <c r="S850" s="42">
        <f t="shared" ca="1" si="18"/>
        <v>46743</v>
      </c>
      <c r="T850" s="43">
        <f ca="1">_xll.BInterpol('Base CDI'!$H$4:$H$28,'Base CDI'!$J$4:$J$29,S850,"Cubic","Extrapolate=Linear","MultiX=Average","Skip=True","Sort=True")</f>
        <v>13.278551449451031</v>
      </c>
      <c r="U850" s="43">
        <f ca="1">_xll.BInterpol('Base CDI'!$H$4:$H$28,'Base CDI'!$I$4:$I$29,S850,"Cubic","Extrapolate=Linear","MultiX=Average","Skip=True","Sort=True")</f>
        <v>13.349052193367141</v>
      </c>
    </row>
    <row r="851" spans="16:21" x14ac:dyDescent="0.25">
      <c r="P851" s="10">
        <v>35746</v>
      </c>
      <c r="Q851">
        <v>2.988086</v>
      </c>
      <c r="S851" s="42">
        <f t="shared" ca="1" si="18"/>
        <v>46744</v>
      </c>
      <c r="T851" s="43">
        <f ca="1">_xll.BInterpol('Base CDI'!$H$4:$H$28,'Base CDI'!$J$4:$J$29,S851,"Cubic","Extrapolate=Linear","MultiX=Average","Skip=True","Sort=True")</f>
        <v>13.277729380583059</v>
      </c>
      <c r="U851" s="43">
        <f ca="1">_xll.BInterpol('Base CDI'!$H$4:$H$28,'Base CDI'!$I$4:$I$29,S851,"Cubic","Extrapolate=Linear","MultiX=Average","Skip=True","Sort=True")</f>
        <v>13.348272197743263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46745</v>
      </c>
      <c r="T852" s="43">
        <f ca="1">_xll.BInterpol('Base CDI'!$H$4:$H$28,'Base CDI'!$J$4:$J$29,S852,"Cubic","Extrapolate=Linear","MultiX=Average","Skip=True","Sort=True")</f>
        <v>13.276912092169926</v>
      </c>
      <c r="U852" s="43">
        <f ca="1">_xll.BInterpol('Base CDI'!$H$4:$H$28,'Base CDI'!$I$4:$I$29,S852,"Cubic","Extrapolate=Linear","MultiX=Average","Skip=True","Sort=True")</f>
        <v>13.347496896761422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46746</v>
      </c>
      <c r="T853" s="43">
        <f ca="1">_xll.BInterpol('Base CDI'!$H$4:$H$28,'Base CDI'!$J$4:$J$29,S853,"Cubic","Extrapolate=Linear","MultiX=Average","Skip=True","Sort=True")</f>
        <v>13.27609957451593</v>
      </c>
      <c r="U853" s="43">
        <f ca="1">_xll.BInterpol('Base CDI'!$H$4:$H$28,'Base CDI'!$I$4:$I$29,S853,"Cubic","Extrapolate=Linear","MultiX=Average","Skip=True","Sort=True")</f>
        <v>13.346726280911362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46747</v>
      </c>
      <c r="T854" s="43">
        <f ca="1">_xll.BInterpol('Base CDI'!$H$4:$H$28,'Base CDI'!$J$4:$J$29,S854,"Cubic","Extrapolate=Linear","MultiX=Average","Skip=True","Sort=True")</f>
        <v>13.275291817925366</v>
      </c>
      <c r="U854" s="43">
        <f ca="1">_xll.BInterpol('Base CDI'!$H$4:$H$28,'Base CDI'!$I$4:$I$29,S854,"Cubic","Extrapolate=Linear","MultiX=Average","Skip=True","Sort=True")</f>
        <v>13.34596034068284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46748</v>
      </c>
      <c r="T855" s="43">
        <f ca="1">_xll.BInterpol('Base CDI'!$H$4:$H$28,'Base CDI'!$J$4:$J$29,S855,"Cubic","Extrapolate=Linear","MultiX=Average","Skip=True","Sort=True")</f>
        <v>13.274488812702531</v>
      </c>
      <c r="U855" s="43">
        <f ca="1">_xll.BInterpol('Base CDI'!$H$4:$H$28,'Base CDI'!$I$4:$I$29,S855,"Cubic","Extrapolate=Linear","MultiX=Average","Skip=True","Sort=True")</f>
        <v>13.345199066565602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46749</v>
      </c>
      <c r="T856" s="43">
        <f ca="1">_xll.BInterpol('Base CDI'!$H$4:$H$28,'Base CDI'!$J$4:$J$29,S856,"Cubic","Extrapolate=Linear","MultiX=Average","Skip=True","Sort=True")</f>
        <v>13.273690549151722</v>
      </c>
      <c r="U856" s="43">
        <f ca="1">_xll.BInterpol('Base CDI'!$H$4:$H$28,'Base CDI'!$I$4:$I$29,S856,"Cubic","Extrapolate=Linear","MultiX=Average","Skip=True","Sort=True")</f>
        <v>13.344442449049401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46750</v>
      </c>
      <c r="T857" s="43">
        <f ca="1">_xll.BInterpol('Base CDI'!$H$4:$H$28,'Base CDI'!$J$4:$J$29,S857,"Cubic","Extrapolate=Linear","MultiX=Average","Skip=True","Sort=True")</f>
        <v>13.272897017577233</v>
      </c>
      <c r="U857" s="43">
        <f ca="1">_xll.BInterpol('Base CDI'!$H$4:$H$28,'Base CDI'!$I$4:$I$29,S857,"Cubic","Extrapolate=Linear","MultiX=Average","Skip=True","Sort=True")</f>
        <v>13.343690478623987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46751</v>
      </c>
      <c r="T858" s="43">
        <f ca="1">_xll.BInterpol('Base CDI'!$H$4:$H$28,'Base CDI'!$J$4:$J$29,S858,"Cubic","Extrapolate=Linear","MultiX=Average","Skip=True","Sort=True")</f>
        <v>13.272108208283363</v>
      </c>
      <c r="U858" s="43">
        <f ca="1">_xll.BInterpol('Base CDI'!$H$4:$H$28,'Base CDI'!$I$4:$I$29,S858,"Cubic","Extrapolate=Linear","MultiX=Average","Skip=True","Sort=True")</f>
        <v>13.342943145779111</v>
      </c>
    </row>
    <row r="859" spans="16:21" x14ac:dyDescent="0.25">
      <c r="P859" s="10">
        <v>35758</v>
      </c>
      <c r="Q859">
        <v>3.02373</v>
      </c>
      <c r="S859" s="42">
        <f t="shared" ca="1" si="18"/>
        <v>46752</v>
      </c>
      <c r="T859" s="43">
        <f ca="1">_xll.BInterpol('Base CDI'!$H$4:$H$28,'Base CDI'!$J$4:$J$29,S859,"Cubic","Extrapolate=Linear","MultiX=Average","Skip=True","Sort=True")</f>
        <v>13.271324111574408</v>
      </c>
      <c r="U859" s="43">
        <f ca="1">_xll.BInterpol('Base CDI'!$H$4:$H$28,'Base CDI'!$I$4:$I$29,S859,"Cubic","Extrapolate=Linear","MultiX=Average","Skip=True","Sort=True")</f>
        <v>13.342200441004524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46753</v>
      </c>
      <c r="T860" s="43">
        <f ca="1">_xll.BInterpol('Base CDI'!$H$4:$H$28,'Base CDI'!$J$4:$J$29,S860,"Cubic","Extrapolate=Linear","MultiX=Average","Skip=True","Sort=True")</f>
        <v>13.270544717754666</v>
      </c>
      <c r="U860" s="43">
        <f ca="1">_xll.BInterpol('Base CDI'!$H$4:$H$28,'Base CDI'!$I$4:$I$29,S860,"Cubic","Extrapolate=Linear","MultiX=Average","Skip=True","Sort=True")</f>
        <v>13.341462354789975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46754</v>
      </c>
      <c r="T861" s="43">
        <f ca="1">_xll.BInterpol('Base CDI'!$H$4:$H$28,'Base CDI'!$J$4:$J$29,S861,"Cubic","Extrapolate=Linear","MultiX=Average","Skip=True","Sort=True")</f>
        <v>13.269770017128431</v>
      </c>
      <c r="U861" s="43">
        <f ca="1">_xll.BInterpol('Base CDI'!$H$4:$H$28,'Base CDI'!$I$4:$I$29,S861,"Cubic","Extrapolate=Linear","MultiX=Average","Skip=True","Sort=True")</f>
        <v>13.340728877625217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46755</v>
      </c>
      <c r="T862" s="43">
        <f ca="1">_xll.BInterpol('Base CDI'!$H$4:$H$28,'Base CDI'!$J$4:$J$29,S862,"Cubic","Extrapolate=Linear","MultiX=Average","Skip=True","Sort=True")</f>
        <v>13.269</v>
      </c>
      <c r="U862" s="43">
        <f ca="1">_xll.BInterpol('Base CDI'!$H$4:$H$28,'Base CDI'!$I$4:$I$29,S862,"Cubic","Extrapolate=Linear","MultiX=Average","Skip=True","Sort=True")</f>
        <v>13.34</v>
      </c>
    </row>
    <row r="863" spans="16:21" x14ac:dyDescent="0.25">
      <c r="P863" s="10">
        <v>35762</v>
      </c>
      <c r="Q863">
        <v>3.041741</v>
      </c>
      <c r="S863" s="42">
        <f t="shared" ca="1" si="18"/>
        <v>46756</v>
      </c>
      <c r="T863" s="43">
        <f ca="1">_xll.BInterpol('Base CDI'!$H$4:$H$28,'Base CDI'!$J$4:$J$29,S863,"Cubic","Extrapolate=Linear","MultiX=Average","Skip=True","Sort=True")</f>
        <v>13.268234656765143</v>
      </c>
      <c r="U863" s="43">
        <f ca="1">_xll.BInterpol('Base CDI'!$H$4:$H$28,'Base CDI'!$I$4:$I$29,S863,"Cubic","Extrapolate=Linear","MultiX=Average","Skip=True","Sort=True")</f>
        <v>13.339275712538253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46757</v>
      </c>
      <c r="T864" s="43">
        <f ca="1">_xll.BInterpol('Base CDI'!$H$4:$H$28,'Base CDI'!$J$4:$J$29,S864,"Cubic","Extrapolate=Linear","MultiX=Average","Skip=True","Sort=True")</f>
        <v>13.267473978185524</v>
      </c>
      <c r="U864" s="43">
        <f ca="1">_xll.BInterpol('Base CDI'!$H$4:$H$28,'Base CDI'!$I$4:$I$29,S864,"Cubic","Extrapolate=Linear","MultiX=Average","Skip=True","Sort=True")</f>
        <v>13.338556006400625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46758</v>
      </c>
      <c r="T865" s="43">
        <f ca="1">_xll.BInterpol('Base CDI'!$H$4:$H$28,'Base CDI'!$J$4:$J$29,S865,"Cubic","Extrapolate=Linear","MultiX=Average","Skip=True","Sort=True")</f>
        <v>13.266717955114277</v>
      </c>
      <c r="U865" s="43">
        <f ca="1">_xll.BInterpol('Base CDI'!$H$4:$H$28,'Base CDI'!$I$4:$I$29,S865,"Cubic","Extrapolate=Linear","MultiX=Average","Skip=True","Sort=True")</f>
        <v>13.337840872881944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46759</v>
      </c>
      <c r="T866" s="43">
        <f ca="1">_xll.BInterpol('Base CDI'!$H$4:$H$28,'Base CDI'!$J$4:$J$29,S866,"Cubic","Extrapolate=Linear","MultiX=Average","Skip=True","Sort=True")</f>
        <v>13.265966578404539</v>
      </c>
      <c r="U866" s="43">
        <f ca="1">_xll.BInterpol('Base CDI'!$H$4:$H$28,'Base CDI'!$I$4:$I$29,S866,"Cubic","Extrapolate=Linear","MultiX=Average","Skip=True","Sort=True")</f>
        <v>13.337130303277036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46760</v>
      </c>
      <c r="T867" s="43">
        <f ca="1">_xll.BInterpol('Base CDI'!$H$4:$H$28,'Base CDI'!$J$4:$J$29,S867,"Cubic","Extrapolate=Linear","MultiX=Average","Skip=True","Sort=True")</f>
        <v>13.265219838909447</v>
      </c>
      <c r="U867" s="43">
        <f ca="1">_xll.BInterpol('Base CDI'!$H$4:$H$28,'Base CDI'!$I$4:$I$29,S867,"Cubic","Extrapolate=Linear","MultiX=Average","Skip=True","Sort=True")</f>
        <v>13.33642428888073</v>
      </c>
    </row>
    <row r="868" spans="16:21" x14ac:dyDescent="0.25">
      <c r="P868" s="10">
        <v>35769</v>
      </c>
      <c r="Q868">
        <v>3.06141</v>
      </c>
      <c r="S868" s="42">
        <f t="shared" ca="1" si="18"/>
        <v>46761</v>
      </c>
      <c r="T868" s="43">
        <f ca="1">_xll.BInterpol('Base CDI'!$H$4:$H$28,'Base CDI'!$J$4:$J$29,S868,"Cubic","Extrapolate=Linear","MultiX=Average","Skip=True","Sort=True")</f>
        <v>13.264477727482136</v>
      </c>
      <c r="U868" s="43">
        <f ca="1">_xll.BInterpol('Base CDI'!$H$4:$H$28,'Base CDI'!$I$4:$I$29,S868,"Cubic","Extrapolate=Linear","MultiX=Average","Skip=True","Sort=True")</f>
        <v>13.335722820987852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46762</v>
      </c>
      <c r="T869" s="43">
        <f ca="1">_xll.BInterpol('Base CDI'!$H$4:$H$28,'Base CDI'!$J$4:$J$29,S869,"Cubic","Extrapolate=Linear","MultiX=Average","Skip=True","Sort=True")</f>
        <v>13.263740234975742</v>
      </c>
      <c r="U869" s="43">
        <f ca="1">_xll.BInterpol('Base CDI'!$H$4:$H$28,'Base CDI'!$I$4:$I$29,S869,"Cubic","Extrapolate=Linear","MultiX=Average","Skip=True","Sort=True")</f>
        <v>13.335025890893231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46763</v>
      </c>
      <c r="T870" s="43">
        <f ca="1">_xll.BInterpol('Base CDI'!$H$4:$H$28,'Base CDI'!$J$4:$J$29,S870,"Cubic","Extrapolate=Linear","MultiX=Average","Skip=True","Sort=True")</f>
        <v>13.263007352243402</v>
      </c>
      <c r="U870" s="43">
        <f ca="1">_xll.BInterpol('Base CDI'!$H$4:$H$28,'Base CDI'!$I$4:$I$29,S870,"Cubic","Extrapolate=Linear","MultiX=Average","Skip=True","Sort=True")</f>
        <v>13.334333489891694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46764</v>
      </c>
      <c r="T871" s="43">
        <f ca="1">_xll.BInterpol('Base CDI'!$H$4:$H$28,'Base CDI'!$J$4:$J$29,S871,"Cubic","Extrapolate=Linear","MultiX=Average","Skip=True","Sort=True")</f>
        <v>13.262279070138252</v>
      </c>
      <c r="U871" s="43">
        <f ca="1">_xll.BInterpol('Base CDI'!$H$4:$H$28,'Base CDI'!$I$4:$I$29,S871,"Cubic","Extrapolate=Linear","MultiX=Average","Skip=True","Sort=True")</f>
        <v>13.333645609278069</v>
      </c>
    </row>
    <row r="872" spans="16:21" x14ac:dyDescent="0.25">
      <c r="P872" s="10">
        <v>35775</v>
      </c>
      <c r="Q872">
        <v>3.077248</v>
      </c>
      <c r="S872" s="42">
        <f t="shared" ca="1" si="18"/>
        <v>46765</v>
      </c>
      <c r="T872" s="43">
        <f ca="1">_xll.BInterpol('Base CDI'!$H$4:$H$28,'Base CDI'!$J$4:$J$29,S872,"Cubic","Extrapolate=Linear","MultiX=Average","Skip=True","Sort=True")</f>
        <v>13.261555379513426</v>
      </c>
      <c r="U872" s="43">
        <f ca="1">_xll.BInterpol('Base CDI'!$H$4:$H$28,'Base CDI'!$I$4:$I$29,S872,"Cubic","Extrapolate=Linear","MultiX=Average","Skip=True","Sort=True")</f>
        <v>13.332962240347181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46766</v>
      </c>
      <c r="T873" s="43">
        <f ca="1">_xll.BInterpol('Base CDI'!$H$4:$H$28,'Base CDI'!$J$4:$J$29,S873,"Cubic","Extrapolate=Linear","MultiX=Average","Skip=True","Sort=True")</f>
        <v>13.260836271222063</v>
      </c>
      <c r="U873" s="43">
        <f ca="1">_xll.BInterpol('Base CDI'!$H$4:$H$28,'Base CDI'!$I$4:$I$29,S873,"Cubic","Extrapolate=Linear","MultiX=Average","Skip=True","Sort=True")</f>
        <v>13.33228337439386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46767</v>
      </c>
      <c r="T874" s="43">
        <f ca="1">_xll.BInterpol('Base CDI'!$H$4:$H$28,'Base CDI'!$J$4:$J$29,S874,"Cubic","Extrapolate=Linear","MultiX=Average","Skip=True","Sort=True")</f>
        <v>13.260121736117297</v>
      </c>
      <c r="U874" s="43">
        <f ca="1">_xll.BInterpol('Base CDI'!$H$4:$H$28,'Base CDI'!$I$4:$I$29,S874,"Cubic","Extrapolate=Linear","MultiX=Average","Skip=True","Sort=True")</f>
        <v>13.331609002712934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46768</v>
      </c>
      <c r="T875" s="43">
        <f ca="1">_xll.BInterpol('Base CDI'!$H$4:$H$28,'Base CDI'!$J$4:$J$29,S875,"Cubic","Extrapolate=Linear","MultiX=Average","Skip=True","Sort=True")</f>
        <v>13.259411765052263</v>
      </c>
      <c r="U875" s="43">
        <f ca="1">_xll.BInterpol('Base CDI'!$H$4:$H$28,'Base CDI'!$I$4:$I$29,S875,"Cubic","Extrapolate=Linear","MultiX=Average","Skip=True","Sort=True")</f>
        <v>13.330939116599229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46769</v>
      </c>
      <c r="T876" s="43">
        <f ca="1">_xll.BInterpol('Base CDI'!$H$4:$H$28,'Base CDI'!$J$4:$J$29,S876,"Cubic","Extrapolate=Linear","MultiX=Average","Skip=True","Sort=True")</f>
        <v>13.258706348880102</v>
      </c>
      <c r="U876" s="43">
        <f ca="1">_xll.BInterpol('Base CDI'!$H$4:$H$28,'Base CDI'!$I$4:$I$29,S876,"Cubic","Extrapolate=Linear","MultiX=Average","Skip=True","Sort=True")</f>
        <v>13.330273707347571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46770</v>
      </c>
      <c r="T877" s="43">
        <f ca="1">_xll.BInterpol('Base CDI'!$H$4:$H$28,'Base CDI'!$J$4:$J$29,S877,"Cubic","Extrapolate=Linear","MultiX=Average","Skip=True","Sort=True")</f>
        <v>13.258005478453946</v>
      </c>
      <c r="U877" s="43">
        <f ca="1">_xll.BInterpol('Base CDI'!$H$4:$H$28,'Base CDI'!$I$4:$I$29,S877,"Cubic","Extrapolate=Linear","MultiX=Average","Skip=True","Sort=True")</f>
        <v>13.329612766252792</v>
      </c>
    </row>
    <row r="878" spans="16:21" x14ac:dyDescent="0.25">
      <c r="P878" s="10">
        <v>35783</v>
      </c>
      <c r="Q878">
        <v>3.101308</v>
      </c>
      <c r="S878" s="42">
        <f t="shared" ca="1" si="18"/>
        <v>46771</v>
      </c>
      <c r="T878" s="43">
        <f ca="1">_xll.BInterpol('Base CDI'!$H$4:$H$28,'Base CDI'!$J$4:$J$29,S878,"Cubic","Extrapolate=Linear","MultiX=Average","Skip=True","Sort=True")</f>
        <v>13.25730914462693</v>
      </c>
      <c r="U878" s="43">
        <f ca="1">_xll.BInterpol('Base CDI'!$H$4:$H$28,'Base CDI'!$I$4:$I$29,S878,"Cubic","Extrapolate=Linear","MultiX=Average","Skip=True","Sort=True")</f>
        <v>13.328956284609715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46772</v>
      </c>
      <c r="T879" s="43">
        <f ca="1">_xll.BInterpol('Base CDI'!$H$4:$H$28,'Base CDI'!$J$4:$J$29,S879,"Cubic","Extrapolate=Linear","MultiX=Average","Skip=True","Sort=True")</f>
        <v>13.256617338252195</v>
      </c>
      <c r="U879" s="43">
        <f ca="1">_xll.BInterpol('Base CDI'!$H$4:$H$28,'Base CDI'!$I$4:$I$29,S879,"Cubic","Extrapolate=Linear","MultiX=Average","Skip=True","Sort=True")</f>
        <v>13.328304253713171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46773</v>
      </c>
      <c r="T880" s="43">
        <f ca="1">_xll.BInterpol('Base CDI'!$H$4:$H$28,'Base CDI'!$J$4:$J$29,S880,"Cubic","Extrapolate=Linear","MultiX=Average","Skip=True","Sort=True")</f>
        <v>13.255930050182872</v>
      </c>
      <c r="U880" s="43">
        <f ca="1">_xll.BInterpol('Base CDI'!$H$4:$H$28,'Base CDI'!$I$4:$I$29,S880,"Cubic","Extrapolate=Linear","MultiX=Average","Skip=True","Sort=True")</f>
        <v>13.327656664857985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46774</v>
      </c>
      <c r="T881" s="43">
        <f ca="1">_xll.BInterpol('Base CDI'!$H$4:$H$28,'Base CDI'!$J$4:$J$29,S881,"Cubic","Extrapolate=Linear","MultiX=Average","Skip=True","Sort=True")</f>
        <v>13.255247271272099</v>
      </c>
      <c r="U881" s="43">
        <f ca="1">_xll.BInterpol('Base CDI'!$H$4:$H$28,'Base CDI'!$I$4:$I$29,S881,"Cubic","Extrapolate=Linear","MultiX=Average","Skip=True","Sort=True")</f>
        <v>13.327013509338984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46775</v>
      </c>
      <c r="T882" s="43">
        <f ca="1">_xll.BInterpol('Base CDI'!$H$4:$H$28,'Base CDI'!$J$4:$J$29,S882,"Cubic","Extrapolate=Linear","MultiX=Average","Skip=True","Sort=True")</f>
        <v>13.254568992373013</v>
      </c>
      <c r="U882" s="43">
        <f ca="1">_xll.BInterpol('Base CDI'!$H$4:$H$28,'Base CDI'!$I$4:$I$29,S882,"Cubic","Extrapolate=Linear","MultiX=Average","Skip=True","Sort=True")</f>
        <v>13.326374778450999</v>
      </c>
    </row>
    <row r="883" spans="16:21" x14ac:dyDescent="0.25">
      <c r="P883" s="10">
        <v>35793</v>
      </c>
      <c r="Q883">
        <v>3.122112</v>
      </c>
      <c r="S883" s="42">
        <f t="shared" ca="1" si="18"/>
        <v>46776</v>
      </c>
      <c r="T883" s="43">
        <f ca="1">_xll.BInterpol('Base CDI'!$H$4:$H$28,'Base CDI'!$J$4:$J$29,S883,"Cubic","Extrapolate=Linear","MultiX=Average","Skip=True","Sort=True")</f>
        <v>13.253895204338749</v>
      </c>
      <c r="U883" s="43">
        <f ca="1">_xll.BInterpol('Base CDI'!$H$4:$H$28,'Base CDI'!$I$4:$I$29,S883,"Cubic","Extrapolate=Linear","MultiX=Average","Skip=True","Sort=True")</f>
        <v>13.325740463488856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46777</v>
      </c>
      <c r="T884" s="43">
        <f ca="1">_xll.BInterpol('Base CDI'!$H$4:$H$28,'Base CDI'!$J$4:$J$29,S884,"Cubic","Extrapolate=Linear","MultiX=Average","Skip=True","Sort=True")</f>
        <v>13.253225898022444</v>
      </c>
      <c r="U884" s="43">
        <f ca="1">_xll.BInterpol('Base CDI'!$H$4:$H$28,'Base CDI'!$I$4:$I$29,S884,"Cubic","Extrapolate=Linear","MultiX=Average","Skip=True","Sort=True")</f>
        <v>13.325110555747379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46778</v>
      </c>
      <c r="T885" s="43">
        <f ca="1">_xll.BInterpol('Base CDI'!$H$4:$H$28,'Base CDI'!$J$4:$J$29,S885,"Cubic","Extrapolate=Linear","MultiX=Average","Skip=True","Sort=True")</f>
        <v>13.252561064277232</v>
      </c>
      <c r="U885" s="43">
        <f ca="1">_xll.BInterpol('Base CDI'!$H$4:$H$28,'Base CDI'!$I$4:$I$29,S885,"Cubic","Extrapolate=Linear","MultiX=Average","Skip=True","Sort=True")</f>
        <v>13.324485046521401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46779</v>
      </c>
      <c r="T886" s="43">
        <f ca="1">_xll.BInterpol('Base CDI'!$H$4:$H$28,'Base CDI'!$J$4:$J$29,S886,"Cubic","Extrapolate=Linear","MultiX=Average","Skip=True","Sort=True")</f>
        <v>13.251900693956253</v>
      </c>
      <c r="U886" s="43">
        <f ca="1">_xll.BInterpol('Base CDI'!$H$4:$H$28,'Base CDI'!$I$4:$I$29,S886,"Cubic","Extrapolate=Linear","MultiX=Average","Skip=True","Sort=True")</f>
        <v>13.323863927105746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46780</v>
      </c>
      <c r="T887" s="43">
        <f ca="1">_xll.BInterpol('Base CDI'!$H$4:$H$28,'Base CDI'!$J$4:$J$29,S887,"Cubic","Extrapolate=Linear","MultiX=Average","Skip=True","Sort=True")</f>
        <v>13.251244777912639</v>
      </c>
      <c r="U887" s="43">
        <f ca="1">_xll.BInterpol('Base CDI'!$H$4:$H$28,'Base CDI'!$I$4:$I$29,S887,"Cubic","Extrapolate=Linear","MultiX=Average","Skip=True","Sort=True")</f>
        <v>13.323247188795243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46781</v>
      </c>
      <c r="T888" s="43">
        <f ca="1">_xll.BInterpol('Base CDI'!$H$4:$H$28,'Base CDI'!$J$4:$J$29,S888,"Cubic","Extrapolate=Linear","MultiX=Average","Skip=True","Sort=True")</f>
        <v>13.250593306999528</v>
      </c>
      <c r="U888" s="43">
        <f ca="1">_xll.BInterpol('Base CDI'!$H$4:$H$28,'Base CDI'!$I$4:$I$29,S888,"Cubic","Extrapolate=Linear","MultiX=Average","Skip=True","Sort=True")</f>
        <v>13.322634822884718</v>
      </c>
    </row>
    <row r="889" spans="16:21" x14ac:dyDescent="0.25">
      <c r="P889" s="10">
        <v>35802</v>
      </c>
      <c r="Q889">
        <v>3.146544</v>
      </c>
      <c r="S889" s="42">
        <f t="shared" ca="1" si="18"/>
        <v>46782</v>
      </c>
      <c r="T889" s="43">
        <f ca="1">_xll.BInterpol('Base CDI'!$H$4:$H$28,'Base CDI'!$J$4:$J$29,S889,"Cubic","Extrapolate=Linear","MultiX=Average","Skip=True","Sort=True")</f>
        <v>13.249946272070055</v>
      </c>
      <c r="U889" s="43">
        <f ca="1">_xll.BInterpol('Base CDI'!$H$4:$H$28,'Base CDI'!$I$4:$I$29,S889,"Cubic","Extrapolate=Linear","MultiX=Average","Skip=True","Sort=True")</f>
        <v>13.322026820669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46783</v>
      </c>
      <c r="T890" s="43">
        <f ca="1">_xll.BInterpol('Base CDI'!$H$4:$H$28,'Base CDI'!$J$4:$J$29,S890,"Cubic","Extrapolate=Linear","MultiX=Average","Skip=True","Sort=True")</f>
        <v>13.249303663977358</v>
      </c>
      <c r="U890" s="43">
        <f ca="1">_xll.BInterpol('Base CDI'!$H$4:$H$28,'Base CDI'!$I$4:$I$29,S890,"Cubic","Extrapolate=Linear","MultiX=Average","Skip=True","Sort=True")</f>
        <v>13.321423173442916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46784</v>
      </c>
      <c r="T891" s="43">
        <f ca="1">_xll.BInterpol('Base CDI'!$H$4:$H$28,'Base CDI'!$J$4:$J$29,S891,"Cubic","Extrapolate=Linear","MultiX=Average","Skip=True","Sort=True")</f>
        <v>13.248665473574571</v>
      </c>
      <c r="U891" s="43">
        <f ca="1">_xll.BInterpol('Base CDI'!$H$4:$H$28,'Base CDI'!$I$4:$I$29,S891,"Cubic","Extrapolate=Linear","MultiX=Average","Skip=True","Sort=True")</f>
        <v>13.320823872501293</v>
      </c>
    </row>
    <row r="892" spans="16:21" x14ac:dyDescent="0.25">
      <c r="P892" s="10">
        <v>35807</v>
      </c>
      <c r="Q892">
        <v>3.158658</v>
      </c>
      <c r="S892" s="42">
        <f t="shared" ca="1" si="18"/>
        <v>46785</v>
      </c>
      <c r="T892" s="43">
        <f ca="1">_xll.BInterpol('Base CDI'!$H$4:$H$28,'Base CDI'!$J$4:$J$29,S892,"Cubic","Extrapolate=Linear","MultiX=Average","Skip=True","Sort=True")</f>
        <v>13.248031691714832</v>
      </c>
      <c r="U892" s="43">
        <f ca="1">_xll.BInterpol('Base CDI'!$H$4:$H$28,'Base CDI'!$I$4:$I$29,S892,"Cubic","Extrapolate=Linear","MultiX=Average","Skip=True","Sort=True")</f>
        <v>13.32022890913896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46786</v>
      </c>
      <c r="T893" s="43">
        <f ca="1">_xll.BInterpol('Base CDI'!$H$4:$H$28,'Base CDI'!$J$4:$J$29,S893,"Cubic","Extrapolate=Linear","MultiX=Average","Skip=True","Sort=True")</f>
        <v>13.247402309251274</v>
      </c>
      <c r="U893" s="43">
        <f ca="1">_xll.BInterpol('Base CDI'!$H$4:$H$28,'Base CDI'!$I$4:$I$29,S893,"Cubic","Extrapolate=Linear","MultiX=Average","Skip=True","Sort=True")</f>
        <v>13.319638274650742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46787</v>
      </c>
      <c r="T894" s="43">
        <f ca="1">_xll.BInterpol('Base CDI'!$H$4:$H$28,'Base CDI'!$J$4:$J$29,S894,"Cubic","Extrapolate=Linear","MultiX=Average","Skip=True","Sort=True")</f>
        <v>13.246777317037036</v>
      </c>
      <c r="U894" s="43">
        <f ca="1">_xll.BInterpol('Base CDI'!$H$4:$H$28,'Base CDI'!$I$4:$I$29,S894,"Cubic","Extrapolate=Linear","MultiX=Average","Skip=True","Sort=True")</f>
        <v>13.319051960331469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46788</v>
      </c>
      <c r="T895" s="43">
        <f ca="1">_xll.BInterpol('Base CDI'!$H$4:$H$28,'Base CDI'!$J$4:$J$29,S895,"Cubic","Extrapolate=Linear","MultiX=Average","Skip=True","Sort=True")</f>
        <v>13.246156705925255</v>
      </c>
      <c r="U895" s="43">
        <f ca="1">_xll.BInterpol('Base CDI'!$H$4:$H$28,'Base CDI'!$I$4:$I$29,S895,"Cubic","Extrapolate=Linear","MultiX=Average","Skip=True","Sort=True")</f>
        <v>13.318469957475967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46789</v>
      </c>
      <c r="T896" s="43">
        <f ca="1">_xll.BInterpol('Base CDI'!$H$4:$H$28,'Base CDI'!$J$4:$J$29,S896,"Cubic","Extrapolate=Linear","MultiX=Average","Skip=True","Sort=True")</f>
        <v>13.245540466769063</v>
      </c>
      <c r="U896" s="43">
        <f ca="1">_xll.BInterpol('Base CDI'!$H$4:$H$28,'Base CDI'!$I$4:$I$29,S896,"Cubic","Extrapolate=Linear","MultiX=Average","Skip=True","Sort=True")</f>
        <v>13.317892257379064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46790</v>
      </c>
      <c r="T897" s="43">
        <f ca="1">_xll.BInterpol('Base CDI'!$H$4:$H$28,'Base CDI'!$J$4:$J$29,S897,"Cubic","Extrapolate=Linear","MultiX=Average","Skip=True","Sort=True")</f>
        <v>13.244928590421599</v>
      </c>
      <c r="U897" s="43">
        <f ca="1">_xll.BInterpol('Base CDI'!$H$4:$H$28,'Base CDI'!$I$4:$I$29,S897,"Cubic","Extrapolate=Linear","MultiX=Average","Skip=True","Sort=True")</f>
        <v>13.317318851335587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46791</v>
      </c>
      <c r="T898" s="43">
        <f ca="1">_xll.BInterpol('Base CDI'!$H$4:$H$28,'Base CDI'!$J$4:$J$29,S898,"Cubic","Extrapolate=Linear","MultiX=Average","Skip=True","Sort=True")</f>
        <v>13.244321067735999</v>
      </c>
      <c r="U898" s="43">
        <f ca="1">_xll.BInterpol('Base CDI'!$H$4:$H$28,'Base CDI'!$I$4:$I$29,S898,"Cubic","Extrapolate=Linear","MultiX=Average","Skip=True","Sort=True")</f>
        <v>13.316749730640366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46792</v>
      </c>
      <c r="T899" s="43">
        <f ca="1">_xll.BInterpol('Base CDI'!$H$4:$H$28,'Base CDI'!$J$4:$J$29,S899,"Cubic","Extrapolate=Linear","MultiX=Average","Skip=True","Sort=True")</f>
        <v>13.243717889565398</v>
      </c>
      <c r="U899" s="43">
        <f ca="1">_xll.BInterpol('Base CDI'!$H$4:$H$28,'Base CDI'!$I$4:$I$29,S899,"Cubic","Extrapolate=Linear","MultiX=Average","Skip=True","Sort=True")</f>
        <v>13.316184886588225</v>
      </c>
    </row>
    <row r="900" spans="16:21" x14ac:dyDescent="0.25">
      <c r="P900" s="10">
        <v>35817</v>
      </c>
      <c r="Q900">
        <v>3.190839</v>
      </c>
      <c r="S900" s="42">
        <f t="shared" ca="1" si="18"/>
        <v>46793</v>
      </c>
      <c r="T900" s="43">
        <f ca="1">_xll.BInterpol('Base CDI'!$H$4:$H$28,'Base CDI'!$J$4:$J$29,S900,"Cubic","Extrapolate=Linear","MultiX=Average","Skip=True","Sort=True")</f>
        <v>13.243119046762933</v>
      </c>
      <c r="U900" s="43">
        <f ca="1">_xll.BInterpol('Base CDI'!$H$4:$H$28,'Base CDI'!$I$4:$I$29,S900,"Cubic","Extrapolate=Linear","MultiX=Average","Skip=True","Sort=True")</f>
        <v>13.315624310473993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46794</v>
      </c>
      <c r="T901" s="43">
        <f ca="1">_xll.BInterpol('Base CDI'!$H$4:$H$28,'Base CDI'!$J$4:$J$29,S901,"Cubic","Extrapolate=Linear","MultiX=Average","Skip=True","Sort=True")</f>
        <v>13.242524530181738</v>
      </c>
      <c r="U901" s="43">
        <f ca="1">_xll.BInterpol('Base CDI'!$H$4:$H$28,'Base CDI'!$I$4:$I$29,S901,"Cubic","Extrapolate=Linear","MultiX=Average","Skip=True","Sort=True")</f>
        <v>13.315067993592496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46795</v>
      </c>
      <c r="T902" s="43">
        <f ca="1">_xll.BInterpol('Base CDI'!$H$4:$H$28,'Base CDI'!$J$4:$J$29,S902,"Cubic","Extrapolate=Linear","MultiX=Average","Skip=True","Sort=True")</f>
        <v>13.241934330674953</v>
      </c>
      <c r="U902" s="43">
        <f ca="1">_xll.BInterpol('Base CDI'!$H$4:$H$28,'Base CDI'!$I$4:$I$29,S902,"Cubic","Extrapolate=Linear","MultiX=Average","Skip=True","Sort=True")</f>
        <v>13.314515927238565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46796</v>
      </c>
      <c r="T903" s="43">
        <f ca="1">_xll.BInterpol('Base CDI'!$H$4:$H$28,'Base CDI'!$J$4:$J$29,S903,"Cubic","Extrapolate=Linear","MultiX=Average","Skip=True","Sort=True")</f>
        <v>13.241348439095709</v>
      </c>
      <c r="U903" s="43">
        <f ca="1">_xll.BInterpol('Base CDI'!$H$4:$H$28,'Base CDI'!$I$4:$I$29,S903,"Cubic","Extrapolate=Linear","MultiX=Average","Skip=True","Sort=True")</f>
        <v>13.313968102707026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46797</v>
      </c>
      <c r="T904" s="43">
        <f ca="1">_xll.BInterpol('Base CDI'!$H$4:$H$28,'Base CDI'!$J$4:$J$29,S904,"Cubic","Extrapolate=Linear","MultiX=Average","Skip=True","Sort=True")</f>
        <v>13.240766846297147</v>
      </c>
      <c r="U904" s="43">
        <f ca="1">_xll.BInterpol('Base CDI'!$H$4:$H$28,'Base CDI'!$I$4:$I$29,S904,"Cubic","Extrapolate=Linear","MultiX=Average","Skip=True","Sort=True")</f>
        <v>13.313424511292705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46798</v>
      </c>
      <c r="T905" s="43">
        <f ca="1">_xll.BInterpol('Base CDI'!$H$4:$H$28,'Base CDI'!$J$4:$J$29,S905,"Cubic","Extrapolate=Linear","MultiX=Average","Skip=True","Sort=True")</f>
        <v>13.2401895431324</v>
      </c>
      <c r="U905" s="43">
        <f ca="1">_xll.BInterpol('Base CDI'!$H$4:$H$28,'Base CDI'!$I$4:$I$29,S905,"Cubic","Extrapolate=Linear","MultiX=Average","Skip=True","Sort=True")</f>
        <v>13.31288514429043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46799</v>
      </c>
      <c r="T906" s="43">
        <f ca="1">_xll.BInterpol('Base CDI'!$H$4:$H$28,'Base CDI'!$J$4:$J$29,S906,"Cubic","Extrapolate=Linear","MultiX=Average","Skip=True","Sort=True")</f>
        <v>13.239616520454605</v>
      </c>
      <c r="U906" s="43">
        <f ca="1">_xll.BInterpol('Base CDI'!$H$4:$H$28,'Base CDI'!$I$4:$I$29,S906,"Cubic","Extrapolate=Linear","MultiX=Average","Skip=True","Sort=True")</f>
        <v>13.31234999299503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46800</v>
      </c>
      <c r="T907" s="43">
        <f ca="1">_xll.BInterpol('Base CDI'!$H$4:$H$28,'Base CDI'!$J$4:$J$29,S907,"Cubic","Extrapolate=Linear","MultiX=Average","Skip=True","Sort=True")</f>
        <v>13.239047769116898</v>
      </c>
      <c r="U907" s="43">
        <f ca="1">_xll.BInterpol('Base CDI'!$H$4:$H$28,'Base CDI'!$I$4:$I$29,S907,"Cubic","Extrapolate=Linear","MultiX=Average","Skip=True","Sort=True")</f>
        <v>13.311819048701331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46801</v>
      </c>
      <c r="T908" s="43">
        <f ca="1">_xll.BInterpol('Base CDI'!$H$4:$H$28,'Base CDI'!$J$4:$J$29,S908,"Cubic","Extrapolate=Linear","MultiX=Average","Skip=True","Sort=True")</f>
        <v>13.238483279972415</v>
      </c>
      <c r="U908" s="43">
        <f ca="1">_xll.BInterpol('Base CDI'!$H$4:$H$28,'Base CDI'!$I$4:$I$29,S908,"Cubic","Extrapolate=Linear","MultiX=Average","Skip=True","Sort=True")</f>
        <v>13.31129230270416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46802</v>
      </c>
      <c r="T909" s="43">
        <f ca="1">_xll.BInterpol('Base CDI'!$H$4:$H$28,'Base CDI'!$J$4:$J$29,S909,"Cubic","Extrapolate=Linear","MultiX=Average","Skip=True","Sort=True")</f>
        <v>13.237923043874293</v>
      </c>
      <c r="U909" s="43">
        <f ca="1">_xll.BInterpol('Base CDI'!$H$4:$H$28,'Base CDI'!$I$4:$I$29,S909,"Cubic","Extrapolate=Linear","MultiX=Average","Skip=True","Sort=True")</f>
        <v>13.310769746298348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46803</v>
      </c>
      <c r="T910" s="43">
        <f ca="1">_xll.BInterpol('Base CDI'!$H$4:$H$28,'Base CDI'!$J$4:$J$29,S910,"Cubic","Extrapolate=Linear","MultiX=Average","Skip=True","Sort=True")</f>
        <v>13.237367051675665</v>
      </c>
      <c r="U910" s="43">
        <f ca="1">_xll.BInterpol('Base CDI'!$H$4:$H$28,'Base CDI'!$I$4:$I$29,S910,"Cubic","Extrapolate=Linear","MultiX=Average","Skip=True","Sort=True")</f>
        <v>13.310251370778719</v>
      </c>
    </row>
    <row r="911" spans="16:21" x14ac:dyDescent="0.25">
      <c r="P911" s="10">
        <v>35832</v>
      </c>
      <c r="Q911">
        <v>3.233114</v>
      </c>
      <c r="S911" s="42">
        <f t="shared" ca="1" si="19"/>
        <v>46804</v>
      </c>
      <c r="T911" s="43">
        <f ca="1">_xll.BInterpol('Base CDI'!$H$4:$H$28,'Base CDI'!$J$4:$J$29,S911,"Cubic","Extrapolate=Linear","MultiX=Average","Skip=True","Sort=True")</f>
        <v>13.236815294229672</v>
      </c>
      <c r="U911" s="43">
        <f ca="1">_xll.BInterpol('Base CDI'!$H$4:$H$28,'Base CDI'!$I$4:$I$29,S911,"Cubic","Extrapolate=Linear","MultiX=Average","Skip=True","Sort=True")</f>
        <v>13.309737167440101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46805</v>
      </c>
      <c r="T912" s="43">
        <f ca="1">_xll.BInterpol('Base CDI'!$H$4:$H$28,'Base CDI'!$J$4:$J$29,S912,"Cubic","Extrapolate=Linear","MultiX=Average","Skip=True","Sort=True")</f>
        <v>13.236267762389446</v>
      </c>
      <c r="U912" s="43">
        <f ca="1">_xll.BInterpol('Base CDI'!$H$4:$H$28,'Base CDI'!$I$4:$I$29,S912,"Cubic","Extrapolate=Linear","MultiX=Average","Skip=True","Sort=True")</f>
        <v>13.309227127577321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46806</v>
      </c>
      <c r="T913" s="43">
        <f ca="1">_xll.BInterpol('Base CDI'!$H$4:$H$28,'Base CDI'!$J$4:$J$29,S913,"Cubic","Extrapolate=Linear","MultiX=Average","Skip=True","Sort=True")</f>
        <v>13.235724447008124</v>
      </c>
      <c r="U913" s="43">
        <f ca="1">_xll.BInterpol('Base CDI'!$H$4:$H$28,'Base CDI'!$I$4:$I$29,S913,"Cubic","Extrapolate=Linear","MultiX=Average","Skip=True","Sort=True")</f>
        <v>13.308721242485209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46807</v>
      </c>
      <c r="T914" s="43">
        <f ca="1">_xll.BInterpol('Base CDI'!$H$4:$H$28,'Base CDI'!$J$4:$J$29,S914,"Cubic","Extrapolate=Linear","MultiX=Average","Skip=True","Sort=True")</f>
        <v>13.235185338938843</v>
      </c>
      <c r="U914" s="43">
        <f ca="1">_xll.BInterpol('Base CDI'!$H$4:$H$28,'Base CDI'!$I$4:$I$29,S914,"Cubic","Extrapolate=Linear","MultiX=Average","Skip=True","Sort=True")</f>
        <v>13.308219503458592</v>
      </c>
    </row>
    <row r="915" spans="16:21" x14ac:dyDescent="0.25">
      <c r="P915" s="10">
        <v>35838</v>
      </c>
      <c r="Q915">
        <v>3.248224</v>
      </c>
      <c r="S915" s="42">
        <f t="shared" ca="1" si="19"/>
        <v>46808</v>
      </c>
      <c r="T915" s="43">
        <f ca="1">_xll.BInterpol('Base CDI'!$H$4:$H$28,'Base CDI'!$J$4:$J$29,S915,"Cubic","Extrapolate=Linear","MultiX=Average","Skip=True","Sort=True")</f>
        <v>13.234650429034739</v>
      </c>
      <c r="U915" s="43">
        <f ca="1">_xll.BInterpol('Base CDI'!$H$4:$H$28,'Base CDI'!$I$4:$I$29,S915,"Cubic","Extrapolate=Linear","MultiX=Average","Skip=True","Sort=True")</f>
        <v>13.307721901792295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46809</v>
      </c>
      <c r="T916" s="43">
        <f ca="1">_xll.BInterpol('Base CDI'!$H$4:$H$28,'Base CDI'!$J$4:$J$29,S916,"Cubic","Extrapolate=Linear","MultiX=Average","Skip=True","Sort=True")</f>
        <v>13.234119708148947</v>
      </c>
      <c r="U916" s="43">
        <f ca="1">_xll.BInterpol('Base CDI'!$H$4:$H$28,'Base CDI'!$I$4:$I$29,S916,"Cubic","Extrapolate=Linear","MultiX=Average","Skip=True","Sort=True")</f>
        <v>13.307228428781146</v>
      </c>
    </row>
    <row r="917" spans="16:21" x14ac:dyDescent="0.25">
      <c r="P917" s="10">
        <v>35842</v>
      </c>
      <c r="Q917">
        <v>3.255792</v>
      </c>
      <c r="S917" s="42">
        <f t="shared" ca="1" si="19"/>
        <v>46810</v>
      </c>
      <c r="T917" s="43">
        <f ca="1">_xll.BInterpol('Base CDI'!$H$4:$H$28,'Base CDI'!$J$4:$J$29,S917,"Cubic","Extrapolate=Linear","MultiX=Average","Skip=True","Sort=True")</f>
        <v>13.233593167134604</v>
      </c>
      <c r="U917" s="43">
        <f ca="1">_xll.BInterpol('Base CDI'!$H$4:$H$28,'Base CDI'!$I$4:$I$29,S917,"Cubic","Extrapolate=Linear","MultiX=Average","Skip=True","Sort=True")</f>
        <v>13.306739075719976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46811</v>
      </c>
      <c r="T918" s="43">
        <f ca="1">_xll.BInterpol('Base CDI'!$H$4:$H$28,'Base CDI'!$J$4:$J$29,S918,"Cubic","Extrapolate=Linear","MultiX=Average","Skip=True","Sort=True")</f>
        <v>13.233070796844846</v>
      </c>
      <c r="U918" s="43">
        <f ca="1">_xll.BInterpol('Base CDI'!$H$4:$H$28,'Base CDI'!$I$4:$I$29,S918,"Cubic","Extrapolate=Linear","MultiX=Average","Skip=True","Sort=True")</f>
        <v>13.306253833903609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46812</v>
      </c>
      <c r="T919" s="43">
        <f ca="1">_xll.BInterpol('Base CDI'!$H$4:$H$28,'Base CDI'!$J$4:$J$29,S919,"Cubic","Extrapolate=Linear","MultiX=Average","Skip=True","Sort=True")</f>
        <v>13.232552588132808</v>
      </c>
      <c r="U919" s="43">
        <f ca="1">_xll.BInterpol('Base CDI'!$H$4:$H$28,'Base CDI'!$I$4:$I$29,S919,"Cubic","Extrapolate=Linear","MultiX=Average","Skip=True","Sort=True")</f>
        <v>13.305772694626873</v>
      </c>
    </row>
    <row r="920" spans="16:21" x14ac:dyDescent="0.25">
      <c r="P920" s="10">
        <v>35845</v>
      </c>
      <c r="Q920">
        <v>3.267137</v>
      </c>
      <c r="S920" s="42">
        <f t="shared" ca="1" si="19"/>
        <v>46813</v>
      </c>
      <c r="T920" s="43">
        <f ca="1">_xll.BInterpol('Base CDI'!$H$4:$H$28,'Base CDI'!$J$4:$J$29,S920,"Cubic","Extrapolate=Linear","MultiX=Average","Skip=True","Sort=True")</f>
        <v>13.232038531851629</v>
      </c>
      <c r="U920" s="43">
        <f ca="1">_xll.BInterpol('Base CDI'!$H$4:$H$28,'Base CDI'!$I$4:$I$29,S920,"Cubic","Extrapolate=Linear","MultiX=Average","Skip=True","Sort=True")</f>
        <v>13.305295649184597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46814</v>
      </c>
      <c r="T921" s="43">
        <f ca="1">_xll.BInterpol('Base CDI'!$H$4:$H$28,'Base CDI'!$J$4:$J$29,S921,"Cubic","Extrapolate=Linear","MultiX=Average","Skip=True","Sort=True")</f>
        <v>13.231528618854441</v>
      </c>
      <c r="U921" s="43">
        <f ca="1">_xll.BInterpol('Base CDI'!$H$4:$H$28,'Base CDI'!$I$4:$I$29,S921,"Cubic","Extrapolate=Linear","MultiX=Average","Skip=True","Sort=True")</f>
        <v>13.304822688871607</v>
      </c>
    </row>
    <row r="922" spans="16:21" x14ac:dyDescent="0.25">
      <c r="P922" s="10">
        <v>35851</v>
      </c>
      <c r="Q922">
        <v>3.274651</v>
      </c>
      <c r="S922" s="42">
        <f t="shared" ca="1" si="19"/>
        <v>46815</v>
      </c>
      <c r="T922" s="43">
        <f ca="1">_xll.BInterpol('Base CDI'!$H$4:$H$28,'Base CDI'!$J$4:$J$29,S922,"Cubic","Extrapolate=Linear","MultiX=Average","Skip=True","Sort=True")</f>
        <v>13.231022839994383</v>
      </c>
      <c r="U922" s="43">
        <f ca="1">_xll.BInterpol('Base CDI'!$H$4:$H$28,'Base CDI'!$I$4:$I$29,S922,"Cubic","Extrapolate=Linear","MultiX=Average","Skip=True","Sort=True")</f>
        <v>13.304353804982732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46816</v>
      </c>
      <c r="T923" s="43">
        <f ca="1">_xll.BInterpol('Base CDI'!$H$4:$H$28,'Base CDI'!$J$4:$J$29,S923,"Cubic","Extrapolate=Linear","MultiX=Average","Skip=True","Sort=True")</f>
        <v>13.230521186124589</v>
      </c>
      <c r="U923" s="43">
        <f ca="1">_xll.BInterpol('Base CDI'!$H$4:$H$28,'Base CDI'!$I$4:$I$29,S923,"Cubic","Extrapolate=Linear","MultiX=Average","Skip=True","Sort=True")</f>
        <v>13.303888988812798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46817</v>
      </c>
      <c r="T924" s="43">
        <f ca="1">_xll.BInterpol('Base CDI'!$H$4:$H$28,'Base CDI'!$J$4:$J$29,S924,"Cubic","Extrapolate=Linear","MultiX=Average","Skip=True","Sort=True")</f>
        <v>13.230023648098198</v>
      </c>
      <c r="U924" s="43">
        <f ca="1">_xll.BInterpol('Base CDI'!$H$4:$H$28,'Base CDI'!$I$4:$I$29,S924,"Cubic","Extrapolate=Linear","MultiX=Average","Skip=True","Sort=True")</f>
        <v>13.303428231656632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46818</v>
      </c>
      <c r="T925" s="43">
        <f ca="1">_xll.BInterpol('Base CDI'!$H$4:$H$28,'Base CDI'!$J$4:$J$29,S925,"Cubic","Extrapolate=Linear","MultiX=Average","Skip=True","Sort=True")</f>
        <v>13.229530216768344</v>
      </c>
      <c r="U925" s="43">
        <f ca="1">_xll.BInterpol('Base CDI'!$H$4:$H$28,'Base CDI'!$I$4:$I$29,S925,"Cubic","Extrapolate=Linear","MultiX=Average","Skip=True","Sort=True")</f>
        <v>13.302971524809063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46819</v>
      </c>
      <c r="T926" s="43">
        <f ca="1">_xll.BInterpol('Base CDI'!$H$4:$H$28,'Base CDI'!$J$4:$J$29,S926,"Cubic","Extrapolate=Linear","MultiX=Average","Skip=True","Sort=True")</f>
        <v>13.229040882988162</v>
      </c>
      <c r="U926" s="43">
        <f ca="1">_xll.BInterpol('Base CDI'!$H$4:$H$28,'Base CDI'!$I$4:$I$29,S926,"Cubic","Extrapolate=Linear","MultiX=Average","Skip=True","Sort=True")</f>
        <v>13.30251885956492</v>
      </c>
    </row>
    <row r="927" spans="16:21" x14ac:dyDescent="0.25">
      <c r="P927" s="10">
        <v>35858</v>
      </c>
      <c r="Q927">
        <v>3.29332</v>
      </c>
      <c r="S927" s="42">
        <f t="shared" ca="1" si="19"/>
        <v>46820</v>
      </c>
      <c r="T927" s="43">
        <f ca="1">_xll.BInterpol('Base CDI'!$H$4:$H$28,'Base CDI'!$J$4:$J$29,S927,"Cubic","Extrapolate=Linear","MultiX=Average","Skip=True","Sort=True")</f>
        <v>13.228555637610791</v>
      </c>
      <c r="U927" s="43">
        <f ca="1">_xll.BInterpol('Base CDI'!$H$4:$H$28,'Base CDI'!$I$4:$I$29,S927,"Cubic","Extrapolate=Linear","MultiX=Average","Skip=True","Sort=True")</f>
        <v>13.302070227219026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46821</v>
      </c>
      <c r="T928" s="43">
        <f ca="1">_xll.BInterpol('Base CDI'!$H$4:$H$28,'Base CDI'!$J$4:$J$29,S928,"Cubic","Extrapolate=Linear","MultiX=Average","Skip=True","Sort=True")</f>
        <v>13.228074471489364</v>
      </c>
      <c r="U928" s="43">
        <f ca="1">_xll.BInterpol('Base CDI'!$H$4:$H$28,'Base CDI'!$I$4:$I$29,S928,"Cubic","Extrapolate=Linear","MultiX=Average","Skip=True","Sort=True")</f>
        <v>13.301625619066213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46822</v>
      </c>
      <c r="T929" s="43">
        <f ca="1">_xll.BInterpol('Base CDI'!$H$4:$H$28,'Base CDI'!$J$4:$J$29,S929,"Cubic","Extrapolate=Linear","MultiX=Average","Skip=True","Sort=True")</f>
        <v>13.22759737547702</v>
      </c>
      <c r="U929" s="43">
        <f ca="1">_xll.BInterpol('Base CDI'!$H$4:$H$28,'Base CDI'!$I$4:$I$29,S929,"Cubic","Extrapolate=Linear","MultiX=Average","Skip=True","Sort=True")</f>
        <v>13.301185026401306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46823</v>
      </c>
      <c r="T930" s="43">
        <f ca="1">_xll.BInterpol('Base CDI'!$H$4:$H$28,'Base CDI'!$J$4:$J$29,S930,"Cubic","Extrapolate=Linear","MultiX=Average","Skip=True","Sort=True")</f>
        <v>13.227124340426892</v>
      </c>
      <c r="U930" s="43">
        <f ca="1">_xll.BInterpol('Base CDI'!$H$4:$H$28,'Base CDI'!$I$4:$I$29,S930,"Cubic","Extrapolate=Linear","MultiX=Average","Skip=True","Sort=True")</f>
        <v>13.300748440519133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46824</v>
      </c>
      <c r="T931" s="43">
        <f ca="1">_xll.BInterpol('Base CDI'!$H$4:$H$28,'Base CDI'!$J$4:$J$29,S931,"Cubic","Extrapolate=Linear","MultiX=Average","Skip=True","Sort=True")</f>
        <v>13.226655357192119</v>
      </c>
      <c r="U931" s="43">
        <f ca="1">_xll.BInterpol('Base CDI'!$H$4:$H$28,'Base CDI'!$I$4:$I$29,S931,"Cubic","Extrapolate=Linear","MultiX=Average","Skip=True","Sort=True")</f>
        <v>13.300315852714522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46825</v>
      </c>
      <c r="T932" s="43">
        <f ca="1">_xll.BInterpol('Base CDI'!$H$4:$H$28,'Base CDI'!$J$4:$J$29,S932,"Cubic","Extrapolate=Linear","MultiX=Average","Skip=True","Sort=True")</f>
        <v>13.226190416625835</v>
      </c>
      <c r="U932" s="43">
        <f ca="1">_xll.BInterpol('Base CDI'!$H$4:$H$28,'Base CDI'!$I$4:$I$29,S932,"Cubic","Extrapolate=Linear","MultiX=Average","Skip=True","Sort=True")</f>
        <v>13.2998872542823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46826</v>
      </c>
      <c r="T933" s="43">
        <f ca="1">_xll.BInterpol('Base CDI'!$H$4:$H$28,'Base CDI'!$J$4:$J$29,S933,"Cubic","Extrapolate=Linear","MultiX=Average","Skip=True","Sort=True")</f>
        <v>13.225729509581177</v>
      </c>
      <c r="U933" s="43">
        <f ca="1">_xll.BInterpol('Base CDI'!$H$4:$H$28,'Base CDI'!$I$4:$I$29,S933,"Cubic","Extrapolate=Linear","MultiX=Average","Skip=True","Sort=True")</f>
        <v>13.299462636517294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46827</v>
      </c>
      <c r="T934" s="43">
        <f ca="1">_xll.BInterpol('Base CDI'!$H$4:$H$28,'Base CDI'!$J$4:$J$29,S934,"Cubic","Extrapolate=Linear","MultiX=Average","Skip=True","Sort=True")</f>
        <v>13.225272626911281</v>
      </c>
      <c r="U934" s="43">
        <f ca="1">_xll.BInterpol('Base CDI'!$H$4:$H$28,'Base CDI'!$I$4:$I$29,S934,"Cubic","Extrapolate=Linear","MultiX=Average","Skip=True","Sort=True")</f>
        <v>13.299041990714333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46828</v>
      </c>
      <c r="T935" s="43">
        <f ca="1">_xll.BInterpol('Base CDI'!$H$4:$H$28,'Base CDI'!$J$4:$J$29,S935,"Cubic","Extrapolate=Linear","MultiX=Average","Skip=True","Sort=True")</f>
        <v>13.224819759469284</v>
      </c>
      <c r="U935" s="43">
        <f ca="1">_xll.BInterpol('Base CDI'!$H$4:$H$28,'Base CDI'!$I$4:$I$29,S935,"Cubic","Extrapolate=Linear","MultiX=Average","Skip=True","Sort=True")</f>
        <v>13.298625308168242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46829</v>
      </c>
      <c r="T936" s="43">
        <f ca="1">_xll.BInterpol('Base CDI'!$H$4:$H$28,'Base CDI'!$J$4:$J$29,S936,"Cubic","Extrapolate=Linear","MultiX=Average","Skip=True","Sort=True")</f>
        <v>13.224370898108319</v>
      </c>
      <c r="U936" s="43">
        <f ca="1">_xll.BInterpol('Base CDI'!$H$4:$H$28,'Base CDI'!$I$4:$I$29,S936,"Cubic","Extrapolate=Linear","MultiX=Average","Skip=True","Sort=True")</f>
        <v>13.298212580173853</v>
      </c>
    </row>
    <row r="937" spans="16:21" x14ac:dyDescent="0.25">
      <c r="P937" s="10">
        <v>35872</v>
      </c>
      <c r="Q937">
        <v>3.325447</v>
      </c>
      <c r="S937" s="42">
        <f t="shared" ca="1" si="19"/>
        <v>46830</v>
      </c>
      <c r="T937" s="43">
        <f ca="1">_xll.BInterpol('Base CDI'!$H$4:$H$28,'Base CDI'!$J$4:$J$29,S937,"Cubic","Extrapolate=Linear","MultiX=Average","Skip=True","Sort=True")</f>
        <v>13.223926033681526</v>
      </c>
      <c r="U937" s="43">
        <f ca="1">_xll.BInterpol('Base CDI'!$H$4:$H$28,'Base CDI'!$I$4:$I$29,S937,"Cubic","Extrapolate=Linear","MultiX=Average","Skip=True","Sort=True")</f>
        <v>13.297803798025988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46831</v>
      </c>
      <c r="T938" s="43">
        <f ca="1">_xll.BInterpol('Base CDI'!$H$4:$H$28,'Base CDI'!$J$4:$J$29,S938,"Cubic","Extrapolate=Linear","MultiX=Average","Skip=True","Sort=True")</f>
        <v>13.223485157042038</v>
      </c>
      <c r="U938" s="43">
        <f ca="1">_xll.BInterpol('Base CDI'!$H$4:$H$28,'Base CDI'!$I$4:$I$29,S938,"Cubic","Extrapolate=Linear","MultiX=Average","Skip=True","Sort=True")</f>
        <v>13.297398953019478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46832</v>
      </c>
      <c r="T939" s="43">
        <f ca="1">_xll.BInterpol('Base CDI'!$H$4:$H$28,'Base CDI'!$J$4:$J$29,S939,"Cubic","Extrapolate=Linear","MultiX=Average","Skip=True","Sort=True")</f>
        <v>13.223048259042994</v>
      </c>
      <c r="U939" s="43">
        <f ca="1">_xll.BInterpol('Base CDI'!$H$4:$H$28,'Base CDI'!$I$4:$I$29,S939,"Cubic","Extrapolate=Linear","MultiX=Average","Skip=True","Sort=True")</f>
        <v>13.29699803644915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46833</v>
      </c>
      <c r="T940" s="43">
        <f ca="1">_xll.BInterpol('Base CDI'!$H$4:$H$28,'Base CDI'!$J$4:$J$29,S940,"Cubic","Extrapolate=Linear","MultiX=Average","Skip=True","Sort=True")</f>
        <v>13.222615330537526</v>
      </c>
      <c r="U940" s="43">
        <f ca="1">_xll.BInterpol('Base CDI'!$H$4:$H$28,'Base CDI'!$I$4:$I$29,S940,"Cubic","Extrapolate=Linear","MultiX=Average","Skip=True","Sort=True")</f>
        <v>13.296601039609831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46834</v>
      </c>
      <c r="T941" s="43">
        <f ca="1">_xll.BInterpol('Base CDI'!$H$4:$H$28,'Base CDI'!$J$4:$J$29,S941,"Cubic","Extrapolate=Linear","MultiX=Average","Skip=True","Sort=True")</f>
        <v>13.222186362378773</v>
      </c>
      <c r="U941" s="43">
        <f ca="1">_xll.BInterpol('Base CDI'!$H$4:$H$28,'Base CDI'!$I$4:$I$29,S941,"Cubic","Extrapolate=Linear","MultiX=Average","Skip=True","Sort=True")</f>
        <v>13.296207953796349</v>
      </c>
    </row>
    <row r="942" spans="16:21" x14ac:dyDescent="0.25">
      <c r="P942" s="10">
        <v>35879</v>
      </c>
      <c r="Q942">
        <v>3.341466</v>
      </c>
      <c r="S942" s="42">
        <f t="shared" ca="1" si="19"/>
        <v>46835</v>
      </c>
      <c r="T942" s="43">
        <f ca="1">_xll.BInterpol('Base CDI'!$H$4:$H$28,'Base CDI'!$J$4:$J$29,S942,"Cubic","Extrapolate=Linear","MultiX=Average","Skip=True","Sort=True")</f>
        <v>13.221761345419871</v>
      </c>
      <c r="U942" s="43">
        <f ca="1">_xll.BInterpol('Base CDI'!$H$4:$H$28,'Base CDI'!$I$4:$I$29,S942,"Cubic","Extrapolate=Linear","MultiX=Average","Skip=True","Sort=True")</f>
        <v>13.29581877030353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46836</v>
      </c>
      <c r="T943" s="43">
        <f ca="1">_xll.BInterpol('Base CDI'!$H$4:$H$28,'Base CDI'!$J$4:$J$29,S943,"Cubic","Extrapolate=Linear","MultiX=Average","Skip=True","Sort=True")</f>
        <v>13.221340270513956</v>
      </c>
      <c r="U943" s="43">
        <f ca="1">_xll.BInterpol('Base CDI'!$H$4:$H$28,'Base CDI'!$I$4:$I$29,S943,"Cubic","Extrapolate=Linear","MultiX=Average","Skip=True","Sort=True")</f>
        <v>13.295433480426205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46837</v>
      </c>
      <c r="T944" s="43">
        <f ca="1">_xll.BInterpol('Base CDI'!$H$4:$H$28,'Base CDI'!$J$4:$J$29,S944,"Cubic","Extrapolate=Linear","MultiX=Average","Skip=True","Sort=True")</f>
        <v>13.220923128514164</v>
      </c>
      <c r="U944" s="43">
        <f ca="1">_xll.BInterpol('Base CDI'!$H$4:$H$28,'Base CDI'!$I$4:$I$29,S944,"Cubic","Extrapolate=Linear","MultiX=Average","Skip=True","Sort=True")</f>
        <v>13.295052075459196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46838</v>
      </c>
      <c r="T945" s="43">
        <f ca="1">_xll.BInterpol('Base CDI'!$H$4:$H$28,'Base CDI'!$J$4:$J$29,S945,"Cubic","Extrapolate=Linear","MultiX=Average","Skip=True","Sort=True")</f>
        <v>13.220509910273631</v>
      </c>
      <c r="U945" s="43">
        <f ca="1">_xll.BInterpol('Base CDI'!$H$4:$H$28,'Base CDI'!$I$4:$I$29,S945,"Cubic","Extrapolate=Linear","MultiX=Average","Skip=True","Sort=True")</f>
        <v>13.294674546697335</v>
      </c>
    </row>
    <row r="946" spans="16:21" x14ac:dyDescent="0.25">
      <c r="P946" s="10">
        <v>35885</v>
      </c>
      <c r="Q946">
        <v>3.354304</v>
      </c>
      <c r="S946" s="42">
        <f t="shared" ca="1" si="19"/>
        <v>46839</v>
      </c>
      <c r="T946" s="43">
        <f ca="1">_xll.BInterpol('Base CDI'!$H$4:$H$28,'Base CDI'!$J$4:$J$29,S946,"Cubic","Extrapolate=Linear","MultiX=Average","Skip=True","Sort=True")</f>
        <v>13.22010060664549</v>
      </c>
      <c r="U946" s="43">
        <f ca="1">_xll.BInterpol('Base CDI'!$H$4:$H$28,'Base CDI'!$I$4:$I$29,S946,"Cubic","Extrapolate=Linear","MultiX=Average","Skip=True","Sort=True")</f>
        <v>13.294300885435449</v>
      </c>
    </row>
    <row r="947" spans="16:21" x14ac:dyDescent="0.25">
      <c r="P947" s="10">
        <v>35886</v>
      </c>
      <c r="Q947">
        <v>3.35751</v>
      </c>
      <c r="S947" s="42">
        <f t="shared" ca="1" si="19"/>
        <v>46840</v>
      </c>
      <c r="T947" s="43">
        <f ca="1">_xll.BInterpol('Base CDI'!$H$4:$H$28,'Base CDI'!$J$4:$J$29,S947,"Cubic","Extrapolate=Linear","MultiX=Average","Skip=True","Sort=True")</f>
        <v>13.219695208482882</v>
      </c>
      <c r="U947" s="43">
        <f ca="1">_xll.BInterpol('Base CDI'!$H$4:$H$28,'Base CDI'!$I$4:$I$29,S947,"Cubic","Extrapolate=Linear","MultiX=Average","Skip=True","Sort=True")</f>
        <v>13.293931082968365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46841</v>
      </c>
      <c r="T948" s="43">
        <f ca="1">_xll.BInterpol('Base CDI'!$H$4:$H$28,'Base CDI'!$J$4:$J$29,S948,"Cubic","Extrapolate=Linear","MultiX=Average","Skip=True","Sort=True")</f>
        <v>13.21929370663894</v>
      </c>
      <c r="U948" s="43">
        <f ca="1">_xll.BInterpol('Base CDI'!$H$4:$H$28,'Base CDI'!$I$4:$I$29,S948,"Cubic","Extrapolate=Linear","MultiX=Average","Skip=True","Sort=True")</f>
        <v>13.293565130590908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46842</v>
      </c>
      <c r="T949" s="43">
        <f ca="1">_xll.BInterpol('Base CDI'!$H$4:$H$28,'Base CDI'!$J$4:$J$29,S949,"Cubic","Extrapolate=Linear","MultiX=Average","Skip=True","Sort=True")</f>
        <v>13.218896091966801</v>
      </c>
      <c r="U949" s="43">
        <f ca="1">_xll.BInterpol('Base CDI'!$H$4:$H$28,'Base CDI'!$I$4:$I$29,S949,"Cubic","Extrapolate=Linear","MultiX=Average","Skip=True","Sort=True")</f>
        <v>13.293203019597909</v>
      </c>
    </row>
    <row r="950" spans="16:21" x14ac:dyDescent="0.25">
      <c r="P950" s="10">
        <v>35891</v>
      </c>
      <c r="Q950">
        <v>3.367165</v>
      </c>
      <c r="S950" s="42">
        <f t="shared" ca="1" si="19"/>
        <v>46843</v>
      </c>
      <c r="T950" s="43">
        <f ca="1">_xll.BInterpol('Base CDI'!$H$4:$H$28,'Base CDI'!$J$4:$J$29,S950,"Cubic","Extrapolate=Linear","MultiX=Average","Skip=True","Sort=True")</f>
        <v>13.218502355319602</v>
      </c>
      <c r="U950" s="43">
        <f ca="1">_xll.BInterpol('Base CDI'!$H$4:$H$28,'Base CDI'!$I$4:$I$29,S950,"Cubic","Extrapolate=Linear","MultiX=Average","Skip=True","Sort=True")</f>
        <v>13.292844741284195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46844</v>
      </c>
      <c r="T951" s="43">
        <f ca="1">_xll.BInterpol('Base CDI'!$H$4:$H$28,'Base CDI'!$J$4:$J$29,S951,"Cubic","Extrapolate=Linear","MultiX=Average","Skip=True","Sort=True")</f>
        <v>13.218112487550478</v>
      </c>
      <c r="U951" s="43">
        <f ca="1">_xll.BInterpol('Base CDI'!$H$4:$H$28,'Base CDI'!$I$4:$I$29,S951,"Cubic","Extrapolate=Linear","MultiX=Average","Skip=True","Sort=True")</f>
        <v>13.292490286944592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46845</v>
      </c>
      <c r="T952" s="43">
        <f ca="1">_xll.BInterpol('Base CDI'!$H$4:$H$28,'Base CDI'!$J$4:$J$29,S952,"Cubic","Extrapolate=Linear","MultiX=Average","Skip=True","Sort=True")</f>
        <v>13.217726479512566</v>
      </c>
      <c r="U952" s="43">
        <f ca="1">_xll.BInterpol('Base CDI'!$H$4:$H$28,'Base CDI'!$I$4:$I$29,S952,"Cubic","Extrapolate=Linear","MultiX=Average","Skip=True","Sort=True")</f>
        <v>13.292139647873928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46846</v>
      </c>
      <c r="T953" s="43">
        <f ca="1">_xll.BInterpol('Base CDI'!$H$4:$H$28,'Base CDI'!$J$4:$J$29,S953,"Cubic","Extrapolate=Linear","MultiX=Average","Skip=True","Sort=True")</f>
        <v>13.217344322058999</v>
      </c>
      <c r="U953" s="43">
        <f ca="1">_xll.BInterpol('Base CDI'!$H$4:$H$28,'Base CDI'!$I$4:$I$29,S953,"Cubic","Extrapolate=Linear","MultiX=Average","Skip=True","Sort=True")</f>
        <v>13.29179281536703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46847</v>
      </c>
      <c r="T954" s="43">
        <f ca="1">_xll.BInterpol('Base CDI'!$H$4:$H$28,'Base CDI'!$J$4:$J$29,S954,"Cubic","Extrapolate=Linear","MultiX=Average","Skip=True","Sort=True")</f>
        <v>13.216966006042917</v>
      </c>
      <c r="U954" s="43">
        <f ca="1">_xll.BInterpol('Base CDI'!$H$4:$H$28,'Base CDI'!$I$4:$I$29,S954,"Cubic","Extrapolate=Linear","MultiX=Average","Skip=True","Sort=True")</f>
        <v>13.291449780718727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46848</v>
      </c>
      <c r="T955" s="43">
        <f ca="1">_xll.BInterpol('Base CDI'!$H$4:$H$28,'Base CDI'!$J$4:$J$29,S955,"Cubic","Extrapolate=Linear","MultiX=Average","Skip=True","Sort=True")</f>
        <v>13.216591522317453</v>
      </c>
      <c r="U955" s="43">
        <f ca="1">_xll.BInterpol('Base CDI'!$H$4:$H$28,'Base CDI'!$I$4:$I$29,S955,"Cubic","Extrapolate=Linear","MultiX=Average","Skip=True","Sort=True")</f>
        <v>13.291110535223847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46849</v>
      </c>
      <c r="T956" s="43">
        <f ca="1">_xll.BInterpol('Base CDI'!$H$4:$H$28,'Base CDI'!$J$4:$J$29,S956,"Cubic","Extrapolate=Linear","MultiX=Average","Skip=True","Sort=True")</f>
        <v>13.216220861735746</v>
      </c>
      <c r="U956" s="43">
        <f ca="1">_xll.BInterpol('Base CDI'!$H$4:$H$28,'Base CDI'!$I$4:$I$29,S956,"Cubic","Extrapolate=Linear","MultiX=Average","Skip=True","Sort=True")</f>
        <v>13.290775070177215</v>
      </c>
    </row>
    <row r="957" spans="16:21" x14ac:dyDescent="0.25">
      <c r="P957" s="10">
        <v>35902</v>
      </c>
      <c r="Q957">
        <v>3.389122</v>
      </c>
      <c r="S957" s="42">
        <f t="shared" ca="1" si="19"/>
        <v>46850</v>
      </c>
      <c r="T957" s="43">
        <f ca="1">_xll.BInterpol('Base CDI'!$H$4:$H$28,'Base CDI'!$J$4:$J$29,S957,"Cubic","Extrapolate=Linear","MultiX=Average","Skip=True","Sort=True")</f>
        <v>13.21585401515093</v>
      </c>
      <c r="U957" s="43">
        <f ca="1">_xll.BInterpol('Base CDI'!$H$4:$H$28,'Base CDI'!$I$4:$I$29,S957,"Cubic","Extrapolate=Linear","MultiX=Average","Skip=True","Sort=True")</f>
        <v>13.290443376873659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46851</v>
      </c>
      <c r="T958" s="43">
        <f ca="1">_xll.BInterpol('Base CDI'!$H$4:$H$28,'Base CDI'!$J$4:$J$29,S958,"Cubic","Extrapolate=Linear","MultiX=Average","Skip=True","Sort=True")</f>
        <v>13.215490973416141</v>
      </c>
      <c r="U958" s="43">
        <f ca="1">_xll.BInterpol('Base CDI'!$H$4:$H$28,'Base CDI'!$I$4:$I$29,S958,"Cubic","Extrapolate=Linear","MultiX=Average","Skip=True","Sort=True")</f>
        <v>13.290115446608008</v>
      </c>
    </row>
    <row r="959" spans="16:21" x14ac:dyDescent="0.25">
      <c r="P959" s="10">
        <v>35907</v>
      </c>
      <c r="Q959">
        <v>3.394749</v>
      </c>
      <c r="S959" s="42">
        <f t="shared" ca="1" si="19"/>
        <v>46852</v>
      </c>
      <c r="T959" s="43">
        <f ca="1">_xll.BInterpol('Base CDI'!$H$4:$H$28,'Base CDI'!$J$4:$J$29,S959,"Cubic","Extrapolate=Linear","MultiX=Average","Skip=True","Sort=True")</f>
        <v>13.215131727384517</v>
      </c>
      <c r="U959" s="43">
        <f ca="1">_xll.BInterpol('Base CDI'!$H$4:$H$28,'Base CDI'!$I$4:$I$29,S959,"Cubic","Extrapolate=Linear","MultiX=Average","Skip=True","Sort=True")</f>
        <v>13.289791270675089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46853</v>
      </c>
      <c r="T960" s="43">
        <f ca="1">_xll.BInterpol('Base CDI'!$H$4:$H$28,'Base CDI'!$J$4:$J$29,S960,"Cubic","Extrapolate=Linear","MultiX=Average","Skip=True","Sort=True")</f>
        <v>13.21477626790919</v>
      </c>
      <c r="U960" s="43">
        <f ca="1">_xll.BInterpol('Base CDI'!$H$4:$H$28,'Base CDI'!$I$4:$I$29,S960,"Cubic","Extrapolate=Linear","MultiX=Average","Skip=True","Sort=True")</f>
        <v>13.289470840369729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46854</v>
      </c>
      <c r="T961" s="43">
        <f ca="1">_xll.BInterpol('Base CDI'!$H$4:$H$28,'Base CDI'!$J$4:$J$29,S961,"Cubic","Extrapolate=Linear","MultiX=Average","Skip=True","Sort=True")</f>
        <v>13.214424585843302</v>
      </c>
      <c r="U961" s="43">
        <f ca="1">_xll.BInterpol('Base CDI'!$H$4:$H$28,'Base CDI'!$I$4:$I$29,S961,"Cubic","Extrapolate=Linear","MultiX=Average","Skip=True","Sort=True")</f>
        <v>13.289154146986755</v>
      </c>
    </row>
    <row r="962" spans="16:21" x14ac:dyDescent="0.25">
      <c r="P962" s="10">
        <v>35912</v>
      </c>
      <c r="Q962">
        <v>3.403187</v>
      </c>
      <c r="S962" s="42">
        <f t="shared" ca="1" si="19"/>
        <v>46855</v>
      </c>
      <c r="T962" s="43">
        <f ca="1">_xll.BInterpol('Base CDI'!$H$4:$H$28,'Base CDI'!$J$4:$J$29,S962,"Cubic","Extrapolate=Linear","MultiX=Average","Skip=True","Sort=True")</f>
        <v>13.214076672039985</v>
      </c>
      <c r="U962" s="43">
        <f ca="1">_xll.BInterpol('Base CDI'!$H$4:$H$28,'Base CDI'!$I$4:$I$29,S962,"Cubic","Extrapolate=Linear","MultiX=Average","Skip=True","Sort=True")</f>
        <v>13.288841181820995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46856</v>
      </c>
      <c r="T963" s="43">
        <f ca="1">_xll.BInterpol('Base CDI'!$H$4:$H$28,'Base CDI'!$J$4:$J$29,S963,"Cubic","Extrapolate=Linear","MultiX=Average","Skip=True","Sort=True")</f>
        <v>13.213732517352375</v>
      </c>
      <c r="U963" s="43">
        <f ca="1">_xll.BInterpol('Base CDI'!$H$4:$H$28,'Base CDI'!$I$4:$I$29,S963,"Cubic","Extrapolate=Linear","MultiX=Average","Skip=True","Sort=True")</f>
        <v>13.288531936167278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46857</v>
      </c>
      <c r="T964" s="43">
        <f ca="1">_xll.BInterpol('Base CDI'!$H$4:$H$28,'Base CDI'!$J$4:$J$29,S964,"Cubic","Extrapolate=Linear","MultiX=Average","Skip=True","Sort=True")</f>
        <v>13.21339211263361</v>
      </c>
      <c r="U964" s="43">
        <f ca="1">_xll.BInterpol('Base CDI'!$H$4:$H$28,'Base CDI'!$I$4:$I$29,S964,"Cubic","Extrapolate=Linear","MultiX=Average","Skip=True","Sort=True")</f>
        <v>13.288226401320431</v>
      </c>
    </row>
    <row r="965" spans="16:21" x14ac:dyDescent="0.25">
      <c r="P965" s="10">
        <v>35915</v>
      </c>
      <c r="Q965">
        <v>3.411629</v>
      </c>
      <c r="S965" s="42">
        <f t="shared" ca="1" si="19"/>
        <v>46858</v>
      </c>
      <c r="T965" s="43">
        <f ca="1">_xll.BInterpol('Base CDI'!$H$4:$H$28,'Base CDI'!$J$4:$J$29,S965,"Cubic","Extrapolate=Linear","MultiX=Average","Skip=True","Sort=True")</f>
        <v>13.213055448736824</v>
      </c>
      <c r="U965" s="43">
        <f ca="1">_xll.BInterpol('Base CDI'!$H$4:$H$28,'Base CDI'!$I$4:$I$29,S965,"Cubic","Extrapolate=Linear","MultiX=Average","Skip=True","Sort=True")</f>
        <v>13.28792456857528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46859</v>
      </c>
      <c r="T966" s="43">
        <f ca="1">_xll.BInterpol('Base CDI'!$H$4:$H$28,'Base CDI'!$J$4:$J$29,S966,"Cubic","Extrapolate=Linear","MultiX=Average","Skip=True","Sort=True")</f>
        <v>13.212722516515155</v>
      </c>
      <c r="U966" s="43">
        <f ca="1">_xll.BInterpol('Base CDI'!$H$4:$H$28,'Base CDI'!$I$4:$I$29,S966,"Cubic","Extrapolate=Linear","MultiX=Average","Skip=True","Sort=True")</f>
        <v>13.287626429226652</v>
      </c>
    </row>
    <row r="967" spans="16:21" x14ac:dyDescent="0.25">
      <c r="P967" s="10">
        <v>35920</v>
      </c>
      <c r="Q967">
        <v>3.417224</v>
      </c>
      <c r="S967" s="42">
        <f t="shared" ca="1" si="19"/>
        <v>46860</v>
      </c>
      <c r="T967" s="43">
        <f ca="1">_xll.BInterpol('Base CDI'!$H$4:$H$28,'Base CDI'!$J$4:$J$29,S967,"Cubic","Extrapolate=Linear","MultiX=Average","Skip=True","Sort=True")</f>
        <v>13.212393306821738</v>
      </c>
      <c r="U967" s="43">
        <f ca="1">_xll.BInterpol('Base CDI'!$H$4:$H$28,'Base CDI'!$I$4:$I$29,S967,"Cubic","Extrapolate=Linear","MultiX=Average","Skip=True","Sort=True")</f>
        <v>13.287331974569376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46861</v>
      </c>
      <c r="T968" s="43">
        <f ca="1">_xll.BInterpol('Base CDI'!$H$4:$H$28,'Base CDI'!$J$4:$J$29,S968,"Cubic","Extrapolate=Linear","MultiX=Average","Skip=True","Sort=True")</f>
        <v>13.21206781050971</v>
      </c>
      <c r="U968" s="43">
        <f ca="1">_xll.BInterpol('Base CDI'!$H$4:$H$28,'Base CDI'!$I$4:$I$29,S968,"Cubic","Extrapolate=Linear","MultiX=Average","Skip=True","Sort=True")</f>
        <v>13.287041195898281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46862</v>
      </c>
      <c r="T969" s="43">
        <f ca="1">_xll.BInterpol('Base CDI'!$H$4:$H$28,'Base CDI'!$J$4:$J$29,S969,"Cubic","Extrapolate=Linear","MultiX=Average","Skip=True","Sort=True")</f>
        <v>13.211746018432207</v>
      </c>
      <c r="U969" s="43">
        <f ca="1">_xll.BInterpol('Base CDI'!$H$4:$H$28,'Base CDI'!$I$4:$I$29,S969,"Cubic","Extrapolate=Linear","MultiX=Average","Skip=True","Sort=True")</f>
        <v>13.286754084508191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46863</v>
      </c>
      <c r="T970" s="43">
        <f ca="1">_xll.BInterpol('Base CDI'!$H$4:$H$28,'Base CDI'!$J$4:$J$29,S970,"Cubic","Extrapolate=Linear","MultiX=Average","Skip=True","Sort=True")</f>
        <v>13.211427921442363</v>
      </c>
      <c r="U970" s="43">
        <f ca="1">_xll.BInterpol('Base CDI'!$H$4:$H$28,'Base CDI'!$I$4:$I$29,S970,"Cubic","Extrapolate=Linear","MultiX=Average","Skip=True","Sort=True")</f>
        <v>13.286470631693936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46864</v>
      </c>
      <c r="T971" s="43">
        <f ca="1">_xll.BInterpol('Base CDI'!$H$4:$H$28,'Base CDI'!$J$4:$J$29,S971,"Cubic","Extrapolate=Linear","MultiX=Average","Skip=True","Sort=True")</f>
        <v>13.211113510393316</v>
      </c>
      <c r="U971" s="43">
        <f ca="1">_xll.BInterpol('Base CDI'!$H$4:$H$28,'Base CDI'!$I$4:$I$29,S971,"Cubic","Extrapolate=Linear","MultiX=Average","Skip=True","Sort=True")</f>
        <v>13.286190828750343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46865</v>
      </c>
      <c r="T972" s="43">
        <f ca="1">_xll.BInterpol('Base CDI'!$H$4:$H$28,'Base CDI'!$J$4:$J$29,S972,"Cubic","Extrapolate=Linear","MultiX=Average","Skip=True","Sort=True")</f>
        <v>13.210802776138202</v>
      </c>
      <c r="U972" s="43">
        <f ca="1">_xll.BInterpol('Base CDI'!$H$4:$H$28,'Base CDI'!$I$4:$I$29,S972,"Cubic","Extrapolate=Linear","MultiX=Average","Skip=True","Sort=True")</f>
        <v>13.285914666972239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46866</v>
      </c>
      <c r="T973" s="43">
        <f ca="1">_xll.BInterpol('Base CDI'!$H$4:$H$28,'Base CDI'!$J$4:$J$29,S973,"Cubic","Extrapolate=Linear","MultiX=Average","Skip=True","Sort=True")</f>
        <v>13.210495709530155</v>
      </c>
      <c r="U973" s="43">
        <f ca="1">_xll.BInterpol('Base CDI'!$H$4:$H$28,'Base CDI'!$I$4:$I$29,S973,"Cubic","Extrapolate=Linear","MultiX=Average","Skip=True","Sort=True")</f>
        <v>13.285642137654451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46867</v>
      </c>
      <c r="T974" s="43">
        <f ca="1">_xll.BInterpol('Base CDI'!$H$4:$H$28,'Base CDI'!$J$4:$J$29,S974,"Cubic","Extrapolate=Linear","MultiX=Average","Skip=True","Sort=True")</f>
        <v>13.210192301422316</v>
      </c>
      <c r="U974" s="43">
        <f ca="1">_xll.BInterpol('Base CDI'!$H$4:$H$28,'Base CDI'!$I$4:$I$29,S974,"Cubic","Extrapolate=Linear","MultiX=Average","Skip=True","Sort=True")</f>
        <v>13.285373232091809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46868</v>
      </c>
      <c r="T975" s="43">
        <f ca="1">_xll.BInterpol('Base CDI'!$H$4:$H$28,'Base CDI'!$J$4:$J$29,S975,"Cubic","Extrapolate=Linear","MultiX=Average","Skip=True","Sort=True")</f>
        <v>13.209892542667815</v>
      </c>
      <c r="U975" s="43">
        <f ca="1">_xll.BInterpol('Base CDI'!$H$4:$H$28,'Base CDI'!$I$4:$I$29,S975,"Cubic","Extrapolate=Linear","MultiX=Average","Skip=True","Sort=True")</f>
        <v>13.285107941579138</v>
      </c>
    </row>
    <row r="976" spans="16:21" x14ac:dyDescent="0.25">
      <c r="P976" s="10">
        <v>35933</v>
      </c>
      <c r="Q976">
        <v>3.442806</v>
      </c>
      <c r="S976" s="42">
        <f t="shared" ca="1" si="20"/>
        <v>46869</v>
      </c>
      <c r="T976" s="43">
        <f ca="1">_xll.BInterpol('Base CDI'!$H$4:$H$28,'Base CDI'!$J$4:$J$29,S976,"Cubic","Extrapolate=Linear","MultiX=Average","Skip=True","Sort=True")</f>
        <v>13.209596424119791</v>
      </c>
      <c r="U976" s="43">
        <f ca="1">_xll.BInterpol('Base CDI'!$H$4:$H$28,'Base CDI'!$I$4:$I$29,S976,"Cubic","Extrapolate=Linear","MultiX=Average","Skip=True","Sort=True")</f>
        <v>13.284846257411266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46870</v>
      </c>
      <c r="T977" s="43">
        <f ca="1">_xll.BInterpol('Base CDI'!$H$4:$H$28,'Base CDI'!$J$4:$J$29,S977,"Cubic","Extrapolate=Linear","MultiX=Average","Skip=True","Sort=True")</f>
        <v>13.209303936631381</v>
      </c>
      <c r="U977" s="43">
        <f ca="1">_xll.BInterpol('Base CDI'!$H$4:$H$28,'Base CDI'!$I$4:$I$29,S977,"Cubic","Extrapolate=Linear","MultiX=Average","Skip=True","Sort=True")</f>
        <v>13.284588170883021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46871</v>
      </c>
      <c r="T978" s="43">
        <f ca="1">_xll.BInterpol('Base CDI'!$H$4:$H$28,'Base CDI'!$J$4:$J$29,S978,"Cubic","Extrapolate=Linear","MultiX=Average","Skip=True","Sort=True")</f>
        <v>13.20901507105572</v>
      </c>
      <c r="U978" s="43">
        <f ca="1">_xll.BInterpol('Base CDI'!$H$4:$H$28,'Base CDI'!$I$4:$I$29,S978,"Cubic","Extrapolate=Linear","MultiX=Average","Skip=True","Sort=True")</f>
        <v>13.284333673289231</v>
      </c>
    </row>
    <row r="979" spans="16:21" x14ac:dyDescent="0.25">
      <c r="P979" s="10">
        <v>35936</v>
      </c>
      <c r="Q979">
        <v>3.451206</v>
      </c>
      <c r="S979" s="42">
        <f t="shared" ca="1" si="20"/>
        <v>46872</v>
      </c>
      <c r="T979" s="43">
        <f ca="1">_xll.BInterpol('Base CDI'!$H$4:$H$28,'Base CDI'!$J$4:$J$29,S979,"Cubic","Extrapolate=Linear","MultiX=Average","Skip=True","Sort=True")</f>
        <v>13.208729818245944</v>
      </c>
      <c r="U979" s="43">
        <f ca="1">_xll.BInterpol('Base CDI'!$H$4:$H$28,'Base CDI'!$I$4:$I$29,S979,"Cubic","Extrapolate=Linear","MultiX=Average","Skip=True","Sort=True")</f>
        <v>13.284082755924722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46873</v>
      </c>
      <c r="T980" s="43">
        <f ca="1">_xll.BInterpol('Base CDI'!$H$4:$H$28,'Base CDI'!$J$4:$J$29,S980,"Cubic","Extrapolate=Linear","MultiX=Average","Skip=True","Sort=True")</f>
        <v>13.208448169055188</v>
      </c>
      <c r="U980" s="43">
        <f ca="1">_xll.BInterpol('Base CDI'!$H$4:$H$28,'Base CDI'!$I$4:$I$29,S980,"Cubic","Extrapolate=Linear","MultiX=Average","Skip=True","Sort=True")</f>
        <v>13.283835410084322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46874</v>
      </c>
      <c r="T981" s="43">
        <f ca="1">_xll.BInterpol('Base CDI'!$H$4:$H$28,'Base CDI'!$J$4:$J$29,S981,"Cubic","Extrapolate=Linear","MultiX=Average","Skip=True","Sort=True")</f>
        <v>13.208170114336591</v>
      </c>
      <c r="U981" s="43">
        <f ca="1">_xll.BInterpol('Base CDI'!$H$4:$H$28,'Base CDI'!$I$4:$I$29,S981,"Cubic","Extrapolate=Linear","MultiX=Average","Skip=True","Sort=True")</f>
        <v>13.283591627062858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46875</v>
      </c>
      <c r="T982" s="43">
        <f ca="1">_xll.BInterpol('Base CDI'!$H$4:$H$28,'Base CDI'!$J$4:$J$29,S982,"Cubic","Extrapolate=Linear","MultiX=Average","Skip=True","Sort=True")</f>
        <v>13.207895644943287</v>
      </c>
      <c r="U982" s="43">
        <f ca="1">_xll.BInterpol('Base CDI'!$H$4:$H$28,'Base CDI'!$I$4:$I$29,S982,"Cubic","Extrapolate=Linear","MultiX=Average","Skip=True","Sort=True")</f>
        <v>13.28335139815516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46876</v>
      </c>
      <c r="T983" s="43">
        <f ca="1">_xll.BInterpol('Base CDI'!$H$4:$H$28,'Base CDI'!$J$4:$J$29,S983,"Cubic","Extrapolate=Linear","MultiX=Average","Skip=True","Sort=True")</f>
        <v>13.207624751728412</v>
      </c>
      <c r="U983" s="43">
        <f ca="1">_xll.BInterpol('Base CDI'!$H$4:$H$28,'Base CDI'!$I$4:$I$29,S983,"Cubic","Extrapolate=Linear","MultiX=Average","Skip=True","Sort=True")</f>
        <v>13.283114714656055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46877</v>
      </c>
      <c r="T984" s="43">
        <f ca="1">_xll.BInterpol('Base CDI'!$H$4:$H$28,'Base CDI'!$J$4:$J$29,S984,"Cubic","Extrapolate=Linear","MultiX=Average","Skip=True","Sort=True")</f>
        <v>13.207357425545101</v>
      </c>
      <c r="U984" s="43">
        <f ca="1">_xll.BInterpol('Base CDI'!$H$4:$H$28,'Base CDI'!$I$4:$I$29,S984,"Cubic","Extrapolate=Linear","MultiX=Average","Skip=True","Sort=True")</f>
        <v>13.282881567860366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46878</v>
      </c>
      <c r="T985" s="43">
        <f ca="1">_xll.BInterpol('Base CDI'!$H$4:$H$28,'Base CDI'!$J$4:$J$29,S985,"Cubic","Extrapolate=Linear","MultiX=Average","Skip=True","Sort=True")</f>
        <v>13.207093657246494</v>
      </c>
      <c r="U985" s="43">
        <f ca="1">_xll.BInterpol('Base CDI'!$H$4:$H$28,'Base CDI'!$I$4:$I$29,S985,"Cubic","Extrapolate=Linear","MultiX=Average","Skip=True","Sort=True")</f>
        <v>13.282651949062926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46879</v>
      </c>
      <c r="T986" s="43">
        <f ca="1">_xll.BInterpol('Base CDI'!$H$4:$H$28,'Base CDI'!$J$4:$J$29,S986,"Cubic","Extrapolate=Linear","MultiX=Average","Skip=True","Sort=True")</f>
        <v>13.206833437685724</v>
      </c>
      <c r="U986" s="43">
        <f ca="1">_xll.BInterpol('Base CDI'!$H$4:$H$28,'Base CDI'!$I$4:$I$29,S986,"Cubic","Extrapolate=Linear","MultiX=Average","Skip=True","Sort=True")</f>
        <v>13.28242584955856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46880</v>
      </c>
      <c r="T987" s="43">
        <f ca="1">_xll.BInterpol('Base CDI'!$H$4:$H$28,'Base CDI'!$J$4:$J$29,S987,"Cubic","Extrapolate=Linear","MultiX=Average","Skip=True","Sort=True")</f>
        <v>13.206576757715927</v>
      </c>
      <c r="U987" s="43">
        <f ca="1">_xll.BInterpol('Base CDI'!$H$4:$H$28,'Base CDI'!$I$4:$I$29,S987,"Cubic","Extrapolate=Linear","MultiX=Average","Skip=True","Sort=True")</f>
        <v>13.282203260642095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46881</v>
      </c>
      <c r="T988" s="43">
        <f ca="1">_xll.BInterpol('Base CDI'!$H$4:$H$28,'Base CDI'!$J$4:$J$29,S988,"Cubic","Extrapolate=Linear","MultiX=Average","Skip=True","Sort=True")</f>
        <v>13.206323608190241</v>
      </c>
      <c r="U988" s="43">
        <f ca="1">_xll.BInterpol('Base CDI'!$H$4:$H$28,'Base CDI'!$I$4:$I$29,S988,"Cubic","Extrapolate=Linear","MultiX=Average","Skip=True","Sort=True")</f>
        <v>13.281984173608361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46882</v>
      </c>
      <c r="T989" s="43">
        <f ca="1">_xll.BInterpol('Base CDI'!$H$4:$H$28,'Base CDI'!$J$4:$J$29,S989,"Cubic","Extrapolate=Linear","MultiX=Average","Skip=True","Sort=True")</f>
        <v>13.206073979961799</v>
      </c>
      <c r="U989" s="43">
        <f ca="1">_xll.BInterpol('Base CDI'!$H$4:$H$28,'Base CDI'!$I$4:$I$29,S989,"Cubic","Extrapolate=Linear","MultiX=Average","Skip=True","Sort=True")</f>
        <v>13.281768579752184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46883</v>
      </c>
      <c r="T990" s="43">
        <f ca="1">_xll.BInterpol('Base CDI'!$H$4:$H$28,'Base CDI'!$J$4:$J$29,S990,"Cubic","Extrapolate=Linear","MultiX=Average","Skip=True","Sort=True")</f>
        <v>13.205827863883739</v>
      </c>
      <c r="U990" s="43">
        <f ca="1">_xll.BInterpol('Base CDI'!$H$4:$H$28,'Base CDI'!$I$4:$I$29,S990,"Cubic","Extrapolate=Linear","MultiX=Average","Skip=True","Sort=True")</f>
        <v>13.28155647036839</v>
      </c>
    </row>
    <row r="991" spans="16:21" x14ac:dyDescent="0.25">
      <c r="P991" s="10">
        <v>35954</v>
      </c>
      <c r="Q991">
        <v>3.483196</v>
      </c>
      <c r="S991" s="42">
        <f t="shared" ca="1" si="20"/>
        <v>46884</v>
      </c>
      <c r="T991" s="43">
        <f ca="1">_xll.BInterpol('Base CDI'!$H$4:$H$28,'Base CDI'!$J$4:$J$29,S991,"Cubic","Extrapolate=Linear","MultiX=Average","Skip=True","Sort=True")</f>
        <v>13.205585250809198</v>
      </c>
      <c r="U991" s="43">
        <f ca="1">_xll.BInterpol('Base CDI'!$H$4:$H$28,'Base CDI'!$I$4:$I$29,S991,"Cubic","Extrapolate=Linear","MultiX=Average","Skip=True","Sort=True")</f>
        <v>13.281347836751808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46885</v>
      </c>
      <c r="T992" s="43">
        <f ca="1">_xll.BInterpol('Base CDI'!$H$4:$H$28,'Base CDI'!$J$4:$J$29,S992,"Cubic","Extrapolate=Linear","MultiX=Average","Skip=True","Sort=True")</f>
        <v>13.205346131591311</v>
      </c>
      <c r="U992" s="43">
        <f ca="1">_xll.BInterpol('Base CDI'!$H$4:$H$28,'Base CDI'!$I$4:$I$29,S992,"Cubic","Extrapolate=Linear","MultiX=Average","Skip=True","Sort=True")</f>
        <v>13.281142670197266</v>
      </c>
    </row>
    <row r="993" spans="16:21" x14ac:dyDescent="0.25">
      <c r="P993" s="10">
        <v>35956</v>
      </c>
      <c r="Q993">
        <v>3.488483</v>
      </c>
      <c r="S993" s="42">
        <f t="shared" ca="1" si="20"/>
        <v>46886</v>
      </c>
      <c r="T993" s="43">
        <f ca="1">_xll.BInterpol('Base CDI'!$H$4:$H$28,'Base CDI'!$J$4:$J$29,S993,"Cubic","Extrapolate=Linear","MultiX=Average","Skip=True","Sort=True")</f>
        <v>13.205110497083213</v>
      </c>
      <c r="U993" s="43">
        <f ca="1">_xll.BInterpol('Base CDI'!$H$4:$H$28,'Base CDI'!$I$4:$I$29,S993,"Cubic","Extrapolate=Linear","MultiX=Average","Skip=True","Sort=True")</f>
        <v>13.28094096199959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46887</v>
      </c>
      <c r="T994" s="43">
        <f ca="1">_xll.BInterpol('Base CDI'!$H$4:$H$28,'Base CDI'!$J$4:$J$29,S994,"Cubic","Extrapolate=Linear","MultiX=Average","Skip=True","Sort=True")</f>
        <v>13.204878338138043</v>
      </c>
      <c r="U994" s="43">
        <f ca="1">_xll.BInterpol('Base CDI'!$H$4:$H$28,'Base CDI'!$I$4:$I$29,S994,"Cubic","Extrapolate=Linear","MultiX=Average","Skip=True","Sort=True")</f>
        <v>13.280742703453608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46888</v>
      </c>
      <c r="T995" s="43">
        <f ca="1">_xll.BInterpol('Base CDI'!$H$4:$H$28,'Base CDI'!$J$4:$J$29,S995,"Cubic","Extrapolate=Linear","MultiX=Average","Skip=True","Sort=True")</f>
        <v>13.204649645608933</v>
      </c>
      <c r="U995" s="43">
        <f ca="1">_xll.BInterpol('Base CDI'!$H$4:$H$28,'Base CDI'!$I$4:$I$29,S995,"Cubic","Extrapolate=Linear","MultiX=Average","Skip=True","Sort=True")</f>
        <v>13.280547885854149</v>
      </c>
    </row>
    <row r="996" spans="16:21" x14ac:dyDescent="0.25">
      <c r="P996" s="10">
        <v>35962</v>
      </c>
      <c r="Q996">
        <v>3.496429</v>
      </c>
      <c r="S996" s="42">
        <f t="shared" ca="1" si="20"/>
        <v>46889</v>
      </c>
      <c r="T996" s="43">
        <f ca="1">_xll.BInterpol('Base CDI'!$H$4:$H$28,'Base CDI'!$J$4:$J$29,S996,"Cubic","Extrapolate=Linear","MultiX=Average","Skip=True","Sort=True")</f>
        <v>13.204424410349024</v>
      </c>
      <c r="U996" s="43">
        <f ca="1">_xll.BInterpol('Base CDI'!$H$4:$H$28,'Base CDI'!$I$4:$I$29,S996,"Cubic","Extrapolate=Linear","MultiX=Average","Skip=True","Sort=True")</f>
        <v>13.28035650049604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46890</v>
      </c>
      <c r="T997" s="43">
        <f ca="1">_xll.BInterpol('Base CDI'!$H$4:$H$28,'Base CDI'!$J$4:$J$29,S997,"Cubic","Extrapolate=Linear","MultiX=Average","Skip=True","Sort=True")</f>
        <v>13.204202623211447</v>
      </c>
      <c r="U997" s="43">
        <f ca="1">_xll.BInterpol('Base CDI'!$H$4:$H$28,'Base CDI'!$I$4:$I$29,S997,"Cubic","Extrapolate=Linear","MultiX=Average","Skip=True","Sort=True")</f>
        <v>13.280168538674106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46891</v>
      </c>
      <c r="T998" s="43">
        <f ca="1">_xll.BInterpol('Base CDI'!$H$4:$H$28,'Base CDI'!$J$4:$J$29,S998,"Cubic","Extrapolate=Linear","MultiX=Average","Skip=True","Sort=True")</f>
        <v>13.203984275049342</v>
      </c>
      <c r="U998" s="43">
        <f ca="1">_xll.BInterpol('Base CDI'!$H$4:$H$28,'Base CDI'!$I$4:$I$29,S998,"Cubic","Extrapolate=Linear","MultiX=Average","Skip=True","Sort=True")</f>
        <v>13.279983991683178</v>
      </c>
    </row>
    <row r="999" spans="16:21" x14ac:dyDescent="0.25">
      <c r="P999" s="10">
        <v>35965</v>
      </c>
      <c r="Q999">
        <v>3.504407</v>
      </c>
      <c r="S999" s="42">
        <f t="shared" ca="1" si="20"/>
        <v>46892</v>
      </c>
      <c r="T999" s="43">
        <f ca="1">_xll.BInterpol('Base CDI'!$H$4:$H$28,'Base CDI'!$J$4:$J$29,S999,"Cubic","Extrapolate=Linear","MultiX=Average","Skip=True","Sort=True")</f>
        <v>13.203769356715842</v>
      </c>
      <c r="U999" s="43">
        <f ca="1">_xll.BInterpol('Base CDI'!$H$4:$H$28,'Base CDI'!$I$4:$I$29,S999,"Cubic","Extrapolate=Linear","MultiX=Average","Skip=True","Sort=True")</f>
        <v>13.279802850818081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46893</v>
      </c>
      <c r="T1000" s="43">
        <f ca="1">_xll.BInterpol('Base CDI'!$H$4:$H$28,'Base CDI'!$J$4:$J$29,S1000,"Cubic","Extrapolate=Linear","MultiX=Average","Skip=True","Sort=True")</f>
        <v>13.203557859064086</v>
      </c>
      <c r="U1000" s="43">
        <f ca="1">_xll.BInterpol('Base CDI'!$H$4:$H$28,'Base CDI'!$I$4:$I$29,S1000,"Cubic","Extrapolate=Linear","MultiX=Average","Skip=True","Sort=True")</f>
        <v>13.279625107373644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46894</v>
      </c>
      <c r="T1001" s="43">
        <f ca="1">_xll.BInterpol('Base CDI'!$H$4:$H$28,'Base CDI'!$J$4:$J$29,S1001,"Cubic","Extrapolate=Linear","MultiX=Average","Skip=True","Sort=True")</f>
        <v>13.203349772947208</v>
      </c>
      <c r="U1001" s="43">
        <f ca="1">_xll.BInterpol('Base CDI'!$H$4:$H$28,'Base CDI'!$I$4:$I$29,S1001,"Cubic","Extrapolate=Linear","MultiX=Average","Skip=True","Sort=True")</f>
        <v>13.279450752644694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46895</v>
      </c>
      <c r="T1002" s="43">
        <f ca="1">_xll.BInterpol('Base CDI'!$H$4:$H$28,'Base CDI'!$J$4:$J$29,S1002,"Cubic","Extrapolate=Linear","MultiX=Average","Skip=True","Sort=True")</f>
        <v>13.203145089218344</v>
      </c>
      <c r="U1002" s="43">
        <f ca="1">_xll.BInterpol('Base CDI'!$H$4:$H$28,'Base CDI'!$I$4:$I$29,S1002,"Cubic","Extrapolate=Linear","MultiX=Average","Skip=True","Sort=True")</f>
        <v>13.279279777926057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46896</v>
      </c>
      <c r="T1003" s="43">
        <f ca="1">_xll.BInterpol('Base CDI'!$H$4:$H$28,'Base CDI'!$J$4:$J$29,S1003,"Cubic","Extrapolate=Linear","MultiX=Average","Skip=True","Sort=True")</f>
        <v>13.202943798730633</v>
      </c>
      <c r="U1003" s="43">
        <f ca="1">_xll.BInterpol('Base CDI'!$H$4:$H$28,'Base CDI'!$I$4:$I$29,S1003,"Cubic","Extrapolate=Linear","MultiX=Average","Skip=True","Sort=True")</f>
        <v>13.279112174512564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46897</v>
      </c>
      <c r="T1004" s="43">
        <f ca="1">_xll.BInterpol('Base CDI'!$H$4:$H$28,'Base CDI'!$J$4:$J$29,S1004,"Cubic","Extrapolate=Linear","MultiX=Average","Skip=True","Sort=True")</f>
        <v>13.202745892337207</v>
      </c>
      <c r="U1004" s="43">
        <f ca="1">_xll.BInterpol('Base CDI'!$H$4:$H$28,'Base CDI'!$I$4:$I$29,S1004,"Cubic","Extrapolate=Linear","MultiX=Average","Skip=True","Sort=True")</f>
        <v>13.278947933699039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46898</v>
      </c>
      <c r="T1005" s="43">
        <f ca="1">_xll.BInterpol('Base CDI'!$H$4:$H$28,'Base CDI'!$J$4:$J$29,S1005,"Cubic","Extrapolate=Linear","MultiX=Average","Skip=True","Sort=True")</f>
        <v>13.202551360891205</v>
      </c>
      <c r="U1005" s="43">
        <f ca="1">_xll.BInterpol('Base CDI'!$H$4:$H$28,'Base CDI'!$I$4:$I$29,S1005,"Cubic","Extrapolate=Linear","MultiX=Average","Skip=True","Sort=True")</f>
        <v>13.278787046780311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46899</v>
      </c>
      <c r="T1006" s="43">
        <f ca="1">_xll.BInterpol('Base CDI'!$H$4:$H$28,'Base CDI'!$J$4:$J$29,S1006,"Cubic","Extrapolate=Linear","MultiX=Average","Skip=True","Sort=True")</f>
        <v>13.202360195245761</v>
      </c>
      <c r="U1006" s="43">
        <f ca="1">_xll.BInterpol('Base CDI'!$H$4:$H$28,'Base CDI'!$I$4:$I$29,S1006,"Cubic","Extrapolate=Linear","MultiX=Average","Skip=True","Sort=True")</f>
        <v>13.278629505051208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46900</v>
      </c>
      <c r="T1007" s="43">
        <f ca="1">_xll.BInterpol('Base CDI'!$H$4:$H$28,'Base CDI'!$J$4:$J$29,S1007,"Cubic","Extrapolate=Linear","MultiX=Average","Skip=True","Sort=True")</f>
        <v>13.202172386254013</v>
      </c>
      <c r="U1007" s="43">
        <f ca="1">_xll.BInterpol('Base CDI'!$H$4:$H$28,'Base CDI'!$I$4:$I$29,S1007,"Cubic","Extrapolate=Linear","MultiX=Average","Skip=True","Sort=True")</f>
        <v>13.278475299806557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46901</v>
      </c>
      <c r="T1008" s="43">
        <f ca="1">_xll.BInterpol('Base CDI'!$H$4:$H$28,'Base CDI'!$J$4:$J$29,S1008,"Cubic","Extrapolate=Linear","MultiX=Average","Skip=True","Sort=True")</f>
        <v>13.201987924769094</v>
      </c>
      <c r="U1008" s="43">
        <f ca="1">_xll.BInterpol('Base CDI'!$H$4:$H$28,'Base CDI'!$I$4:$I$29,S1008,"Cubic","Extrapolate=Linear","MultiX=Average","Skip=True","Sort=True")</f>
        <v>13.278324422341184</v>
      </c>
    </row>
    <row r="1009" spans="16:21" x14ac:dyDescent="0.25">
      <c r="P1009" s="10">
        <v>35979</v>
      </c>
      <c r="Q1009">
        <v>3.530605</v>
      </c>
      <c r="S1009" s="42">
        <f t="shared" ca="1" si="20"/>
        <v>46902</v>
      </c>
      <c r="T1009" s="43">
        <f ca="1">_xll.BInterpol('Base CDI'!$H$4:$H$28,'Base CDI'!$J$4:$J$29,S1009,"Cubic","Extrapolate=Linear","MultiX=Average","Skip=True","Sort=True")</f>
        <v>13.201806801644144</v>
      </c>
      <c r="U1009" s="43">
        <f ca="1">_xll.BInterpol('Base CDI'!$H$4:$H$28,'Base CDI'!$I$4:$I$29,S1009,"Cubic","Extrapolate=Linear","MultiX=Average","Skip=True","Sort=True")</f>
        <v>13.27817686394992</v>
      </c>
    </row>
    <row r="1010" spans="16:21" x14ac:dyDescent="0.25">
      <c r="P1010" s="10">
        <v>35982</v>
      </c>
      <c r="Q1010">
        <v>3.533201</v>
      </c>
      <c r="S1010" s="42">
        <f t="shared" ca="1" si="20"/>
        <v>46903</v>
      </c>
      <c r="T1010" s="43">
        <f ca="1">_xll.BInterpol('Base CDI'!$H$4:$H$28,'Base CDI'!$J$4:$J$29,S1010,"Cubic","Extrapolate=Linear","MultiX=Average","Skip=True","Sort=True")</f>
        <v>13.201629007732299</v>
      </c>
      <c r="U1010" s="43">
        <f ca="1">_xll.BInterpol('Base CDI'!$H$4:$H$28,'Base CDI'!$I$4:$I$29,S1010,"Cubic","Extrapolate=Linear","MultiX=Average","Skip=True","Sort=True")</f>
        <v>13.278032615927589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46904</v>
      </c>
      <c r="T1011" s="43">
        <f ca="1">_xll.BInterpol('Base CDI'!$H$4:$H$28,'Base CDI'!$J$4:$J$29,S1011,"Cubic","Extrapolate=Linear","MultiX=Average","Skip=True","Sort=True")</f>
        <v>13.201454533886691</v>
      </c>
      <c r="U1011" s="43">
        <f ca="1">_xll.BInterpol('Base CDI'!$H$4:$H$28,'Base CDI'!$I$4:$I$29,S1011,"Cubic","Extrapolate=Linear","MultiX=Average","Skip=True","Sort=True")</f>
        <v>13.277891669569021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46905</v>
      </c>
      <c r="T1012" s="43">
        <f ca="1">_xll.BInterpol('Base CDI'!$H$4:$H$28,'Base CDI'!$J$4:$J$29,S1012,"Cubic","Extrapolate=Linear","MultiX=Average","Skip=True","Sort=True")</f>
        <v>13.201283370960459</v>
      </c>
      <c r="U1012" s="43">
        <f ca="1">_xll.BInterpol('Base CDI'!$H$4:$H$28,'Base CDI'!$I$4:$I$29,S1012,"Cubic","Extrapolate=Linear","MultiX=Average","Skip=True","Sort=True")</f>
        <v>13.277754016169041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46906</v>
      </c>
      <c r="T1013" s="43">
        <f ca="1">_xll.BInterpol('Base CDI'!$H$4:$H$28,'Base CDI'!$J$4:$J$29,S1013,"Cubic","Extrapolate=Linear","MultiX=Average","Skip=True","Sort=True")</f>
        <v>13.201115509806739</v>
      </c>
      <c r="U1013" s="43">
        <f ca="1">_xll.BInterpol('Base CDI'!$H$4:$H$28,'Base CDI'!$I$4:$I$29,S1013,"Cubic","Extrapolate=Linear","MultiX=Average","Skip=True","Sort=True")</f>
        <v>13.27761964702248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46907</v>
      </c>
      <c r="T1014" s="43">
        <f ca="1">_xll.BInterpol('Base CDI'!$H$4:$H$28,'Base CDI'!$J$4:$J$29,S1014,"Cubic","Extrapolate=Linear","MultiX=Average","Skip=True","Sort=True")</f>
        <v>13.200950941278665</v>
      </c>
      <c r="U1014" s="43">
        <f ca="1">_xll.BInterpol('Base CDI'!$H$4:$H$28,'Base CDI'!$I$4:$I$29,S1014,"Cubic","Extrapolate=Linear","MultiX=Average","Skip=True","Sort=True")</f>
        <v>13.277488553424162</v>
      </c>
    </row>
    <row r="1015" spans="16:21" x14ac:dyDescent="0.25">
      <c r="P1015" s="10">
        <v>35989</v>
      </c>
      <c r="Q1015">
        <v>3.546227</v>
      </c>
      <c r="S1015" s="42">
        <f t="shared" ca="1" si="20"/>
        <v>46908</v>
      </c>
      <c r="T1015" s="43">
        <f ca="1">_xll.BInterpol('Base CDI'!$H$4:$H$28,'Base CDI'!$J$4:$J$29,S1015,"Cubic","Extrapolate=Linear","MultiX=Average","Skip=True","Sort=True")</f>
        <v>13.200789656229377</v>
      </c>
      <c r="U1015" s="43">
        <f ca="1">_xll.BInterpol('Base CDI'!$H$4:$H$28,'Base CDI'!$I$4:$I$29,S1015,"Cubic","Extrapolate=Linear","MultiX=Average","Skip=True","Sort=True")</f>
        <v>13.277360726668915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46909</v>
      </c>
      <c r="T1016" s="43">
        <f ca="1">_xll.BInterpol('Base CDI'!$H$4:$H$28,'Base CDI'!$J$4:$J$29,S1016,"Cubic","Extrapolate=Linear","MultiX=Average","Skip=True","Sort=True")</f>
        <v>13.200631645512006</v>
      </c>
      <c r="U1016" s="43">
        <f ca="1">_xll.BInterpol('Base CDI'!$H$4:$H$28,'Base CDI'!$I$4:$I$29,S1016,"Cubic","Extrapolate=Linear","MultiX=Average","Skip=True","Sort=True")</f>
        <v>13.277236158051569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46910</v>
      </c>
      <c r="T1017" s="43">
        <f ca="1">_xll.BInterpol('Base CDI'!$H$4:$H$28,'Base CDI'!$J$4:$J$29,S1017,"Cubic","Extrapolate=Linear","MultiX=Average","Skip=True","Sort=True")</f>
        <v>13.200476899979693</v>
      </c>
      <c r="U1017" s="43">
        <f ca="1">_xll.BInterpol('Base CDI'!$H$4:$H$28,'Base CDI'!$I$4:$I$29,S1017,"Cubic","Extrapolate=Linear","MultiX=Average","Skip=True","Sort=True")</f>
        <v>13.27711483886695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46911</v>
      </c>
      <c r="T1018" s="43">
        <f ca="1">_xll.BInterpol('Base CDI'!$H$4:$H$28,'Base CDI'!$J$4:$J$29,S1018,"Cubic","Extrapolate=Linear","MultiX=Average","Skip=True","Sort=True")</f>
        <v>13.20032541048557</v>
      </c>
      <c r="U1018" s="43">
        <f ca="1">_xll.BInterpol('Base CDI'!$H$4:$H$28,'Base CDI'!$I$4:$I$29,S1018,"Cubic","Extrapolate=Linear","MultiX=Average","Skip=True","Sort=True")</f>
        <v>13.276996760409885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46912</v>
      </c>
      <c r="T1019" s="43">
        <f ca="1">_xll.BInterpol('Base CDI'!$H$4:$H$28,'Base CDI'!$J$4:$J$29,S1019,"Cubic","Extrapolate=Linear","MultiX=Average","Skip=True","Sort=True")</f>
        <v>13.200177167882778</v>
      </c>
      <c r="U1019" s="43">
        <f ca="1">_xll.BInterpol('Base CDI'!$H$4:$H$28,'Base CDI'!$I$4:$I$29,S1019,"Cubic","Extrapolate=Linear","MultiX=Average","Skip=True","Sort=True")</f>
        <v>13.276881913975203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46913</v>
      </c>
      <c r="T1020" s="43">
        <f ca="1">_xll.BInterpol('Base CDI'!$H$4:$H$28,'Base CDI'!$J$4:$J$29,S1020,"Cubic","Extrapolate=Linear","MultiX=Average","Skip=True","Sort=True")</f>
        <v>13.200032163024447</v>
      </c>
      <c r="U1020" s="43">
        <f ca="1">_xll.BInterpol('Base CDI'!$H$4:$H$28,'Base CDI'!$I$4:$I$29,S1020,"Cubic","Extrapolate=Linear","MultiX=Average","Skip=True","Sort=True")</f>
        <v>13.276770290857728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46914</v>
      </c>
      <c r="T1021" s="43">
        <f ca="1">_xll.BInterpol('Base CDI'!$H$4:$H$28,'Base CDI'!$J$4:$J$29,S1021,"Cubic","Extrapolate=Linear","MultiX=Average","Skip=True","Sort=True")</f>
        <v>13.199890386763718</v>
      </c>
      <c r="U1021" s="43">
        <f ca="1">_xll.BInterpol('Base CDI'!$H$4:$H$28,'Base CDI'!$I$4:$I$29,S1021,"Cubic","Extrapolate=Linear","MultiX=Average","Skip=True","Sort=True")</f>
        <v>13.276661882352291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46915</v>
      </c>
      <c r="T1022" s="43">
        <f ca="1">_xll.BInterpol('Base CDI'!$H$4:$H$28,'Base CDI'!$J$4:$J$29,S1022,"Cubic","Extrapolate=Linear","MultiX=Average","Skip=True","Sort=True")</f>
        <v>13.199751829953724</v>
      </c>
      <c r="U1022" s="43">
        <f ca="1">_xll.BInterpol('Base CDI'!$H$4:$H$28,'Base CDI'!$I$4:$I$29,S1022,"Cubic","Extrapolate=Linear","MultiX=Average","Skip=True","Sort=True")</f>
        <v>13.276556679753721</v>
      </c>
    </row>
    <row r="1023" spans="16:21" x14ac:dyDescent="0.25">
      <c r="P1023" s="10">
        <v>35999</v>
      </c>
      <c r="Q1023">
        <v>3.567148</v>
      </c>
      <c r="S1023" s="42">
        <f t="shared" ca="1" si="20"/>
        <v>46916</v>
      </c>
      <c r="T1023" s="43">
        <f ca="1">_xll.BInterpol('Base CDI'!$H$4:$H$28,'Base CDI'!$J$4:$J$29,S1023,"Cubic","Extrapolate=Linear","MultiX=Average","Skip=True","Sort=True")</f>
        <v>13.199616483447603</v>
      </c>
      <c r="U1023" s="43">
        <f ca="1">_xll.BInterpol('Base CDI'!$H$4:$H$28,'Base CDI'!$I$4:$I$29,S1023,"Cubic","Extrapolate=Linear","MultiX=Average","Skip=True","Sort=True")</f>
        <v>13.27645467435684</v>
      </c>
    </row>
    <row r="1024" spans="16:21" x14ac:dyDescent="0.25">
      <c r="P1024" s="10">
        <v>36000</v>
      </c>
      <c r="Q1024">
        <v>3.56975</v>
      </c>
      <c r="S1024" s="42">
        <f t="shared" ca="1" si="20"/>
        <v>46917</v>
      </c>
      <c r="T1024" s="43">
        <f ca="1">_xll.BInterpol('Base CDI'!$H$4:$H$28,'Base CDI'!$J$4:$J$29,S1024,"Cubic","Extrapolate=Linear","MultiX=Average","Skip=True","Sort=True")</f>
        <v>13.19948433809849</v>
      </c>
      <c r="U1024" s="43">
        <f ca="1">_xll.BInterpol('Base CDI'!$H$4:$H$28,'Base CDI'!$I$4:$I$29,S1024,"Cubic","Extrapolate=Linear","MultiX=Average","Skip=True","Sort=True")</f>
        <v>13.27635585745648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46918</v>
      </c>
      <c r="T1025" s="43">
        <f ca="1">_xll.BInterpol('Base CDI'!$H$4:$H$28,'Base CDI'!$J$4:$J$29,S1025,"Cubic","Extrapolate=Linear","MultiX=Average","Skip=True","Sort=True")</f>
        <v>13.199355384759521</v>
      </c>
      <c r="U1025" s="43">
        <f ca="1">_xll.BInterpol('Base CDI'!$H$4:$H$28,'Base CDI'!$I$4:$I$29,S1025,"Cubic","Extrapolate=Linear","MultiX=Average","Skip=True","Sort=True")</f>
        <v>13.276260220347467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46919</v>
      </c>
      <c r="T1026" s="43">
        <f ca="1">_xll.BInterpol('Base CDI'!$H$4:$H$28,'Base CDI'!$J$4:$J$29,S1026,"Cubic","Extrapolate=Linear","MultiX=Average","Skip=True","Sort=True")</f>
        <v>13.199229614283832</v>
      </c>
      <c r="U1026" s="43">
        <f ca="1">_xll.BInterpol('Base CDI'!$H$4:$H$28,'Base CDI'!$I$4:$I$29,S1026,"Cubic","Extrapolate=Linear","MultiX=Average","Skip=True","Sort=True")</f>
        <v>13.276167754324629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46920</v>
      </c>
      <c r="T1027" s="43">
        <f ca="1">_xll.BInterpol('Base CDI'!$H$4:$H$28,'Base CDI'!$J$4:$J$29,S1027,"Cubic","Extrapolate=Linear","MultiX=Average","Skip=True","Sort=True")</f>
        <v>13.199107017524561</v>
      </c>
      <c r="U1027" s="43">
        <f ca="1">_xll.BInterpol('Base CDI'!$H$4:$H$28,'Base CDI'!$I$4:$I$29,S1027,"Cubic","Extrapolate=Linear","MultiX=Average","Skip=True","Sort=True")</f>
        <v>13.276078450682791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46921</v>
      </c>
      <c r="T1028" s="43">
        <f ca="1">_xll.BInterpol('Base CDI'!$H$4:$H$28,'Base CDI'!$J$4:$J$29,S1028,"Cubic","Extrapolate=Linear","MultiX=Average","Skip=True","Sort=True")</f>
        <v>13.198987585334841</v>
      </c>
      <c r="U1028" s="43">
        <f ca="1">_xll.BInterpol('Base CDI'!$H$4:$H$28,'Base CDI'!$I$4:$I$29,S1028,"Cubic","Extrapolate=Linear","MultiX=Average","Skip=True","Sort=True")</f>
        <v>13.275992300716783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46922</v>
      </c>
      <c r="T1029" s="43">
        <f ca="1">_xll.BInterpol('Base CDI'!$H$4:$H$28,'Base CDI'!$J$4:$J$29,S1029,"Cubic","Extrapolate=Linear","MultiX=Average","Skip=True","Sort=True")</f>
        <v>13.19887130856781</v>
      </c>
      <c r="U1029" s="43">
        <f ca="1">_xll.BInterpol('Base CDI'!$H$4:$H$28,'Base CDI'!$I$4:$I$29,S1029,"Cubic","Extrapolate=Linear","MultiX=Average","Skip=True","Sort=True")</f>
        <v>13.275909295721434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46923</v>
      </c>
      <c r="T1030" s="43">
        <f ca="1">_xll.BInterpol('Base CDI'!$H$4:$H$28,'Base CDI'!$J$4:$J$29,S1030,"Cubic","Extrapolate=Linear","MultiX=Average","Skip=True","Sort=True")</f>
        <v>13.198758178076604</v>
      </c>
      <c r="U1030" s="43">
        <f ca="1">_xll.BInterpol('Base CDI'!$H$4:$H$28,'Base CDI'!$I$4:$I$29,S1030,"Cubic","Extrapolate=Linear","MultiX=Average","Skip=True","Sort=True")</f>
        <v>13.275829426991567</v>
      </c>
    </row>
    <row r="1031" spans="16:21" x14ac:dyDescent="0.25">
      <c r="P1031" s="10">
        <v>36011</v>
      </c>
      <c r="Q1031">
        <v>3.587656</v>
      </c>
      <c r="S1031" s="42">
        <f t="shared" ca="1" si="20"/>
        <v>46924</v>
      </c>
      <c r="T1031" s="43">
        <f ca="1">_xll.BInterpol('Base CDI'!$H$4:$H$28,'Base CDI'!$J$4:$J$29,S1031,"Cubic","Extrapolate=Linear","MultiX=Average","Skip=True","Sort=True")</f>
        <v>13.19864818471436</v>
      </c>
      <c r="U1031" s="43">
        <f ca="1">_xll.BInterpol('Base CDI'!$H$4:$H$28,'Base CDI'!$I$4:$I$29,S1031,"Cubic","Extrapolate=Linear","MultiX=Average","Skip=True","Sort=True")</f>
        <v>13.275752685822013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46925</v>
      </c>
      <c r="T1032" s="43">
        <f ca="1">_xll.BInterpol('Base CDI'!$H$4:$H$28,'Base CDI'!$J$4:$J$29,S1032,"Cubic","Extrapolate=Linear","MultiX=Average","Skip=True","Sort=True")</f>
        <v>13.198541319334211</v>
      </c>
      <c r="U1032" s="43">
        <f ca="1">_xll.BInterpol('Base CDI'!$H$4:$H$28,'Base CDI'!$I$4:$I$29,S1032,"Cubic","Extrapolate=Linear","MultiX=Average","Skip=True","Sort=True")</f>
        <v>13.275679063507599</v>
      </c>
    </row>
    <row r="1033" spans="16:21" x14ac:dyDescent="0.25">
      <c r="P1033" s="10">
        <v>36013</v>
      </c>
      <c r="Q1033">
        <v>3.592714</v>
      </c>
      <c r="S1033" s="42">
        <f t="shared" ca="1" si="20"/>
        <v>46926</v>
      </c>
      <c r="T1033" s="43">
        <f ca="1">_xll.BInterpol('Base CDI'!$H$4:$H$28,'Base CDI'!$J$4:$J$29,S1033,"Cubic","Extrapolate=Linear","MultiX=Average","Skip=True","Sort=True")</f>
        <v>13.198437572789295</v>
      </c>
      <c r="U1033" s="43">
        <f ca="1">_xll.BInterpol('Base CDI'!$H$4:$H$28,'Base CDI'!$I$4:$I$29,S1033,"Cubic","Extrapolate=Linear","MultiX=Average","Skip=True","Sort=True")</f>
        <v>13.275608551343153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46927</v>
      </c>
      <c r="T1034" s="43">
        <f ca="1">_xll.BInterpol('Base CDI'!$H$4:$H$28,'Base CDI'!$J$4:$J$29,S1034,"Cubic","Extrapolate=Linear","MultiX=Average","Skip=True","Sort=True")</f>
        <v>13.198336935932749</v>
      </c>
      <c r="U1034" s="43">
        <f ca="1">_xll.BInterpol('Base CDI'!$H$4:$H$28,'Base CDI'!$I$4:$I$29,S1034,"Cubic","Extrapolate=Linear","MultiX=Average","Skip=True","Sort=True")</f>
        <v>13.275541140623499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46928</v>
      </c>
      <c r="T1035" s="43">
        <f ca="1">_xll.BInterpol('Base CDI'!$H$4:$H$28,'Base CDI'!$J$4:$J$29,S1035,"Cubic","Extrapolate=Linear","MultiX=Average","Skip=True","Sort=True")</f>
        <v>13.198239399617709</v>
      </c>
      <c r="U1035" s="43">
        <f ca="1">_xll.BInterpol('Base CDI'!$H$4:$H$28,'Base CDI'!$I$4:$I$29,S1035,"Cubic","Extrapolate=Linear","MultiX=Average","Skip=True","Sort=True")</f>
        <v>13.275476822643469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46929</v>
      </c>
      <c r="T1036" s="43">
        <f ca="1">_xll.BInterpol('Base CDI'!$H$4:$H$28,'Base CDI'!$J$4:$J$29,S1036,"Cubic","Extrapolate=Linear","MultiX=Average","Skip=True","Sort=True")</f>
        <v>13.198144954697307</v>
      </c>
      <c r="U1036" s="43">
        <f ca="1">_xll.BInterpol('Base CDI'!$H$4:$H$28,'Base CDI'!$I$4:$I$29,S1036,"Cubic","Extrapolate=Linear","MultiX=Average","Skip=True","Sort=True")</f>
        <v>13.275415588697888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46930</v>
      </c>
      <c r="T1037" s="43">
        <f ca="1">_xll.BInterpol('Base CDI'!$H$4:$H$28,'Base CDI'!$J$4:$J$29,S1037,"Cubic","Extrapolate=Linear","MultiX=Average","Skip=True","Sort=True")</f>
        <v>13.198053592024685</v>
      </c>
      <c r="U1037" s="43">
        <f ca="1">_xll.BInterpol('Base CDI'!$H$4:$H$28,'Base CDI'!$I$4:$I$29,S1037,"Cubic","Extrapolate=Linear","MultiX=Average","Skip=True","Sort=True")</f>
        <v>13.275357430081584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46931</v>
      </c>
      <c r="T1038" s="43">
        <f ca="1">_xll.BInterpol('Base CDI'!$H$4:$H$28,'Base CDI'!$J$4:$J$29,S1038,"Cubic","Extrapolate=Linear","MultiX=Average","Skip=True","Sort=True")</f>
        <v>13.197965302452975</v>
      </c>
      <c r="U1038" s="43">
        <f ca="1">_xll.BInterpol('Base CDI'!$H$4:$H$28,'Base CDI'!$I$4:$I$29,S1038,"Cubic","Extrapolate=Linear","MultiX=Average","Skip=True","Sort=True")</f>
        <v>13.275302338089384</v>
      </c>
    </row>
    <row r="1039" spans="16:21" x14ac:dyDescent="0.25">
      <c r="P1039" s="10">
        <v>36021</v>
      </c>
      <c r="Q1039">
        <v>3.607802</v>
      </c>
      <c r="S1039" s="42">
        <f t="shared" ca="1" si="21"/>
        <v>46932</v>
      </c>
      <c r="T1039" s="43">
        <f ca="1">_xll.BInterpol('Base CDI'!$H$4:$H$28,'Base CDI'!$J$4:$J$29,S1039,"Cubic","Extrapolate=Linear","MultiX=Average","Skip=True","Sort=True")</f>
        <v>13.197880076835315</v>
      </c>
      <c r="U1039" s="43">
        <f ca="1">_xll.BInterpol('Base CDI'!$H$4:$H$28,'Base CDI'!$I$4:$I$29,S1039,"Cubic","Extrapolate=Linear","MultiX=Average","Skip=True","Sort=True")</f>
        <v>13.275250304016117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46933</v>
      </c>
      <c r="T1040" s="43">
        <f ca="1">_xll.BInterpol('Base CDI'!$H$4:$H$28,'Base CDI'!$J$4:$J$29,S1040,"Cubic","Extrapolate=Linear","MultiX=Average","Skip=True","Sort=True")</f>
        <v>13.19779790602484</v>
      </c>
      <c r="U1040" s="43">
        <f ca="1">_xll.BInterpol('Base CDI'!$H$4:$H$28,'Base CDI'!$I$4:$I$29,S1040,"Cubic","Extrapolate=Linear","MultiX=Average","Skip=True","Sort=True")</f>
        <v>13.27520131915661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46934</v>
      </c>
      <c r="T1041" s="43">
        <f ca="1">_xll.BInterpol('Base CDI'!$H$4:$H$28,'Base CDI'!$J$4:$J$29,S1041,"Cubic","Extrapolate=Linear","MultiX=Average","Skip=True","Sort=True")</f>
        <v>13.197718780874686</v>
      </c>
      <c r="U1041" s="43">
        <f ca="1">_xll.BInterpol('Base CDI'!$H$4:$H$28,'Base CDI'!$I$4:$I$29,S1041,"Cubic","Extrapolate=Linear","MultiX=Average","Skip=True","Sort=True")</f>
        <v>13.275155374805689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46935</v>
      </c>
      <c r="T1042" s="43">
        <f ca="1">_xll.BInterpol('Base CDI'!$H$4:$H$28,'Base CDI'!$J$4:$J$29,S1042,"Cubic","Extrapolate=Linear","MultiX=Average","Skip=True","Sort=True")</f>
        <v>13.19764269223799</v>
      </c>
      <c r="U1042" s="43">
        <f ca="1">_xll.BInterpol('Base CDI'!$H$4:$H$28,'Base CDI'!$I$4:$I$29,S1042,"Cubic","Extrapolate=Linear","MultiX=Average","Skip=True","Sort=True")</f>
        <v>13.275112462258182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46936</v>
      </c>
      <c r="T1043" s="43">
        <f ca="1">_xll.BInterpol('Base CDI'!$H$4:$H$28,'Base CDI'!$J$4:$J$29,S1043,"Cubic","Extrapolate=Linear","MultiX=Average","Skip=True","Sort=True")</f>
        <v>13.197569630967889</v>
      </c>
      <c r="U1043" s="43">
        <f ca="1">_xll.BInterpol('Base CDI'!$H$4:$H$28,'Base CDI'!$I$4:$I$29,S1043,"Cubic","Extrapolate=Linear","MultiX=Average","Skip=True","Sort=True")</f>
        <v>13.275072572808918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46937</v>
      </c>
      <c r="T1044" s="43">
        <f ca="1">_xll.BInterpol('Base CDI'!$H$4:$H$28,'Base CDI'!$J$4:$J$29,S1044,"Cubic","Extrapolate=Linear","MultiX=Average","Skip=True","Sort=True")</f>
        <v>13.197499587917516</v>
      </c>
      <c r="U1044" s="43">
        <f ca="1">_xll.BInterpol('Base CDI'!$H$4:$H$28,'Base CDI'!$I$4:$I$29,S1044,"Cubic","Extrapolate=Linear","MultiX=Average","Skip=True","Sort=True")</f>
        <v>13.275035697752724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46938</v>
      </c>
      <c r="T1045" s="43">
        <f ca="1">_xll.BInterpol('Base CDI'!$H$4:$H$28,'Base CDI'!$J$4:$J$29,S1045,"Cubic","Extrapolate=Linear","MultiX=Average","Skip=True","Sort=True")</f>
        <v>13.197432553940009</v>
      </c>
      <c r="U1045" s="43">
        <f ca="1">_xll.BInterpol('Base CDI'!$H$4:$H$28,'Base CDI'!$I$4:$I$29,S1045,"Cubic","Extrapolate=Linear","MultiX=Average","Skip=True","Sort=True")</f>
        <v>13.275001828384426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46939</v>
      </c>
      <c r="T1046" s="43">
        <f ca="1">_xll.BInterpol('Base CDI'!$H$4:$H$28,'Base CDI'!$J$4:$J$29,S1046,"Cubic","Extrapolate=Linear","MultiX=Average","Skip=True","Sort=True")</f>
        <v>13.197368519888505</v>
      </c>
      <c r="U1046" s="43">
        <f ca="1">_xll.BInterpol('Base CDI'!$H$4:$H$28,'Base CDI'!$I$4:$I$29,S1046,"Cubic","Extrapolate=Linear","MultiX=Average","Skip=True","Sort=True")</f>
        <v>13.274970955998853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46940</v>
      </c>
      <c r="T1047" s="43">
        <f ca="1">_xll.BInterpol('Base CDI'!$H$4:$H$28,'Base CDI'!$J$4:$J$29,S1047,"Cubic","Extrapolate=Linear","MultiX=Average","Skip=True","Sort=True")</f>
        <v>13.197307476616137</v>
      </c>
      <c r="U1047" s="43">
        <f ca="1">_xll.BInterpol('Base CDI'!$H$4:$H$28,'Base CDI'!$I$4:$I$29,S1047,"Cubic","Extrapolate=Linear","MultiX=Average","Skip=True","Sort=True")</f>
        <v>13.274943071890833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46941</v>
      </c>
      <c r="T1048" s="43">
        <f ca="1">_xll.BInterpol('Base CDI'!$H$4:$H$28,'Base CDI'!$J$4:$J$29,S1048,"Cubic","Extrapolate=Linear","MultiX=Average","Skip=True","Sort=True")</f>
        <v>13.197249414976044</v>
      </c>
      <c r="U1048" s="43">
        <f ca="1">_xll.BInterpol('Base CDI'!$H$4:$H$28,'Base CDI'!$I$4:$I$29,S1048,"Cubic","Extrapolate=Linear","MultiX=Average","Skip=True","Sort=True")</f>
        <v>13.274918167355191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46942</v>
      </c>
      <c r="T1049" s="43">
        <f ca="1">_xll.BInterpol('Base CDI'!$H$4:$H$28,'Base CDI'!$J$4:$J$29,S1049,"Cubic","Extrapolate=Linear","MultiX=Average","Skip=True","Sort=True")</f>
        <v>13.197194325821361</v>
      </c>
      <c r="U1049" s="43">
        <f ca="1">_xll.BInterpol('Base CDI'!$H$4:$H$28,'Base CDI'!$I$4:$I$29,S1049,"Cubic","Extrapolate=Linear","MultiX=Average","Skip=True","Sort=True")</f>
        <v>13.274896233686757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46943</v>
      </c>
      <c r="T1050" s="43">
        <f ca="1">_xll.BInterpol('Base CDI'!$H$4:$H$28,'Base CDI'!$J$4:$J$29,S1050,"Cubic","Extrapolate=Linear","MultiX=Average","Skip=True","Sort=True")</f>
        <v>13.197142200005224</v>
      </c>
      <c r="U1050" s="43">
        <f ca="1">_xll.BInterpol('Base CDI'!$H$4:$H$28,'Base CDI'!$I$4:$I$29,S1050,"Cubic","Extrapolate=Linear","MultiX=Average","Skip=True","Sort=True")</f>
        <v>13.274877262180357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46944</v>
      </c>
      <c r="T1051" s="43">
        <f ca="1">_xll.BInterpol('Base CDI'!$H$4:$H$28,'Base CDI'!$J$4:$J$29,S1051,"Cubic","Extrapolate=Linear","MultiX=Average","Skip=True","Sort=True")</f>
        <v>13.19709302838077</v>
      </c>
      <c r="U1051" s="43">
        <f ca="1">_xll.BInterpol('Base CDI'!$H$4:$H$28,'Base CDI'!$I$4:$I$29,S1051,"Cubic","Extrapolate=Linear","MultiX=Average","Skip=True","Sort=True")</f>
        <v>13.27486124413082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46945</v>
      </c>
      <c r="T1052" s="43">
        <f ca="1">_xll.BInterpol('Base CDI'!$H$4:$H$28,'Base CDI'!$J$4:$J$29,S1052,"Cubic","Extrapolate=Linear","MultiX=Average","Skip=True","Sort=True")</f>
        <v>13.197046801801134</v>
      </c>
      <c r="U1052" s="43">
        <f ca="1">_xll.BInterpol('Base CDI'!$H$4:$H$28,'Base CDI'!$I$4:$I$29,S1052,"Cubic","Extrapolate=Linear","MultiX=Average","Skip=True","Sort=True")</f>
        <v>13.274848170832973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46946</v>
      </c>
      <c r="T1053" s="43">
        <f ca="1">_xll.BInterpol('Base CDI'!$H$4:$H$28,'Base CDI'!$J$4:$J$29,S1053,"Cubic","Extrapolate=Linear","MultiX=Average","Skip=True","Sort=True")</f>
        <v>13.197003511119451</v>
      </c>
      <c r="U1053" s="43">
        <f ca="1">_xll.BInterpol('Base CDI'!$H$4:$H$28,'Base CDI'!$I$4:$I$29,S1053,"Cubic","Extrapolate=Linear","MultiX=Average","Skip=True","Sort=True")</f>
        <v>13.274838033581641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46947</v>
      </c>
      <c r="T1054" s="43">
        <f ca="1">_xll.BInterpol('Base CDI'!$H$4:$H$28,'Base CDI'!$J$4:$J$29,S1054,"Cubic","Extrapolate=Linear","MultiX=Average","Skip=True","Sort=True")</f>
        <v>13.19696314718886</v>
      </c>
      <c r="U1054" s="43">
        <f ca="1">_xll.BInterpol('Base CDI'!$H$4:$H$28,'Base CDI'!$I$4:$I$29,S1054,"Cubic","Extrapolate=Linear","MultiX=Average","Skip=True","Sort=True")</f>
        <v>13.274830823671657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46948</v>
      </c>
      <c r="T1055" s="43">
        <f ca="1">_xll.BInterpol('Base CDI'!$H$4:$H$28,'Base CDI'!$J$4:$J$29,S1055,"Cubic","Extrapolate=Linear","MultiX=Average","Skip=True","Sort=True")</f>
        <v>13.196925700862495</v>
      </c>
      <c r="U1055" s="43">
        <f ca="1">_xll.BInterpol('Base CDI'!$H$4:$H$28,'Base CDI'!$I$4:$I$29,S1055,"Cubic","Extrapolate=Linear","MultiX=Average","Skip=True","Sort=True")</f>
        <v>13.274826532397842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46949</v>
      </c>
      <c r="T1056" s="43">
        <f ca="1">_xll.BInterpol('Base CDI'!$H$4:$H$28,'Base CDI'!$J$4:$J$29,S1056,"Cubic","Extrapolate=Linear","MultiX=Average","Skip=True","Sort=True")</f>
        <v>13.196891162993492</v>
      </c>
      <c r="U1056" s="43">
        <f ca="1">_xll.BInterpol('Base CDI'!$H$4:$H$28,'Base CDI'!$I$4:$I$29,S1056,"Cubic","Extrapolate=Linear","MultiX=Average","Skip=True","Sort=True")</f>
        <v>13.274825151055028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46950</v>
      </c>
      <c r="T1057" s="43">
        <f ca="1">_xll.BInterpol('Base CDI'!$H$4:$H$28,'Base CDI'!$J$4:$J$29,S1057,"Cubic","Extrapolate=Linear","MultiX=Average","Skip=True","Sort=True")</f>
        <v>13.196859524434988</v>
      </c>
      <c r="U1057" s="43">
        <f ca="1">_xll.BInterpol('Base CDI'!$H$4:$H$28,'Base CDI'!$I$4:$I$29,S1057,"Cubic","Extrapolate=Linear","MultiX=Average","Skip=True","Sort=True")</f>
        <v>13.274826670938042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46951</v>
      </c>
      <c r="T1058" s="43">
        <f ca="1">_xll.BInterpol('Base CDI'!$H$4:$H$28,'Base CDI'!$J$4:$J$29,S1058,"Cubic","Extrapolate=Linear","MultiX=Average","Skip=True","Sort=True")</f>
        <v>13.19683077604012</v>
      </c>
      <c r="U1058" s="43">
        <f ca="1">_xll.BInterpol('Base CDI'!$H$4:$H$28,'Base CDI'!$I$4:$I$29,S1058,"Cubic","Extrapolate=Linear","MultiX=Average","Skip=True","Sort=True")</f>
        <v>13.274831083341709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46952</v>
      </c>
      <c r="T1059" s="43">
        <f ca="1">_xll.BInterpol('Base CDI'!$H$4:$H$28,'Base CDI'!$J$4:$J$29,S1059,"Cubic","Extrapolate=Linear","MultiX=Average","Skip=True","Sort=True")</f>
        <v>13.19680490866202</v>
      </c>
      <c r="U1059" s="43">
        <f ca="1">_xll.BInterpol('Base CDI'!$H$4:$H$28,'Base CDI'!$I$4:$I$29,S1059,"Cubic","Extrapolate=Linear","MultiX=Average","Skip=True","Sort=True")</f>
        <v>13.274838379560858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46953</v>
      </c>
      <c r="T1060" s="43">
        <f ca="1">_xll.BInterpol('Base CDI'!$H$4:$H$28,'Base CDI'!$J$4:$J$29,S1060,"Cubic","Extrapolate=Linear","MultiX=Average","Skip=True","Sort=True")</f>
        <v>13.19678191315383</v>
      </c>
      <c r="U1060" s="43">
        <f ca="1">_xll.BInterpol('Base CDI'!$H$4:$H$28,'Base CDI'!$I$4:$I$29,S1060,"Cubic","Extrapolate=Linear","MultiX=Average","Skip=True","Sort=True")</f>
        <v>13.274848550890319</v>
      </c>
    </row>
    <row r="1061" spans="16:21" x14ac:dyDescent="0.25">
      <c r="P1061" s="10">
        <v>36054</v>
      </c>
      <c r="Q1061">
        <v>3.674531</v>
      </c>
      <c r="S1061" s="42">
        <f t="shared" ca="1" si="21"/>
        <v>46954</v>
      </c>
      <c r="T1061" s="43">
        <f ca="1">_xll.BInterpol('Base CDI'!$H$4:$H$28,'Base CDI'!$J$4:$J$29,S1061,"Cubic","Extrapolate=Linear","MultiX=Average","Skip=True","Sort=True")</f>
        <v>13.19676178036868</v>
      </c>
      <c r="U1061" s="43">
        <f ca="1">_xll.BInterpol('Base CDI'!$H$4:$H$28,'Base CDI'!$I$4:$I$29,S1061,"Cubic","Extrapolate=Linear","MultiX=Average","Skip=True","Sort=True")</f>
        <v>13.274861588624914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46955</v>
      </c>
      <c r="T1062" s="43">
        <f ca="1">_xll.BInterpol('Base CDI'!$H$4:$H$28,'Base CDI'!$J$4:$J$29,S1062,"Cubic","Extrapolate=Linear","MultiX=Average","Skip=True","Sort=True")</f>
        <v>13.19674450115971</v>
      </c>
      <c r="U1062" s="43">
        <f ca="1">_xll.BInterpol('Base CDI'!$H$4:$H$28,'Base CDI'!$I$4:$I$29,S1062,"Cubic","Extrapolate=Linear","MultiX=Average","Skip=True","Sort=True")</f>
        <v>13.274877484059475</v>
      </c>
    </row>
    <row r="1063" spans="16:21" x14ac:dyDescent="0.25">
      <c r="P1063" s="10">
        <v>36056</v>
      </c>
      <c r="Q1063">
        <v>3.684186</v>
      </c>
      <c r="S1063" s="42">
        <f t="shared" ca="1" si="21"/>
        <v>46956</v>
      </c>
      <c r="T1063" s="43">
        <f ca="1">_xll.BInterpol('Base CDI'!$H$4:$H$28,'Base CDI'!$J$4:$J$29,S1063,"Cubic","Extrapolate=Linear","MultiX=Average","Skip=True","Sort=True")</f>
        <v>13.196730066380056</v>
      </c>
      <c r="U1063" s="43">
        <f ca="1">_xll.BInterpol('Base CDI'!$H$4:$H$28,'Base CDI'!$I$4:$I$29,S1063,"Cubic","Extrapolate=Linear","MultiX=Average","Skip=True","Sort=True")</f>
        <v>13.27489622848883</v>
      </c>
    </row>
    <row r="1064" spans="16:21" x14ac:dyDescent="0.25">
      <c r="P1064" s="10">
        <v>36059</v>
      </c>
      <c r="Q1064">
        <v>3.689038</v>
      </c>
      <c r="S1064" s="42">
        <f t="shared" ca="1" si="21"/>
        <v>46957</v>
      </c>
      <c r="T1064" s="43">
        <f ca="1">_xll.BInterpol('Base CDI'!$H$4:$H$28,'Base CDI'!$J$4:$J$29,S1064,"Cubic","Extrapolate=Linear","MultiX=Average","Skip=True","Sort=True")</f>
        <v>13.196718466882853</v>
      </c>
      <c r="U1064" s="43">
        <f ca="1">_xll.BInterpol('Base CDI'!$H$4:$H$28,'Base CDI'!$I$4:$I$29,S1064,"Cubic","Extrapolate=Linear","MultiX=Average","Skip=True","Sort=True")</f>
        <v>13.274917813207802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46958</v>
      </c>
      <c r="T1065" s="43">
        <f ca="1">_xll.BInterpol('Base CDI'!$H$4:$H$28,'Base CDI'!$J$4:$J$29,S1065,"Cubic","Extrapolate=Linear","MultiX=Average","Skip=True","Sort=True")</f>
        <v>13.196709693521235</v>
      </c>
      <c r="U1065" s="43">
        <f ca="1">_xll.BInterpol('Base CDI'!$H$4:$H$28,'Base CDI'!$I$4:$I$29,S1065,"Cubic","Extrapolate=Linear","MultiX=Average","Skip=True","Sort=True")</f>
        <v>13.274942229511222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46959</v>
      </c>
      <c r="T1066" s="43">
        <f ca="1">_xll.BInterpol('Base CDI'!$H$4:$H$28,'Base CDI'!$J$4:$J$29,S1066,"Cubic","Extrapolate=Linear","MultiX=Average","Skip=True","Sort=True")</f>
        <v>13.196703737148344</v>
      </c>
      <c r="U1066" s="43">
        <f ca="1">_xll.BInterpol('Base CDI'!$H$4:$H$28,'Base CDI'!$I$4:$I$29,S1066,"Cubic","Extrapolate=Linear","MultiX=Average","Skip=True","Sort=True")</f>
        <v>13.274969468693918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46960</v>
      </c>
      <c r="T1067" s="43">
        <f ca="1">_xll.BInterpol('Base CDI'!$H$4:$H$28,'Base CDI'!$J$4:$J$29,S1067,"Cubic","Extrapolate=Linear","MultiX=Average","Skip=True","Sort=True")</f>
        <v>13.196700588617309</v>
      </c>
      <c r="U1067" s="43">
        <f ca="1">_xll.BInterpol('Base CDI'!$H$4:$H$28,'Base CDI'!$I$4:$I$29,S1067,"Cubic","Extrapolate=Linear","MultiX=Average","Skip=True","Sort=True")</f>
        <v>13.274999522050715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46961</v>
      </c>
      <c r="T1068" s="43">
        <f ca="1">_xll.BInterpol('Base CDI'!$H$4:$H$28,'Base CDI'!$J$4:$J$29,S1068,"Cubic","Extrapolate=Linear","MultiX=Average","Skip=True","Sort=True")</f>
        <v>13.19670023878127</v>
      </c>
      <c r="U1068" s="43">
        <f ca="1">_xll.BInterpol('Base CDI'!$H$4:$H$28,'Base CDI'!$I$4:$I$29,S1068,"Cubic","Extrapolate=Linear","MultiX=Average","Skip=True","Sort=True")</f>
        <v>13.275032380876441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46962</v>
      </c>
      <c r="T1069" s="43">
        <f ca="1">_xll.BInterpol('Base CDI'!$H$4:$H$28,'Base CDI'!$J$4:$J$29,S1069,"Cubic","Extrapolate=Linear","MultiX=Average","Skip=True","Sort=True")</f>
        <v>13.196702678493363</v>
      </c>
      <c r="U1069" s="43">
        <f ca="1">_xll.BInterpol('Base CDI'!$H$4:$H$28,'Base CDI'!$I$4:$I$29,S1069,"Cubic","Extrapolate=Linear","MultiX=Average","Skip=True","Sort=True")</f>
        <v>13.275068036465925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46963</v>
      </c>
      <c r="T1070" s="43">
        <f ca="1">_xll.BInterpol('Base CDI'!$H$4:$H$28,'Base CDI'!$J$4:$J$29,S1070,"Cubic","Extrapolate=Linear","MultiX=Average","Skip=True","Sort=True")</f>
        <v>13.196707898606725</v>
      </c>
      <c r="U1070" s="43">
        <f ca="1">_xll.BInterpol('Base CDI'!$H$4:$H$28,'Base CDI'!$I$4:$I$29,S1070,"Cubic","Extrapolate=Linear","MultiX=Average","Skip=True","Sort=True")</f>
        <v>13.275106480113994</v>
      </c>
    </row>
    <row r="1071" spans="16:21" x14ac:dyDescent="0.25">
      <c r="P1071" s="10">
        <v>36068</v>
      </c>
      <c r="Q1071">
        <v>3.723592</v>
      </c>
      <c r="S1071" s="42">
        <f t="shared" ca="1" si="21"/>
        <v>46964</v>
      </c>
      <c r="T1071" s="43">
        <f ca="1">_xll.BInterpol('Base CDI'!$H$4:$H$28,'Base CDI'!$J$4:$J$29,S1071,"Cubic","Extrapolate=Linear","MultiX=Average","Skip=True","Sort=True")</f>
        <v>13.196715889974488</v>
      </c>
      <c r="U1071" s="43">
        <f ca="1">_xll.BInterpol('Base CDI'!$H$4:$H$28,'Base CDI'!$I$4:$I$29,S1071,"Cubic","Extrapolate=Linear","MultiX=Average","Skip=True","Sort=True")</f>
        <v>13.275147703115474</v>
      </c>
    </row>
    <row r="1072" spans="16:21" x14ac:dyDescent="0.25">
      <c r="P1072" s="10">
        <v>36069</v>
      </c>
      <c r="Q1072">
        <v>3.728593</v>
      </c>
      <c r="S1072" s="42">
        <f t="shared" ca="1" si="21"/>
        <v>46965</v>
      </c>
      <c r="T1072" s="43">
        <f ca="1">_xll.BInterpol('Base CDI'!$H$4:$H$28,'Base CDI'!$J$4:$J$29,S1072,"Cubic","Extrapolate=Linear","MultiX=Average","Skip=True","Sort=True")</f>
        <v>13.196726643449793</v>
      </c>
      <c r="U1072" s="43">
        <f ca="1">_xll.BInterpol('Base CDI'!$H$4:$H$28,'Base CDI'!$I$4:$I$29,S1072,"Cubic","Extrapolate=Linear","MultiX=Average","Skip=True","Sort=True")</f>
        <v>13.275191696765194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46966</v>
      </c>
      <c r="T1073" s="43">
        <f ca="1">_xll.BInterpol('Base CDI'!$H$4:$H$28,'Base CDI'!$J$4:$J$29,S1073,"Cubic","Extrapolate=Linear","MultiX=Average","Skip=True","Sort=True")</f>
        <v>13.196740149885771</v>
      </c>
      <c r="U1073" s="43">
        <f ca="1">_xll.BInterpol('Base CDI'!$H$4:$H$28,'Base CDI'!$I$4:$I$29,S1073,"Cubic","Extrapolate=Linear","MultiX=Average","Skip=True","Sort=True")</f>
        <v>13.275238452357982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46967</v>
      </c>
      <c r="T1074" s="43">
        <f ca="1">_xll.BInterpol('Base CDI'!$H$4:$H$28,'Base CDI'!$J$4:$J$29,S1074,"Cubic","Extrapolate=Linear","MultiX=Average","Skip=True","Sort=True")</f>
        <v>13.196756400135563</v>
      </c>
      <c r="U1074" s="43">
        <f ca="1">_xll.BInterpol('Base CDI'!$H$4:$H$28,'Base CDI'!$I$4:$I$29,S1074,"Cubic","Extrapolate=Linear","MultiX=Average","Skip=True","Sort=True")</f>
        <v>13.275287961188665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46968</v>
      </c>
      <c r="T1075" s="43">
        <f ca="1">_xll.BInterpol('Base CDI'!$H$4:$H$28,'Base CDI'!$J$4:$J$29,S1075,"Cubic","Extrapolate=Linear","MultiX=Average","Skip=True","Sort=True")</f>
        <v>13.196775385052304</v>
      </c>
      <c r="U1075" s="43">
        <f ca="1">_xll.BInterpol('Base CDI'!$H$4:$H$28,'Base CDI'!$I$4:$I$29,S1075,"Cubic","Extrapolate=Linear","MultiX=Average","Skip=True","Sort=True")</f>
        <v>13.27534021455207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46969</v>
      </c>
      <c r="T1076" s="43">
        <f ca="1">_xll.BInterpol('Base CDI'!$H$4:$H$28,'Base CDI'!$J$4:$J$29,S1076,"Cubic","Extrapolate=Linear","MultiX=Average","Skip=True","Sort=True")</f>
        <v>13.196797095489126</v>
      </c>
      <c r="U1076" s="43">
        <f ca="1">_xll.BInterpol('Base CDI'!$H$4:$H$28,'Base CDI'!$I$4:$I$29,S1076,"Cubic","Extrapolate=Linear","MultiX=Average","Skip=True","Sort=True")</f>
        <v>13.275395203743024</v>
      </c>
    </row>
    <row r="1077" spans="16:21" x14ac:dyDescent="0.25">
      <c r="P1077" s="10">
        <v>36076</v>
      </c>
      <c r="Q1077">
        <v>3.753889</v>
      </c>
      <c r="S1077" s="42">
        <f t="shared" ca="1" si="21"/>
        <v>46970</v>
      </c>
      <c r="T1077" s="43">
        <f ca="1">_xll.BInterpol('Base CDI'!$H$4:$H$28,'Base CDI'!$J$4:$J$29,S1077,"Cubic","Extrapolate=Linear","MultiX=Average","Skip=True","Sort=True")</f>
        <v>13.196821522299169</v>
      </c>
      <c r="U1077" s="43">
        <f ca="1">_xll.BInterpol('Base CDI'!$H$4:$H$28,'Base CDI'!$I$4:$I$29,S1077,"Cubic","Extrapolate=Linear","MultiX=Average","Skip=True","Sort=True")</f>
        <v>13.275452920056356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46971</v>
      </c>
      <c r="T1078" s="43">
        <f ca="1">_xll.BInterpol('Base CDI'!$H$4:$H$28,'Base CDI'!$J$4:$J$29,S1078,"Cubic","Extrapolate=Linear","MultiX=Average","Skip=True","Sort=True")</f>
        <v>13.196848656335568</v>
      </c>
      <c r="U1078" s="43">
        <f ca="1">_xll.BInterpol('Base CDI'!$H$4:$H$28,'Base CDI'!$I$4:$I$29,S1078,"Cubic","Extrapolate=Linear","MultiX=Average","Skip=True","Sort=True")</f>
        <v>13.275513354786892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46972</v>
      </c>
      <c r="T1079" s="43">
        <f ca="1">_xll.BInterpol('Base CDI'!$H$4:$H$28,'Base CDI'!$J$4:$J$29,S1079,"Cubic","Extrapolate=Linear","MultiX=Average","Skip=True","Sort=True")</f>
        <v>13.19687848845146</v>
      </c>
      <c r="U1079" s="43">
        <f ca="1">_xll.BInterpol('Base CDI'!$H$4:$H$28,'Base CDI'!$I$4:$I$29,S1079,"Cubic","Extrapolate=Linear","MultiX=Average","Skip=True","Sort=True")</f>
        <v>13.27557649922946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46973</v>
      </c>
      <c r="T1080" s="43">
        <f ca="1">_xll.BInterpol('Base CDI'!$H$4:$H$28,'Base CDI'!$J$4:$J$29,S1080,"Cubic","Extrapolate=Linear","MultiX=Average","Skip=True","Sort=True")</f>
        <v>13.196911009499981</v>
      </c>
      <c r="U1080" s="43">
        <f ca="1">_xll.BInterpol('Base CDI'!$H$4:$H$28,'Base CDI'!$I$4:$I$29,S1080,"Cubic","Extrapolate=Linear","MultiX=Average","Skip=True","Sort=True")</f>
        <v>13.275642344678889</v>
      </c>
    </row>
    <row r="1081" spans="16:21" x14ac:dyDescent="0.25">
      <c r="P1081" s="10">
        <v>36083</v>
      </c>
      <c r="Q1081">
        <v>3.774448</v>
      </c>
      <c r="S1081" s="42">
        <f t="shared" ca="1" si="21"/>
        <v>46974</v>
      </c>
      <c r="T1081" s="43">
        <f ca="1">_xll.BInterpol('Base CDI'!$H$4:$H$28,'Base CDI'!$J$4:$J$29,S1081,"Cubic","Extrapolate=Linear","MultiX=Average","Skip=True","Sort=True")</f>
        <v>13.196946210334264</v>
      </c>
      <c r="U1081" s="43">
        <f ca="1">_xll.BInterpol('Base CDI'!$H$4:$H$28,'Base CDI'!$I$4:$I$29,S1081,"Cubic","Extrapolate=Linear","MultiX=Average","Skip=True","Sort=True")</f>
        <v>13.275710882430005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46975</v>
      </c>
      <c r="T1082" s="43">
        <f ca="1">_xll.BInterpol('Base CDI'!$H$4:$H$28,'Base CDI'!$J$4:$J$29,S1082,"Cubic","Extrapolate=Linear","MultiX=Average","Skip=True","Sort=True")</f>
        <v>13.19698408180745</v>
      </c>
      <c r="U1082" s="43">
        <f ca="1">_xll.BInterpol('Base CDI'!$H$4:$H$28,'Base CDI'!$I$4:$I$29,S1082,"Cubic","Extrapolate=Linear","MultiX=Average","Skip=True","Sort=True")</f>
        <v>13.275782103777635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46976</v>
      </c>
      <c r="T1083" s="43">
        <f ca="1">_xll.BInterpol('Base CDI'!$H$4:$H$28,'Base CDI'!$J$4:$J$29,S1083,"Cubic","Extrapolate=Linear","MultiX=Average","Skip=True","Sort=True")</f>
        <v>13.197024614772671</v>
      </c>
      <c r="U1083" s="43">
        <f ca="1">_xll.BInterpol('Base CDI'!$H$4:$H$28,'Base CDI'!$I$4:$I$29,S1083,"Cubic","Extrapolate=Linear","MultiX=Average","Skip=True","Sort=True")</f>
        <v>13.275856000016606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46977</v>
      </c>
      <c r="T1084" s="43">
        <f ca="1">_xll.BInterpol('Base CDI'!$H$4:$H$28,'Base CDI'!$J$4:$J$29,S1084,"Cubic","Extrapolate=Linear","MultiX=Average","Skip=True","Sort=True")</f>
        <v>13.197067800083063</v>
      </c>
      <c r="U1084" s="43">
        <f ca="1">_xll.BInterpol('Base CDI'!$H$4:$H$28,'Base CDI'!$I$4:$I$29,S1084,"Cubic","Extrapolate=Linear","MultiX=Average","Skip=True","Sort=True")</f>
        <v>13.275932562441749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46978</v>
      </c>
      <c r="T1085" s="43">
        <f ca="1">_xll.BInterpol('Base CDI'!$H$4:$H$28,'Base CDI'!$J$4:$J$29,S1085,"Cubic","Extrapolate=Linear","MultiX=Average","Skip=True","Sort=True")</f>
        <v>13.197113628591767</v>
      </c>
      <c r="U1085" s="43">
        <f ca="1">_xll.BInterpol('Base CDI'!$H$4:$H$28,'Base CDI'!$I$4:$I$29,S1085,"Cubic","Extrapolate=Linear","MultiX=Average","Skip=True","Sort=True")</f>
        <v>13.276011782347888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46979</v>
      </c>
      <c r="T1086" s="43">
        <f ca="1">_xll.BInterpol('Base CDI'!$H$4:$H$28,'Base CDI'!$J$4:$J$29,S1086,"Cubic","Extrapolate=Linear","MultiX=Average","Skip=True","Sort=True")</f>
        <v>13.197162091151913</v>
      </c>
      <c r="U1086" s="43">
        <f ca="1">_xll.BInterpol('Base CDI'!$H$4:$H$28,'Base CDI'!$I$4:$I$29,S1086,"Cubic","Extrapolate=Linear","MultiX=Average","Skip=True","Sort=True")</f>
        <v>13.276093651029854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46980</v>
      </c>
      <c r="T1087" s="43">
        <f ca="1">_xll.BInterpol('Base CDI'!$H$4:$H$28,'Base CDI'!$J$4:$J$29,S1087,"Cubic","Extrapolate=Linear","MultiX=Average","Skip=True","Sort=True")</f>
        <v>13.197213178616641</v>
      </c>
      <c r="U1087" s="43">
        <f ca="1">_xll.BInterpol('Base CDI'!$H$4:$H$28,'Base CDI'!$I$4:$I$29,S1087,"Cubic","Extrapolate=Linear","MultiX=Average","Skip=True","Sort=True")</f>
        <v>13.27617815978247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46981</v>
      </c>
      <c r="T1088" s="43">
        <f ca="1">_xll.BInterpol('Base CDI'!$H$4:$H$28,'Base CDI'!$J$4:$J$29,S1088,"Cubic","Extrapolate=Linear","MultiX=Average","Skip=True","Sort=True")</f>
        <v>13.197266881839086</v>
      </c>
      <c r="U1088" s="43">
        <f ca="1">_xll.BInterpol('Base CDI'!$H$4:$H$28,'Base CDI'!$I$4:$I$29,S1088,"Cubic","Extrapolate=Linear","MultiX=Average","Skip=True","Sort=True")</f>
        <v>13.276265299900565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46982</v>
      </c>
      <c r="T1089" s="43">
        <f ca="1">_xll.BInterpol('Base CDI'!$H$4:$H$28,'Base CDI'!$J$4:$J$29,S1089,"Cubic","Extrapolate=Linear","MultiX=Average","Skip=True","Sort=True")</f>
        <v>13.197323191672384</v>
      </c>
      <c r="U1089" s="43">
        <f ca="1">_xll.BInterpol('Base CDI'!$H$4:$H$28,'Base CDI'!$I$4:$I$29,S1089,"Cubic","Extrapolate=Linear","MultiX=Average","Skip=True","Sort=True")</f>
        <v>13.27635506267897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46983</v>
      </c>
      <c r="T1090" s="43">
        <f ca="1">_xll.BInterpol('Base CDI'!$H$4:$H$28,'Base CDI'!$J$4:$J$29,S1090,"Cubic","Extrapolate=Linear","MultiX=Average","Skip=True","Sort=True")</f>
        <v>13.197382098969669</v>
      </c>
      <c r="U1090" s="43">
        <f ca="1">_xll.BInterpol('Base CDI'!$H$4:$H$28,'Base CDI'!$I$4:$I$29,S1090,"Cubic","Extrapolate=Linear","MultiX=Average","Skip=True","Sort=True")</f>
        <v>13.276447439412507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46984</v>
      </c>
      <c r="T1091" s="43">
        <f ca="1">_xll.BInterpol('Base CDI'!$H$4:$H$28,'Base CDI'!$J$4:$J$29,S1091,"Cubic","Extrapolate=Linear","MultiX=Average","Skip=True","Sort=True")</f>
        <v>13.197443594584081</v>
      </c>
      <c r="U1091" s="43">
        <f ca="1">_xll.BInterpol('Base CDI'!$H$4:$H$28,'Base CDI'!$I$4:$I$29,S1091,"Cubic","Extrapolate=Linear","MultiX=Average","Skip=True","Sort=True")</f>
        <v>13.276542421396009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46985</v>
      </c>
      <c r="T1092" s="43">
        <f ca="1">_xll.BInterpol('Base CDI'!$H$4:$H$28,'Base CDI'!$J$4:$J$29,S1092,"Cubic","Extrapolate=Linear","MultiX=Average","Skip=True","Sort=True")</f>
        <v>13.197507669368752</v>
      </c>
      <c r="U1092" s="43">
        <f ca="1">_xll.BInterpol('Base CDI'!$H$4:$H$28,'Base CDI'!$I$4:$I$29,S1092,"Cubic","Extrapolate=Linear","MultiX=Average","Skip=True","Sort=True")</f>
        <v>13.276639999924299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46986</v>
      </c>
      <c r="T1093" s="43">
        <f ca="1">_xll.BInterpol('Base CDI'!$H$4:$H$28,'Base CDI'!$J$4:$J$29,S1093,"Cubic","Extrapolate=Linear","MultiX=Average","Skip=True","Sort=True")</f>
        <v>13.197574314176823</v>
      </c>
      <c r="U1093" s="43">
        <f ca="1">_xll.BInterpol('Base CDI'!$H$4:$H$28,'Base CDI'!$I$4:$I$29,S1093,"Cubic","Extrapolate=Linear","MultiX=Average","Skip=True","Sort=True")</f>
        <v>13.276740166292207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46987</v>
      </c>
      <c r="T1094" s="43">
        <f ca="1">_xll.BInterpol('Base CDI'!$H$4:$H$28,'Base CDI'!$J$4:$J$29,S1094,"Cubic","Extrapolate=Linear","MultiX=Average","Skip=True","Sort=True")</f>
        <v>13.197643519861426</v>
      </c>
      <c r="U1094" s="43">
        <f ca="1">_xll.BInterpol('Base CDI'!$H$4:$H$28,'Base CDI'!$I$4:$I$29,S1094,"Cubic","Extrapolate=Linear","MultiX=Average","Skip=True","Sort=True")</f>
        <v>13.276842911794558</v>
      </c>
    </row>
    <row r="1095" spans="16:21" x14ac:dyDescent="0.25">
      <c r="P1095" s="10">
        <v>36104</v>
      </c>
      <c r="Q1095">
        <v>3.848382</v>
      </c>
      <c r="S1095" s="42">
        <f t="shared" ca="1" si="21"/>
        <v>46988</v>
      </c>
      <c r="T1095" s="43">
        <f ca="1">_xll.BInterpol('Base CDI'!$H$4:$H$28,'Base CDI'!$J$4:$J$29,S1095,"Cubic","Extrapolate=Linear","MultiX=Average","Skip=True","Sort=True")</f>
        <v>13.197715277275698</v>
      </c>
      <c r="U1095" s="43">
        <f ca="1">_xll.BInterpol('Base CDI'!$H$4:$H$28,'Base CDI'!$I$4:$I$29,S1095,"Cubic","Extrapolate=Linear","MultiX=Average","Skip=True","Sort=True")</f>
        <v>13.276948227726184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46989</v>
      </c>
      <c r="T1096" s="43">
        <f ca="1">_xll.BInterpol('Base CDI'!$H$4:$H$28,'Base CDI'!$J$4:$J$29,S1096,"Cubic","Extrapolate=Linear","MultiX=Average","Skip=True","Sort=True")</f>
        <v>13.197789577272776</v>
      </c>
      <c r="U1096" s="43">
        <f ca="1">_xll.BInterpol('Base CDI'!$H$4:$H$28,'Base CDI'!$I$4:$I$29,S1096,"Cubic","Extrapolate=Linear","MultiX=Average","Skip=True","Sort=True")</f>
        <v>13.277056105381908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46990</v>
      </c>
      <c r="T1097" s="43">
        <f ca="1">_xll.BInterpol('Base CDI'!$H$4:$H$28,'Base CDI'!$J$4:$J$29,S1097,"Cubic","Extrapolate=Linear","MultiX=Average","Skip=True","Sort=True")</f>
        <v>13.197866410705794</v>
      </c>
      <c r="U1097" s="43">
        <f ca="1">_xll.BInterpol('Base CDI'!$H$4:$H$28,'Base CDI'!$I$4:$I$29,S1097,"Cubic","Extrapolate=Linear","MultiX=Average","Skip=True","Sort=True")</f>
        <v>13.27716653605656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46991</v>
      </c>
      <c r="T1098" s="43">
        <f ca="1">_xll.BInterpol('Base CDI'!$H$4:$H$28,'Base CDI'!$J$4:$J$29,S1098,"Cubic","Extrapolate=Linear","MultiX=Average","Skip=True","Sort=True")</f>
        <v>13.197945768427891</v>
      </c>
      <c r="U1098" s="43">
        <f ca="1">_xll.BInterpol('Base CDI'!$H$4:$H$28,'Base CDI'!$I$4:$I$29,S1098,"Cubic","Extrapolate=Linear","MultiX=Average","Skip=True","Sort=True")</f>
        <v>13.277279511044966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46992</v>
      </c>
      <c r="T1099" s="43">
        <f ca="1">_xll.BInterpol('Base CDI'!$H$4:$H$28,'Base CDI'!$J$4:$J$29,S1099,"Cubic","Extrapolate=Linear","MultiX=Average","Skip=True","Sort=True")</f>
        <v>13.198027641292201</v>
      </c>
      <c r="U1099" s="43">
        <f ca="1">_xll.BInterpol('Base CDI'!$H$4:$H$28,'Base CDI'!$I$4:$I$29,S1099,"Cubic","Extrapolate=Linear","MultiX=Average","Skip=True","Sort=True")</f>
        <v>13.277395021641956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46993</v>
      </c>
      <c r="T1100" s="43">
        <f ca="1">_xll.BInterpol('Base CDI'!$H$4:$H$28,'Base CDI'!$J$4:$J$29,S1100,"Cubic","Extrapolate=Linear","MultiX=Average","Skip=True","Sort=True")</f>
        <v>13.198112020151861</v>
      </c>
      <c r="U1100" s="43">
        <f ca="1">_xll.BInterpol('Base CDI'!$H$4:$H$28,'Base CDI'!$I$4:$I$29,S1100,"Cubic","Extrapolate=Linear","MultiX=Average","Skip=True","Sort=True")</f>
        <v>13.277513059142354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46994</v>
      </c>
      <c r="T1101" s="43">
        <f ca="1">_xll.BInterpol('Base CDI'!$H$4:$H$28,'Base CDI'!$J$4:$J$29,S1101,"Cubic","Extrapolate=Linear","MultiX=Average","Skip=True","Sort=True")</f>
        <v>13.198198895860006</v>
      </c>
      <c r="U1101" s="43">
        <f ca="1">_xll.BInterpol('Base CDI'!$H$4:$H$28,'Base CDI'!$I$4:$I$29,S1101,"Cubic","Extrapolate=Linear","MultiX=Average","Skip=True","Sort=True")</f>
        <v>13.27763361484099</v>
      </c>
    </row>
    <row r="1102" spans="16:21" x14ac:dyDescent="0.25">
      <c r="P1102" s="10">
        <v>36115</v>
      </c>
      <c r="Q1102">
        <v>3.884541</v>
      </c>
      <c r="S1102" s="42">
        <f t="shared" ca="1" si="22"/>
        <v>46995</v>
      </c>
      <c r="T1102" s="43">
        <f ca="1">_xll.BInterpol('Base CDI'!$H$4:$H$28,'Base CDI'!$J$4:$J$29,S1102,"Cubic","Extrapolate=Linear","MultiX=Average","Skip=True","Sort=True")</f>
        <v>13.198288259269773</v>
      </c>
      <c r="U1102" s="43">
        <f ca="1">_xll.BInterpol('Base CDI'!$H$4:$H$28,'Base CDI'!$I$4:$I$29,S1102,"Cubic","Extrapolate=Linear","MultiX=Average","Skip=True","Sort=True")</f>
        <v>13.277756680032692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46996</v>
      </c>
      <c r="T1103" s="43">
        <f ca="1">_xll.BInterpol('Base CDI'!$H$4:$H$28,'Base CDI'!$J$4:$J$29,S1103,"Cubic","Extrapolate=Linear","MultiX=Average","Skip=True","Sort=True")</f>
        <v>13.198380101234299</v>
      </c>
      <c r="U1103" s="43">
        <f ca="1">_xll.BInterpol('Base CDI'!$H$4:$H$28,'Base CDI'!$I$4:$I$29,S1103,"Cubic","Extrapolate=Linear","MultiX=Average","Skip=True","Sort=True")</f>
        <v>13.277882246012284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46997</v>
      </c>
      <c r="T1104" s="43">
        <f ca="1">_xll.BInterpol('Base CDI'!$H$4:$H$28,'Base CDI'!$J$4:$J$29,S1104,"Cubic","Extrapolate=Linear","MultiX=Average","Skip=True","Sort=True")</f>
        <v>13.198474412606718</v>
      </c>
      <c r="U1104" s="43">
        <f ca="1">_xll.BInterpol('Base CDI'!$H$4:$H$28,'Base CDI'!$I$4:$I$29,S1104,"Cubic","Extrapolate=Linear","MultiX=Average","Skip=True","Sort=True")</f>
        <v>13.278010304074598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46998</v>
      </c>
      <c r="T1105" s="43">
        <f ca="1">_xll.BInterpol('Base CDI'!$H$4:$H$28,'Base CDI'!$J$4:$J$29,S1105,"Cubic","Extrapolate=Linear","MultiX=Average","Skip=True","Sort=True")</f>
        <v>13.198571184240167</v>
      </c>
      <c r="U1105" s="43">
        <f ca="1">_xll.BInterpol('Base CDI'!$H$4:$H$28,'Base CDI'!$I$4:$I$29,S1105,"Cubic","Extrapolate=Linear","MultiX=Average","Skip=True","Sort=True")</f>
        <v>13.278140845514459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46999</v>
      </c>
      <c r="T1106" s="43">
        <f ca="1">_xll.BInterpol('Base CDI'!$H$4:$H$28,'Base CDI'!$J$4:$J$29,S1106,"Cubic","Extrapolate=Linear","MultiX=Average","Skip=True","Sort=True")</f>
        <v>13.198670406987782</v>
      </c>
      <c r="U1106" s="43">
        <f ca="1">_xll.BInterpol('Base CDI'!$H$4:$H$28,'Base CDI'!$I$4:$I$29,S1106,"Cubic","Extrapolate=Linear","MultiX=Average","Skip=True","Sort=True")</f>
        <v>13.278273861626694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47000</v>
      </c>
      <c r="T1107" s="43">
        <f ca="1">_xll.BInterpol('Base CDI'!$H$4:$H$28,'Base CDI'!$J$4:$J$29,S1107,"Cubic","Extrapolate=Linear","MultiX=Average","Skip=True","Sort=True")</f>
        <v>13.198772071702701</v>
      </c>
      <c r="U1107" s="43">
        <f ca="1">_xll.BInterpol('Base CDI'!$H$4:$H$28,'Base CDI'!$I$4:$I$29,S1107,"Cubic","Extrapolate=Linear","MultiX=Average","Skip=True","Sort=True")</f>
        <v>13.278409343706132</v>
      </c>
    </row>
    <row r="1108" spans="16:21" x14ac:dyDescent="0.25">
      <c r="P1108" s="10">
        <v>36123</v>
      </c>
      <c r="Q1108">
        <v>3.913421</v>
      </c>
      <c r="S1108" s="42">
        <f t="shared" ca="1" si="22"/>
        <v>47001</v>
      </c>
      <c r="T1108" s="43">
        <f ca="1">_xll.BInterpol('Base CDI'!$H$4:$H$28,'Base CDI'!$J$4:$J$29,S1108,"Cubic","Extrapolate=Linear","MultiX=Average","Skip=True","Sort=True")</f>
        <v>13.198876169238055</v>
      </c>
      <c r="U1108" s="43">
        <f ca="1">_xll.BInterpol('Base CDI'!$H$4:$H$28,'Base CDI'!$I$4:$I$29,S1108,"Cubic","Extrapolate=Linear","MultiX=Average","Skip=True","Sort=True")</f>
        <v>13.278547283047599</v>
      </c>
    </row>
    <row r="1109" spans="16:21" x14ac:dyDescent="0.25">
      <c r="P1109" s="10">
        <v>36124</v>
      </c>
      <c r="Q1109">
        <v>3.918072</v>
      </c>
      <c r="S1109" s="42">
        <f t="shared" ca="1" si="22"/>
        <v>47002</v>
      </c>
      <c r="T1109" s="43">
        <f ca="1">_xll.BInterpol('Base CDI'!$H$4:$H$28,'Base CDI'!$J$4:$J$29,S1109,"Cubic","Extrapolate=Linear","MultiX=Average","Skip=True","Sort=True")</f>
        <v>13.198982690446986</v>
      </c>
      <c r="U1109" s="43">
        <f ca="1">_xll.BInterpol('Base CDI'!$H$4:$H$28,'Base CDI'!$I$4:$I$29,S1109,"Cubic","Extrapolate=Linear","MultiX=Average","Skip=True","Sort=True")</f>
        <v>13.278687670945924</v>
      </c>
    </row>
    <row r="1110" spans="16:21" x14ac:dyDescent="0.25">
      <c r="P1110" s="10">
        <v>36125</v>
      </c>
      <c r="Q1110">
        <v>3.922682</v>
      </c>
      <c r="S1110" s="42">
        <f t="shared" ca="1" si="22"/>
        <v>47003</v>
      </c>
      <c r="T1110" s="43">
        <f ca="1">_xll.BInterpol('Base CDI'!$H$4:$H$28,'Base CDI'!$J$4:$J$29,S1110,"Cubic","Extrapolate=Linear","MultiX=Average","Skip=True","Sort=True")</f>
        <v>13.199091626182627</v>
      </c>
      <c r="U1110" s="43">
        <f ca="1">_xll.BInterpol('Base CDI'!$H$4:$H$28,'Base CDI'!$I$4:$I$29,S1110,"Cubic","Extrapolate=Linear","MultiX=Average","Skip=True","Sort=True")</f>
        <v>13.278830498695934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47004</v>
      </c>
      <c r="T1111" s="43">
        <f ca="1">_xll.BInterpol('Base CDI'!$H$4:$H$28,'Base CDI'!$J$4:$J$29,S1111,"Cubic","Extrapolate=Linear","MultiX=Average","Skip=True","Sort=True")</f>
        <v>13.199202967298113</v>
      </c>
      <c r="U1111" s="43">
        <f ca="1">_xll.BInterpol('Base CDI'!$H$4:$H$28,'Base CDI'!$I$4:$I$29,S1111,"Cubic","Extrapolate=Linear","MultiX=Average","Skip=True","Sort=True")</f>
        <v>13.278975757592455</v>
      </c>
    </row>
    <row r="1112" spans="16:21" x14ac:dyDescent="0.25">
      <c r="P1112" s="10">
        <v>36129</v>
      </c>
      <c r="Q1112">
        <v>3.931915</v>
      </c>
      <c r="S1112" s="42">
        <f t="shared" ca="1" si="22"/>
        <v>47005</v>
      </c>
      <c r="T1112" s="43">
        <f ca="1">_xll.BInterpol('Base CDI'!$H$4:$H$28,'Base CDI'!$J$4:$J$29,S1112,"Cubic","Extrapolate=Linear","MultiX=Average","Skip=True","Sort=True")</f>
        <v>13.199316704646582</v>
      </c>
      <c r="U1112" s="43">
        <f ca="1">_xll.BInterpol('Base CDI'!$H$4:$H$28,'Base CDI'!$I$4:$I$29,S1112,"Cubic","Extrapolate=Linear","MultiX=Average","Skip=True","Sort=True")</f>
        <v>13.279123438930318</v>
      </c>
    </row>
    <row r="1113" spans="16:21" x14ac:dyDescent="0.25">
      <c r="P1113" s="10">
        <v>36130</v>
      </c>
      <c r="Q1113">
        <v>3.936509</v>
      </c>
      <c r="S1113" s="42">
        <f t="shared" ca="1" si="22"/>
        <v>47006</v>
      </c>
      <c r="T1113" s="43">
        <f ca="1">_xll.BInterpol('Base CDI'!$H$4:$H$28,'Base CDI'!$J$4:$J$29,S1113,"Cubic","Extrapolate=Linear","MultiX=Average","Skip=True","Sort=True")</f>
        <v>13.19943282908117</v>
      </c>
      <c r="U1113" s="43">
        <f ca="1">_xll.BInterpol('Base CDI'!$H$4:$H$28,'Base CDI'!$I$4:$I$29,S1113,"Cubic","Extrapolate=Linear","MultiX=Average","Skip=True","Sort=True")</f>
        <v>13.279273534004346</v>
      </c>
    </row>
    <row r="1114" spans="16:21" x14ac:dyDescent="0.25">
      <c r="P1114" s="10">
        <v>36131</v>
      </c>
      <c r="Q1114">
        <v>3.941074</v>
      </c>
      <c r="S1114" s="42">
        <f t="shared" ca="1" si="22"/>
        <v>47007</v>
      </c>
      <c r="T1114" s="43">
        <f ca="1">_xll.BInterpol('Base CDI'!$H$4:$H$28,'Base CDI'!$J$4:$J$29,S1114,"Cubic","Extrapolate=Linear","MultiX=Average","Skip=True","Sort=True")</f>
        <v>13.199551331455012</v>
      </c>
      <c r="U1114" s="43">
        <f ca="1">_xll.BInterpol('Base CDI'!$H$4:$H$28,'Base CDI'!$I$4:$I$29,S1114,"Cubic","Extrapolate=Linear","MultiX=Average","Skip=True","Sort=True")</f>
        <v>13.27942603410937</v>
      </c>
    </row>
    <row r="1115" spans="16:21" x14ac:dyDescent="0.25">
      <c r="P1115" s="10">
        <v>36132</v>
      </c>
      <c r="Q1115">
        <v>3.945611</v>
      </c>
      <c r="S1115" s="42">
        <f t="shared" ca="1" si="22"/>
        <v>47008</v>
      </c>
      <c r="T1115" s="43">
        <f ca="1">_xll.BInterpol('Base CDI'!$H$4:$H$28,'Base CDI'!$J$4:$J$29,S1115,"Cubic","Extrapolate=Linear","MultiX=Average","Skip=True","Sort=True")</f>
        <v>13.199672202621246</v>
      </c>
      <c r="U1115" s="43">
        <f ca="1">_xll.BInterpol('Base CDI'!$H$4:$H$28,'Base CDI'!$I$4:$I$29,S1115,"Cubic","Extrapolate=Linear","MultiX=Average","Skip=True","Sort=True")</f>
        <v>13.279580930540218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47009</v>
      </c>
      <c r="T1116" s="43">
        <f ca="1">_xll.BInterpol('Base CDI'!$H$4:$H$28,'Base CDI'!$J$4:$J$29,S1116,"Cubic","Extrapolate=Linear","MultiX=Average","Skip=True","Sort=True")</f>
        <v>13.199795433433005</v>
      </c>
      <c r="U1116" s="43">
        <f ca="1">_xll.BInterpol('Base CDI'!$H$4:$H$28,'Base CDI'!$I$4:$I$29,S1116,"Cubic","Extrapolate=Linear","MultiX=Average","Skip=True","Sort=True")</f>
        <v>13.279738214591713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47010</v>
      </c>
      <c r="T1117" s="43">
        <f ca="1">_xll.BInterpol('Base CDI'!$H$4:$H$28,'Base CDI'!$J$4:$J$29,S1117,"Cubic","Extrapolate=Linear","MultiX=Average","Skip=True","Sort=True")</f>
        <v>13.199921014743429</v>
      </c>
      <c r="U1117" s="43">
        <f ca="1">_xll.BInterpol('Base CDI'!$H$4:$H$28,'Base CDI'!$I$4:$I$29,S1117,"Cubic","Extrapolate=Linear","MultiX=Average","Skip=True","Sort=True")</f>
        <v>13.279897877558689</v>
      </c>
    </row>
    <row r="1118" spans="16:21" x14ac:dyDescent="0.25">
      <c r="P1118" s="10">
        <v>36137</v>
      </c>
      <c r="Q1118">
        <v>3.95913</v>
      </c>
      <c r="S1118" s="42">
        <f t="shared" ca="1" si="22"/>
        <v>47011</v>
      </c>
      <c r="T1118" s="43">
        <f ca="1">_xll.BInterpol('Base CDI'!$H$4:$H$28,'Base CDI'!$J$4:$J$29,S1118,"Cubic","Extrapolate=Linear","MultiX=Average","Skip=True","Sort=True")</f>
        <v>13.200048937405651</v>
      </c>
      <c r="U1118" s="43">
        <f ca="1">_xll.BInterpol('Base CDI'!$H$4:$H$28,'Base CDI'!$I$4:$I$29,S1118,"Cubic","Extrapolate=Linear","MultiX=Average","Skip=True","Sort=True")</f>
        <v>13.280059910735966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47012</v>
      </c>
      <c r="T1119" s="43">
        <f ca="1">_xll.BInterpol('Base CDI'!$H$4:$H$28,'Base CDI'!$J$4:$J$29,S1119,"Cubic","Extrapolate=Linear","MultiX=Average","Skip=True","Sort=True")</f>
        <v>13.200179192272808</v>
      </c>
      <c r="U1119" s="43">
        <f ca="1">_xll.BInterpol('Base CDI'!$H$4:$H$28,'Base CDI'!$I$4:$I$29,S1119,"Cubic","Extrapolate=Linear","MultiX=Average","Skip=True","Sort=True")</f>
        <v>13.280224305418377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47013</v>
      </c>
      <c r="T1120" s="43">
        <f ca="1">_xll.BInterpol('Base CDI'!$H$4:$H$28,'Base CDI'!$J$4:$J$29,S1120,"Cubic","Extrapolate=Linear","MultiX=Average","Skip=True","Sort=True")</f>
        <v>13.200311770198036</v>
      </c>
      <c r="U1120" s="43">
        <f ca="1">_xll.BInterpol('Base CDI'!$H$4:$H$28,'Base CDI'!$I$4:$I$29,S1120,"Cubic","Extrapolate=Linear","MultiX=Average","Skip=True","Sort=True")</f>
        <v>13.280391052900749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47014</v>
      </c>
      <c r="T1121" s="43">
        <f ca="1">_xll.BInterpol('Base CDI'!$H$4:$H$28,'Base CDI'!$J$4:$J$29,S1121,"Cubic","Extrapolate=Linear","MultiX=Average","Skip=True","Sort=True")</f>
        <v>13.200446662034471</v>
      </c>
      <c r="U1121" s="43">
        <f ca="1">_xll.BInterpol('Base CDI'!$H$4:$H$28,'Base CDI'!$I$4:$I$29,S1121,"Cubic","Extrapolate=Linear","MultiX=Average","Skip=True","Sort=True")</f>
        <v>13.280560144477906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47015</v>
      </c>
      <c r="T1122" s="43">
        <f ca="1">_xll.BInterpol('Base CDI'!$H$4:$H$28,'Base CDI'!$J$4:$J$29,S1122,"Cubic","Extrapolate=Linear","MultiX=Average","Skip=True","Sort=True")</f>
        <v>13.200583858635248</v>
      </c>
      <c r="U1122" s="43">
        <f ca="1">_xll.BInterpol('Base CDI'!$H$4:$H$28,'Base CDI'!$I$4:$I$29,S1122,"Cubic","Extrapolate=Linear","MultiX=Average","Skip=True","Sort=True")</f>
        <v>13.280731571444681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47016</v>
      </c>
      <c r="T1123" s="43">
        <f ca="1">_xll.BInterpol('Base CDI'!$H$4:$H$28,'Base CDI'!$J$4:$J$29,S1123,"Cubic","Extrapolate=Linear","MultiX=Average","Skip=True","Sort=True")</f>
        <v>13.200723350853506</v>
      </c>
      <c r="U1123" s="43">
        <f ca="1">_xll.BInterpol('Base CDI'!$H$4:$H$28,'Base CDI'!$I$4:$I$29,S1123,"Cubic","Extrapolate=Linear","MultiX=Average","Skip=True","Sort=True")</f>
        <v>13.280905325095896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47017</v>
      </c>
      <c r="T1124" s="43">
        <f ca="1">_xll.BInterpol('Base CDI'!$H$4:$H$28,'Base CDI'!$J$4:$J$29,S1124,"Cubic","Extrapolate=Linear","MultiX=Average","Skip=True","Sort=True")</f>
        <v>13.200865129542379</v>
      </c>
      <c r="U1124" s="43">
        <f ca="1">_xll.BInterpol('Base CDI'!$H$4:$H$28,'Base CDI'!$I$4:$I$29,S1124,"Cubic","Extrapolate=Linear","MultiX=Average","Skip=True","Sort=True")</f>
        <v>13.281081396726382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47018</v>
      </c>
      <c r="T1125" s="43">
        <f ca="1">_xll.BInterpol('Base CDI'!$H$4:$H$28,'Base CDI'!$J$4:$J$29,S1125,"Cubic","Extrapolate=Linear","MultiX=Average","Skip=True","Sort=True")</f>
        <v>13.201009185555003</v>
      </c>
      <c r="U1125" s="43">
        <f ca="1">_xll.BInterpol('Base CDI'!$H$4:$H$28,'Base CDI'!$I$4:$I$29,S1125,"Cubic","Extrapolate=Linear","MultiX=Average","Skip=True","Sort=True")</f>
        <v>13.281259777630964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47019</v>
      </c>
      <c r="T1126" s="43">
        <f ca="1">_xll.BInterpol('Base CDI'!$H$4:$H$28,'Base CDI'!$J$4:$J$29,S1126,"Cubic","Extrapolate=Linear","MultiX=Average","Skip=True","Sort=True")</f>
        <v>13.201155509744515</v>
      </c>
      <c r="U1126" s="43">
        <f ca="1">_xll.BInterpol('Base CDI'!$H$4:$H$28,'Base CDI'!$I$4:$I$29,S1126,"Cubic","Extrapolate=Linear","MultiX=Average","Skip=True","Sort=True")</f>
        <v>13.281440459104473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47020</v>
      </c>
      <c r="T1127" s="43">
        <f ca="1">_xll.BInterpol('Base CDI'!$H$4:$H$28,'Base CDI'!$J$4:$J$29,S1127,"Cubic","Extrapolate=Linear","MultiX=Average","Skip=True","Sort=True")</f>
        <v>13.201304092964051</v>
      </c>
      <c r="U1127" s="43">
        <f ca="1">_xll.BInterpol('Base CDI'!$H$4:$H$28,'Base CDI'!$I$4:$I$29,S1127,"Cubic","Extrapolate=Linear","MultiX=Average","Skip=True","Sort=True")</f>
        <v>13.281623432441734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47021</v>
      </c>
      <c r="T1128" s="43">
        <f ca="1">_xll.BInterpol('Base CDI'!$H$4:$H$28,'Base CDI'!$J$4:$J$29,S1128,"Cubic","Extrapolate=Linear","MultiX=Average","Skip=True","Sort=True")</f>
        <v>13.201454926066747</v>
      </c>
      <c r="U1128" s="43">
        <f ca="1">_xll.BInterpol('Base CDI'!$H$4:$H$28,'Base CDI'!$I$4:$I$29,S1128,"Cubic","Extrapolate=Linear","MultiX=Average","Skip=True","Sort=True")</f>
        <v>13.281808688937573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47022</v>
      </c>
      <c r="T1129" s="43">
        <f ca="1">_xll.BInterpol('Base CDI'!$H$4:$H$28,'Base CDI'!$J$4:$J$29,S1129,"Cubic","Extrapolate=Linear","MultiX=Average","Skip=True","Sort=True")</f>
        <v>13.201607999905738</v>
      </c>
      <c r="U1129" s="43">
        <f ca="1">_xll.BInterpol('Base CDI'!$H$4:$H$28,'Base CDI'!$I$4:$I$29,S1129,"Cubic","Extrapolate=Linear","MultiX=Average","Skip=True","Sort=True")</f>
        <v>13.281996219886821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47023</v>
      </c>
      <c r="T1130" s="43">
        <f ca="1">_xll.BInterpol('Base CDI'!$H$4:$H$28,'Base CDI'!$J$4:$J$29,S1130,"Cubic","Extrapolate=Linear","MultiX=Average","Skip=True","Sort=True")</f>
        <v>13.201763305334159</v>
      </c>
      <c r="U1130" s="43">
        <f ca="1">_xll.BInterpol('Base CDI'!$H$4:$H$28,'Base CDI'!$I$4:$I$29,S1130,"Cubic","Extrapolate=Linear","MultiX=Average","Skip=True","Sort=True")</f>
        <v>13.282186016584305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47024</v>
      </c>
      <c r="T1131" s="43">
        <f ca="1">_xll.BInterpol('Base CDI'!$H$4:$H$28,'Base CDI'!$J$4:$J$29,S1131,"Cubic","Extrapolate=Linear","MultiX=Average","Skip=True","Sort=True")</f>
        <v>13.201920833205151</v>
      </c>
      <c r="U1131" s="43">
        <f ca="1">_xll.BInterpol('Base CDI'!$H$4:$H$28,'Base CDI'!$I$4:$I$29,S1131,"Cubic","Extrapolate=Linear","MultiX=Average","Skip=True","Sort=True")</f>
        <v>13.28237807032485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47025</v>
      </c>
      <c r="T1132" s="43">
        <f ca="1">_xll.BInterpol('Base CDI'!$H$4:$H$28,'Base CDI'!$J$4:$J$29,S1132,"Cubic","Extrapolate=Linear","MultiX=Average","Skip=True","Sort=True")</f>
        <v>13.202080574371845</v>
      </c>
      <c r="U1132" s="43">
        <f ca="1">_xll.BInterpol('Base CDI'!$H$4:$H$28,'Base CDI'!$I$4:$I$29,S1132,"Cubic","Extrapolate=Linear","MultiX=Average","Skip=True","Sort=True")</f>
        <v>13.282572372403285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47026</v>
      </c>
      <c r="T1133" s="43">
        <f ca="1">_xll.BInterpol('Base CDI'!$H$4:$H$28,'Base CDI'!$J$4:$J$29,S1133,"Cubic","Extrapolate=Linear","MultiX=Average","Skip=True","Sort=True")</f>
        <v>13.202242519687379</v>
      </c>
      <c r="U1133" s="43">
        <f ca="1">_xll.BInterpol('Base CDI'!$H$4:$H$28,'Base CDI'!$I$4:$I$29,S1133,"Cubic","Extrapolate=Linear","MultiX=Average","Skip=True","Sort=True")</f>
        <v>13.282768914114436</v>
      </c>
    </row>
    <row r="1134" spans="16:21" x14ac:dyDescent="0.25">
      <c r="P1134" s="10">
        <v>36160</v>
      </c>
      <c r="Q1134">
        <v>4.026046</v>
      </c>
      <c r="S1134" s="42">
        <f t="shared" ca="1" si="22"/>
        <v>47027</v>
      </c>
      <c r="T1134" s="43">
        <f ca="1">_xll.BInterpol('Base CDI'!$H$4:$H$28,'Base CDI'!$J$4:$J$29,S1134,"Cubic","Extrapolate=Linear","MultiX=Average","Skip=True","Sort=True")</f>
        <v>13.20240666000489</v>
      </c>
      <c r="U1134" s="43">
        <f ca="1">_xll.BInterpol('Base CDI'!$H$4:$H$28,'Base CDI'!$I$4:$I$29,S1134,"Cubic","Extrapolate=Linear","MultiX=Average","Skip=True","Sort=True")</f>
        <v>13.282967686753135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47028</v>
      </c>
      <c r="T1135" s="43">
        <f ca="1">_xll.BInterpol('Base CDI'!$H$4:$H$28,'Base CDI'!$J$4:$J$29,S1135,"Cubic","Extrapolate=Linear","MultiX=Average","Skip=True","Sort=True")</f>
        <v>13.202572986177513</v>
      </c>
      <c r="U1135" s="43">
        <f ca="1">_xll.BInterpol('Base CDI'!$H$4:$H$28,'Base CDI'!$I$4:$I$29,S1135,"Cubic","Extrapolate=Linear","MultiX=Average","Skip=True","Sort=True")</f>
        <v>13.283168681614205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47029</v>
      </c>
      <c r="T1136" s="43">
        <f ca="1">_xll.BInterpol('Base CDI'!$H$4:$H$28,'Base CDI'!$J$4:$J$29,S1136,"Cubic","Extrapolate=Linear","MultiX=Average","Skip=True","Sort=True")</f>
        <v>13.202741489058383</v>
      </c>
      <c r="U1136" s="43">
        <f ca="1">_xll.BInterpol('Base CDI'!$H$4:$H$28,'Base CDI'!$I$4:$I$29,S1136,"Cubic","Extrapolate=Linear","MultiX=Average","Skip=True","Sort=True")</f>
        <v>13.283371889992475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47030</v>
      </c>
      <c r="T1137" s="43">
        <f ca="1">_xll.BInterpol('Base CDI'!$H$4:$H$28,'Base CDI'!$J$4:$J$29,S1137,"Cubic","Extrapolate=Linear","MultiX=Average","Skip=True","Sort=True")</f>
        <v>13.202912159500638</v>
      </c>
      <c r="U1137" s="43">
        <f ca="1">_xll.BInterpol('Base CDI'!$H$4:$H$28,'Base CDI'!$I$4:$I$29,S1137,"Cubic","Extrapolate=Linear","MultiX=Average","Skip=True","Sort=True")</f>
        <v>13.283577303182772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47031</v>
      </c>
      <c r="T1138" s="43">
        <f ca="1">_xll.BInterpol('Base CDI'!$H$4:$H$28,'Base CDI'!$J$4:$J$29,S1138,"Cubic","Extrapolate=Linear","MultiX=Average","Skip=True","Sort=True")</f>
        <v>13.203084988357414</v>
      </c>
      <c r="U1138" s="43">
        <f ca="1">_xll.BInterpol('Base CDI'!$H$4:$H$28,'Base CDI'!$I$4:$I$29,S1138,"Cubic","Extrapolate=Linear","MultiX=Average","Skip=True","Sort=True")</f>
        <v>13.283784912479925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47032</v>
      </c>
      <c r="T1139" s="43">
        <f ca="1">_xll.BInterpol('Base CDI'!$H$4:$H$28,'Base CDI'!$J$4:$J$29,S1139,"Cubic","Extrapolate=Linear","MultiX=Average","Skip=True","Sort=True")</f>
        <v>13.203259966481847</v>
      </c>
      <c r="U1139" s="43">
        <f ca="1">_xll.BInterpol('Base CDI'!$H$4:$H$28,'Base CDI'!$I$4:$I$29,S1139,"Cubic","Extrapolate=Linear","MultiX=Average","Skip=True","Sort=True")</f>
        <v>13.28399470917876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47033</v>
      </c>
      <c r="T1140" s="43">
        <f ca="1">_xll.BInterpol('Base CDI'!$H$4:$H$28,'Base CDI'!$J$4:$J$29,S1140,"Cubic","Extrapolate=Linear","MultiX=Average","Skip=True","Sort=True")</f>
        <v>13.203437084727071</v>
      </c>
      <c r="U1140" s="43">
        <f ca="1">_xll.BInterpol('Base CDI'!$H$4:$H$28,'Base CDI'!$I$4:$I$29,S1140,"Cubic","Extrapolate=Linear","MultiX=Average","Skip=True","Sort=True")</f>
        <v>13.284206684574105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47034</v>
      </c>
      <c r="T1141" s="43">
        <f ca="1">_xll.BInterpol('Base CDI'!$H$4:$H$28,'Base CDI'!$J$4:$J$29,S1141,"Cubic","Extrapolate=Linear","MultiX=Average","Skip=True","Sort=True")</f>
        <v>13.203616333946224</v>
      </c>
      <c r="U1141" s="43">
        <f ca="1">_xll.BInterpol('Base CDI'!$H$4:$H$28,'Base CDI'!$I$4:$I$29,S1141,"Cubic","Extrapolate=Linear","MultiX=Average","Skip=True","Sort=True")</f>
        <v>13.284420829960787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47035</v>
      </c>
      <c r="T1142" s="43">
        <f ca="1">_xll.BInterpol('Base CDI'!$H$4:$H$28,'Base CDI'!$J$4:$J$29,S1142,"Cubic","Extrapolate=Linear","MultiX=Average","Skip=True","Sort=True")</f>
        <v>13.203797704992441</v>
      </c>
      <c r="U1142" s="43">
        <f ca="1">_xll.BInterpol('Base CDI'!$H$4:$H$28,'Base CDI'!$I$4:$I$29,S1142,"Cubic","Extrapolate=Linear","MultiX=Average","Skip=True","Sort=True")</f>
        <v>13.284637136633634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47036</v>
      </c>
      <c r="T1143" s="43">
        <f ca="1">_xll.BInterpol('Base CDI'!$H$4:$H$28,'Base CDI'!$J$4:$J$29,S1143,"Cubic","Extrapolate=Linear","MultiX=Average","Skip=True","Sort=True")</f>
        <v>13.20398118871886</v>
      </c>
      <c r="U1143" s="43">
        <f ca="1">_xll.BInterpol('Base CDI'!$H$4:$H$28,'Base CDI'!$I$4:$I$29,S1143,"Cubic","Extrapolate=Linear","MultiX=Average","Skip=True","Sort=True")</f>
        <v>13.284855595887473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47037</v>
      </c>
      <c r="T1144" s="43">
        <f ca="1">_xll.BInterpol('Base CDI'!$H$4:$H$28,'Base CDI'!$J$4:$J$29,S1144,"Cubic","Extrapolate=Linear","MultiX=Average","Skip=True","Sort=True")</f>
        <v>13.204166775978614</v>
      </c>
      <c r="U1144" s="43">
        <f ca="1">_xll.BInterpol('Base CDI'!$H$4:$H$28,'Base CDI'!$I$4:$I$29,S1144,"Cubic","Extrapolate=Linear","MultiX=Average","Skip=True","Sort=True")</f>
        <v>13.285076199017134</v>
      </c>
    </row>
    <row r="1145" spans="16:21" x14ac:dyDescent="0.25">
      <c r="P1145" s="10">
        <v>36178</v>
      </c>
      <c r="Q1145">
        <v>4.071332</v>
      </c>
      <c r="S1145" s="42">
        <f t="shared" ca="1" si="22"/>
        <v>47038</v>
      </c>
      <c r="T1145" s="43">
        <f ca="1">_xll.BInterpol('Base CDI'!$H$4:$H$28,'Base CDI'!$J$4:$J$29,S1145,"Cubic","Extrapolate=Linear","MultiX=Average","Skip=True","Sort=True")</f>
        <v>13.204354457624842</v>
      </c>
      <c r="U1145" s="43">
        <f ca="1">_xll.BInterpol('Base CDI'!$H$4:$H$28,'Base CDI'!$I$4:$I$29,S1145,"Cubic","Extrapolate=Linear","MultiX=Average","Skip=True","Sort=True")</f>
        <v>13.285298937317441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47039</v>
      </c>
      <c r="T1146" s="43">
        <f ca="1">_xll.BInterpol('Base CDI'!$H$4:$H$28,'Base CDI'!$J$4:$J$29,S1146,"Cubic","Extrapolate=Linear","MultiX=Average","Skip=True","Sort=True")</f>
        <v>13.204544224510679</v>
      </c>
      <c r="U1146" s="43">
        <f ca="1">_xll.BInterpol('Base CDI'!$H$4:$H$28,'Base CDI'!$I$4:$I$29,S1146,"Cubic","Extrapolate=Linear","MultiX=Average","Skip=True","Sort=True")</f>
        <v>13.285523802083222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47040</v>
      </c>
      <c r="T1147" s="43">
        <f ca="1">_xll.BInterpol('Base CDI'!$H$4:$H$28,'Base CDI'!$J$4:$J$29,S1147,"Cubic","Extrapolate=Linear","MultiX=Average","Skip=True","Sort=True")</f>
        <v>13.204736067489261</v>
      </c>
      <c r="U1147" s="43">
        <f ca="1">_xll.BInterpol('Base CDI'!$H$4:$H$28,'Base CDI'!$I$4:$I$29,S1147,"Cubic","Extrapolate=Linear","MultiX=Average","Skip=True","Sort=True")</f>
        <v>13.285750784609307</v>
      </c>
    </row>
    <row r="1148" spans="16:21" x14ac:dyDescent="0.25">
      <c r="P1148" s="10">
        <v>36181</v>
      </c>
      <c r="Q1148">
        <v>4.084543</v>
      </c>
      <c r="S1148" s="42">
        <f t="shared" ca="1" si="22"/>
        <v>47041</v>
      </c>
      <c r="T1148" s="43">
        <f ca="1">_xll.BInterpol('Base CDI'!$H$4:$H$28,'Base CDI'!$J$4:$J$29,S1148,"Cubic","Extrapolate=Linear","MultiX=Average","Skip=True","Sort=True")</f>
        <v>13.204929977413723</v>
      </c>
      <c r="U1148" s="43">
        <f ca="1">_xll.BInterpol('Base CDI'!$H$4:$H$28,'Base CDI'!$I$4:$I$29,S1148,"Cubic","Extrapolate=Linear","MultiX=Average","Skip=True","Sort=True")</f>
        <v>13.285979876190524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47042</v>
      </c>
      <c r="T1149" s="43">
        <f ca="1">_xll.BInterpol('Base CDI'!$H$4:$H$28,'Base CDI'!$J$4:$J$29,S1149,"Cubic","Extrapolate=Linear","MultiX=Average","Skip=True","Sort=True")</f>
        <v>13.205125945137205</v>
      </c>
      <c r="U1149" s="43">
        <f ca="1">_xll.BInterpol('Base CDI'!$H$4:$H$28,'Base CDI'!$I$4:$I$29,S1149,"Cubic","Extrapolate=Linear","MultiX=Average","Skip=True","Sort=True")</f>
        <v>13.286211068121695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47043</v>
      </c>
      <c r="T1150" s="43">
        <f ca="1">_xll.BInterpol('Base CDI'!$H$4:$H$28,'Base CDI'!$J$4:$J$29,S1150,"Cubic","Extrapolate=Linear","MultiX=Average","Skip=True","Sort=True")</f>
        <v>13.205323961512837</v>
      </c>
      <c r="U1150" s="43">
        <f ca="1">_xll.BInterpol('Base CDI'!$H$4:$H$28,'Base CDI'!$I$4:$I$29,S1150,"Cubic","Extrapolate=Linear","MultiX=Average","Skip=True","Sort=True")</f>
        <v>13.286444351697654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47044</v>
      </c>
      <c r="T1151" s="43">
        <f ca="1">_xll.BInterpol('Base CDI'!$H$4:$H$28,'Base CDI'!$J$4:$J$29,S1151,"Cubic","Extrapolate=Linear","MultiX=Average","Skip=True","Sort=True")</f>
        <v>13.20552401739376</v>
      </c>
      <c r="U1151" s="43">
        <f ca="1">_xll.BInterpol('Base CDI'!$H$4:$H$28,'Base CDI'!$I$4:$I$29,S1151,"Cubic","Extrapolate=Linear","MultiX=Average","Skip=True","Sort=True")</f>
        <v>13.286679718213223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47045</v>
      </c>
      <c r="T1152" s="43">
        <f ca="1">_xll.BInterpol('Base CDI'!$H$4:$H$28,'Base CDI'!$J$4:$J$29,S1152,"Cubic","Extrapolate=Linear","MultiX=Average","Skip=True","Sort=True")</f>
        <v>13.205726103633108</v>
      </c>
      <c r="U1152" s="43">
        <f ca="1">_xll.BInterpol('Base CDI'!$H$4:$H$28,'Base CDI'!$I$4:$I$29,S1152,"Cubic","Extrapolate=Linear","MultiX=Average","Skip=True","Sort=True")</f>
        <v>13.286917158963233</v>
      </c>
    </row>
    <row r="1153" spans="16:21" x14ac:dyDescent="0.25">
      <c r="P1153" s="10">
        <v>36188</v>
      </c>
      <c r="Q1153">
        <v>4.107634</v>
      </c>
      <c r="S1153" s="42">
        <f t="shared" ca="1" si="22"/>
        <v>47046</v>
      </c>
      <c r="T1153" s="43">
        <f ca="1">_xll.BInterpol('Base CDI'!$H$4:$H$28,'Base CDI'!$J$4:$J$29,S1153,"Cubic","Extrapolate=Linear","MultiX=Average","Skip=True","Sort=True")</f>
        <v>13.205930211084016</v>
      </c>
      <c r="U1153" s="43">
        <f ca="1">_xll.BInterpol('Base CDI'!$H$4:$H$28,'Base CDI'!$I$4:$I$29,S1153,"Cubic","Extrapolate=Linear","MultiX=Average","Skip=True","Sort=True")</f>
        <v>13.287156665242509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47047</v>
      </c>
      <c r="T1154" s="43">
        <f ca="1">_xll.BInterpol('Base CDI'!$H$4:$H$28,'Base CDI'!$J$4:$J$29,S1154,"Cubic","Extrapolate=Linear","MultiX=Average","Skip=True","Sort=True")</f>
        <v>13.206136330599623</v>
      </c>
      <c r="U1154" s="43">
        <f ca="1">_xll.BInterpol('Base CDI'!$H$4:$H$28,'Base CDI'!$I$4:$I$29,S1154,"Cubic","Extrapolate=Linear","MultiX=Average","Skip=True","Sort=True")</f>
        <v>13.287398228345882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47048</v>
      </c>
      <c r="T1155" s="43">
        <f ca="1">_xll.BInterpol('Base CDI'!$H$4:$H$28,'Base CDI'!$J$4:$J$29,S1155,"Cubic","Extrapolate=Linear","MultiX=Average","Skip=True","Sort=True")</f>
        <v>13.206344453033063</v>
      </c>
      <c r="U1155" s="43">
        <f ca="1">_xll.BInterpol('Base CDI'!$H$4:$H$28,'Base CDI'!$I$4:$I$29,S1155,"Cubic","Extrapolate=Linear","MultiX=Average","Skip=True","Sort=True")</f>
        <v>13.287641839568177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47049</v>
      </c>
      <c r="T1156" s="43">
        <f ca="1">_xll.BInterpol('Base CDI'!$H$4:$H$28,'Base CDI'!$J$4:$J$29,S1156,"Cubic","Extrapolate=Linear","MultiX=Average","Skip=True","Sort=True")</f>
        <v>13.206554569237474</v>
      </c>
      <c r="U1156" s="43">
        <f ca="1">_xll.BInterpol('Base CDI'!$H$4:$H$28,'Base CDI'!$I$4:$I$29,S1156,"Cubic","Extrapolate=Linear","MultiX=Average","Skip=True","Sort=True")</f>
        <v>13.287887490204223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47050</v>
      </c>
      <c r="T1157" s="43">
        <f ca="1">_xll.BInterpol('Base CDI'!$H$4:$H$28,'Base CDI'!$J$4:$J$29,S1157,"Cubic","Extrapolate=Linear","MultiX=Average","Skip=True","Sort=True")</f>
        <v>13.20676667006599</v>
      </c>
      <c r="U1157" s="43">
        <f ca="1">_xll.BInterpol('Base CDI'!$H$4:$H$28,'Base CDI'!$I$4:$I$29,S1157,"Cubic","Extrapolate=Linear","MultiX=Average","Skip=True","Sort=True")</f>
        <v>13.288135171548847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47051</v>
      </c>
      <c r="T1158" s="43">
        <f ca="1">_xll.BInterpol('Base CDI'!$H$4:$H$28,'Base CDI'!$J$4:$J$29,S1158,"Cubic","Extrapolate=Linear","MultiX=Average","Skip=True","Sort=True")</f>
        <v>13.206980746371746</v>
      </c>
      <c r="U1158" s="43">
        <f ca="1">_xll.BInterpol('Base CDI'!$H$4:$H$28,'Base CDI'!$I$4:$I$29,S1158,"Cubic","Extrapolate=Linear","MultiX=Average","Skip=True","Sort=True")</f>
        <v>13.288384874896874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47052</v>
      </c>
      <c r="T1159" s="43">
        <f ca="1">_xll.BInterpol('Base CDI'!$H$4:$H$28,'Base CDI'!$J$4:$J$29,S1159,"Cubic","Extrapolate=Linear","MultiX=Average","Skip=True","Sort=True")</f>
        <v>13.207196789007883</v>
      </c>
      <c r="U1159" s="43">
        <f ca="1">_xll.BInterpol('Base CDI'!$H$4:$H$28,'Base CDI'!$I$4:$I$29,S1159,"Cubic","Extrapolate=Linear","MultiX=Average","Skip=True","Sort=True")</f>
        <v>13.288636591543135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47053</v>
      </c>
      <c r="T1160" s="43">
        <f ca="1">_xll.BInterpol('Base CDI'!$H$4:$H$28,'Base CDI'!$J$4:$J$29,S1160,"Cubic","Extrapolate=Linear","MultiX=Average","Skip=True","Sort=True")</f>
        <v>13.207414788827531</v>
      </c>
      <c r="U1160" s="43">
        <f ca="1">_xll.BInterpol('Base CDI'!$H$4:$H$28,'Base CDI'!$I$4:$I$29,S1160,"Cubic","Extrapolate=Linear","MultiX=Average","Skip=True","Sort=True")</f>
        <v>13.288890312782454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47054</v>
      </c>
      <c r="T1161" s="43">
        <f ca="1">_xll.BInterpol('Base CDI'!$H$4:$H$28,'Base CDI'!$J$4:$J$29,S1161,"Cubic","Extrapolate=Linear","MultiX=Average","Skip=True","Sort=True")</f>
        <v>13.207634736683831</v>
      </c>
      <c r="U1161" s="43">
        <f ca="1">_xll.BInterpol('Base CDI'!$H$4:$H$28,'Base CDI'!$I$4:$I$29,S1161,"Cubic","Extrapolate=Linear","MultiX=Average","Skip=True","Sort=True")</f>
        <v>13.289146029909663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47055</v>
      </c>
      <c r="T1162" s="43">
        <f ca="1">_xll.BInterpol('Base CDI'!$H$4:$H$28,'Base CDI'!$J$4:$J$29,S1162,"Cubic","Extrapolate=Linear","MultiX=Average","Skip=True","Sort=True")</f>
        <v>13.207856623429915</v>
      </c>
      <c r="U1162" s="43">
        <f ca="1">_xll.BInterpol('Base CDI'!$H$4:$H$28,'Base CDI'!$I$4:$I$29,S1162,"Cubic","Extrapolate=Linear","MultiX=Average","Skip=True","Sort=True")</f>
        <v>13.289403734219585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47056</v>
      </c>
      <c r="T1163" s="43">
        <f ca="1">_xll.BInterpol('Base CDI'!$H$4:$H$28,'Base CDI'!$J$4:$J$29,S1163,"Cubic","Extrapolate=Linear","MultiX=Average","Skip=True","Sort=True")</f>
        <v>13.208080439918923</v>
      </c>
      <c r="U1163" s="43">
        <f ca="1">_xll.BInterpol('Base CDI'!$H$4:$H$28,'Base CDI'!$I$4:$I$29,S1163,"Cubic","Extrapolate=Linear","MultiX=Average","Skip=True","Sort=True")</f>
        <v>13.28966341700705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47057</v>
      </c>
      <c r="T1164" s="43">
        <f ca="1">_xll.BInterpol('Base CDI'!$H$4:$H$28,'Base CDI'!$J$4:$J$29,S1164,"Cubic","Extrapolate=Linear","MultiX=Average","Skip=True","Sort=True")</f>
        <v>13.208306177003989</v>
      </c>
      <c r="U1164" s="43">
        <f ca="1">_xll.BInterpol('Base CDI'!$H$4:$H$28,'Base CDI'!$I$4:$I$29,S1164,"Cubic","Extrapolate=Linear","MultiX=Average","Skip=True","Sort=True")</f>
        <v>13.289925069566886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47058</v>
      </c>
      <c r="T1165" s="43">
        <f ca="1">_xll.BInterpol('Base CDI'!$H$4:$H$28,'Base CDI'!$J$4:$J$29,S1165,"Cubic","Extrapolate=Linear","MultiX=Average","Skip=True","Sort=True")</f>
        <v>13.208533825538249</v>
      </c>
      <c r="U1165" s="43">
        <f ca="1">_xll.BInterpol('Base CDI'!$H$4:$H$28,'Base CDI'!$I$4:$I$29,S1165,"Cubic","Extrapolate=Linear","MultiX=Average","Skip=True","Sort=True")</f>
        <v>13.29018868319392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47059</v>
      </c>
      <c r="T1166" s="43">
        <f ca="1">_xll.BInterpol('Base CDI'!$H$4:$H$28,'Base CDI'!$J$4:$J$29,S1166,"Cubic","Extrapolate=Linear","MultiX=Average","Skip=True","Sort=True")</f>
        <v>13.208763376374838</v>
      </c>
      <c r="U1166" s="43">
        <f ca="1">_xll.BInterpol('Base CDI'!$H$4:$H$28,'Base CDI'!$I$4:$I$29,S1166,"Cubic","Extrapolate=Linear","MultiX=Average","Skip=True","Sort=True")</f>
        <v>13.290454249182979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47060</v>
      </c>
      <c r="T1167" s="43">
        <f ca="1">_xll.BInterpol('Base CDI'!$H$4:$H$28,'Base CDI'!$J$4:$J$29,S1167,"Cubic","Extrapolate=Linear","MultiX=Average","Skip=True","Sort=True")</f>
        <v>13.208994820366895</v>
      </c>
      <c r="U1167" s="43">
        <f ca="1">_xll.BInterpol('Base CDI'!$H$4:$H$28,'Base CDI'!$I$4:$I$29,S1167,"Cubic","Extrapolate=Linear","MultiX=Average","Skip=True","Sort=True")</f>
        <v>13.290721758828889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47061</v>
      </c>
      <c r="T1168" s="43">
        <f ca="1">_xll.BInterpol('Base CDI'!$H$4:$H$28,'Base CDI'!$J$4:$J$29,S1168,"Cubic","Extrapolate=Linear","MultiX=Average","Skip=True","Sort=True")</f>
        <v>13.209228148367554</v>
      </c>
      <c r="U1168" s="43">
        <f ca="1">_xll.BInterpol('Base CDI'!$H$4:$H$28,'Base CDI'!$I$4:$I$29,S1168,"Cubic","Extrapolate=Linear","MultiX=Average","Skip=True","Sort=True")</f>
        <v>13.290991203426481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47062</v>
      </c>
      <c r="T1169" s="43">
        <f ca="1">_xll.BInterpol('Base CDI'!$H$4:$H$28,'Base CDI'!$J$4:$J$29,S1169,"Cubic","Extrapolate=Linear","MultiX=Average","Skip=True","Sort=True")</f>
        <v>13.209463351229951</v>
      </c>
      <c r="U1169" s="43">
        <f ca="1">_xll.BInterpol('Base CDI'!$H$4:$H$28,'Base CDI'!$I$4:$I$29,S1169,"Cubic","Extrapolate=Linear","MultiX=Average","Skip=True","Sort=True")</f>
        <v>13.291262574270579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47063</v>
      </c>
      <c r="T1170" s="43">
        <f ca="1">_xll.BInterpol('Base CDI'!$H$4:$H$28,'Base CDI'!$J$4:$J$29,S1170,"Cubic","Extrapolate=Linear","MultiX=Average","Skip=True","Sort=True")</f>
        <v>13.209700419807223</v>
      </c>
      <c r="U1170" s="43">
        <f ca="1">_xll.BInterpol('Base CDI'!$H$4:$H$28,'Base CDI'!$I$4:$I$29,S1170,"Cubic","Extrapolate=Linear","MultiX=Average","Skip=True","Sort=True")</f>
        <v>13.291535862656012</v>
      </c>
    </row>
    <row r="1171" spans="16:21" x14ac:dyDescent="0.25">
      <c r="P1171" s="10">
        <v>36216</v>
      </c>
      <c r="Q1171">
        <v>4.203627</v>
      </c>
      <c r="S1171" s="42">
        <f t="shared" ca="1" si="23"/>
        <v>47064</v>
      </c>
      <c r="T1171" s="43">
        <f ca="1">_xll.BInterpol('Base CDI'!$H$4:$H$28,'Base CDI'!$J$4:$J$29,S1171,"Cubic","Extrapolate=Linear","MultiX=Average","Skip=True","Sort=True")</f>
        <v>13.209939344952506</v>
      </c>
      <c r="U1171" s="43">
        <f ca="1">_xll.BInterpol('Base CDI'!$H$4:$H$28,'Base CDI'!$I$4:$I$29,S1171,"Cubic","Extrapolate=Linear","MultiX=Average","Skip=True","Sort=True")</f>
        <v>13.29181105987761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47065</v>
      </c>
      <c r="T1172" s="43">
        <f ca="1">_xll.BInterpol('Base CDI'!$H$4:$H$28,'Base CDI'!$J$4:$J$29,S1172,"Cubic","Extrapolate=Linear","MultiX=Average","Skip=True","Sort=True")</f>
        <v>13.210180117518936</v>
      </c>
      <c r="U1172" s="43">
        <f ca="1">_xll.BInterpol('Base CDI'!$H$4:$H$28,'Base CDI'!$I$4:$I$29,S1172,"Cubic","Extrapolate=Linear","MultiX=Average","Skip=True","Sort=True")</f>
        <v>13.292088157230195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47066</v>
      </c>
      <c r="T1173" s="43">
        <f ca="1">_xll.BInterpol('Base CDI'!$H$4:$H$28,'Base CDI'!$J$4:$J$29,S1173,"Cubic","Extrapolate=Linear","MultiX=Average","Skip=True","Sort=True")</f>
        <v>13.210422728359648</v>
      </c>
      <c r="U1173" s="43">
        <f ca="1">_xll.BInterpol('Base CDI'!$H$4:$H$28,'Base CDI'!$I$4:$I$29,S1173,"Cubic","Extrapolate=Linear","MultiX=Average","Skip=True","Sort=True")</f>
        <v>13.292367146008599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47067</v>
      </c>
      <c r="T1174" s="43">
        <f ca="1">_xll.BInterpol('Base CDI'!$H$4:$H$28,'Base CDI'!$J$4:$J$29,S1174,"Cubic","Extrapolate=Linear","MultiX=Average","Skip=True","Sort=True")</f>
        <v>13.210667168327779</v>
      </c>
      <c r="U1174" s="43">
        <f ca="1">_xll.BInterpol('Base CDI'!$H$4:$H$28,'Base CDI'!$I$4:$I$29,S1174,"Cubic","Extrapolate=Linear","MultiX=Average","Skip=True","Sort=True")</f>
        <v>13.292648017507648</v>
      </c>
    </row>
    <row r="1175" spans="16:21" x14ac:dyDescent="0.25">
      <c r="P1175" s="10">
        <v>36222</v>
      </c>
      <c r="Q1175">
        <v>4.225365</v>
      </c>
      <c r="S1175" s="42">
        <f t="shared" ca="1" si="23"/>
        <v>47068</v>
      </c>
      <c r="T1175" s="43">
        <f ca="1">_xll.BInterpol('Base CDI'!$H$4:$H$28,'Base CDI'!$J$4:$J$29,S1175,"Cubic","Extrapolate=Linear","MultiX=Average","Skip=True","Sort=True")</f>
        <v>13.210913428276466</v>
      </c>
      <c r="U1175" s="43">
        <f ca="1">_xll.BInterpol('Base CDI'!$H$4:$H$28,'Base CDI'!$I$4:$I$29,S1175,"Cubic","Extrapolate=Linear","MultiX=Average","Skip=True","Sort=True")</f>
        <v>13.29293076302217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47069</v>
      </c>
      <c r="T1176" s="43">
        <f ca="1">_xll.BInterpol('Base CDI'!$H$4:$H$28,'Base CDI'!$J$4:$J$29,S1176,"Cubic","Extrapolate=Linear","MultiX=Average","Skip=True","Sort=True")</f>
        <v>13.211161499058843</v>
      </c>
      <c r="U1176" s="43">
        <f ca="1">_xll.BInterpol('Base CDI'!$H$4:$H$28,'Base CDI'!$I$4:$I$29,S1176,"Cubic","Extrapolate=Linear","MultiX=Average","Skip=True","Sort=True")</f>
        <v>13.293215373846992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47070</v>
      </c>
      <c r="T1177" s="43">
        <f ca="1">_xll.BInterpol('Base CDI'!$H$4:$H$28,'Base CDI'!$J$4:$J$29,S1177,"Cubic","Extrapolate=Linear","MultiX=Average","Skip=True","Sort=True")</f>
        <v>13.211411371528047</v>
      </c>
      <c r="U1177" s="43">
        <f ca="1">_xll.BInterpol('Base CDI'!$H$4:$H$28,'Base CDI'!$I$4:$I$29,S1177,"Cubic","Extrapolate=Linear","MultiX=Average","Skip=True","Sort=True")</f>
        <v>13.293501841276942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47071</v>
      </c>
      <c r="T1178" s="43">
        <f ca="1">_xll.BInterpol('Base CDI'!$H$4:$H$28,'Base CDI'!$J$4:$J$29,S1178,"Cubic","Extrapolate=Linear","MultiX=Average","Skip=True","Sort=True")</f>
        <v>13.211663036537216</v>
      </c>
      <c r="U1178" s="43">
        <f ca="1">_xll.BInterpol('Base CDI'!$H$4:$H$28,'Base CDI'!$I$4:$I$29,S1178,"Cubic","Extrapolate=Linear","MultiX=Average","Skip=True","Sort=True")</f>
        <v>13.293790156606848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47072</v>
      </c>
      <c r="T1179" s="43">
        <f ca="1">_xll.BInterpol('Base CDI'!$H$4:$H$28,'Base CDI'!$J$4:$J$29,S1179,"Cubic","Extrapolate=Linear","MultiX=Average","Skip=True","Sort=True")</f>
        <v>13.211916484939483</v>
      </c>
      <c r="U1179" s="43">
        <f ca="1">_xll.BInterpol('Base CDI'!$H$4:$H$28,'Base CDI'!$I$4:$I$29,S1179,"Cubic","Extrapolate=Linear","MultiX=Average","Skip=True","Sort=True")</f>
        <v>13.294080311131534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47073</v>
      </c>
      <c r="T1180" s="43">
        <f ca="1">_xll.BInterpol('Base CDI'!$H$4:$H$28,'Base CDI'!$J$4:$J$29,S1180,"Cubic","Extrapolate=Linear","MultiX=Average","Skip=True","Sort=True")</f>
        <v>13.212171707587984</v>
      </c>
      <c r="U1180" s="43">
        <f ca="1">_xll.BInterpol('Base CDI'!$H$4:$H$28,'Base CDI'!$I$4:$I$29,S1180,"Cubic","Extrapolate=Linear","MultiX=Average","Skip=True","Sort=True")</f>
        <v>13.294372296145832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47074</v>
      </c>
      <c r="T1181" s="43">
        <f ca="1">_xll.BInterpol('Base CDI'!$H$4:$H$28,'Base CDI'!$J$4:$J$29,S1181,"Cubic","Extrapolate=Linear","MultiX=Average","Skip=True","Sort=True")</f>
        <v>13.212428695335857</v>
      </c>
      <c r="U1181" s="43">
        <f ca="1">_xll.BInterpol('Base CDI'!$H$4:$H$28,'Base CDI'!$I$4:$I$29,S1181,"Cubic","Extrapolate=Linear","MultiX=Average","Skip=True","Sort=True")</f>
        <v>13.294666102944568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47075</v>
      </c>
      <c r="T1182" s="43">
        <f ca="1">_xll.BInterpol('Base CDI'!$H$4:$H$28,'Base CDI'!$J$4:$J$29,S1182,"Cubic","Extrapolate=Linear","MultiX=Average","Skip=True","Sort=True")</f>
        <v>13.212687439036239</v>
      </c>
      <c r="U1182" s="43">
        <f ca="1">_xll.BInterpol('Base CDI'!$H$4:$H$28,'Base CDI'!$I$4:$I$29,S1182,"Cubic","Extrapolate=Linear","MultiX=Average","Skip=True","Sort=True")</f>
        <v>13.294961722822567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47076</v>
      </c>
      <c r="T1183" s="43">
        <f ca="1">_xll.BInterpol('Base CDI'!$H$4:$H$28,'Base CDI'!$J$4:$J$29,S1183,"Cubic","Extrapolate=Linear","MultiX=Average","Skip=True","Sort=True")</f>
        <v>13.212947929542263</v>
      </c>
      <c r="U1183" s="43">
        <f ca="1">_xll.BInterpol('Base CDI'!$H$4:$H$28,'Base CDI'!$I$4:$I$29,S1183,"Cubic","Extrapolate=Linear","MultiX=Average","Skip=True","Sort=True")</f>
        <v>13.29525914707466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47077</v>
      </c>
      <c r="T1184" s="43">
        <f ca="1">_xll.BInterpol('Base CDI'!$H$4:$H$28,'Base CDI'!$J$4:$J$29,S1184,"Cubic","Extrapolate=Linear","MultiX=Average","Skip=True","Sort=True")</f>
        <v>13.213210157707067</v>
      </c>
      <c r="U1184" s="43">
        <f ca="1">_xll.BInterpol('Base CDI'!$H$4:$H$28,'Base CDI'!$I$4:$I$29,S1184,"Cubic","Extrapolate=Linear","MultiX=Average","Skip=True","Sort=True")</f>
        <v>13.295558366995675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47078</v>
      </c>
      <c r="T1185" s="43">
        <f ca="1">_xll.BInterpol('Base CDI'!$H$4:$H$28,'Base CDI'!$J$4:$J$29,S1185,"Cubic","Extrapolate=Linear","MultiX=Average","Skip=True","Sort=True")</f>
        <v>13.213474114383787</v>
      </c>
      <c r="U1185" s="43">
        <f ca="1">_xll.BInterpol('Base CDI'!$H$4:$H$28,'Base CDI'!$I$4:$I$29,S1185,"Cubic","Extrapolate=Linear","MultiX=Average","Skip=True","Sort=True")</f>
        <v>13.295859373880434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47079</v>
      </c>
      <c r="T1186" s="43">
        <f ca="1">_xll.BInterpol('Base CDI'!$H$4:$H$28,'Base CDI'!$J$4:$J$29,S1186,"Cubic","Extrapolate=Linear","MultiX=Average","Skip=True","Sort=True")</f>
        <v>13.21373979042556</v>
      </c>
      <c r="U1186" s="43">
        <f ca="1">_xll.BInterpol('Base CDI'!$H$4:$H$28,'Base CDI'!$I$4:$I$29,S1186,"Cubic","Extrapolate=Linear","MultiX=Average","Skip=True","Sort=True")</f>
        <v>13.296162159023771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47080</v>
      </c>
      <c r="T1187" s="43">
        <f ca="1">_xll.BInterpol('Base CDI'!$H$4:$H$28,'Base CDI'!$J$4:$J$29,S1187,"Cubic","Extrapolate=Linear","MultiX=Average","Skip=True","Sort=True")</f>
        <v>13.214007176685518</v>
      </c>
      <c r="U1187" s="43">
        <f ca="1">_xll.BInterpol('Base CDI'!$H$4:$H$28,'Base CDI'!$I$4:$I$29,S1187,"Cubic","Extrapolate=Linear","MultiX=Average","Skip=True","Sort=True")</f>
        <v>13.296466713720509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47081</v>
      </c>
      <c r="T1188" s="43">
        <f ca="1">_xll.BInterpol('Base CDI'!$H$4:$H$28,'Base CDI'!$J$4:$J$29,S1188,"Cubic","Extrapolate=Linear","MultiX=Average","Skip=True","Sort=True")</f>
        <v>13.214276264016803</v>
      </c>
      <c r="U1188" s="43">
        <f ca="1">_xll.BInterpol('Base CDI'!$H$4:$H$28,'Base CDI'!$I$4:$I$29,S1188,"Cubic","Extrapolate=Linear","MultiX=Average","Skip=True","Sort=True")</f>
        <v>13.296773029265479</v>
      </c>
    </row>
    <row r="1189" spans="16:21" x14ac:dyDescent="0.25">
      <c r="P1189" s="10">
        <v>36242</v>
      </c>
      <c r="Q1189">
        <v>4.310873</v>
      </c>
      <c r="S1189" s="42">
        <f t="shared" ca="1" si="23"/>
        <v>47082</v>
      </c>
      <c r="T1189" s="43">
        <f ca="1">_xll.BInterpol('Base CDI'!$H$4:$H$28,'Base CDI'!$J$4:$J$29,S1189,"Cubic","Extrapolate=Linear","MultiX=Average","Skip=True","Sort=True")</f>
        <v>13.214547043272546</v>
      </c>
      <c r="U1189" s="43">
        <f ca="1">_xll.BInterpol('Base CDI'!$H$4:$H$28,'Base CDI'!$I$4:$I$29,S1189,"Cubic","Extrapolate=Linear","MultiX=Average","Skip=True","Sort=True")</f>
        <v>13.297081096953505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47083</v>
      </c>
      <c r="T1190" s="43">
        <f ca="1">_xll.BInterpol('Base CDI'!$H$4:$H$28,'Base CDI'!$J$4:$J$29,S1190,"Cubic","Extrapolate=Linear","MultiX=Average","Skip=True","Sort=True")</f>
        <v>13.214819505305885</v>
      </c>
      <c r="U1190" s="43">
        <f ca="1">_xll.BInterpol('Base CDI'!$H$4:$H$28,'Base CDI'!$I$4:$I$29,S1190,"Cubic","Extrapolate=Linear","MultiX=Average","Skip=True","Sort=True")</f>
        <v>13.297390908079416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47084</v>
      </c>
      <c r="T1191" s="43">
        <f ca="1">_xll.BInterpol('Base CDI'!$H$4:$H$28,'Base CDI'!$J$4:$J$29,S1191,"Cubic","Extrapolate=Linear","MultiX=Average","Skip=True","Sort=True")</f>
        <v>13.215093640969956</v>
      </c>
      <c r="U1191" s="43">
        <f ca="1">_xll.BInterpol('Base CDI'!$H$4:$H$28,'Base CDI'!$I$4:$I$29,S1191,"Cubic","Extrapolate=Linear","MultiX=Average","Skip=True","Sort=True")</f>
        <v>13.297702453938042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47085</v>
      </c>
      <c r="T1192" s="43">
        <f ca="1">_xll.BInterpol('Base CDI'!$H$4:$H$28,'Base CDI'!$J$4:$J$29,S1192,"Cubic","Extrapolate=Linear","MultiX=Average","Skip=True","Sort=True")</f>
        <v>13.215369441117895</v>
      </c>
      <c r="U1192" s="43">
        <f ca="1">_xll.BInterpol('Base CDI'!$H$4:$H$28,'Base CDI'!$I$4:$I$29,S1192,"Cubic","Extrapolate=Linear","MultiX=Average","Skip=True","Sort=True")</f>
        <v>13.298015725824206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47086</v>
      </c>
      <c r="T1193" s="43">
        <f ca="1">_xll.BInterpol('Base CDI'!$H$4:$H$28,'Base CDI'!$J$4:$J$29,S1193,"Cubic","Extrapolate=Linear","MultiX=Average","Skip=True","Sort=True")</f>
        <v>13.21564689660284</v>
      </c>
      <c r="U1193" s="43">
        <f ca="1">_xll.BInterpol('Base CDI'!$H$4:$H$28,'Base CDI'!$I$4:$I$29,S1193,"Cubic","Extrapolate=Linear","MultiX=Average","Skip=True","Sort=True")</f>
        <v>13.298330715032739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47087</v>
      </c>
      <c r="T1194" s="43">
        <f ca="1">_xll.BInterpol('Base CDI'!$H$4:$H$28,'Base CDI'!$J$4:$J$29,S1194,"Cubic","Extrapolate=Linear","MultiX=Average","Skip=True","Sort=True")</f>
        <v>13.215925998277925</v>
      </c>
      <c r="U1194" s="43">
        <f ca="1">_xll.BInterpol('Base CDI'!$H$4:$H$28,'Base CDI'!$I$4:$I$29,S1194,"Cubic","Extrapolate=Linear","MultiX=Average","Skip=True","Sort=True")</f>
        <v>13.298647412858466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47088</v>
      </c>
      <c r="T1195" s="43">
        <f ca="1">_xll.BInterpol('Base CDI'!$H$4:$H$28,'Base CDI'!$J$4:$J$29,S1195,"Cubic","Extrapolate=Linear","MultiX=Average","Skip=True","Sort=True")</f>
        <v>13.216206736996284</v>
      </c>
      <c r="U1195" s="43">
        <f ca="1">_xll.BInterpol('Base CDI'!$H$4:$H$28,'Base CDI'!$I$4:$I$29,S1195,"Cubic","Extrapolate=Linear","MultiX=Average","Skip=True","Sort=True")</f>
        <v>13.298965810596217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47089</v>
      </c>
      <c r="T1196" s="43">
        <f ca="1">_xll.BInterpol('Base CDI'!$H$4:$H$28,'Base CDI'!$J$4:$J$29,S1196,"Cubic","Extrapolate=Linear","MultiX=Average","Skip=True","Sort=True")</f>
        <v>13.216489103611057</v>
      </c>
      <c r="U1196" s="43">
        <f ca="1">_xll.BInterpol('Base CDI'!$H$4:$H$28,'Base CDI'!$I$4:$I$29,S1196,"Cubic","Extrapolate=Linear","MultiX=Average","Skip=True","Sort=True")</f>
        <v>13.299285899540816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47090</v>
      </c>
      <c r="T1197" s="43">
        <f ca="1">_xll.BInterpol('Base CDI'!$H$4:$H$28,'Base CDI'!$J$4:$J$29,S1197,"Cubic","Extrapolate=Linear","MultiX=Average","Skip=True","Sort=True")</f>
        <v>13.21677308897538</v>
      </c>
      <c r="U1197" s="43">
        <f ca="1">_xll.BInterpol('Base CDI'!$H$4:$H$28,'Base CDI'!$I$4:$I$29,S1197,"Cubic","Extrapolate=Linear","MultiX=Average","Skip=True","Sort=True")</f>
        <v>13.299607670987095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47091</v>
      </c>
      <c r="T1198" s="43">
        <f ca="1">_xll.BInterpol('Base CDI'!$H$4:$H$28,'Base CDI'!$J$4:$J$29,S1198,"Cubic","Extrapolate=Linear","MultiX=Average","Skip=True","Sort=True")</f>
        <v>13.217058683942385</v>
      </c>
      <c r="U1198" s="43">
        <f ca="1">_xll.BInterpol('Base CDI'!$H$4:$H$28,'Base CDI'!$I$4:$I$29,S1198,"Cubic","Extrapolate=Linear","MultiX=Average","Skip=True","Sort=True")</f>
        <v>13.299931116229878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47092</v>
      </c>
      <c r="T1199" s="43">
        <f ca="1">_xll.BInterpol('Base CDI'!$H$4:$H$28,'Base CDI'!$J$4:$J$29,S1199,"Cubic","Extrapolate=Linear","MultiX=Average","Skip=True","Sort=True")</f>
        <v>13.217345879365212</v>
      </c>
      <c r="U1199" s="43">
        <f ca="1">_xll.BInterpol('Base CDI'!$H$4:$H$28,'Base CDI'!$I$4:$I$29,S1199,"Cubic","Extrapolate=Linear","MultiX=Average","Skip=True","Sort=True")</f>
        <v>13.300256226563993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47093</v>
      </c>
      <c r="T1200" s="43">
        <f ca="1">_xll.BInterpol('Base CDI'!$H$4:$H$28,'Base CDI'!$J$4:$J$29,S1200,"Cubic","Extrapolate=Linear","MultiX=Average","Skip=True","Sort=True")</f>
        <v>13.217634666096995</v>
      </c>
      <c r="U1200" s="43">
        <f ca="1">_xll.BInterpol('Base CDI'!$H$4:$H$28,'Base CDI'!$I$4:$I$29,S1200,"Cubic","Extrapolate=Linear","MultiX=Average","Skip=True","Sort=True")</f>
        <v>13.300582993284271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47094</v>
      </c>
      <c r="T1201" s="43">
        <f ca="1">_xll.BInterpol('Base CDI'!$H$4:$H$28,'Base CDI'!$J$4:$J$29,S1201,"Cubic","Extrapolate=Linear","MultiX=Average","Skip=True","Sort=True")</f>
        <v>13.217925034990872</v>
      </c>
      <c r="U1201" s="43">
        <f ca="1">_xll.BInterpol('Base CDI'!$H$4:$H$28,'Base CDI'!$I$4:$I$29,S1201,"Cubic","Extrapolate=Linear","MultiX=Average","Skip=True","Sort=True")</f>
        <v>13.300911407685534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47095</v>
      </c>
      <c r="T1202" s="43">
        <f ca="1">_xll.BInterpol('Base CDI'!$H$4:$H$28,'Base CDI'!$J$4:$J$29,S1202,"Cubic","Extrapolate=Linear","MultiX=Average","Skip=True","Sort=True")</f>
        <v>13.218216976899978</v>
      </c>
      <c r="U1202" s="43">
        <f ca="1">_xll.BInterpol('Base CDI'!$H$4:$H$28,'Base CDI'!$I$4:$I$29,S1202,"Cubic","Extrapolate=Linear","MultiX=Average","Skip=True","Sort=True")</f>
        <v>13.301241461062615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47096</v>
      </c>
      <c r="T1203" s="43">
        <f ca="1">_xll.BInterpol('Base CDI'!$H$4:$H$28,'Base CDI'!$J$4:$J$29,S1203,"Cubic","Extrapolate=Linear","MultiX=Average","Skip=True","Sort=True")</f>
        <v>13.218510482677447</v>
      </c>
      <c r="U1203" s="43">
        <f ca="1">_xll.BInterpol('Base CDI'!$H$4:$H$28,'Base CDI'!$I$4:$I$29,S1203,"Cubic","Extrapolate=Linear","MultiX=Average","Skip=True","Sort=True")</f>
        <v>13.301573144710336</v>
      </c>
    </row>
    <row r="1204" spans="16:21" x14ac:dyDescent="0.25">
      <c r="P1204" s="10">
        <v>36265</v>
      </c>
      <c r="Q1204">
        <v>4.3975</v>
      </c>
      <c r="S1204" s="42">
        <f t="shared" ca="1" si="23"/>
        <v>47097</v>
      </c>
      <c r="T1204" s="43">
        <f ca="1">_xll.BInterpol('Base CDI'!$H$4:$H$28,'Base CDI'!$J$4:$J$29,S1204,"Cubic","Extrapolate=Linear","MultiX=Average","Skip=True","Sort=True")</f>
        <v>13.218805543176419</v>
      </c>
      <c r="U1204" s="43">
        <f ca="1">_xll.BInterpol('Base CDI'!$H$4:$H$28,'Base CDI'!$I$4:$I$29,S1204,"Cubic","Extrapolate=Linear","MultiX=Average","Skip=True","Sort=True")</f>
        <v>13.301906449923528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47098</v>
      </c>
      <c r="T1205" s="43">
        <f ca="1">_xll.BInterpol('Base CDI'!$H$4:$H$28,'Base CDI'!$J$4:$J$29,S1205,"Cubic","Extrapolate=Linear","MultiX=Average","Skip=True","Sort=True")</f>
        <v>13.219102149250027</v>
      </c>
      <c r="U1205" s="43">
        <f ca="1">_xll.BInterpol('Base CDI'!$H$4:$H$28,'Base CDI'!$I$4:$I$29,S1205,"Cubic","Extrapolate=Linear","MultiX=Average","Skip=True","Sort=True")</f>
        <v>13.302241367997018</v>
      </c>
    </row>
    <row r="1206" spans="16:21" x14ac:dyDescent="0.25">
      <c r="P1206" s="10">
        <v>36269</v>
      </c>
      <c r="Q1206">
        <v>4.407559</v>
      </c>
      <c r="S1206" s="42">
        <f t="shared" ca="1" si="23"/>
        <v>47099</v>
      </c>
      <c r="T1206" s="43">
        <f ca="1">_xll.BInterpol('Base CDI'!$H$4:$H$28,'Base CDI'!$J$4:$J$29,S1206,"Cubic","Extrapolate=Linear","MultiX=Average","Skip=True","Sort=True")</f>
        <v>13.219400291751407</v>
      </c>
      <c r="U1206" s="43">
        <f ca="1">_xll.BInterpol('Base CDI'!$H$4:$H$28,'Base CDI'!$I$4:$I$29,S1206,"Cubic","Extrapolate=Linear","MultiX=Average","Skip=True","Sort=True")</f>
        <v>13.302577890225635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47100</v>
      </c>
      <c r="T1207" s="43">
        <f ca="1">_xll.BInterpol('Base CDI'!$H$4:$H$28,'Base CDI'!$J$4:$J$29,S1207,"Cubic","Extrapolate=Linear","MultiX=Average","Skip=True","Sort=True")</f>
        <v>13.219699961533699</v>
      </c>
      <c r="U1207" s="43">
        <f ca="1">_xll.BInterpol('Base CDI'!$H$4:$H$28,'Base CDI'!$I$4:$I$29,S1207,"Cubic","Extrapolate=Linear","MultiX=Average","Skip=True","Sort=True")</f>
        <v>13.302916007904201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47101</v>
      </c>
      <c r="T1208" s="43">
        <f ca="1">_xll.BInterpol('Base CDI'!$H$4:$H$28,'Base CDI'!$J$4:$J$29,S1208,"Cubic","Extrapolate=Linear","MultiX=Average","Skip=True","Sort=True")</f>
        <v>13.220001149450034</v>
      </c>
      <c r="U1208" s="43">
        <f ca="1">_xll.BInterpol('Base CDI'!$H$4:$H$28,'Base CDI'!$I$4:$I$29,S1208,"Cubic","Extrapolate=Linear","MultiX=Average","Skip=True","Sort=True")</f>
        <v>13.30325571232755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47102</v>
      </c>
      <c r="T1209" s="43">
        <f ca="1">_xll.BInterpol('Base CDI'!$H$4:$H$28,'Base CDI'!$J$4:$J$29,S1209,"Cubic","Extrapolate=Linear","MultiX=Average","Skip=True","Sort=True")</f>
        <v>13.220303846353552</v>
      </c>
      <c r="U1209" s="43">
        <f ca="1">_xll.BInterpol('Base CDI'!$H$4:$H$28,'Base CDI'!$I$4:$I$29,S1209,"Cubic","Extrapolate=Linear","MultiX=Average","Skip=True","Sort=True")</f>
        <v>13.303596994790507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47103</v>
      </c>
      <c r="T1210" s="43">
        <f ca="1">_xll.BInterpol('Base CDI'!$H$4:$H$28,'Base CDI'!$J$4:$J$29,S1210,"Cubic","Extrapolate=Linear","MultiX=Average","Skip=True","Sort=True")</f>
        <v>13.220608043097387</v>
      </c>
      <c r="U1210" s="43">
        <f ca="1">_xll.BInterpol('Base CDI'!$H$4:$H$28,'Base CDI'!$I$4:$I$29,S1210,"Cubic","Extrapolate=Linear","MultiX=Average","Skip=True","Sort=True")</f>
        <v>13.303939846587898</v>
      </c>
    </row>
    <row r="1211" spans="16:21" x14ac:dyDescent="0.25">
      <c r="P1211" s="10">
        <v>36277</v>
      </c>
      <c r="Q1211">
        <v>4.432512</v>
      </c>
      <c r="S1211" s="42">
        <f t="shared" ca="1" si="23"/>
        <v>47104</v>
      </c>
      <c r="T1211" s="43">
        <f ca="1">_xll.BInterpol('Base CDI'!$H$4:$H$28,'Base CDI'!$J$4:$J$29,S1211,"Cubic","Extrapolate=Linear","MultiX=Average","Skip=True","Sort=True")</f>
        <v>13.220913730534676</v>
      </c>
      <c r="U1211" s="43">
        <f ca="1">_xll.BInterpol('Base CDI'!$H$4:$H$28,'Base CDI'!$I$4:$I$29,S1211,"Cubic","Extrapolate=Linear","MultiX=Average","Skip=True","Sort=True")</f>
        <v>13.304284259014553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47105</v>
      </c>
      <c r="T1212" s="43">
        <f ca="1">_xll.BInterpol('Base CDI'!$H$4:$H$28,'Base CDI'!$J$4:$J$29,S1212,"Cubic","Extrapolate=Linear","MultiX=Average","Skip=True","Sort=True")</f>
        <v>13.221220899518553</v>
      </c>
      <c r="U1212" s="43">
        <f ca="1">_xll.BInterpol('Base CDI'!$H$4:$H$28,'Base CDI'!$I$4:$I$29,S1212,"Cubic","Extrapolate=Linear","MultiX=Average","Skip=True","Sort=True")</f>
        <v>13.304630223365297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47106</v>
      </c>
      <c r="T1213" s="43">
        <f ca="1">_xll.BInterpol('Base CDI'!$H$4:$H$28,'Base CDI'!$J$4:$J$29,S1213,"Cubic","Extrapolate=Linear","MultiX=Average","Skip=True","Sort=True")</f>
        <v>13.221529540902157</v>
      </c>
      <c r="U1213" s="43">
        <f ca="1">_xll.BInterpol('Base CDI'!$H$4:$H$28,'Base CDI'!$I$4:$I$29,S1213,"Cubic","Extrapolate=Linear","MultiX=Average","Skip=True","Sort=True")</f>
        <v>13.30497773093496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47107</v>
      </c>
      <c r="T1214" s="43">
        <f ca="1">_xll.BInterpol('Base CDI'!$H$4:$H$28,'Base CDI'!$J$4:$J$29,S1214,"Cubic","Extrapolate=Linear","MultiX=Average","Skip=True","Sort=True")</f>
        <v>13.221839645538623</v>
      </c>
      <c r="U1214" s="43">
        <f ca="1">_xll.BInterpol('Base CDI'!$H$4:$H$28,'Base CDI'!$I$4:$I$29,S1214,"Cubic","Extrapolate=Linear","MultiX=Average","Skip=True","Sort=True")</f>
        <v>13.305326773018367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47108</v>
      </c>
      <c r="T1215" s="43">
        <f ca="1">_xll.BInterpol('Base CDI'!$H$4:$H$28,'Base CDI'!$J$4:$J$29,S1215,"Cubic","Extrapolate=Linear","MultiX=Average","Skip=True","Sort=True")</f>
        <v>13.222151204281085</v>
      </c>
      <c r="U1215" s="43">
        <f ca="1">_xll.BInterpol('Base CDI'!$H$4:$H$28,'Base CDI'!$I$4:$I$29,S1215,"Cubic","Extrapolate=Linear","MultiX=Average","Skip=True","Sort=True")</f>
        <v>13.305677340910346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47109</v>
      </c>
      <c r="T1216" s="43">
        <f ca="1">_xll.BInterpol('Base CDI'!$H$4:$H$28,'Base CDI'!$J$4:$J$29,S1216,"Cubic","Extrapolate=Linear","MultiX=Average","Skip=True","Sort=True")</f>
        <v>13.222464207982682</v>
      </c>
      <c r="U1216" s="43">
        <f ca="1">_xll.BInterpol('Base CDI'!$H$4:$H$28,'Base CDI'!$I$4:$I$29,S1216,"Cubic","Extrapolate=Linear","MultiX=Average","Skip=True","Sort=True")</f>
        <v>13.306029425905727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47110</v>
      </c>
      <c r="T1217" s="43">
        <f ca="1">_xll.BInterpol('Base CDI'!$H$4:$H$28,'Base CDI'!$J$4:$J$29,S1217,"Cubic","Extrapolate=Linear","MultiX=Average","Skip=True","Sort=True")</f>
        <v>13.222778647496549</v>
      </c>
      <c r="U1217" s="43">
        <f ca="1">_xll.BInterpol('Base CDI'!$H$4:$H$28,'Base CDI'!$I$4:$I$29,S1217,"Cubic","Extrapolate=Linear","MultiX=Average","Skip=True","Sort=True")</f>
        <v>13.306383019299336</v>
      </c>
    </row>
    <row r="1218" spans="16:21" x14ac:dyDescent="0.25">
      <c r="P1218" s="10">
        <v>36286</v>
      </c>
      <c r="Q1218">
        <v>4.466475</v>
      </c>
      <c r="S1218" s="42">
        <f t="shared" ca="1" si="23"/>
        <v>47111</v>
      </c>
      <c r="T1218" s="43">
        <f ca="1">_xll.BInterpol('Base CDI'!$H$4:$H$28,'Base CDI'!$J$4:$J$29,S1218,"Cubic","Extrapolate=Linear","MultiX=Average","Skip=True","Sort=True")</f>
        <v>13.223094513675822</v>
      </c>
      <c r="U1218" s="43">
        <f ca="1">_xll.BInterpol('Base CDI'!$H$4:$H$28,'Base CDI'!$I$4:$I$29,S1218,"Cubic","Extrapolate=Linear","MultiX=Average","Skip=True","Sort=True")</f>
        <v>13.306738112386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47112</v>
      </c>
      <c r="T1219" s="43">
        <f ca="1">_xll.BInterpol('Base CDI'!$H$4:$H$28,'Base CDI'!$J$4:$J$29,S1219,"Cubic","Extrapolate=Linear","MultiX=Average","Skip=True","Sort=True")</f>
        <v>13.223411797373638</v>
      </c>
      <c r="U1219" s="43">
        <f ca="1">_xll.BInterpol('Base CDI'!$H$4:$H$28,'Base CDI'!$I$4:$I$29,S1219,"Cubic","Extrapolate=Linear","MultiX=Average","Skip=True","Sort=True")</f>
        <v>13.307094696460547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47113</v>
      </c>
      <c r="T1220" s="43">
        <f ca="1">_xll.BInterpol('Base CDI'!$H$4:$H$28,'Base CDI'!$J$4:$J$29,S1220,"Cubic","Extrapolate=Linear","MultiX=Average","Skip=True","Sort=True")</f>
        <v>13.223730489443131</v>
      </c>
      <c r="U1220" s="43">
        <f ca="1">_xll.BInterpol('Base CDI'!$H$4:$H$28,'Base CDI'!$I$4:$I$29,S1220,"Cubic","Extrapolate=Linear","MultiX=Average","Skip=True","Sort=True")</f>
        <v>13.307452762817803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47114</v>
      </c>
      <c r="T1221" s="43">
        <f ca="1">_xll.BInterpol('Base CDI'!$H$4:$H$28,'Base CDI'!$J$4:$J$29,S1221,"Cubic","Extrapolate=Linear","MultiX=Average","Skip=True","Sort=True")</f>
        <v>13.224050580737437</v>
      </c>
      <c r="U1221" s="43">
        <f ca="1">_xll.BInterpol('Base CDI'!$H$4:$H$28,'Base CDI'!$I$4:$I$29,S1221,"Cubic","Extrapolate=Linear","MultiX=Average","Skip=True","Sort=True")</f>
        <v>13.307812302752598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47115</v>
      </c>
      <c r="T1222" s="43">
        <f ca="1">_xll.BInterpol('Base CDI'!$H$4:$H$28,'Base CDI'!$J$4:$J$29,S1222,"Cubic","Extrapolate=Linear","MultiX=Average","Skip=True","Sort=True")</f>
        <v>13.224372062109696</v>
      </c>
      <c r="U1222" s="43">
        <f ca="1">_xll.BInterpol('Base CDI'!$H$4:$H$28,'Base CDI'!$I$4:$I$29,S1222,"Cubic","Extrapolate=Linear","MultiX=Average","Skip=True","Sort=True")</f>
        <v>13.308173307559757</v>
      </c>
    </row>
    <row r="1223" spans="16:21" x14ac:dyDescent="0.25">
      <c r="P1223" s="10">
        <v>36293</v>
      </c>
      <c r="Q1223">
        <v>4.48956</v>
      </c>
      <c r="S1223" s="42">
        <f t="shared" ca="1" si="23"/>
        <v>47116</v>
      </c>
      <c r="T1223" s="43">
        <f ca="1">_xll.BInterpol('Base CDI'!$H$4:$H$28,'Base CDI'!$J$4:$J$29,S1223,"Cubic","Extrapolate=Linear","MultiX=Average","Skip=True","Sort=True")</f>
        <v>13.22469492441304</v>
      </c>
      <c r="U1223" s="43">
        <f ca="1">_xll.BInterpol('Base CDI'!$H$4:$H$28,'Base CDI'!$I$4:$I$29,S1223,"Cubic","Extrapolate=Linear","MultiX=Average","Skip=True","Sort=True")</f>
        <v>13.30853576853411</v>
      </c>
    </row>
    <row r="1224" spans="16:21" x14ac:dyDescent="0.25">
      <c r="P1224" s="10">
        <v>36294</v>
      </c>
      <c r="Q1224">
        <v>4.49376</v>
      </c>
      <c r="S1224" s="42">
        <f t="shared" ca="1" si="23"/>
        <v>47117</v>
      </c>
      <c r="T1224" s="43">
        <f ca="1">_xll.BInterpol('Base CDI'!$H$4:$H$28,'Base CDI'!$J$4:$J$29,S1224,"Cubic","Extrapolate=Linear","MultiX=Average","Skip=True","Sort=True")</f>
        <v>13.225019158500606</v>
      </c>
      <c r="U1224" s="43">
        <f ca="1">_xll.BInterpol('Base CDI'!$H$4:$H$28,'Base CDI'!$I$4:$I$29,S1224,"Cubic","Extrapolate=Linear","MultiX=Average","Skip=True","Sort=True")</f>
        <v>13.308899676970483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47118</v>
      </c>
      <c r="T1225" s="43">
        <f ca="1">_xll.BInterpol('Base CDI'!$H$4:$H$28,'Base CDI'!$J$4:$J$29,S1225,"Cubic","Extrapolate=Linear","MultiX=Average","Skip=True","Sort=True")</f>
        <v>13.225344755225532</v>
      </c>
      <c r="U1225" s="43">
        <f ca="1">_xll.BInterpol('Base CDI'!$H$4:$H$28,'Base CDI'!$I$4:$I$29,S1225,"Cubic","Extrapolate=Linear","MultiX=Average","Skip=True","Sort=True")</f>
        <v>13.309265024163706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47119</v>
      </c>
      <c r="T1226" s="43">
        <f ca="1">_xll.BInterpol('Base CDI'!$H$4:$H$28,'Base CDI'!$J$4:$J$29,S1226,"Cubic","Extrapolate=Linear","MultiX=Average","Skip=True","Sort=True")</f>
        <v>13.22567170544095</v>
      </c>
      <c r="U1226" s="43">
        <f ca="1">_xll.BInterpol('Base CDI'!$H$4:$H$28,'Base CDI'!$I$4:$I$29,S1226,"Cubic","Extrapolate=Linear","MultiX=Average","Skip=True","Sort=True")</f>
        <v>13.309631801408601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47120</v>
      </c>
      <c r="T1227" s="43">
        <f ca="1">_xll.BInterpol('Base CDI'!$H$4:$H$28,'Base CDI'!$J$4:$J$29,S1227,"Cubic","Extrapolate=Linear","MultiX=Average","Skip=True","Sort=True")</f>
        <v>13.226000000000001</v>
      </c>
      <c r="U1227" s="43">
        <f ca="1">_xll.BInterpol('Base CDI'!$H$4:$H$28,'Base CDI'!$I$4:$I$29,S1227,"Cubic","Extrapolate=Linear","MultiX=Average","Skip=True","Sort=True")</f>
        <v>13.31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47121</v>
      </c>
      <c r="T1228" s="43">
        <f ca="1">_xll.BInterpol('Base CDI'!$H$4:$H$28,'Base CDI'!$J$4:$J$29,S1228,"Cubic","Extrapolate=Linear","MultiX=Average","Skip=True","Sort=True")</f>
        <v>13.226329630498581</v>
      </c>
      <c r="U1228" s="43">
        <f ca="1">_xll.BInterpol('Base CDI'!$H$4:$H$28,'Base CDI'!$I$4:$I$29,S1228,"Cubic","Extrapolate=Linear","MultiX=Average","Skip=True","Sort=True")</f>
        <v>13.31036961178388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47122</v>
      </c>
      <c r="T1229" s="43">
        <f ca="1">_xll.BInterpol('Base CDI'!$H$4:$H$28,'Base CDI'!$J$4:$J$29,S1229,"Cubic","Extrapolate=Linear","MultiX=Average","Skip=True","Sort=True")</f>
        <v>13.226660591503638</v>
      </c>
      <c r="U1229" s="43">
        <f ca="1">_xll.BInterpol('Base CDI'!$H$4:$H$28,'Base CDI'!$I$4:$I$29,S1229,"Cubic","Extrapolate=Linear","MultiX=Average","Skip=True","Sort=True")</f>
        <v>13.310740630810821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47123</v>
      </c>
      <c r="T1230" s="43">
        <f ca="1">_xll.BInterpol('Base CDI'!$H$4:$H$28,'Base CDI'!$J$4:$J$29,S1230,"Cubic","Extrapolate=Linear","MultiX=Average","Skip=True","Sort=True")</f>
        <v>13.226992878324888</v>
      </c>
      <c r="U1230" s="43">
        <f ca="1">_xll.BInterpol('Base CDI'!$H$4:$H$28,'Base CDI'!$I$4:$I$29,S1230,"Cubic","Extrapolate=Linear","MultiX=Average","Skip=True","Sort=True")</f>
        <v>13.31111305168255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47124</v>
      </c>
      <c r="T1231" s="43">
        <f ca="1">_xll.BInterpol('Base CDI'!$H$4:$H$28,'Base CDI'!$J$4:$J$29,S1231,"Cubic","Extrapolate=Linear","MultiX=Average","Skip=True","Sort=True")</f>
        <v>13.227326486272037</v>
      </c>
      <c r="U1231" s="43">
        <f ca="1">_xll.BInterpol('Base CDI'!$H$4:$H$28,'Base CDI'!$I$4:$I$29,S1231,"Cubic","Extrapolate=Linear","MultiX=Average","Skip=True","Sort=True")</f>
        <v>13.311486869000801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47125</v>
      </c>
      <c r="T1232" s="43">
        <f ca="1">_xll.BInterpol('Base CDI'!$H$4:$H$28,'Base CDI'!$J$4:$J$29,S1232,"Cubic","Extrapolate=Linear","MultiX=Average","Skip=True","Sort=True")</f>
        <v>13.227661410654802</v>
      </c>
      <c r="U1232" s="43">
        <f ca="1">_xll.BInterpol('Base CDI'!$H$4:$H$28,'Base CDI'!$I$4:$I$29,S1232,"Cubic","Extrapolate=Linear","MultiX=Average","Skip=True","Sort=True")</f>
        <v>13.3118620773673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47126</v>
      </c>
      <c r="T1233" s="43">
        <f ca="1">_xll.BInterpol('Base CDI'!$H$4:$H$28,'Base CDI'!$J$4:$J$29,S1233,"Cubic","Extrapolate=Linear","MultiX=Average","Skip=True","Sort=True")</f>
        <v>13.227997646782892</v>
      </c>
      <c r="U1233" s="43">
        <f ca="1">_xll.BInterpol('Base CDI'!$H$4:$H$28,'Base CDI'!$I$4:$I$29,S1233,"Cubic","Extrapolate=Linear","MultiX=Average","Skip=True","Sort=True")</f>
        <v>13.312238671383779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47127</v>
      </c>
      <c r="T1234" s="43">
        <f ca="1">_xll.BInterpol('Base CDI'!$H$4:$H$28,'Base CDI'!$J$4:$J$29,S1234,"Cubic","Extrapolate=Linear","MultiX=Average","Skip=True","Sort=True")</f>
        <v>13.228335189966019</v>
      </c>
      <c r="U1234" s="43">
        <f ca="1">_xll.BInterpol('Base CDI'!$H$4:$H$28,'Base CDI'!$I$4:$I$29,S1234,"Cubic","Extrapolate=Linear","MultiX=Average","Skip=True","Sort=True")</f>
        <v>13.312616645651968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47128</v>
      </c>
      <c r="T1235" s="43">
        <f ca="1">_xll.BInterpol('Base CDI'!$H$4:$H$28,'Base CDI'!$J$4:$J$29,S1235,"Cubic","Extrapolate=Linear","MultiX=Average","Skip=True","Sort=True")</f>
        <v>13.228674035513896</v>
      </c>
      <c r="U1235" s="43">
        <f ca="1">_xll.BInterpol('Base CDI'!$H$4:$H$28,'Base CDI'!$I$4:$I$29,S1235,"Cubic","Extrapolate=Linear","MultiX=Average","Skip=True","Sort=True")</f>
        <v>13.312995994773596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47129</v>
      </c>
      <c r="T1236" s="43">
        <f ca="1">_xll.BInterpol('Base CDI'!$H$4:$H$28,'Base CDI'!$J$4:$J$29,S1236,"Cubic","Extrapolate=Linear","MultiX=Average","Skip=True","Sort=True")</f>
        <v>13.229014178736234</v>
      </c>
      <c r="U1236" s="43">
        <f ca="1">_xll.BInterpol('Base CDI'!$H$4:$H$28,'Base CDI'!$I$4:$I$29,S1236,"Cubic","Extrapolate=Linear","MultiX=Average","Skip=True","Sort=True")</f>
        <v>13.313376713350392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47130</v>
      </c>
      <c r="T1237" s="43">
        <f ca="1">_xll.BInterpol('Base CDI'!$H$4:$H$28,'Base CDI'!$J$4:$J$29,S1237,"Cubic","Extrapolate=Linear","MultiX=Average","Skip=True","Sort=True")</f>
        <v>13.229355614942744</v>
      </c>
      <c r="U1237" s="43">
        <f ca="1">_xll.BInterpol('Base CDI'!$H$4:$H$28,'Base CDI'!$I$4:$I$29,S1237,"Cubic","Extrapolate=Linear","MultiX=Average","Skip=True","Sort=True")</f>
        <v>13.313758795984088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47131</v>
      </c>
      <c r="T1238" s="43">
        <f ca="1">_xll.BInterpol('Base CDI'!$H$4:$H$28,'Base CDI'!$J$4:$J$29,S1238,"Cubic","Extrapolate=Linear","MultiX=Average","Skip=True","Sort=True")</f>
        <v>13.229698339443139</v>
      </c>
      <c r="U1238" s="43">
        <f ca="1">_xll.BInterpol('Base CDI'!$H$4:$H$28,'Base CDI'!$I$4:$I$29,S1238,"Cubic","Extrapolate=Linear","MultiX=Average","Skip=True","Sort=True")</f>
        <v>13.31414223727641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47132</v>
      </c>
      <c r="T1239" s="43">
        <f ca="1">_xll.BInterpol('Base CDI'!$H$4:$H$28,'Base CDI'!$J$4:$J$29,S1239,"Cubic","Extrapolate=Linear","MultiX=Average","Skip=True","Sort=True")</f>
        <v>13.230042347547132</v>
      </c>
      <c r="U1239" s="43">
        <f ca="1">_xll.BInterpol('Base CDI'!$H$4:$H$28,'Base CDI'!$I$4:$I$29,S1239,"Cubic","Extrapolate=Linear","MultiX=Average","Skip=True","Sort=True")</f>
        <v>13.314527031829092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47133</v>
      </c>
      <c r="T1240" s="43">
        <f ca="1">_xll.BInterpol('Base CDI'!$H$4:$H$28,'Base CDI'!$J$4:$J$29,S1240,"Cubic","Extrapolate=Linear","MultiX=Average","Skip=True","Sort=True")</f>
        <v>13.23038763456443</v>
      </c>
      <c r="U1240" s="43">
        <f ca="1">_xll.BInterpol('Base CDI'!$H$4:$H$28,'Base CDI'!$I$4:$I$29,S1240,"Cubic","Extrapolate=Linear","MultiX=Average","Skip=True","Sort=True")</f>
        <v>13.314913174243863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47134</v>
      </c>
      <c r="T1241" s="43">
        <f ca="1">_xll.BInterpol('Base CDI'!$H$4:$H$28,'Base CDI'!$J$4:$J$29,S1241,"Cubic","Extrapolate=Linear","MultiX=Average","Skip=True","Sort=True")</f>
        <v>13.23073419580475</v>
      </c>
      <c r="U1241" s="43">
        <f ca="1">_xll.BInterpol('Base CDI'!$H$4:$H$28,'Base CDI'!$I$4:$I$29,S1241,"Cubic","Extrapolate=Linear","MultiX=Average","Skip=True","Sort=True")</f>
        <v>13.315300659122451</v>
      </c>
    </row>
    <row r="1242" spans="16:21" x14ac:dyDescent="0.25">
      <c r="P1242" s="10">
        <v>36321</v>
      </c>
      <c r="Q1242">
        <v>4.561083</v>
      </c>
      <c r="S1242" s="42">
        <f t="shared" ca="1" si="24"/>
        <v>47135</v>
      </c>
      <c r="T1242" s="43">
        <f ca="1">_xll.BInterpol('Base CDI'!$H$4:$H$28,'Base CDI'!$J$4:$J$29,S1242,"Cubic","Extrapolate=Linear","MultiX=Average","Skip=True","Sort=True")</f>
        <v>13.231082026577802</v>
      </c>
      <c r="U1242" s="43">
        <f ca="1">_xll.BInterpol('Base CDI'!$H$4:$H$28,'Base CDI'!$I$4:$I$29,S1242,"Cubic","Extrapolate=Linear","MultiX=Average","Skip=True","Sort=True")</f>
        <v>13.315689481066588</v>
      </c>
    </row>
    <row r="1243" spans="16:21" x14ac:dyDescent="0.25">
      <c r="P1243" s="10">
        <v>36322</v>
      </c>
      <c r="Q1243">
        <v>4.564629</v>
      </c>
      <c r="S1243" s="42">
        <f t="shared" ca="1" si="24"/>
        <v>47136</v>
      </c>
      <c r="T1243" s="43">
        <f ca="1">_xll.BInterpol('Base CDI'!$H$4:$H$28,'Base CDI'!$J$4:$J$29,S1243,"Cubic","Extrapolate=Linear","MultiX=Average","Skip=True","Sort=True")</f>
        <v>13.231431122193296</v>
      </c>
      <c r="U1243" s="43">
        <f ca="1">_xll.BInterpol('Base CDI'!$H$4:$H$28,'Base CDI'!$I$4:$I$29,S1243,"Cubic","Extrapolate=Linear","MultiX=Average","Skip=True","Sort=True")</f>
        <v>13.316079634678003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47137</v>
      </c>
      <c r="T1244" s="43">
        <f ca="1">_xll.BInterpol('Base CDI'!$H$4:$H$28,'Base CDI'!$J$4:$J$29,S1244,"Cubic","Extrapolate=Linear","MultiX=Average","Skip=True","Sort=True")</f>
        <v>13.231781477960947</v>
      </c>
      <c r="U1244" s="43">
        <f ca="1">_xll.BInterpol('Base CDI'!$H$4:$H$28,'Base CDI'!$I$4:$I$29,S1244,"Cubic","Extrapolate=Linear","MultiX=Average","Skip=True","Sort=True")</f>
        <v>13.316471114558425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47138</v>
      </c>
      <c r="T1245" s="43">
        <f ca="1">_xll.BInterpol('Base CDI'!$H$4:$H$28,'Base CDI'!$J$4:$J$29,S1245,"Cubic","Extrapolate=Linear","MultiX=Average","Skip=True","Sort=True")</f>
        <v>13.232133089190464</v>
      </c>
      <c r="U1245" s="43">
        <f ca="1">_xll.BInterpol('Base CDI'!$H$4:$H$28,'Base CDI'!$I$4:$I$29,S1245,"Cubic","Extrapolate=Linear","MultiX=Average","Skip=True","Sort=True")</f>
        <v>13.316863915309584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47139</v>
      </c>
      <c r="T1246" s="43">
        <f ca="1">_xll.BInterpol('Base CDI'!$H$4:$H$28,'Base CDI'!$J$4:$J$29,S1246,"Cubic","Extrapolate=Linear","MultiX=Average","Skip=True","Sort=True")</f>
        <v>13.232485951191562</v>
      </c>
      <c r="U1246" s="43">
        <f ca="1">_xll.BInterpol('Base CDI'!$H$4:$H$28,'Base CDI'!$I$4:$I$29,S1246,"Cubic","Extrapolate=Linear","MultiX=Average","Skip=True","Sort=True")</f>
        <v>13.317258031533211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47140</v>
      </c>
      <c r="T1247" s="43">
        <f ca="1">_xll.BInterpol('Base CDI'!$H$4:$H$28,'Base CDI'!$J$4:$J$29,S1247,"Cubic","Extrapolate=Linear","MultiX=Average","Skip=True","Sort=True")</f>
        <v>13.232840059273949</v>
      </c>
      <c r="U1247" s="43">
        <f ca="1">_xll.BInterpol('Base CDI'!$H$4:$H$28,'Base CDI'!$I$4:$I$29,S1247,"Cubic","Extrapolate=Linear","MultiX=Average","Skip=True","Sort=True")</f>
        <v>13.317653457831033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47141</v>
      </c>
      <c r="T1248" s="43">
        <f ca="1">_xll.BInterpol('Base CDI'!$H$4:$H$28,'Base CDI'!$J$4:$J$29,S1248,"Cubic","Extrapolate=Linear","MultiX=Average","Skip=True","Sort=True")</f>
        <v>13.233195408747338</v>
      </c>
      <c r="U1248" s="43">
        <f ca="1">_xll.BInterpol('Base CDI'!$H$4:$H$28,'Base CDI'!$I$4:$I$29,S1248,"Cubic","Extrapolate=Linear","MultiX=Average","Skip=True","Sort=True")</f>
        <v>13.318050188804785</v>
      </c>
    </row>
    <row r="1249" spans="16:21" x14ac:dyDescent="0.25">
      <c r="P1249" s="10">
        <v>36332</v>
      </c>
      <c r="Q1249">
        <v>4.585934</v>
      </c>
      <c r="S1249" s="42">
        <f t="shared" ca="1" si="24"/>
        <v>47142</v>
      </c>
      <c r="T1249" s="43">
        <f ca="1">_xll.BInterpol('Base CDI'!$H$4:$H$28,'Base CDI'!$J$4:$J$29,S1249,"Cubic","Extrapolate=Linear","MultiX=Average","Skip=True","Sort=True")</f>
        <v>13.233551994921442</v>
      </c>
      <c r="U1249" s="43">
        <f ca="1">_xll.BInterpol('Base CDI'!$H$4:$H$28,'Base CDI'!$I$4:$I$29,S1249,"Cubic","Extrapolate=Linear","MultiX=Average","Skip=True","Sort=True")</f>
        <v>13.318448219056192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47143</v>
      </c>
      <c r="T1250" s="43">
        <f ca="1">_xll.BInterpol('Base CDI'!$H$4:$H$28,'Base CDI'!$J$4:$J$29,S1250,"Cubic","Extrapolate=Linear","MultiX=Average","Skip=True","Sort=True")</f>
        <v>13.233909813105972</v>
      </c>
      <c r="U1250" s="43">
        <f ca="1">_xll.BInterpol('Base CDI'!$H$4:$H$28,'Base CDI'!$I$4:$I$29,S1250,"Cubic","Extrapolate=Linear","MultiX=Average","Skip=True","Sort=True")</f>
        <v>13.318847543186985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47144</v>
      </c>
      <c r="T1251" s="43">
        <f ca="1">_xll.BInterpol('Base CDI'!$H$4:$H$28,'Base CDI'!$J$4:$J$29,S1251,"Cubic","Extrapolate=Linear","MultiX=Average","Skip=True","Sort=True")</f>
        <v>13.234268858610641</v>
      </c>
      <c r="U1251" s="43">
        <f ca="1">_xll.BInterpol('Base CDI'!$H$4:$H$28,'Base CDI'!$I$4:$I$29,S1251,"Cubic","Extrapolate=Linear","MultiX=Average","Skip=True","Sort=True")</f>
        <v>13.319248155798896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47145</v>
      </c>
      <c r="T1252" s="43">
        <f ca="1">_xll.BInterpol('Base CDI'!$H$4:$H$28,'Base CDI'!$J$4:$J$29,S1252,"Cubic","Extrapolate=Linear","MultiX=Average","Skip=True","Sort=True")</f>
        <v>13.234629126745157</v>
      </c>
      <c r="U1252" s="43">
        <f ca="1">_xll.BInterpol('Base CDI'!$H$4:$H$28,'Base CDI'!$I$4:$I$29,S1252,"Cubic","Extrapolate=Linear","MultiX=Average","Skip=True","Sort=True")</f>
        <v>13.319650051493651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47146</v>
      </c>
      <c r="T1253" s="43">
        <f ca="1">_xll.BInterpol('Base CDI'!$H$4:$H$28,'Base CDI'!$J$4:$J$29,S1253,"Cubic","Extrapolate=Linear","MultiX=Average","Skip=True","Sort=True")</f>
        <v>13.234990612819237</v>
      </c>
      <c r="U1253" s="43">
        <f ca="1">_xll.BInterpol('Base CDI'!$H$4:$H$28,'Base CDI'!$I$4:$I$29,S1253,"Cubic","Extrapolate=Linear","MultiX=Average","Skip=True","Sort=True")</f>
        <v>13.320053224872984</v>
      </c>
    </row>
    <row r="1254" spans="16:21" x14ac:dyDescent="0.25">
      <c r="P1254" s="10">
        <v>36339</v>
      </c>
      <c r="Q1254">
        <v>4.603173</v>
      </c>
      <c r="S1254" s="42">
        <f t="shared" ca="1" si="24"/>
        <v>47147</v>
      </c>
      <c r="T1254" s="43">
        <f ca="1">_xll.BInterpol('Base CDI'!$H$4:$H$28,'Base CDI'!$J$4:$J$29,S1254,"Cubic","Extrapolate=Linear","MultiX=Average","Skip=True","Sort=True")</f>
        <v>13.235353312142589</v>
      </c>
      <c r="U1254" s="43">
        <f ca="1">_xll.BInterpol('Base CDI'!$H$4:$H$28,'Base CDI'!$I$4:$I$29,S1254,"Cubic","Extrapolate=Linear","MultiX=Average","Skip=True","Sort=True")</f>
        <v>13.320457670538621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47148</v>
      </c>
      <c r="T1255" s="43">
        <f ca="1">_xll.BInterpol('Base CDI'!$H$4:$H$28,'Base CDI'!$J$4:$J$29,S1255,"Cubic","Extrapolate=Linear","MultiX=Average","Skip=True","Sort=True")</f>
        <v>13.235717220024926</v>
      </c>
      <c r="U1255" s="43">
        <f ca="1">_xll.BInterpol('Base CDI'!$H$4:$H$28,'Base CDI'!$I$4:$I$29,S1255,"Cubic","Extrapolate=Linear","MultiX=Average","Skip=True","Sort=True")</f>
        <v>13.320863383092295</v>
      </c>
    </row>
    <row r="1256" spans="16:21" x14ac:dyDescent="0.25">
      <c r="P1256" s="10">
        <v>36341</v>
      </c>
      <c r="Q1256">
        <v>4.610017</v>
      </c>
      <c r="S1256" s="42">
        <f t="shared" ca="1" si="24"/>
        <v>47149</v>
      </c>
      <c r="T1256" s="43">
        <f ca="1">_xll.BInterpol('Base CDI'!$H$4:$H$28,'Base CDI'!$J$4:$J$29,S1256,"Cubic","Extrapolate=Linear","MultiX=Average","Skip=True","Sort=True")</f>
        <v>13.236082331775959</v>
      </c>
      <c r="U1256" s="43">
        <f ca="1">_xll.BInterpol('Base CDI'!$H$4:$H$28,'Base CDI'!$I$4:$I$29,S1256,"Cubic","Extrapolate=Linear","MultiX=Average","Skip=True","Sort=True")</f>
        <v>13.321270357135734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47150</v>
      </c>
      <c r="T1257" s="43">
        <f ca="1">_xll.BInterpol('Base CDI'!$H$4:$H$28,'Base CDI'!$J$4:$J$29,S1257,"Cubic","Extrapolate=Linear","MultiX=Average","Skip=True","Sort=True")</f>
        <v>13.236448642705403</v>
      </c>
      <c r="U1257" s="43">
        <f ca="1">_xll.BInterpol('Base CDI'!$H$4:$H$28,'Base CDI'!$I$4:$I$29,S1257,"Cubic","Extrapolate=Linear","MultiX=Average","Skip=True","Sort=True")</f>
        <v>13.321678587270668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47151</v>
      </c>
      <c r="T1258" s="43">
        <f ca="1">_xll.BInterpol('Base CDI'!$H$4:$H$28,'Base CDI'!$J$4:$J$29,S1258,"Cubic","Extrapolate=Linear","MultiX=Average","Skip=True","Sort=True")</f>
        <v>13.236816148122966</v>
      </c>
      <c r="U1258" s="43">
        <f ca="1">_xll.BInterpol('Base CDI'!$H$4:$H$28,'Base CDI'!$I$4:$I$29,S1258,"Cubic","Extrapolate=Linear","MultiX=Average","Skip=True","Sort=True")</f>
        <v>13.322088068098829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47152</v>
      </c>
      <c r="T1259" s="43">
        <f ca="1">_xll.BInterpol('Base CDI'!$H$4:$H$28,'Base CDI'!$J$4:$J$29,S1259,"Cubic","Extrapolate=Linear","MultiX=Average","Skip=True","Sort=True")</f>
        <v>13.23718484333836</v>
      </c>
      <c r="U1259" s="43">
        <f ca="1">_xll.BInterpol('Base CDI'!$H$4:$H$28,'Base CDI'!$I$4:$I$29,S1259,"Cubic","Extrapolate=Linear","MultiX=Average","Skip=True","Sort=True")</f>
        <v>13.322498794221943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47153</v>
      </c>
      <c r="T1260" s="43">
        <f ca="1">_xll.BInterpol('Base CDI'!$H$4:$H$28,'Base CDI'!$J$4:$J$29,S1260,"Cubic","Extrapolate=Linear","MultiX=Average","Skip=True","Sort=True")</f>
        <v>13.237554723661299</v>
      </c>
      <c r="U1260" s="43">
        <f ca="1">_xll.BInterpol('Base CDI'!$H$4:$H$28,'Base CDI'!$I$4:$I$29,S1260,"Cubic","Extrapolate=Linear","MultiX=Average","Skip=True","Sort=True")</f>
        <v>13.322910760241742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47154</v>
      </c>
      <c r="T1261" s="43">
        <f ca="1">_xll.BInterpol('Base CDI'!$H$4:$H$28,'Base CDI'!$J$4:$J$29,S1261,"Cubic","Extrapolate=Linear","MultiX=Average","Skip=True","Sort=True")</f>
        <v>13.237925784401495</v>
      </c>
      <c r="U1261" s="43">
        <f ca="1">_xll.BInterpol('Base CDI'!$H$4:$H$28,'Base CDI'!$I$4:$I$29,S1261,"Cubic","Extrapolate=Linear","MultiX=Average","Skip=True","Sort=True")</f>
        <v>13.323323960759957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47155</v>
      </c>
      <c r="T1262" s="43">
        <f ca="1">_xll.BInterpol('Base CDI'!$H$4:$H$28,'Base CDI'!$J$4:$J$29,S1262,"Cubic","Extrapolate=Linear","MultiX=Average","Skip=True","Sort=True")</f>
        <v>13.238298020868656</v>
      </c>
      <c r="U1262" s="43">
        <f ca="1">_xll.BInterpol('Base CDI'!$H$4:$H$28,'Base CDI'!$I$4:$I$29,S1262,"Cubic","Extrapolate=Linear","MultiX=Average","Skip=True","Sort=True")</f>
        <v>13.323738390378315</v>
      </c>
    </row>
    <row r="1263" spans="16:21" x14ac:dyDescent="0.25">
      <c r="P1263" s="10">
        <v>36350</v>
      </c>
      <c r="Q1263">
        <v>4.633813</v>
      </c>
      <c r="S1263" s="42">
        <f t="shared" ca="1" si="24"/>
        <v>47156</v>
      </c>
      <c r="T1263" s="43">
        <f ca="1">_xll.BInterpol('Base CDI'!$H$4:$H$28,'Base CDI'!$J$4:$J$29,S1263,"Cubic","Extrapolate=Linear","MultiX=Average","Skip=True","Sort=True")</f>
        <v>13.238671428372498</v>
      </c>
      <c r="U1263" s="43">
        <f ca="1">_xll.BInterpol('Base CDI'!$H$4:$H$28,'Base CDI'!$I$4:$I$29,S1263,"Cubic","Extrapolate=Linear","MultiX=Average","Skip=True","Sort=True")</f>
        <v>13.324154043698547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47157</v>
      </c>
      <c r="T1264" s="43">
        <f ca="1">_xll.BInterpol('Base CDI'!$H$4:$H$28,'Base CDI'!$J$4:$J$29,S1264,"Cubic","Extrapolate=Linear","MultiX=Average","Skip=True","Sort=True")</f>
        <v>13.239046002222732</v>
      </c>
      <c r="U1264" s="43">
        <f ca="1">_xll.BInterpol('Base CDI'!$H$4:$H$28,'Base CDI'!$I$4:$I$29,S1264,"Cubic","Extrapolate=Linear","MultiX=Average","Skip=True","Sort=True")</f>
        <v>13.324570915322385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47158</v>
      </c>
      <c r="T1265" s="43">
        <f ca="1">_xll.BInterpol('Base CDI'!$H$4:$H$28,'Base CDI'!$J$4:$J$29,S1265,"Cubic","Extrapolate=Linear","MultiX=Average","Skip=True","Sort=True")</f>
        <v>13.239421737729067</v>
      </c>
      <c r="U1265" s="43">
        <f ca="1">_xll.BInterpol('Base CDI'!$H$4:$H$28,'Base CDI'!$I$4:$I$29,S1265,"Cubic","Extrapolate=Linear","MultiX=Average","Skip=True","Sort=True")</f>
        <v>13.324988999851556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47159</v>
      </c>
      <c r="T1266" s="43">
        <f ca="1">_xll.BInterpol('Base CDI'!$H$4:$H$28,'Base CDI'!$J$4:$J$29,S1266,"Cubic","Extrapolate=Linear","MultiX=Average","Skip=True","Sort=True")</f>
        <v>13.239798630201218</v>
      </c>
      <c r="U1266" s="43">
        <f ca="1">_xll.BInterpol('Base CDI'!$H$4:$H$28,'Base CDI'!$I$4:$I$29,S1266,"Cubic","Extrapolate=Linear","MultiX=Average","Skip=True","Sort=True")</f>
        <v>13.32540829188779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47160</v>
      </c>
      <c r="T1267" s="43">
        <f ca="1">_xll.BInterpol('Base CDI'!$H$4:$H$28,'Base CDI'!$J$4:$J$29,S1267,"Cubic","Extrapolate=Linear","MultiX=Average","Skip=True","Sort=True")</f>
        <v>13.240176674948895</v>
      </c>
      <c r="U1267" s="43">
        <f ca="1">_xll.BInterpol('Base CDI'!$H$4:$H$28,'Base CDI'!$I$4:$I$29,S1267,"Cubic","Extrapolate=Linear","MultiX=Average","Skip=True","Sort=True")</f>
        <v>13.325828786032817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47161</v>
      </c>
      <c r="T1268" s="43">
        <f ca="1">_xll.BInterpol('Base CDI'!$H$4:$H$28,'Base CDI'!$J$4:$J$29,S1268,"Cubic","Extrapolate=Linear","MultiX=Average","Skip=True","Sort=True")</f>
        <v>13.240555867281811</v>
      </c>
      <c r="U1268" s="43">
        <f ca="1">_xll.BInterpol('Base CDI'!$H$4:$H$28,'Base CDI'!$I$4:$I$29,S1268,"Cubic","Extrapolate=Linear","MultiX=Average","Skip=True","Sort=True")</f>
        <v>13.326250476888369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47162</v>
      </c>
      <c r="T1269" s="43">
        <f ca="1">_xll.BInterpol('Base CDI'!$H$4:$H$28,'Base CDI'!$J$4:$J$29,S1269,"Cubic","Extrapolate=Linear","MultiX=Average","Skip=True","Sort=True")</f>
        <v>13.240936202509676</v>
      </c>
      <c r="U1269" s="43">
        <f ca="1">_xll.BInterpol('Base CDI'!$H$4:$H$28,'Base CDI'!$I$4:$I$29,S1269,"Cubic","Extrapolate=Linear","MultiX=Average","Skip=True","Sort=True")</f>
        <v>13.326673359056175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47163</v>
      </c>
      <c r="T1270" s="43">
        <f ca="1">_xll.BInterpol('Base CDI'!$H$4:$H$28,'Base CDI'!$J$4:$J$29,S1270,"Cubic","Extrapolate=Linear","MultiX=Average","Skip=True","Sort=True")</f>
        <v>13.241317675942204</v>
      </c>
      <c r="U1270" s="43">
        <f ca="1">_xll.BInterpol('Base CDI'!$H$4:$H$28,'Base CDI'!$I$4:$I$29,S1270,"Cubic","Extrapolate=Linear","MultiX=Average","Skip=True","Sort=True")</f>
        <v>13.327097427137961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47164</v>
      </c>
      <c r="T1271" s="43">
        <f ca="1">_xll.BInterpol('Base CDI'!$H$4:$H$28,'Base CDI'!$J$4:$J$29,S1271,"Cubic","Extrapolate=Linear","MultiX=Average","Skip=True","Sort=True")</f>
        <v>13.241700282889104</v>
      </c>
      <c r="U1271" s="43">
        <f ca="1">_xll.BInterpol('Base CDI'!$H$4:$H$28,'Base CDI'!$I$4:$I$29,S1271,"Cubic","Extrapolate=Linear","MultiX=Average","Skip=True","Sort=True")</f>
        <v>13.327522675735462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47165</v>
      </c>
      <c r="T1272" s="43">
        <f ca="1">_xll.BInterpol('Base CDI'!$H$4:$H$28,'Base CDI'!$J$4:$J$29,S1272,"Cubic","Extrapolate=Linear","MultiX=Average","Skip=True","Sort=True")</f>
        <v>13.242084018660091</v>
      </c>
      <c r="U1272" s="43">
        <f ca="1">_xll.BInterpol('Base CDI'!$H$4:$H$28,'Base CDI'!$I$4:$I$29,S1272,"Cubic","Extrapolate=Linear","MultiX=Average","Skip=True","Sort=True")</f>
        <v>13.327949099450406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47166</v>
      </c>
      <c r="T1273" s="43">
        <f ca="1">_xll.BInterpol('Base CDI'!$H$4:$H$28,'Base CDI'!$J$4:$J$29,S1273,"Cubic","Extrapolate=Linear","MultiX=Average","Skip=True","Sort=True")</f>
        <v>13.242468878564875</v>
      </c>
      <c r="U1273" s="43">
        <f ca="1">_xll.BInterpol('Base CDI'!$H$4:$H$28,'Base CDI'!$I$4:$I$29,S1273,"Cubic","Extrapolate=Linear","MultiX=Average","Skip=True","Sort=True")</f>
        <v>13.328376692884522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47167</v>
      </c>
      <c r="T1274" s="43">
        <f ca="1">_xll.BInterpol('Base CDI'!$H$4:$H$28,'Base CDI'!$J$4:$J$29,S1274,"Cubic","Extrapolate=Linear","MultiX=Average","Skip=True","Sort=True")</f>
        <v>13.242854857913168</v>
      </c>
      <c r="U1274" s="43">
        <f ca="1">_xll.BInterpol('Base CDI'!$H$4:$H$28,'Base CDI'!$I$4:$I$29,S1274,"Cubic","Extrapolate=Linear","MultiX=Average","Skip=True","Sort=True")</f>
        <v>13.328805450639539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47168</v>
      </c>
      <c r="T1275" s="43">
        <f ca="1">_xll.BInterpol('Base CDI'!$H$4:$H$28,'Base CDI'!$J$4:$J$29,S1275,"Cubic","Extrapolate=Linear","MultiX=Average","Skip=True","Sort=True")</f>
        <v>13.24324195201468</v>
      </c>
      <c r="U1275" s="43">
        <f ca="1">_xll.BInterpol('Base CDI'!$H$4:$H$28,'Base CDI'!$I$4:$I$29,S1275,"Cubic","Extrapolate=Linear","MultiX=Average","Skip=True","Sort=True")</f>
        <v>13.329235367317191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47169</v>
      </c>
      <c r="T1276" s="43">
        <f ca="1">_xll.BInterpol('Base CDI'!$H$4:$H$28,'Base CDI'!$J$4:$J$29,S1276,"Cubic","Extrapolate=Linear","MultiX=Average","Skip=True","Sort=True")</f>
        <v>13.243630156179126</v>
      </c>
      <c r="U1276" s="43">
        <f ca="1">_xll.BInterpol('Base CDI'!$H$4:$H$28,'Base CDI'!$I$4:$I$29,S1276,"Cubic","Extrapolate=Linear","MultiX=Average","Skip=True","Sort=True")</f>
        <v>13.329666437519203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47170</v>
      </c>
      <c r="T1277" s="43">
        <f ca="1">_xll.BInterpol('Base CDI'!$H$4:$H$28,'Base CDI'!$J$4:$J$29,S1277,"Cubic","Extrapolate=Linear","MultiX=Average","Skip=True","Sort=True")</f>
        <v>13.244019465716216</v>
      </c>
      <c r="U1277" s="43">
        <f ca="1">_xll.BInterpol('Base CDI'!$H$4:$H$28,'Base CDI'!$I$4:$I$29,S1277,"Cubic","Extrapolate=Linear","MultiX=Average","Skip=True","Sort=True")</f>
        <v>13.330098655847307</v>
      </c>
    </row>
    <row r="1278" spans="16:21" x14ac:dyDescent="0.25">
      <c r="P1278" s="10">
        <v>36371</v>
      </c>
      <c r="Q1278">
        <v>4.685009</v>
      </c>
      <c r="S1278" s="42">
        <f t="shared" ca="1" si="24"/>
        <v>47171</v>
      </c>
      <c r="T1278" s="43">
        <f ca="1">_xll.BInterpol('Base CDI'!$H$4:$H$28,'Base CDI'!$J$4:$J$29,S1278,"Cubic","Extrapolate=Linear","MultiX=Average","Skip=True","Sort=True")</f>
        <v>13.244409875935663</v>
      </c>
      <c r="U1278" s="43">
        <f ca="1">_xll.BInterpol('Base CDI'!$H$4:$H$28,'Base CDI'!$I$4:$I$29,S1278,"Cubic","Extrapolate=Linear","MultiX=Average","Skip=True","Sort=True")</f>
        <v>13.330532016903232</v>
      </c>
    </row>
    <row r="1279" spans="16:21" x14ac:dyDescent="0.25">
      <c r="P1279" s="10">
        <v>36374</v>
      </c>
      <c r="Q1279">
        <v>4.688288</v>
      </c>
      <c r="S1279" s="42">
        <f t="shared" ca="1" si="24"/>
        <v>47172</v>
      </c>
      <c r="T1279" s="43">
        <f ca="1">_xll.BInterpol('Base CDI'!$H$4:$H$28,'Base CDI'!$J$4:$J$29,S1279,"Cubic","Extrapolate=Linear","MultiX=Average","Skip=True","Sort=True")</f>
        <v>13.244801382147177</v>
      </c>
      <c r="U1279" s="43">
        <f ca="1">_xll.BInterpol('Base CDI'!$H$4:$H$28,'Base CDI'!$I$4:$I$29,S1279,"Cubic","Extrapolate=Linear","MultiX=Average","Skip=True","Sort=True")</f>
        <v>13.33096651528871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47173</v>
      </c>
      <c r="T1280" s="43">
        <f ca="1">_xll.BInterpol('Base CDI'!$H$4:$H$28,'Base CDI'!$J$4:$J$29,S1280,"Cubic","Extrapolate=Linear","MultiX=Average","Skip=True","Sort=True")</f>
        <v>13.245193979660472</v>
      </c>
      <c r="U1280" s="43">
        <f ca="1">_xll.BInterpol('Base CDI'!$H$4:$H$28,'Base CDI'!$I$4:$I$29,S1280,"Cubic","Extrapolate=Linear","MultiX=Average","Skip=True","Sort=True")</f>
        <v>13.331402145605468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47174</v>
      </c>
      <c r="T1281" s="43">
        <f ca="1">_xll.BInterpol('Base CDI'!$H$4:$H$28,'Base CDI'!$J$4:$J$29,S1281,"Cubic","Extrapolate=Linear","MultiX=Average","Skip=True","Sort=True")</f>
        <v>13.245587663785257</v>
      </c>
      <c r="U1281" s="43">
        <f ca="1">_xll.BInterpol('Base CDI'!$H$4:$H$28,'Base CDI'!$I$4:$I$29,S1281,"Cubic","Extrapolate=Linear","MultiX=Average","Skip=True","Sort=True")</f>
        <v>13.331838902455239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47175</v>
      </c>
      <c r="T1282" s="43">
        <f ca="1">_xll.BInterpol('Base CDI'!$H$4:$H$28,'Base CDI'!$J$4:$J$29,S1282,"Cubic","Extrapolate=Linear","MultiX=Average","Skip=True","Sort=True")</f>
        <v>13.245982429831246</v>
      </c>
      <c r="U1282" s="43">
        <f ca="1">_xll.BInterpol('Base CDI'!$H$4:$H$28,'Base CDI'!$I$4:$I$29,S1282,"Cubic","Extrapolate=Linear","MultiX=Average","Skip=True","Sort=True")</f>
        <v>13.33227678043975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47176</v>
      </c>
      <c r="T1283" s="43">
        <f ca="1">_xll.BInterpol('Base CDI'!$H$4:$H$28,'Base CDI'!$J$4:$J$29,S1283,"Cubic","Extrapolate=Linear","MultiX=Average","Skip=True","Sort=True")</f>
        <v>13.246378273108151</v>
      </c>
      <c r="U1283" s="43">
        <f ca="1">_xll.BInterpol('Base CDI'!$H$4:$H$28,'Base CDI'!$I$4:$I$29,S1283,"Cubic","Extrapolate=Linear","MultiX=Average","Skip=True","Sort=True")</f>
        <v>13.332715774160731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47177</v>
      </c>
      <c r="T1284" s="43">
        <f ca="1">_xll.BInterpol('Base CDI'!$H$4:$H$28,'Base CDI'!$J$4:$J$29,S1284,"Cubic","Extrapolate=Linear","MultiX=Average","Skip=True","Sort=True")</f>
        <v>13.246775188925682</v>
      </c>
      <c r="U1284" s="43">
        <f ca="1">_xll.BInterpol('Base CDI'!$H$4:$H$28,'Base CDI'!$I$4:$I$29,S1284,"Cubic","Extrapolate=Linear","MultiX=Average","Skip=True","Sort=True")</f>
        <v>13.333155878219914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47178</v>
      </c>
      <c r="T1285" s="43">
        <f ca="1">_xll.BInterpol('Base CDI'!$H$4:$H$28,'Base CDI'!$J$4:$J$29,S1285,"Cubic","Extrapolate=Linear","MultiX=Average","Skip=True","Sort=True")</f>
        <v>13.247173172593552</v>
      </c>
      <c r="U1285" s="43">
        <f ca="1">_xll.BInterpol('Base CDI'!$H$4:$H$28,'Base CDI'!$I$4:$I$29,S1285,"Cubic","Extrapolate=Linear","MultiX=Average","Skip=True","Sort=True")</f>
        <v>13.333597087219026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47179</v>
      </c>
      <c r="T1286" s="43">
        <f ca="1">_xll.BInterpol('Base CDI'!$H$4:$H$28,'Base CDI'!$J$4:$J$29,S1286,"Cubic","Extrapolate=Linear","MultiX=Average","Skip=True","Sort=True")</f>
        <v>13.247572219421471</v>
      </c>
      <c r="U1286" s="43">
        <f ca="1">_xll.BInterpol('Base CDI'!$H$4:$H$28,'Base CDI'!$I$4:$I$29,S1286,"Cubic","Extrapolate=Linear","MultiX=Average","Skip=True","Sort=True")</f>
        <v>13.334039395759799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47180</v>
      </c>
      <c r="T1287" s="43">
        <f ca="1">_xll.BInterpol('Base CDI'!$H$4:$H$28,'Base CDI'!$J$4:$J$29,S1287,"Cubic","Extrapolate=Linear","MultiX=Average","Skip=True","Sort=True")</f>
        <v>13.247972324719154</v>
      </c>
      <c r="U1287" s="43">
        <f ca="1">_xll.BInterpol('Base CDI'!$H$4:$H$28,'Base CDI'!$I$4:$I$29,S1287,"Cubic","Extrapolate=Linear","MultiX=Average","Skip=True","Sort=True")</f>
        <v>13.334482798443963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47181</v>
      </c>
      <c r="T1288" s="43">
        <f ca="1">_xll.BInterpol('Base CDI'!$H$4:$H$28,'Base CDI'!$J$4:$J$29,S1288,"Cubic","Extrapolate=Linear","MultiX=Average","Skip=True","Sort=True")</f>
        <v>13.248373483796311</v>
      </c>
      <c r="U1288" s="43">
        <f ca="1">_xll.BInterpol('Base CDI'!$H$4:$H$28,'Base CDI'!$I$4:$I$29,S1288,"Cubic","Extrapolate=Linear","MultiX=Average","Skip=True","Sort=True")</f>
        <v>13.334927289873246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47182</v>
      </c>
      <c r="T1289" s="43">
        <f ca="1">_xll.BInterpol('Base CDI'!$H$4:$H$28,'Base CDI'!$J$4:$J$29,S1289,"Cubic","Extrapolate=Linear","MultiX=Average","Skip=True","Sort=True")</f>
        <v>13.248775691962653</v>
      </c>
      <c r="U1289" s="43">
        <f ca="1">_xll.BInterpol('Base CDI'!$H$4:$H$28,'Base CDI'!$I$4:$I$29,S1289,"Cubic","Extrapolate=Linear","MultiX=Average","Skip=True","Sort=True")</f>
        <v>13.335372864649377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47183</v>
      </c>
      <c r="T1290" s="43">
        <f ca="1">_xll.BInterpol('Base CDI'!$H$4:$H$28,'Base CDI'!$J$4:$J$29,S1290,"Cubic","Extrapolate=Linear","MultiX=Average","Skip=True","Sort=True")</f>
        <v>13.249178944527893</v>
      </c>
      <c r="U1290" s="43">
        <f ca="1">_xll.BInterpol('Base CDI'!$H$4:$H$28,'Base CDI'!$I$4:$I$29,S1290,"Cubic","Extrapolate=Linear","MultiX=Average","Skip=True","Sort=True")</f>
        <v>13.335819517374091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47184</v>
      </c>
      <c r="T1291" s="43">
        <f ca="1">_xll.BInterpol('Base CDI'!$H$4:$H$28,'Base CDI'!$J$4:$J$29,S1291,"Cubic","Extrapolate=Linear","MultiX=Average","Skip=True","Sort=True")</f>
        <v>13.249583236801742</v>
      </c>
      <c r="U1291" s="43">
        <f ca="1">_xll.BInterpol('Base CDI'!$H$4:$H$28,'Base CDI'!$I$4:$I$29,S1291,"Cubic","Extrapolate=Linear","MultiX=Average","Skip=True","Sort=True")</f>
        <v>13.336267242649113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47185</v>
      </c>
      <c r="T1292" s="43">
        <f ca="1">_xll.BInterpol('Base CDI'!$H$4:$H$28,'Base CDI'!$J$4:$J$29,S1292,"Cubic","Extrapolate=Linear","MultiX=Average","Skip=True","Sort=True")</f>
        <v>13.249988564093913</v>
      </c>
      <c r="U1292" s="43">
        <f ca="1">_xll.BInterpol('Base CDI'!$H$4:$H$28,'Base CDI'!$I$4:$I$29,S1292,"Cubic","Extrapolate=Linear","MultiX=Average","Skip=True","Sort=True")</f>
        <v>13.336716035076174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47186</v>
      </c>
      <c r="T1293" s="43">
        <f ca="1">_xll.BInterpol('Base CDI'!$H$4:$H$28,'Base CDI'!$J$4:$J$29,S1293,"Cubic","Extrapolate=Linear","MultiX=Average","Skip=True","Sort=True")</f>
        <v>13.250394921714117</v>
      </c>
      <c r="U1293" s="43">
        <f ca="1">_xll.BInterpol('Base CDI'!$H$4:$H$28,'Base CDI'!$I$4:$I$29,S1293,"Cubic","Extrapolate=Linear","MultiX=Average","Skip=True","Sort=True")</f>
        <v>13.337165889257003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47187</v>
      </c>
      <c r="T1294" s="43">
        <f ca="1">_xll.BInterpol('Base CDI'!$H$4:$H$28,'Base CDI'!$J$4:$J$29,S1294,"Cubic","Extrapolate=Linear","MultiX=Average","Skip=True","Sort=True")</f>
        <v>13.250802304972066</v>
      </c>
      <c r="U1294" s="43">
        <f ca="1">_xll.BInterpol('Base CDI'!$H$4:$H$28,'Base CDI'!$I$4:$I$29,S1294,"Cubic","Extrapolate=Linear","MultiX=Average","Skip=True","Sort=True")</f>
        <v>13.337616799793333</v>
      </c>
    </row>
    <row r="1295" spans="16:21" x14ac:dyDescent="0.25">
      <c r="P1295" s="10">
        <v>36396</v>
      </c>
      <c r="Q1295">
        <v>4.740926</v>
      </c>
      <c r="S1295" s="42">
        <f t="shared" ca="1" si="25"/>
        <v>47188</v>
      </c>
      <c r="T1295" s="43">
        <f ca="1">_xll.BInterpol('Base CDI'!$H$4:$H$28,'Base CDI'!$J$4:$J$29,S1295,"Cubic","Extrapolate=Linear","MultiX=Average","Skip=True","Sort=True")</f>
        <v>13.251210709177471</v>
      </c>
      <c r="U1295" s="43">
        <f ca="1">_xll.BInterpol('Base CDI'!$H$4:$H$28,'Base CDI'!$I$4:$I$29,S1295,"Cubic","Extrapolate=Linear","MultiX=Average","Skip=True","Sort=True")</f>
        <v>13.338068761286891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47189</v>
      </c>
      <c r="T1296" s="43">
        <f ca="1">_xll.BInterpol('Base CDI'!$H$4:$H$28,'Base CDI'!$J$4:$J$29,S1296,"Cubic","Extrapolate=Linear","MultiX=Average","Skip=True","Sort=True")</f>
        <v>13.251620129640044</v>
      </c>
      <c r="U1296" s="43">
        <f ca="1">_xll.BInterpol('Base CDI'!$H$4:$H$28,'Base CDI'!$I$4:$I$29,S1296,"Cubic","Extrapolate=Linear","MultiX=Average","Skip=True","Sort=True")</f>
        <v>13.338521768339406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47190</v>
      </c>
      <c r="T1297" s="43">
        <f ca="1">_xll.BInterpol('Base CDI'!$H$4:$H$28,'Base CDI'!$J$4:$J$29,S1297,"Cubic","Extrapolate=Linear","MultiX=Average","Skip=True","Sort=True")</f>
        <v>13.252030561669498</v>
      </c>
      <c r="U1297" s="43">
        <f ca="1">_xll.BInterpol('Base CDI'!$H$4:$H$28,'Base CDI'!$I$4:$I$29,S1297,"Cubic","Extrapolate=Linear","MultiX=Average","Skip=True","Sort=True")</f>
        <v>13.338975815552612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47191</v>
      </c>
      <c r="T1298" s="43">
        <f ca="1">_xll.BInterpol('Base CDI'!$H$4:$H$28,'Base CDI'!$J$4:$J$29,S1298,"Cubic","Extrapolate=Linear","MultiX=Average","Skip=True","Sort=True")</f>
        <v>13.252442000575543</v>
      </c>
      <c r="U1298" s="43">
        <f ca="1">_xll.BInterpol('Base CDI'!$H$4:$H$28,'Base CDI'!$I$4:$I$29,S1298,"Cubic","Extrapolate=Linear","MultiX=Average","Skip=True","Sort=True")</f>
        <v>13.339430897528233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47192</v>
      </c>
      <c r="T1299" s="43">
        <f ca="1">_xll.BInterpol('Base CDI'!$H$4:$H$28,'Base CDI'!$J$4:$J$29,S1299,"Cubic","Extrapolate=Linear","MultiX=Average","Skip=True","Sort=True")</f>
        <v>13.252854441667893</v>
      </c>
      <c r="U1299" s="43">
        <f ca="1">_xll.BInterpol('Base CDI'!$H$4:$H$28,'Base CDI'!$I$4:$I$29,S1299,"Cubic","Extrapolate=Linear","MultiX=Average","Skip=True","Sort=True")</f>
        <v>13.339887008868004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47193</v>
      </c>
      <c r="T1300" s="43">
        <f ca="1">_xll.BInterpol('Base CDI'!$H$4:$H$28,'Base CDI'!$J$4:$J$29,S1300,"Cubic","Extrapolate=Linear","MultiX=Average","Skip=True","Sort=True")</f>
        <v>13.253267880256256</v>
      </c>
      <c r="U1300" s="43">
        <f ca="1">_xll.BInterpol('Base CDI'!$H$4:$H$28,'Base CDI'!$I$4:$I$29,S1300,"Cubic","Extrapolate=Linear","MultiX=Average","Skip=True","Sort=True")</f>
        <v>13.340344144173654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47194</v>
      </c>
      <c r="T1301" s="43">
        <f ca="1">_xll.BInterpol('Base CDI'!$H$4:$H$28,'Base CDI'!$J$4:$J$29,S1301,"Cubic","Extrapolate=Linear","MultiX=Average","Skip=True","Sort=True")</f>
        <v>13.253682311650349</v>
      </c>
      <c r="U1301" s="43">
        <f ca="1">_xll.BInterpol('Base CDI'!$H$4:$H$28,'Base CDI'!$I$4:$I$29,S1301,"Cubic","Extrapolate=Linear","MultiX=Average","Skip=True","Sort=True")</f>
        <v>13.34080229804691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47195</v>
      </c>
      <c r="T1302" s="43">
        <f ca="1">_xll.BInterpol('Base CDI'!$H$4:$H$28,'Base CDI'!$J$4:$J$29,S1302,"Cubic","Extrapolate=Linear","MultiX=Average","Skip=True","Sort=True")</f>
        <v>13.254097731159881</v>
      </c>
      <c r="U1302" s="43">
        <f ca="1">_xll.BInterpol('Base CDI'!$H$4:$H$28,'Base CDI'!$I$4:$I$29,S1302,"Cubic","Extrapolate=Linear","MultiX=Average","Skip=True","Sort=True")</f>
        <v>13.341261465089504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47196</v>
      </c>
      <c r="T1303" s="43">
        <f ca="1">_xll.BInterpol('Base CDI'!$H$4:$H$28,'Base CDI'!$J$4:$J$29,S1303,"Cubic","Extrapolate=Linear","MultiX=Average","Skip=True","Sort=True")</f>
        <v>13.254514134094563</v>
      </c>
      <c r="U1303" s="43">
        <f ca="1">_xll.BInterpol('Base CDI'!$H$4:$H$28,'Base CDI'!$I$4:$I$29,S1303,"Cubic","Extrapolate=Linear","MultiX=Average","Skip=True","Sort=True")</f>
        <v>13.341721639903165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47197</v>
      </c>
      <c r="T1304" s="43">
        <f ca="1">_xll.BInterpol('Base CDI'!$H$4:$H$28,'Base CDI'!$J$4:$J$29,S1304,"Cubic","Extrapolate=Linear","MultiX=Average","Skip=True","Sort=True")</f>
        <v>13.254931515764108</v>
      </c>
      <c r="U1304" s="43">
        <f ca="1">_xll.BInterpol('Base CDI'!$H$4:$H$28,'Base CDI'!$I$4:$I$29,S1304,"Cubic","Extrapolate=Linear","MultiX=Average","Skip=True","Sort=True")</f>
        <v>13.342182817089624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47198</v>
      </c>
      <c r="T1305" s="43">
        <f ca="1">_xll.BInterpol('Base CDI'!$H$4:$H$28,'Base CDI'!$J$4:$J$29,S1305,"Cubic","Extrapolate=Linear","MultiX=Average","Skip=True","Sort=True")</f>
        <v>13.255349871478227</v>
      </c>
      <c r="U1305" s="43">
        <f ca="1">_xll.BInterpol('Base CDI'!$H$4:$H$28,'Base CDI'!$I$4:$I$29,S1305,"Cubic","Extrapolate=Linear","MultiX=Average","Skip=True","Sort=True")</f>
        <v>13.342644991250609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47199</v>
      </c>
      <c r="T1306" s="43">
        <f ca="1">_xll.BInterpol('Base CDI'!$H$4:$H$28,'Base CDI'!$J$4:$J$29,S1306,"Cubic","Extrapolate=Linear","MultiX=Average","Skip=True","Sort=True")</f>
        <v>13.255769196546632</v>
      </c>
      <c r="U1306" s="43">
        <f ca="1">_xll.BInterpol('Base CDI'!$H$4:$H$28,'Base CDI'!$I$4:$I$29,S1306,"Cubic","Extrapolate=Linear","MultiX=Average","Skip=True","Sort=True")</f>
        <v>13.343108156987851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47200</v>
      </c>
      <c r="T1307" s="43">
        <f ca="1">_xll.BInterpol('Base CDI'!$H$4:$H$28,'Base CDI'!$J$4:$J$29,S1307,"Cubic","Extrapolate=Linear","MultiX=Average","Skip=True","Sort=True")</f>
        <v>13.256189486279036</v>
      </c>
      <c r="U1307" s="43">
        <f ca="1">_xll.BInterpol('Base CDI'!$H$4:$H$28,'Base CDI'!$I$4:$I$29,S1307,"Cubic","Extrapolate=Linear","MultiX=Average","Skip=True","Sort=True")</f>
        <v>13.343572308903079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47201</v>
      </c>
      <c r="T1308" s="43">
        <f ca="1">_xll.BInterpol('Base CDI'!$H$4:$H$28,'Base CDI'!$J$4:$J$29,S1308,"Cubic","Extrapolate=Linear","MultiX=Average","Skip=True","Sort=True")</f>
        <v>13.256610735985149</v>
      </c>
      <c r="U1308" s="43">
        <f ca="1">_xll.BInterpol('Base CDI'!$H$4:$H$28,'Base CDI'!$I$4:$I$29,S1308,"Cubic","Extrapolate=Linear","MultiX=Average","Skip=True","Sort=True")</f>
        <v>13.344037441598024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47202</v>
      </c>
      <c r="T1309" s="43">
        <f ca="1">_xll.BInterpol('Base CDI'!$H$4:$H$28,'Base CDI'!$J$4:$J$29,S1309,"Cubic","Extrapolate=Linear","MultiX=Average","Skip=True","Sort=True")</f>
        <v>13.257032940974684</v>
      </c>
      <c r="U1309" s="43">
        <f ca="1">_xll.BInterpol('Base CDI'!$H$4:$H$28,'Base CDI'!$I$4:$I$29,S1309,"Cubic","Extrapolate=Linear","MultiX=Average","Skip=True","Sort=True")</f>
        <v>13.344503549674416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47203</v>
      </c>
      <c r="T1310" s="43">
        <f ca="1">_xll.BInterpol('Base CDI'!$H$4:$H$28,'Base CDI'!$J$4:$J$29,S1310,"Cubic","Extrapolate=Linear","MultiX=Average","Skip=True","Sort=True")</f>
        <v>13.257456096557354</v>
      </c>
      <c r="U1310" s="43">
        <f ca="1">_xll.BInterpol('Base CDI'!$H$4:$H$28,'Base CDI'!$I$4:$I$29,S1310,"Cubic","Extrapolate=Linear","MultiX=Average","Skip=True","Sort=True")</f>
        <v>13.344970627733984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47204</v>
      </c>
      <c r="T1311" s="43">
        <f ca="1">_xll.BInterpol('Base CDI'!$H$4:$H$28,'Base CDI'!$J$4:$J$29,S1311,"Cubic","Extrapolate=Linear","MultiX=Average","Skip=True","Sort=True")</f>
        <v>13.257880198042866</v>
      </c>
      <c r="U1311" s="43">
        <f ca="1">_xll.BInterpol('Base CDI'!$H$4:$H$28,'Base CDI'!$I$4:$I$29,S1311,"Cubic","Extrapolate=Linear","MultiX=Average","Skip=True","Sort=True")</f>
        <v>13.345438670378458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47205</v>
      </c>
      <c r="T1312" s="43">
        <f ca="1">_xll.BInterpol('Base CDI'!$H$4:$H$28,'Base CDI'!$J$4:$J$29,S1312,"Cubic","Extrapolate=Linear","MultiX=Average","Skip=True","Sort=True")</f>
        <v>13.258305240740937</v>
      </c>
      <c r="U1312" s="43">
        <f ca="1">_xll.BInterpol('Base CDI'!$H$4:$H$28,'Base CDI'!$I$4:$I$29,S1312,"Cubic","Extrapolate=Linear","MultiX=Average","Skip=True","Sort=True")</f>
        <v>13.345907672209567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47206</v>
      </c>
      <c r="T1313" s="43">
        <f ca="1">_xll.BInterpol('Base CDI'!$H$4:$H$28,'Base CDI'!$J$4:$J$29,S1313,"Cubic","Extrapolate=Linear","MultiX=Average","Skip=True","Sort=True")</f>
        <v>13.258731219961277</v>
      </c>
      <c r="U1313" s="43">
        <f ca="1">_xll.BInterpol('Base CDI'!$H$4:$H$28,'Base CDI'!$I$4:$I$29,S1313,"Cubic","Extrapolate=Linear","MultiX=Average","Skip=True","Sort=True")</f>
        <v>13.346377627829042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47207</v>
      </c>
      <c r="T1314" s="43">
        <f ca="1">_xll.BInterpol('Base CDI'!$H$4:$H$28,'Base CDI'!$J$4:$J$29,S1314,"Cubic","Extrapolate=Linear","MultiX=Average","Skip=True","Sort=True")</f>
        <v>13.259158131013596</v>
      </c>
      <c r="U1314" s="43">
        <f ca="1">_xll.BInterpol('Base CDI'!$H$4:$H$28,'Base CDI'!$I$4:$I$29,S1314,"Cubic","Extrapolate=Linear","MultiX=Average","Skip=True","Sort=True")</f>
        <v>13.346848531838612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47208</v>
      </c>
      <c r="T1315" s="43">
        <f ca="1">_xll.BInterpol('Base CDI'!$H$4:$H$28,'Base CDI'!$J$4:$J$29,S1315,"Cubic","Extrapolate=Linear","MultiX=Average","Skip=True","Sort=True")</f>
        <v>13.25958596920761</v>
      </c>
      <c r="U1315" s="43">
        <f ca="1">_xll.BInterpol('Base CDI'!$H$4:$H$28,'Base CDI'!$I$4:$I$29,S1315,"Cubic","Extrapolate=Linear","MultiX=Average","Skip=True","Sort=True")</f>
        <v>13.347320378840008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47209</v>
      </c>
      <c r="T1316" s="43">
        <f ca="1">_xll.BInterpol('Base CDI'!$H$4:$H$28,'Base CDI'!$J$4:$J$29,S1316,"Cubic","Extrapolate=Linear","MultiX=Average","Skip=True","Sort=True")</f>
        <v>13.260014729853026</v>
      </c>
      <c r="U1316" s="43">
        <f ca="1">_xll.BInterpol('Base CDI'!$H$4:$H$28,'Base CDI'!$I$4:$I$29,S1316,"Cubic","Extrapolate=Linear","MultiX=Average","Skip=True","Sort=True")</f>
        <v>13.347793163434959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47210</v>
      </c>
      <c r="T1317" s="43">
        <f ca="1">_xll.BInterpol('Base CDI'!$H$4:$H$28,'Base CDI'!$J$4:$J$29,S1317,"Cubic","Extrapolate=Linear","MultiX=Average","Skip=True","Sort=True")</f>
        <v>13.260444408259557</v>
      </c>
      <c r="U1317" s="43">
        <f ca="1">_xll.BInterpol('Base CDI'!$H$4:$H$28,'Base CDI'!$I$4:$I$29,S1317,"Cubic","Extrapolate=Linear","MultiX=Average","Skip=True","Sort=True")</f>
        <v>13.348266880225195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47211</v>
      </c>
      <c r="T1318" s="43">
        <f ca="1">_xll.BInterpol('Base CDI'!$H$4:$H$28,'Base CDI'!$J$4:$J$29,S1318,"Cubic","Extrapolate=Linear","MultiX=Average","Skip=True","Sort=True")</f>
        <v>13.260874999736918</v>
      </c>
      <c r="U1318" s="43">
        <f ca="1">_xll.BInterpol('Base CDI'!$H$4:$H$28,'Base CDI'!$I$4:$I$29,S1318,"Cubic","Extrapolate=Linear","MultiX=Average","Skip=True","Sort=True")</f>
        <v>13.348741523812444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47212</v>
      </c>
      <c r="T1319" s="43">
        <f ca="1">_xll.BInterpol('Base CDI'!$H$4:$H$28,'Base CDI'!$J$4:$J$29,S1319,"Cubic","Extrapolate=Linear","MultiX=Average","Skip=True","Sort=True")</f>
        <v>13.261306499594818</v>
      </c>
      <c r="U1319" s="43">
        <f ca="1">_xll.BInterpol('Base CDI'!$H$4:$H$28,'Base CDI'!$I$4:$I$29,S1319,"Cubic","Extrapolate=Linear","MultiX=Average","Skip=True","Sort=True")</f>
        <v>13.349217088798438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47213</v>
      </c>
      <c r="T1320" s="43">
        <f ca="1">_xll.BInterpol('Base CDI'!$H$4:$H$28,'Base CDI'!$J$4:$J$29,S1320,"Cubic","Extrapolate=Linear","MultiX=Average","Skip=True","Sort=True")</f>
        <v>13.26173890314297</v>
      </c>
      <c r="U1320" s="43">
        <f ca="1">_xll.BInterpol('Base CDI'!$H$4:$H$28,'Base CDI'!$I$4:$I$29,S1320,"Cubic","Extrapolate=Linear","MultiX=Average","Skip=True","Sort=True")</f>
        <v>13.349693569784908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47214</v>
      </c>
      <c r="T1321" s="43">
        <f ca="1">_xll.BInterpol('Base CDI'!$H$4:$H$28,'Base CDI'!$J$4:$J$29,S1321,"Cubic","Extrapolate=Linear","MultiX=Average","Skip=True","Sort=True")</f>
        <v>13.262172205691083</v>
      </c>
      <c r="U1321" s="43">
        <f ca="1">_xll.BInterpol('Base CDI'!$H$4:$H$28,'Base CDI'!$I$4:$I$29,S1321,"Cubic","Extrapolate=Linear","MultiX=Average","Skip=True","Sort=True")</f>
        <v>13.350170961373582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47215</v>
      </c>
      <c r="T1322" s="43">
        <f ca="1">_xll.BInterpol('Base CDI'!$H$4:$H$28,'Base CDI'!$J$4:$J$29,S1322,"Cubic","Extrapolate=Linear","MultiX=Average","Skip=True","Sort=True")</f>
        <v>13.262606402548872</v>
      </c>
      <c r="U1322" s="43">
        <f ca="1">_xll.BInterpol('Base CDI'!$H$4:$H$28,'Base CDI'!$I$4:$I$29,S1322,"Cubic","Extrapolate=Linear","MultiX=Average","Skip=True","Sort=True")</f>
        <v>13.35064925816619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47216</v>
      </c>
      <c r="T1323" s="43">
        <f ca="1">_xll.BInterpol('Base CDI'!$H$4:$H$28,'Base CDI'!$J$4:$J$29,S1323,"Cubic","Extrapolate=Linear","MultiX=Average","Skip=True","Sort=True")</f>
        <v>13.263041489026048</v>
      </c>
      <c r="U1323" s="43">
        <f ca="1">_xll.BInterpol('Base CDI'!$H$4:$H$28,'Base CDI'!$I$4:$I$29,S1323,"Cubic","Extrapolate=Linear","MultiX=Average","Skip=True","Sort=True")</f>
        <v>13.35112845476446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47217</v>
      </c>
      <c r="T1324" s="43">
        <f ca="1">_xll.BInterpol('Base CDI'!$H$4:$H$28,'Base CDI'!$J$4:$J$29,S1324,"Cubic","Extrapolate=Linear","MultiX=Average","Skip=True","Sort=True")</f>
        <v>13.263477460432322</v>
      </c>
      <c r="U1324" s="43">
        <f ca="1">_xll.BInterpol('Base CDI'!$H$4:$H$28,'Base CDI'!$I$4:$I$29,S1324,"Cubic","Extrapolate=Linear","MultiX=Average","Skip=True","Sort=True")</f>
        <v>13.351608545770125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47218</v>
      </c>
      <c r="T1325" s="43">
        <f ca="1">_xll.BInterpol('Base CDI'!$H$4:$H$28,'Base CDI'!$J$4:$J$29,S1325,"Cubic","Extrapolate=Linear","MultiX=Average","Skip=True","Sort=True")</f>
        <v>13.263914312077405</v>
      </c>
      <c r="U1325" s="43">
        <f ca="1">_xll.BInterpol('Base CDI'!$H$4:$H$28,'Base CDI'!$I$4:$I$29,S1325,"Cubic","Extrapolate=Linear","MultiX=Average","Skip=True","Sort=True")</f>
        <v>13.352089525784914</v>
      </c>
    </row>
    <row r="1326" spans="16:21" x14ac:dyDescent="0.25">
      <c r="P1326" s="10">
        <v>36440</v>
      </c>
      <c r="Q1326">
        <v>4.843915</v>
      </c>
      <c r="S1326" s="42">
        <f t="shared" ca="1" si="25"/>
        <v>47219</v>
      </c>
      <c r="T1326" s="43">
        <f ca="1">_xll.BInterpol('Base CDI'!$H$4:$H$28,'Base CDI'!$J$4:$J$29,S1326,"Cubic","Extrapolate=Linear","MultiX=Average","Skip=True","Sort=True")</f>
        <v>13.264352039271012</v>
      </c>
      <c r="U1326" s="43">
        <f ca="1">_xll.BInterpol('Base CDI'!$H$4:$H$28,'Base CDI'!$I$4:$I$29,S1326,"Cubic","Extrapolate=Linear","MultiX=Average","Skip=True","Sort=True")</f>
        <v>13.352571389410555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47220</v>
      </c>
      <c r="T1327" s="43">
        <f ca="1">_xll.BInterpol('Base CDI'!$H$4:$H$28,'Base CDI'!$J$4:$J$29,S1327,"Cubic","Extrapolate=Linear","MultiX=Average","Skip=True","Sort=True")</f>
        <v>13.264790637322852</v>
      </c>
      <c r="U1327" s="43">
        <f ca="1">_xll.BInterpol('Base CDI'!$H$4:$H$28,'Base CDI'!$I$4:$I$29,S1327,"Cubic","Extrapolate=Linear","MultiX=Average","Skip=True","Sort=True")</f>
        <v>13.353054131248781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47221</v>
      </c>
      <c r="T1328" s="43">
        <f ca="1">_xll.BInterpol('Base CDI'!$H$4:$H$28,'Base CDI'!$J$4:$J$29,S1328,"Cubic","Extrapolate=Linear","MultiX=Average","Skip=True","Sort=True")</f>
        <v>13.265230101542638</v>
      </c>
      <c r="U1328" s="43">
        <f ca="1">_xll.BInterpol('Base CDI'!$H$4:$H$28,'Base CDI'!$I$4:$I$29,S1328,"Cubic","Extrapolate=Linear","MultiX=Average","Skip=True","Sort=True")</f>
        <v>13.353537745901319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47222</v>
      </c>
      <c r="T1329" s="43">
        <f ca="1">_xll.BInterpol('Base CDI'!$H$4:$H$28,'Base CDI'!$J$4:$J$29,S1329,"Cubic","Extrapolate=Linear","MultiX=Average","Skip=True","Sort=True")</f>
        <v>13.265670427240082</v>
      </c>
      <c r="U1329" s="43">
        <f ca="1">_xll.BInterpol('Base CDI'!$H$4:$H$28,'Base CDI'!$I$4:$I$29,S1329,"Cubic","Extrapolate=Linear","MultiX=Average","Skip=True","Sort=True")</f>
        <v>13.354022227969899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47223</v>
      </c>
      <c r="T1330" s="43">
        <f ca="1">_xll.BInterpol('Base CDI'!$H$4:$H$28,'Base CDI'!$J$4:$J$29,S1330,"Cubic","Extrapolate=Linear","MultiX=Average","Skip=True","Sort=True")</f>
        <v>13.266111609724895</v>
      </c>
      <c r="U1330" s="43">
        <f ca="1">_xll.BInterpol('Base CDI'!$H$4:$H$28,'Base CDI'!$I$4:$I$29,S1330,"Cubic","Extrapolate=Linear","MultiX=Average","Skip=True","Sort=True")</f>
        <v>13.354507572056253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47224</v>
      </c>
      <c r="T1331" s="43">
        <f ca="1">_xll.BInterpol('Base CDI'!$H$4:$H$28,'Base CDI'!$J$4:$J$29,S1331,"Cubic","Extrapolate=Linear","MultiX=Average","Skip=True","Sort=True")</f>
        <v>13.266553644306788</v>
      </c>
      <c r="U1331" s="43">
        <f ca="1">_xll.BInterpol('Base CDI'!$H$4:$H$28,'Base CDI'!$I$4:$I$29,S1331,"Cubic","Extrapolate=Linear","MultiX=Average","Skip=True","Sort=True")</f>
        <v>13.354993772762109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47225</v>
      </c>
      <c r="T1332" s="43">
        <f ca="1">_xll.BInterpol('Base CDI'!$H$4:$H$28,'Base CDI'!$J$4:$J$29,S1332,"Cubic","Extrapolate=Linear","MultiX=Average","Skip=True","Sort=True")</f>
        <v>13.266996526295474</v>
      </c>
      <c r="U1332" s="43">
        <f ca="1">_xll.BInterpol('Base CDI'!$H$4:$H$28,'Base CDI'!$I$4:$I$29,S1332,"Cubic","Extrapolate=Linear","MultiX=Average","Skip=True","Sort=True")</f>
        <v>13.355480824689197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47226</v>
      </c>
      <c r="T1333" s="43">
        <f ca="1">_xll.BInterpol('Base CDI'!$H$4:$H$28,'Base CDI'!$J$4:$J$29,S1333,"Cubic","Extrapolate=Linear","MultiX=Average","Skip=True","Sort=True")</f>
        <v>13.267440251000664</v>
      </c>
      <c r="U1333" s="43">
        <f ca="1">_xll.BInterpol('Base CDI'!$H$4:$H$28,'Base CDI'!$I$4:$I$29,S1333,"Cubic","Extrapolate=Linear","MultiX=Average","Skip=True","Sort=True")</f>
        <v>13.355968722439247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47227</v>
      </c>
      <c r="T1334" s="43">
        <f ca="1">_xll.BInterpol('Base CDI'!$H$4:$H$28,'Base CDI'!$J$4:$J$29,S1334,"Cubic","Extrapolate=Linear","MultiX=Average","Skip=True","Sort=True")</f>
        <v>13.267884813732072</v>
      </c>
      <c r="U1334" s="43">
        <f ca="1">_xll.BInterpol('Base CDI'!$H$4:$H$28,'Base CDI'!$I$4:$I$29,S1334,"Cubic","Extrapolate=Linear","MultiX=Average","Skip=True","Sort=True")</f>
        <v>13.356457460613989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47228</v>
      </c>
      <c r="T1335" s="43">
        <f ca="1">_xll.BInterpol('Base CDI'!$H$4:$H$28,'Base CDI'!$J$4:$J$29,S1335,"Cubic","Extrapolate=Linear","MultiX=Average","Skip=True","Sort=True")</f>
        <v>13.268330209799407</v>
      </c>
      <c r="U1335" s="43">
        <f ca="1">_xll.BInterpol('Base CDI'!$H$4:$H$28,'Base CDI'!$I$4:$I$29,S1335,"Cubic","Extrapolate=Linear","MultiX=Average","Skip=True","Sort=True")</f>
        <v>13.356947033815153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47229</v>
      </c>
      <c r="T1336" s="43">
        <f ca="1">_xll.BInterpol('Base CDI'!$H$4:$H$28,'Base CDI'!$J$4:$J$29,S1336,"Cubic","Extrapolate=Linear","MultiX=Average","Skip=True","Sort=True")</f>
        <v>13.268776434512382</v>
      </c>
      <c r="U1336" s="43">
        <f ca="1">_xll.BInterpol('Base CDI'!$H$4:$H$28,'Base CDI'!$I$4:$I$29,S1336,"Cubic","Extrapolate=Linear","MultiX=Average","Skip=True","Sort=True")</f>
        <v>13.357437436644469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47230</v>
      </c>
      <c r="T1337" s="43">
        <f ca="1">_xll.BInterpol('Base CDI'!$H$4:$H$28,'Base CDI'!$J$4:$J$29,S1337,"Cubic","Extrapolate=Linear","MultiX=Average","Skip=True","Sort=True")</f>
        <v>13.26922348318071</v>
      </c>
      <c r="U1337" s="43">
        <f ca="1">_xll.BInterpol('Base CDI'!$H$4:$H$28,'Base CDI'!$I$4:$I$29,S1337,"Cubic","Extrapolate=Linear","MultiX=Average","Skip=True","Sort=True")</f>
        <v>13.357928663703666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47231</v>
      </c>
      <c r="T1338" s="43">
        <f ca="1">_xll.BInterpol('Base CDI'!$H$4:$H$28,'Base CDI'!$J$4:$J$29,S1338,"Cubic","Extrapolate=Linear","MultiX=Average","Skip=True","Sort=True")</f>
        <v>13.2696713511141</v>
      </c>
      <c r="U1338" s="43">
        <f ca="1">_xll.BInterpol('Base CDI'!$H$4:$H$28,'Base CDI'!$I$4:$I$29,S1338,"Cubic","Extrapolate=Linear","MultiX=Average","Skip=True","Sort=True")</f>
        <v>13.358420709594474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47232</v>
      </c>
      <c r="T1339" s="43">
        <f ca="1">_xll.BInterpol('Base CDI'!$H$4:$H$28,'Base CDI'!$J$4:$J$29,S1339,"Cubic","Extrapolate=Linear","MultiX=Average","Skip=True","Sort=True")</f>
        <v>13.270120033622264</v>
      </c>
      <c r="U1339" s="43">
        <f ca="1">_xll.BInterpol('Base CDI'!$H$4:$H$28,'Base CDI'!$I$4:$I$29,S1339,"Cubic","Extrapolate=Linear","MultiX=Average","Skip=True","Sort=True")</f>
        <v>13.358913568918624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47233</v>
      </c>
      <c r="T1340" s="43">
        <f ca="1">_xll.BInterpol('Base CDI'!$H$4:$H$28,'Base CDI'!$J$4:$J$29,S1340,"Cubic","Extrapolate=Linear","MultiX=Average","Skip=True","Sort=True")</f>
        <v>13.270569526014919</v>
      </c>
      <c r="U1340" s="43">
        <f ca="1">_xll.BInterpol('Base CDI'!$H$4:$H$28,'Base CDI'!$I$4:$I$29,S1340,"Cubic","Extrapolate=Linear","MultiX=Average","Skip=True","Sort=True")</f>
        <v>13.359407236277844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47234</v>
      </c>
      <c r="T1341" s="43">
        <f ca="1">_xll.BInterpol('Base CDI'!$H$4:$H$28,'Base CDI'!$J$4:$J$29,S1341,"Cubic","Extrapolate=Linear","MultiX=Average","Skip=True","Sort=True")</f>
        <v>13.271019823601769</v>
      </c>
      <c r="U1341" s="43">
        <f ca="1">_xll.BInterpol('Base CDI'!$H$4:$H$28,'Base CDI'!$I$4:$I$29,S1341,"Cubic","Extrapolate=Linear","MultiX=Average","Skip=True","Sort=True")</f>
        <v>13.359901706273865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47235</v>
      </c>
      <c r="T1342" s="43">
        <f ca="1">_xll.BInterpol('Base CDI'!$H$4:$H$28,'Base CDI'!$J$4:$J$29,S1342,"Cubic","Extrapolate=Linear","MultiX=Average","Skip=True","Sort=True")</f>
        <v>13.271470921692533</v>
      </c>
      <c r="U1342" s="43">
        <f ca="1">_xll.BInterpol('Base CDI'!$H$4:$H$28,'Base CDI'!$I$4:$I$29,S1342,"Cubic","Extrapolate=Linear","MultiX=Average","Skip=True","Sort=True")</f>
        <v>13.360396973508417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47236</v>
      </c>
      <c r="T1343" s="43">
        <f ca="1">_xll.BInterpol('Base CDI'!$H$4:$H$28,'Base CDI'!$J$4:$J$29,S1343,"Cubic","Extrapolate=Linear","MultiX=Average","Skip=True","Sort=True")</f>
        <v>13.271922815596916</v>
      </c>
      <c r="U1343" s="43">
        <f ca="1">_xll.BInterpol('Base CDI'!$H$4:$H$28,'Base CDI'!$I$4:$I$29,S1343,"Cubic","Extrapolate=Linear","MultiX=Average","Skip=True","Sort=True")</f>
        <v>13.360893032583228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47237</v>
      </c>
      <c r="T1344" s="43">
        <f ca="1">_xll.BInterpol('Base CDI'!$H$4:$H$28,'Base CDI'!$J$4:$J$29,S1344,"Cubic","Extrapolate=Linear","MultiX=Average","Skip=True","Sort=True")</f>
        <v>13.272375500624635</v>
      </c>
      <c r="U1344" s="43">
        <f ca="1">_xll.BInterpol('Base CDI'!$H$4:$H$28,'Base CDI'!$I$4:$I$29,S1344,"Cubic","Extrapolate=Linear","MultiX=Average","Skip=True","Sort=True")</f>
        <v>13.361389878100031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47238</v>
      </c>
      <c r="T1345" s="43">
        <f ca="1">_xll.BInterpol('Base CDI'!$H$4:$H$28,'Base CDI'!$J$4:$J$29,S1345,"Cubic","Extrapolate=Linear","MultiX=Average","Skip=True","Sort=True")</f>
        <v>13.272828972085401</v>
      </c>
      <c r="U1345" s="43">
        <f ca="1">_xll.BInterpol('Base CDI'!$H$4:$H$28,'Base CDI'!$I$4:$I$29,S1345,"Cubic","Extrapolate=Linear","MultiX=Average","Skip=True","Sort=True")</f>
        <v>13.361887504660553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47239</v>
      </c>
      <c r="T1346" s="43">
        <f ca="1">_xll.BInterpol('Base CDI'!$H$4:$H$28,'Base CDI'!$J$4:$J$29,S1346,"Cubic","Extrapolate=Linear","MultiX=Average","Skip=True","Sort=True")</f>
        <v>13.273283225288925</v>
      </c>
      <c r="U1346" s="43">
        <f ca="1">_xll.BInterpol('Base CDI'!$H$4:$H$28,'Base CDI'!$I$4:$I$29,S1346,"Cubic","Extrapolate=Linear","MultiX=Average","Skip=True","Sort=True")</f>
        <v>13.362385906866525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47240</v>
      </c>
      <c r="T1347" s="43">
        <f ca="1">_xll.BInterpol('Base CDI'!$H$4:$H$28,'Base CDI'!$J$4:$J$29,S1347,"Cubic","Extrapolate=Linear","MultiX=Average","Skip=True","Sort=True")</f>
        <v>13.273738255544917</v>
      </c>
      <c r="U1347" s="43">
        <f ca="1">_xll.BInterpol('Base CDI'!$H$4:$H$28,'Base CDI'!$I$4:$I$29,S1347,"Cubic","Extrapolate=Linear","MultiX=Average","Skip=True","Sort=True")</f>
        <v>13.362885079319677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47241</v>
      </c>
      <c r="T1348" s="43">
        <f ca="1">_xll.BInterpol('Base CDI'!$H$4:$H$28,'Base CDI'!$J$4:$J$29,S1348,"Cubic","Extrapolate=Linear","MultiX=Average","Skip=True","Sort=True")</f>
        <v>13.27419405816309</v>
      </c>
      <c r="U1348" s="43">
        <f ca="1">_xll.BInterpol('Base CDI'!$H$4:$H$28,'Base CDI'!$I$4:$I$29,S1348,"Cubic","Extrapolate=Linear","MultiX=Average","Skip=True","Sort=True")</f>
        <v>13.363385016621738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47242</v>
      </c>
      <c r="T1349" s="43">
        <f ca="1">_xll.BInterpol('Base CDI'!$H$4:$H$28,'Base CDI'!$J$4:$J$29,S1349,"Cubic","Extrapolate=Linear","MultiX=Average","Skip=True","Sort=True")</f>
        <v>13.274650628453157</v>
      </c>
      <c r="U1349" s="43">
        <f ca="1">_xll.BInterpol('Base CDI'!$H$4:$H$28,'Base CDI'!$I$4:$I$29,S1349,"Cubic","Extrapolate=Linear","MultiX=Average","Skip=True","Sort=True")</f>
        <v>13.363885713374438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47243</v>
      </c>
      <c r="T1350" s="43">
        <f ca="1">_xll.BInterpol('Base CDI'!$H$4:$H$28,'Base CDI'!$J$4:$J$29,S1350,"Cubic","Extrapolate=Linear","MultiX=Average","Skip=True","Sort=True")</f>
        <v>13.27510796172483</v>
      </c>
      <c r="U1350" s="43">
        <f ca="1">_xll.BInterpol('Base CDI'!$H$4:$H$28,'Base CDI'!$I$4:$I$29,S1350,"Cubic","Extrapolate=Linear","MultiX=Average","Skip=True","Sort=True")</f>
        <v>13.364387164179508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47244</v>
      </c>
      <c r="T1351" s="43">
        <f ca="1">_xll.BInterpol('Base CDI'!$H$4:$H$28,'Base CDI'!$J$4:$J$29,S1351,"Cubic","Extrapolate=Linear","MultiX=Average","Skip=True","Sort=True")</f>
        <v>13.275566053287818</v>
      </c>
      <c r="U1351" s="43">
        <f ca="1">_xll.BInterpol('Base CDI'!$H$4:$H$28,'Base CDI'!$I$4:$I$29,S1351,"Cubic","Extrapolate=Linear","MultiX=Average","Skip=True","Sort=True")</f>
        <v>13.364889363638676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47245</v>
      </c>
      <c r="T1352" s="43">
        <f ca="1">_xll.BInterpol('Base CDI'!$H$4:$H$28,'Base CDI'!$J$4:$J$29,S1352,"Cubic","Extrapolate=Linear","MultiX=Average","Skip=True","Sort=True")</f>
        <v>13.276024898451835</v>
      </c>
      <c r="U1352" s="43">
        <f ca="1">_xll.BInterpol('Base CDI'!$H$4:$H$28,'Base CDI'!$I$4:$I$29,S1352,"Cubic","Extrapolate=Linear","MultiX=Average","Skip=True","Sort=True")</f>
        <v>13.365392306353675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47246</v>
      </c>
      <c r="T1353" s="43">
        <f ca="1">_xll.BInterpol('Base CDI'!$H$4:$H$28,'Base CDI'!$J$4:$J$29,S1353,"Cubic","Extrapolate=Linear","MultiX=Average","Skip=True","Sort=True")</f>
        <v>13.276484492526594</v>
      </c>
      <c r="U1353" s="43">
        <f ca="1">_xll.BInterpol('Base CDI'!$H$4:$H$28,'Base CDI'!$I$4:$I$29,S1353,"Cubic","Extrapolate=Linear","MultiX=Average","Skip=True","Sort=True")</f>
        <v>13.36589598692623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47247</v>
      </c>
      <c r="T1354" s="43">
        <f ca="1">_xll.BInterpol('Base CDI'!$H$4:$H$28,'Base CDI'!$J$4:$J$29,S1354,"Cubic","Extrapolate=Linear","MultiX=Average","Skip=True","Sort=True")</f>
        <v>13.276944830821803</v>
      </c>
      <c r="U1354" s="43">
        <f ca="1">_xll.BInterpol('Base CDI'!$H$4:$H$28,'Base CDI'!$I$4:$I$29,S1354,"Cubic","Extrapolate=Linear","MultiX=Average","Skip=True","Sort=True")</f>
        <v>13.366400399958074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47248</v>
      </c>
      <c r="T1355" s="43">
        <f ca="1">_xll.BInterpol('Base CDI'!$H$4:$H$28,'Base CDI'!$J$4:$J$29,S1355,"Cubic","Extrapolate=Linear","MultiX=Average","Skip=True","Sort=True")</f>
        <v>13.277405908647177</v>
      </c>
      <c r="U1355" s="43">
        <f ca="1">_xll.BInterpol('Base CDI'!$H$4:$H$28,'Base CDI'!$I$4:$I$29,S1355,"Cubic","Extrapolate=Linear","MultiX=Average","Skip=True","Sort=True")</f>
        <v>13.366905540050938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47249</v>
      </c>
      <c r="T1356" s="43">
        <f ca="1">_xll.BInterpol('Base CDI'!$H$4:$H$28,'Base CDI'!$J$4:$J$29,S1356,"Cubic","Extrapolate=Linear","MultiX=Average","Skip=True","Sort=True")</f>
        <v>13.277867721312425</v>
      </c>
      <c r="U1356" s="43">
        <f ca="1">_xll.BInterpol('Base CDI'!$H$4:$H$28,'Base CDI'!$I$4:$I$29,S1356,"Cubic","Extrapolate=Linear","MultiX=Average","Skip=True","Sort=True")</f>
        <v>13.36741140180655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47250</v>
      </c>
      <c r="T1357" s="43">
        <f ca="1">_xll.BInterpol('Base CDI'!$H$4:$H$28,'Base CDI'!$J$4:$J$29,S1357,"Cubic","Extrapolate=Linear","MultiX=Average","Skip=True","Sort=True")</f>
        <v>13.278330264127263</v>
      </c>
      <c r="U1357" s="43">
        <f ca="1">_xll.BInterpol('Base CDI'!$H$4:$H$28,'Base CDI'!$I$4:$I$29,S1357,"Cubic","Extrapolate=Linear","MultiX=Average","Skip=True","Sort=True")</f>
        <v>13.367917979826638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47251</v>
      </c>
      <c r="T1358" s="43">
        <f ca="1">_xll.BInterpol('Base CDI'!$H$4:$H$28,'Base CDI'!$J$4:$J$29,S1358,"Cubic","Extrapolate=Linear","MultiX=Average","Skip=True","Sort=True")</f>
        <v>13.2787935324014</v>
      </c>
      <c r="U1358" s="43">
        <f ca="1">_xll.BInterpol('Base CDI'!$H$4:$H$28,'Base CDI'!$I$4:$I$29,S1358,"Cubic","Extrapolate=Linear","MultiX=Average","Skip=True","Sort=True")</f>
        <v>13.368425268712935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47252</v>
      </c>
      <c r="T1359" s="43">
        <f ca="1">_xll.BInterpol('Base CDI'!$H$4:$H$28,'Base CDI'!$J$4:$J$29,S1359,"Cubic","Extrapolate=Linear","MultiX=Average","Skip=True","Sort=True")</f>
        <v>13.279257521444547</v>
      </c>
      <c r="U1359" s="43">
        <f ca="1">_xll.BInterpol('Base CDI'!$H$4:$H$28,'Base CDI'!$I$4:$I$29,S1359,"Cubic","Extrapolate=Linear","MultiX=Average","Skip=True","Sort=True")</f>
        <v>13.36893326306717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47253</v>
      </c>
      <c r="T1360" s="43">
        <f ca="1">_xll.BInterpol('Base CDI'!$H$4:$H$28,'Base CDI'!$J$4:$J$29,S1360,"Cubic","Extrapolate=Linear","MultiX=Average","Skip=True","Sort=True")</f>
        <v>13.279722226566417</v>
      </c>
      <c r="U1360" s="43">
        <f ca="1">_xll.BInterpol('Base CDI'!$H$4:$H$28,'Base CDI'!$I$4:$I$29,S1360,"Cubic","Extrapolate=Linear","MultiX=Average","Skip=True","Sort=True")</f>
        <v>13.369441957491071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47254</v>
      </c>
      <c r="T1361" s="43">
        <f ca="1">_xll.BInterpol('Base CDI'!$H$4:$H$28,'Base CDI'!$J$4:$J$29,S1361,"Cubic","Extrapolate=Linear","MultiX=Average","Skip=True","Sort=True")</f>
        <v>13.280187643076722</v>
      </c>
      <c r="U1361" s="43">
        <f ca="1">_xll.BInterpol('Base CDI'!$H$4:$H$28,'Base CDI'!$I$4:$I$29,S1361,"Cubic","Extrapolate=Linear","MultiX=Average","Skip=True","Sort=True")</f>
        <v>13.369951346586371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47255</v>
      </c>
      <c r="T1362" s="43">
        <f ca="1">_xll.BInterpol('Base CDI'!$H$4:$H$28,'Base CDI'!$J$4:$J$29,S1362,"Cubic","Extrapolate=Linear","MultiX=Average","Skip=True","Sort=True")</f>
        <v>13.280653766285173</v>
      </c>
      <c r="U1362" s="43">
        <f ca="1">_xll.BInterpol('Base CDI'!$H$4:$H$28,'Base CDI'!$I$4:$I$29,S1362,"Cubic","Extrapolate=Linear","MultiX=Average","Skip=True","Sort=True")</f>
        <v>13.370461424954797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47256</v>
      </c>
      <c r="T1363" s="43">
        <f ca="1">_xll.BInterpol('Base CDI'!$H$4:$H$28,'Base CDI'!$J$4:$J$29,S1363,"Cubic","Extrapolate=Linear","MultiX=Average","Skip=True","Sort=True")</f>
        <v>13.281120591501482</v>
      </c>
      <c r="U1363" s="43">
        <f ca="1">_xll.BInterpol('Base CDI'!$H$4:$H$28,'Base CDI'!$I$4:$I$29,S1363,"Cubic","Extrapolate=Linear","MultiX=Average","Skip=True","Sort=True")</f>
        <v>13.370972187198079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47257</v>
      </c>
      <c r="T1364" s="43">
        <f ca="1">_xll.BInterpol('Base CDI'!$H$4:$H$28,'Base CDI'!$J$4:$J$29,S1364,"Cubic","Extrapolate=Linear","MultiX=Average","Skip=True","Sort=True")</f>
        <v>13.281588114035362</v>
      </c>
      <c r="U1364" s="43">
        <f ca="1">_xll.BInterpol('Base CDI'!$H$4:$H$28,'Base CDI'!$I$4:$I$29,S1364,"Cubic","Extrapolate=Linear","MultiX=Average","Skip=True","Sort=True")</f>
        <v>13.37148362791795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47258</v>
      </c>
      <c r="T1365" s="43">
        <f ca="1">_xll.BInterpol('Base CDI'!$H$4:$H$28,'Base CDI'!$J$4:$J$29,S1365,"Cubic","Extrapolate=Linear","MultiX=Average","Skip=True","Sort=True")</f>
        <v>13.282056329196523</v>
      </c>
      <c r="U1365" s="43">
        <f ca="1">_xll.BInterpol('Base CDI'!$H$4:$H$28,'Base CDI'!$I$4:$I$29,S1365,"Cubic","Extrapolate=Linear","MultiX=Average","Skip=True","Sort=True")</f>
        <v>13.371995741716136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47259</v>
      </c>
      <c r="T1366" s="43">
        <f ca="1">_xll.BInterpol('Base CDI'!$H$4:$H$28,'Base CDI'!$J$4:$J$29,S1366,"Cubic","Extrapolate=Linear","MultiX=Average","Skip=True","Sort=True")</f>
        <v>13.282525232294677</v>
      </c>
      <c r="U1366" s="43">
        <f ca="1">_xll.BInterpol('Base CDI'!$H$4:$H$28,'Base CDI'!$I$4:$I$29,S1366,"Cubic","Extrapolate=Linear","MultiX=Average","Skip=True","Sort=True")</f>
        <v>13.372508523194369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47260</v>
      </c>
      <c r="T1367" s="43">
        <f ca="1">_xll.BInterpol('Base CDI'!$H$4:$H$28,'Base CDI'!$J$4:$J$29,S1367,"Cubic","Extrapolate=Linear","MultiX=Average","Skip=True","Sort=True")</f>
        <v>13.282994818639539</v>
      </c>
      <c r="U1367" s="43">
        <f ca="1">_xll.BInterpol('Base CDI'!$H$4:$H$28,'Base CDI'!$I$4:$I$29,S1367,"Cubic","Extrapolate=Linear","MultiX=Average","Skip=True","Sort=True")</f>
        <v>13.373021966954378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47261</v>
      </c>
      <c r="T1368" s="43">
        <f ca="1">_xll.BInterpol('Base CDI'!$H$4:$H$28,'Base CDI'!$J$4:$J$29,S1368,"Cubic","Extrapolate=Linear","MultiX=Average","Skip=True","Sort=True")</f>
        <v>13.283465083540817</v>
      </c>
      <c r="U1368" s="43">
        <f ca="1">_xll.BInterpol('Base CDI'!$H$4:$H$28,'Base CDI'!$I$4:$I$29,S1368,"Cubic","Extrapolate=Linear","MultiX=Average","Skip=True","Sort=True")</f>
        <v>13.373536067597893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47262</v>
      </c>
      <c r="T1369" s="43">
        <f ca="1">_xll.BInterpol('Base CDI'!$H$4:$H$28,'Base CDI'!$J$4:$J$29,S1369,"Cubic","Extrapolate=Linear","MultiX=Average","Skip=True","Sort=True")</f>
        <v>13.283936022308222</v>
      </c>
      <c r="U1369" s="43">
        <f ca="1">_xll.BInterpol('Base CDI'!$H$4:$H$28,'Base CDI'!$I$4:$I$29,S1369,"Cubic","Extrapolate=Linear","MultiX=Average","Skip=True","Sort=True")</f>
        <v>13.374050819726644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47263</v>
      </c>
      <c r="T1370" s="43">
        <f ca="1">_xll.BInterpol('Base CDI'!$H$4:$H$28,'Base CDI'!$J$4:$J$29,S1370,"Cubic","Extrapolate=Linear","MultiX=Average","Skip=True","Sort=True")</f>
        <v>13.28440763025147</v>
      </c>
      <c r="U1370" s="43">
        <f ca="1">_xll.BInterpol('Base CDI'!$H$4:$H$28,'Base CDI'!$I$4:$I$29,S1370,"Cubic","Extrapolate=Linear","MultiX=Average","Skip=True","Sort=True")</f>
        <v>13.374566217942361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47264</v>
      </c>
      <c r="T1371" s="43">
        <f ca="1">_xll.BInterpol('Base CDI'!$H$4:$H$28,'Base CDI'!$J$4:$J$29,S1371,"Cubic","Extrapolate=Linear","MultiX=Average","Skip=True","Sort=True")</f>
        <v>13.28487990268027</v>
      </c>
      <c r="U1371" s="43">
        <f ca="1">_xll.BInterpol('Base CDI'!$H$4:$H$28,'Base CDI'!$I$4:$I$29,S1371,"Cubic","Extrapolate=Linear","MultiX=Average","Skip=True","Sort=True")</f>
        <v>13.375082256846772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47265</v>
      </c>
      <c r="T1372" s="43">
        <f ca="1">_xll.BInterpol('Base CDI'!$H$4:$H$28,'Base CDI'!$J$4:$J$29,S1372,"Cubic","Extrapolate=Linear","MultiX=Average","Skip=True","Sort=True")</f>
        <v>13.285352834904334</v>
      </c>
      <c r="U1372" s="43">
        <f ca="1">_xll.BInterpol('Base CDI'!$H$4:$H$28,'Base CDI'!$I$4:$I$29,S1372,"Cubic","Extrapolate=Linear","MultiX=Average","Skip=True","Sort=True")</f>
        <v>13.37559893104161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47266</v>
      </c>
      <c r="T1373" s="43">
        <f ca="1">_xll.BInterpol('Base CDI'!$H$4:$H$28,'Base CDI'!$J$4:$J$29,S1373,"Cubic","Extrapolate=Linear","MultiX=Average","Skip=True","Sort=True")</f>
        <v>13.285826422233374</v>
      </c>
      <c r="U1373" s="43">
        <f ca="1">_xll.BInterpol('Base CDI'!$H$4:$H$28,'Base CDI'!$I$4:$I$29,S1373,"Cubic","Extrapolate=Linear","MultiX=Average","Skip=True","Sort=True")</f>
        <v>13.376116235128602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47267</v>
      </c>
      <c r="T1374" s="43">
        <f ca="1">_xll.BInterpol('Base CDI'!$H$4:$H$28,'Base CDI'!$J$4:$J$29,S1374,"Cubic","Extrapolate=Linear","MultiX=Average","Skip=True","Sort=True")</f>
        <v>13.286300659977101</v>
      </c>
      <c r="U1374" s="43">
        <f ca="1">_xll.BInterpol('Base CDI'!$H$4:$H$28,'Base CDI'!$I$4:$I$29,S1374,"Cubic","Extrapolate=Linear","MultiX=Average","Skip=True","Sort=True")</f>
        <v>13.376634163709481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47268</v>
      </c>
      <c r="T1375" s="43">
        <f ca="1">_xll.BInterpol('Base CDI'!$H$4:$H$28,'Base CDI'!$J$4:$J$29,S1375,"Cubic","Extrapolate=Linear","MultiX=Average","Skip=True","Sort=True")</f>
        <v>13.286775543445229</v>
      </c>
      <c r="U1375" s="43">
        <f ca="1">_xll.BInterpol('Base CDI'!$H$4:$H$28,'Base CDI'!$I$4:$I$29,S1375,"Cubic","Extrapolate=Linear","MultiX=Average","Skip=True","Sort=True")</f>
        <v>13.377152711385973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47269</v>
      </c>
      <c r="T1376" s="43">
        <f ca="1">_xll.BInterpol('Base CDI'!$H$4:$H$28,'Base CDI'!$J$4:$J$29,S1376,"Cubic","Extrapolate=Linear","MultiX=Average","Skip=True","Sort=True")</f>
        <v>13.287251067947469</v>
      </c>
      <c r="U1376" s="43">
        <f ca="1">_xll.BInterpol('Base CDI'!$H$4:$H$28,'Base CDI'!$I$4:$I$29,S1376,"Cubic","Extrapolate=Linear","MultiX=Average","Skip=True","Sort=True")</f>
        <v>13.377671872759811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47270</v>
      </c>
      <c r="T1377" s="43">
        <f ca="1">_xll.BInterpol('Base CDI'!$H$4:$H$28,'Base CDI'!$J$4:$J$29,S1377,"Cubic","Extrapolate=Linear","MultiX=Average","Skip=True","Sort=True")</f>
        <v>13.287727228793532</v>
      </c>
      <c r="U1377" s="43">
        <f ca="1">_xll.BInterpol('Base CDI'!$H$4:$H$28,'Base CDI'!$I$4:$I$29,S1377,"Cubic","Extrapolate=Linear","MultiX=Average","Skip=True","Sort=True")</f>
        <v>13.378191642432721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47271</v>
      </c>
      <c r="T1378" s="43">
        <f ca="1">_xll.BInterpol('Base CDI'!$H$4:$H$28,'Base CDI'!$J$4:$J$29,S1378,"Cubic","Extrapolate=Linear","MultiX=Average","Skip=True","Sort=True")</f>
        <v>13.288204021293129</v>
      </c>
      <c r="U1378" s="43">
        <f ca="1">_xll.BInterpol('Base CDI'!$H$4:$H$28,'Base CDI'!$I$4:$I$29,S1378,"Cubic","Extrapolate=Linear","MultiX=Average","Skip=True","Sort=True")</f>
        <v>13.378712015006439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47272</v>
      </c>
      <c r="T1379" s="43">
        <f ca="1">_xll.BInterpol('Base CDI'!$H$4:$H$28,'Base CDI'!$J$4:$J$29,S1379,"Cubic","Extrapolate=Linear","MultiX=Average","Skip=True","Sort=True")</f>
        <v>13.288681440755974</v>
      </c>
      <c r="U1379" s="43">
        <f ca="1">_xll.BInterpol('Base CDI'!$H$4:$H$28,'Base CDI'!$I$4:$I$29,S1379,"Cubic","Extrapolate=Linear","MultiX=Average","Skip=True","Sort=True")</f>
        <v>13.379232985082687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47273</v>
      </c>
      <c r="T1380" s="43">
        <f ca="1">_xll.BInterpol('Base CDI'!$H$4:$H$28,'Base CDI'!$J$4:$J$29,S1380,"Cubic","Extrapolate=Linear","MultiX=Average","Skip=True","Sort=True")</f>
        <v>13.289159482491776</v>
      </c>
      <c r="U1380" s="43">
        <f ca="1">_xll.BInterpol('Base CDI'!$H$4:$H$28,'Base CDI'!$I$4:$I$29,S1380,"Cubic","Extrapolate=Linear","MultiX=Average","Skip=True","Sort=True")</f>
        <v>13.379754547263202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47274</v>
      </c>
      <c r="T1381" s="43">
        <f ca="1">_xll.BInterpol('Base CDI'!$H$4:$H$28,'Base CDI'!$J$4:$J$29,S1381,"Cubic","Extrapolate=Linear","MultiX=Average","Skip=True","Sort=True")</f>
        <v>13.289638141810251</v>
      </c>
      <c r="U1381" s="43">
        <f ca="1">_xll.BInterpol('Base CDI'!$H$4:$H$28,'Base CDI'!$I$4:$I$29,S1381,"Cubic","Extrapolate=Linear","MultiX=Average","Skip=True","Sort=True")</f>
        <v>13.380276696149711</v>
      </c>
    </row>
    <row r="1382" spans="16:21" x14ac:dyDescent="0.25">
      <c r="P1382" s="10">
        <v>36523</v>
      </c>
      <c r="Q1382">
        <v>5.032502</v>
      </c>
      <c r="S1382" s="42">
        <f t="shared" ca="1" si="26"/>
        <v>47275</v>
      </c>
      <c r="T1382" s="43">
        <f ca="1">_xll.BInterpol('Base CDI'!$H$4:$H$28,'Base CDI'!$J$4:$J$29,S1382,"Cubic","Extrapolate=Linear","MultiX=Average","Skip=True","Sort=True")</f>
        <v>13.290117414021106</v>
      </c>
      <c r="U1382" s="43">
        <f ca="1">_xll.BInterpol('Base CDI'!$H$4:$H$28,'Base CDI'!$I$4:$I$29,S1382,"Cubic","Extrapolate=Linear","MultiX=Average","Skip=True","Sort=True")</f>
        <v>13.380799426343941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47276</v>
      </c>
      <c r="T1383" s="43">
        <f ca="1">_xll.BInterpol('Base CDI'!$H$4:$H$28,'Base CDI'!$J$4:$J$29,S1383,"Cubic","Extrapolate=Linear","MultiX=Average","Skip=True","Sort=True")</f>
        <v>13.290597294434056</v>
      </c>
      <c r="U1383" s="43">
        <f ca="1">_xll.BInterpol('Base CDI'!$H$4:$H$28,'Base CDI'!$I$4:$I$29,S1383,"Cubic","Extrapolate=Linear","MultiX=Average","Skip=True","Sort=True")</f>
        <v>13.381322732447627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47277</v>
      </c>
      <c r="T1384" s="43">
        <f ca="1">_xll.BInterpol('Base CDI'!$H$4:$H$28,'Base CDI'!$J$4:$J$29,S1384,"Cubic","Extrapolate=Linear","MultiX=Average","Skip=True","Sort=True")</f>
        <v>13.291077778358812</v>
      </c>
      <c r="U1384" s="43">
        <f ca="1">_xll.BInterpol('Base CDI'!$H$4:$H$28,'Base CDI'!$I$4:$I$29,S1384,"Cubic","Extrapolate=Linear","MultiX=Average","Skip=True","Sort=True")</f>
        <v>13.381846609062494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47278</v>
      </c>
      <c r="T1385" s="43">
        <f ca="1">_xll.BInterpol('Base CDI'!$H$4:$H$28,'Base CDI'!$J$4:$J$29,S1385,"Cubic","Extrapolate=Linear","MultiX=Average","Skip=True","Sort=True")</f>
        <v>13.291558861105084</v>
      </c>
      <c r="U1385" s="43">
        <f ca="1">_xll.BInterpol('Base CDI'!$H$4:$H$28,'Base CDI'!$I$4:$I$29,S1385,"Cubic","Extrapolate=Linear","MultiX=Average","Skip=True","Sort=True")</f>
        <v>13.382371050790276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47279</v>
      </c>
      <c r="T1386" s="43">
        <f ca="1">_xll.BInterpol('Base CDI'!$H$4:$H$28,'Base CDI'!$J$4:$J$29,S1386,"Cubic","Extrapolate=Linear","MultiX=Average","Skip=True","Sort=True")</f>
        <v>13.292040537982587</v>
      </c>
      <c r="U1386" s="43">
        <f ca="1">_xll.BInterpol('Base CDI'!$H$4:$H$28,'Base CDI'!$I$4:$I$29,S1386,"Cubic","Extrapolate=Linear","MultiX=Average","Skip=True","Sort=True")</f>
        <v>13.382896052232701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47280</v>
      </c>
      <c r="T1387" s="43">
        <f ca="1">_xll.BInterpol('Base CDI'!$H$4:$H$28,'Base CDI'!$J$4:$J$29,S1387,"Cubic","Extrapolate=Linear","MultiX=Average","Skip=True","Sort=True")</f>
        <v>13.292522804301031</v>
      </c>
      <c r="U1387" s="43">
        <f ca="1">_xll.BInterpol('Base CDI'!$H$4:$H$28,'Base CDI'!$I$4:$I$29,S1387,"Cubic","Extrapolate=Linear","MultiX=Average","Skip=True","Sort=True")</f>
        <v>13.383421607991497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47281</v>
      </c>
      <c r="T1388" s="43">
        <f ca="1">_xll.BInterpol('Base CDI'!$H$4:$H$28,'Base CDI'!$J$4:$J$29,S1388,"Cubic","Extrapolate=Linear","MultiX=Average","Skip=True","Sort=True")</f>
        <v>13.293005655370127</v>
      </c>
      <c r="U1388" s="43">
        <f ca="1">_xll.BInterpol('Base CDI'!$H$4:$H$28,'Base CDI'!$I$4:$I$29,S1388,"Cubic","Extrapolate=Linear","MultiX=Average","Skip=True","Sort=True")</f>
        <v>13.383947712668396</v>
      </c>
    </row>
    <row r="1389" spans="16:21" x14ac:dyDescent="0.25">
      <c r="P1389" s="10">
        <v>36532</v>
      </c>
      <c r="Q1389">
        <v>5.05661</v>
      </c>
      <c r="S1389" s="42">
        <f t="shared" ca="1" si="26"/>
        <v>47282</v>
      </c>
      <c r="T1389" s="43">
        <f ca="1">_xll.BInterpol('Base CDI'!$H$4:$H$28,'Base CDI'!$J$4:$J$29,S1389,"Cubic","Extrapolate=Linear","MultiX=Average","Skip=True","Sort=True")</f>
        <v>13.293489086499589</v>
      </c>
      <c r="U1389" s="43">
        <f ca="1">_xll.BInterpol('Base CDI'!$H$4:$H$28,'Base CDI'!$I$4:$I$29,S1389,"Cubic","Extrapolate=Linear","MultiX=Average","Skip=True","Sort=True")</f>
        <v>13.384474360865129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47283</v>
      </c>
      <c r="T1390" s="43">
        <f ca="1">_xll.BInterpol('Base CDI'!$H$4:$H$28,'Base CDI'!$J$4:$J$29,S1390,"Cubic","Extrapolate=Linear","MultiX=Average","Skip=True","Sort=True")</f>
        <v>13.293973092999128</v>
      </c>
      <c r="U1390" s="43">
        <f ca="1">_xll.BInterpol('Base CDI'!$H$4:$H$28,'Base CDI'!$I$4:$I$29,S1390,"Cubic","Extrapolate=Linear","MultiX=Average","Skip=True","Sort=True")</f>
        <v>13.385001547183423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47284</v>
      </c>
      <c r="T1391" s="43">
        <f ca="1">_xll.BInterpol('Base CDI'!$H$4:$H$28,'Base CDI'!$J$4:$J$29,S1391,"Cubic","Extrapolate=Linear","MultiX=Average","Skip=True","Sort=True")</f>
        <v>13.294457670178453</v>
      </c>
      <c r="U1391" s="43">
        <f ca="1">_xll.BInterpol('Base CDI'!$H$4:$H$28,'Base CDI'!$I$4:$I$29,S1391,"Cubic","Extrapolate=Linear","MultiX=Average","Skip=True","Sort=True")</f>
        <v>13.385529266225008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47285</v>
      </c>
      <c r="T1392" s="43">
        <f ca="1">_xll.BInterpol('Base CDI'!$H$4:$H$28,'Base CDI'!$J$4:$J$29,S1392,"Cubic","Extrapolate=Linear","MultiX=Average","Skip=True","Sort=True")</f>
        <v>13.29494281334728</v>
      </c>
      <c r="U1392" s="43">
        <f ca="1">_xll.BInterpol('Base CDI'!$H$4:$H$28,'Base CDI'!$I$4:$I$29,S1392,"Cubic","Extrapolate=Linear","MultiX=Average","Skip=True","Sort=True")</f>
        <v>13.386057512591616</v>
      </c>
    </row>
    <row r="1393" spans="16:21" x14ac:dyDescent="0.25">
      <c r="P1393" s="10">
        <v>36538</v>
      </c>
      <c r="Q1393">
        <v>5.070424</v>
      </c>
      <c r="S1393" s="42">
        <f t="shared" ca="1" si="26"/>
        <v>47286</v>
      </c>
      <c r="T1393" s="43">
        <f ca="1">_xll.BInterpol('Base CDI'!$H$4:$H$28,'Base CDI'!$J$4:$J$29,S1393,"Cubic","Extrapolate=Linear","MultiX=Average","Skip=True","Sort=True")</f>
        <v>13.295428517815319</v>
      </c>
      <c r="U1393" s="43">
        <f ca="1">_xll.BInterpol('Base CDI'!$H$4:$H$28,'Base CDI'!$I$4:$I$29,S1393,"Cubic","Extrapolate=Linear","MultiX=Average","Skip=True","Sort=True")</f>
        <v>13.386586280884977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47287</v>
      </c>
      <c r="T1394" s="43">
        <f ca="1">_xll.BInterpol('Base CDI'!$H$4:$H$28,'Base CDI'!$J$4:$J$29,S1394,"Cubic","Extrapolate=Linear","MultiX=Average","Skip=True","Sort=True")</f>
        <v>13.29591477889228</v>
      </c>
      <c r="U1394" s="43">
        <f ca="1">_xll.BInterpol('Base CDI'!$H$4:$H$28,'Base CDI'!$I$4:$I$29,S1394,"Cubic","Extrapolate=Linear","MultiX=Average","Skip=True","Sort=True")</f>
        <v>13.387115565706818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47288</v>
      </c>
      <c r="T1395" s="43">
        <f ca="1">_xll.BInterpol('Base CDI'!$H$4:$H$28,'Base CDI'!$J$4:$J$29,S1395,"Cubic","Extrapolate=Linear","MultiX=Average","Skip=True","Sort=True")</f>
        <v>13.296401591887877</v>
      </c>
      <c r="U1395" s="43">
        <f ca="1">_xll.BInterpol('Base CDI'!$H$4:$H$28,'Base CDI'!$I$4:$I$29,S1395,"Cubic","Extrapolate=Linear","MultiX=Average","Skip=True","Sort=True")</f>
        <v>13.387645361658871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47289</v>
      </c>
      <c r="T1396" s="43">
        <f ca="1">_xll.BInterpol('Base CDI'!$H$4:$H$28,'Base CDI'!$J$4:$J$29,S1396,"Cubic","Extrapolate=Linear","MultiX=Average","Skip=True","Sort=True")</f>
        <v>13.296888952111823</v>
      </c>
      <c r="U1396" s="43">
        <f ca="1">_xll.BInterpol('Base CDI'!$H$4:$H$28,'Base CDI'!$I$4:$I$29,S1396,"Cubic","Extrapolate=Linear","MultiX=Average","Skip=True","Sort=True")</f>
        <v>13.388175663342864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47290</v>
      </c>
      <c r="T1397" s="43">
        <f ca="1">_xll.BInterpol('Base CDI'!$H$4:$H$28,'Base CDI'!$J$4:$J$29,S1397,"Cubic","Extrapolate=Linear","MultiX=Average","Skip=True","Sort=True")</f>
        <v>13.297376854873827</v>
      </c>
      <c r="U1397" s="43">
        <f ca="1">_xll.BInterpol('Base CDI'!$H$4:$H$28,'Base CDI'!$I$4:$I$29,S1397,"Cubic","Extrapolate=Linear","MultiX=Average","Skip=True","Sort=True")</f>
        <v>13.38870646536053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47291</v>
      </c>
      <c r="T1398" s="43">
        <f ca="1">_xll.BInterpol('Base CDI'!$H$4:$H$28,'Base CDI'!$J$4:$J$29,S1398,"Cubic","Extrapolate=Linear","MultiX=Average","Skip=True","Sort=True")</f>
        <v>13.2978652954836</v>
      </c>
      <c r="U1398" s="43">
        <f ca="1">_xll.BInterpol('Base CDI'!$H$4:$H$28,'Base CDI'!$I$4:$I$29,S1398,"Cubic","Extrapolate=Linear","MultiX=Average","Skip=True","Sort=True")</f>
        <v>13.389237762313595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47292</v>
      </c>
      <c r="T1399" s="43">
        <f ca="1">_xll.BInterpol('Base CDI'!$H$4:$H$28,'Base CDI'!$J$4:$J$29,S1399,"Cubic","Extrapolate=Linear","MultiX=Average","Skip=True","Sort=True")</f>
        <v>13.298354269250858</v>
      </c>
      <c r="U1399" s="43">
        <f ca="1">_xll.BInterpol('Base CDI'!$H$4:$H$28,'Base CDI'!$I$4:$I$29,S1399,"Cubic","Extrapolate=Linear","MultiX=Average","Skip=True","Sort=True")</f>
        <v>13.389769548803791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47293</v>
      </c>
      <c r="T1400" s="43">
        <f ca="1">_xll.BInterpol('Base CDI'!$H$4:$H$28,'Base CDI'!$J$4:$J$29,S1400,"Cubic","Extrapolate=Linear","MultiX=Average","Skip=True","Sort=True")</f>
        <v>13.298843771485309</v>
      </c>
      <c r="U1400" s="43">
        <f ca="1">_xll.BInterpol('Base CDI'!$H$4:$H$28,'Base CDI'!$I$4:$I$29,S1400,"Cubic","Extrapolate=Linear","MultiX=Average","Skip=True","Sort=True")</f>
        <v>13.390301819432848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47294</v>
      </c>
      <c r="T1401" s="43">
        <f ca="1">_xll.BInterpol('Base CDI'!$H$4:$H$28,'Base CDI'!$J$4:$J$29,S1401,"Cubic","Extrapolate=Linear","MultiX=Average","Skip=True","Sort=True")</f>
        <v>13.299333797496669</v>
      </c>
      <c r="U1401" s="43">
        <f ca="1">_xll.BInterpol('Base CDI'!$H$4:$H$28,'Base CDI'!$I$4:$I$29,S1401,"Cubic","Extrapolate=Linear","MultiX=Average","Skip=True","Sort=True")</f>
        <v>13.390834568802495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47295</v>
      </c>
      <c r="T1402" s="43">
        <f ca="1">_xll.BInterpol('Base CDI'!$H$4:$H$28,'Base CDI'!$J$4:$J$29,S1402,"Cubic","Extrapolate=Linear","MultiX=Average","Skip=True","Sort=True")</f>
        <v>13.299824342594643</v>
      </c>
      <c r="U1402" s="43">
        <f ca="1">_xll.BInterpol('Base CDI'!$H$4:$H$28,'Base CDI'!$I$4:$I$29,S1402,"Cubic","Extrapolate=Linear","MultiX=Average","Skip=True","Sort=True")</f>
        <v>13.391367791514462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47296</v>
      </c>
      <c r="T1403" s="43">
        <f ca="1">_xll.BInterpol('Base CDI'!$H$4:$H$28,'Base CDI'!$J$4:$J$29,S1403,"Cubic","Extrapolate=Linear","MultiX=Average","Skip=True","Sort=True")</f>
        <v>13.30031540208895</v>
      </c>
      <c r="U1403" s="43">
        <f ca="1">_xll.BInterpol('Base CDI'!$H$4:$H$28,'Base CDI'!$I$4:$I$29,S1403,"Cubic","Extrapolate=Linear","MultiX=Average","Skip=True","Sort=True")</f>
        <v>13.39190148217048</v>
      </c>
    </row>
    <row r="1404" spans="16:21" x14ac:dyDescent="0.25">
      <c r="P1404" s="10">
        <v>36553</v>
      </c>
      <c r="Q1404">
        <v>5.108562</v>
      </c>
      <c r="S1404" s="42">
        <f t="shared" ca="1" si="26"/>
        <v>47297</v>
      </c>
      <c r="T1404" s="43">
        <f ca="1">_xll.BInterpol('Base CDI'!$H$4:$H$28,'Base CDI'!$J$4:$J$29,S1404,"Cubic","Extrapolate=Linear","MultiX=Average","Skip=True","Sort=True")</f>
        <v>13.300806971289298</v>
      </c>
      <c r="U1404" s="43">
        <f ca="1">_xll.BInterpol('Base CDI'!$H$4:$H$28,'Base CDI'!$I$4:$I$29,S1404,"Cubic","Extrapolate=Linear","MultiX=Average","Skip=True","Sort=True")</f>
        <v>13.392435635372276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47298</v>
      </c>
      <c r="T1405" s="43">
        <f ca="1">_xll.BInterpol('Base CDI'!$H$4:$H$28,'Base CDI'!$J$4:$J$29,S1405,"Cubic","Extrapolate=Linear","MultiX=Average","Skip=True","Sort=True")</f>
        <v>13.301299045505397</v>
      </c>
      <c r="U1405" s="43">
        <f ca="1">_xll.BInterpol('Base CDI'!$H$4:$H$28,'Base CDI'!$I$4:$I$29,S1405,"Cubic","Extrapolate=Linear","MultiX=Average","Skip=True","Sort=True")</f>
        <v>13.392970245721584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47299</v>
      </c>
      <c r="T1406" s="43">
        <f ca="1">_xll.BInterpol('Base CDI'!$H$4:$H$28,'Base CDI'!$J$4:$J$29,S1406,"Cubic","Extrapolate=Linear","MultiX=Average","Skip=True","Sort=True")</f>
        <v>13.301791620046963</v>
      </c>
      <c r="U1406" s="43">
        <f ca="1">_xll.BInterpol('Base CDI'!$H$4:$H$28,'Base CDI'!$I$4:$I$29,S1406,"Cubic","Extrapolate=Linear","MultiX=Average","Skip=True","Sort=True")</f>
        <v>13.39350530782013</v>
      </c>
    </row>
    <row r="1407" spans="16:21" x14ac:dyDescent="0.25">
      <c r="P1407" s="10">
        <v>36558</v>
      </c>
      <c r="Q1407">
        <v>5.118995</v>
      </c>
      <c r="S1407" s="42">
        <f t="shared" ca="1" si="26"/>
        <v>47300</v>
      </c>
      <c r="T1407" s="43">
        <f ca="1">_xll.BInterpol('Base CDI'!$H$4:$H$28,'Base CDI'!$J$4:$J$29,S1407,"Cubic","Extrapolate=Linear","MultiX=Average","Skip=True","Sort=True")</f>
        <v>13.302284690223706</v>
      </c>
      <c r="U1407" s="43">
        <f ca="1">_xll.BInterpol('Base CDI'!$H$4:$H$28,'Base CDI'!$I$4:$I$29,S1407,"Cubic","Extrapolate=Linear","MultiX=Average","Skip=True","Sort=True")</f>
        <v>13.394040816269644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47301</v>
      </c>
      <c r="T1408" s="43">
        <f ca="1">_xll.BInterpol('Base CDI'!$H$4:$H$28,'Base CDI'!$J$4:$J$29,S1408,"Cubic","Extrapolate=Linear","MultiX=Average","Skip=True","Sort=True")</f>
        <v>13.302778251345337</v>
      </c>
      <c r="U1408" s="43">
        <f ca="1">_xll.BInterpol('Base CDI'!$H$4:$H$28,'Base CDI'!$I$4:$I$29,S1408,"Cubic","Extrapolate=Linear","MultiX=Average","Skip=True","Sort=True")</f>
        <v>13.394576765671859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47302</v>
      </c>
      <c r="T1409" s="43">
        <f ca="1">_xll.BInterpol('Base CDI'!$H$4:$H$28,'Base CDI'!$J$4:$J$29,S1409,"Cubic","Extrapolate=Linear","MultiX=Average","Skip=True","Sort=True")</f>
        <v>13.30327229872157</v>
      </c>
      <c r="U1409" s="43">
        <f ca="1">_xll.BInterpol('Base CDI'!$H$4:$H$28,'Base CDI'!$I$4:$I$29,S1409,"Cubic","Extrapolate=Linear","MultiX=Average","Skip=True","Sort=True")</f>
        <v>13.395113150628502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47303</v>
      </c>
      <c r="T1410" s="43">
        <f ca="1">_xll.BInterpol('Base CDI'!$H$4:$H$28,'Base CDI'!$J$4:$J$29,S1410,"Cubic","Extrapolate=Linear","MultiX=Average","Skip=True","Sort=True")</f>
        <v>13.303766827662114</v>
      </c>
      <c r="U1410" s="43">
        <f ca="1">_xll.BInterpol('Base CDI'!$H$4:$H$28,'Base CDI'!$I$4:$I$29,S1410,"Cubic","Extrapolate=Linear","MultiX=Average","Skip=True","Sort=True")</f>
        <v>13.395649965741304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47304</v>
      </c>
      <c r="T1411" s="43">
        <f ca="1">_xll.BInterpol('Base CDI'!$H$4:$H$28,'Base CDI'!$J$4:$J$29,S1411,"Cubic","Extrapolate=Linear","MultiX=Average","Skip=True","Sort=True")</f>
        <v>13.304261833476682</v>
      </c>
      <c r="U1411" s="43">
        <f ca="1">_xll.BInterpol('Base CDI'!$H$4:$H$28,'Base CDI'!$I$4:$I$29,S1411,"Cubic","Extrapolate=Linear","MultiX=Average","Skip=True","Sort=True")</f>
        <v>13.396187205611994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47305</v>
      </c>
      <c r="T1412" s="43">
        <f ca="1">_xll.BInterpol('Base CDI'!$H$4:$H$28,'Base CDI'!$J$4:$J$29,S1412,"Cubic","Extrapolate=Linear","MultiX=Average","Skip=True","Sort=True")</f>
        <v>13.304757311474987</v>
      </c>
      <c r="U1412" s="43">
        <f ca="1">_xll.BInterpol('Base CDI'!$H$4:$H$28,'Base CDI'!$I$4:$I$29,S1412,"Cubic","Extrapolate=Linear","MultiX=Average","Skip=True","Sort=True")</f>
        <v>13.396724864842305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47306</v>
      </c>
      <c r="T1413" s="43">
        <f ca="1">_xll.BInterpol('Base CDI'!$H$4:$H$28,'Base CDI'!$J$4:$J$29,S1413,"Cubic","Extrapolate=Linear","MultiX=Average","Skip=True","Sort=True")</f>
        <v>13.305253256966738</v>
      </c>
      <c r="U1413" s="43">
        <f ca="1">_xll.BInterpol('Base CDI'!$H$4:$H$28,'Base CDI'!$I$4:$I$29,S1413,"Cubic","Extrapolate=Linear","MultiX=Average","Skip=True","Sort=True")</f>
        <v>13.397262938033961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47307</v>
      </c>
      <c r="T1414" s="43">
        <f ca="1">_xll.BInterpol('Base CDI'!$H$4:$H$28,'Base CDI'!$J$4:$J$29,S1414,"Cubic","Extrapolate=Linear","MultiX=Average","Skip=True","Sort=True")</f>
        <v>13.305749665261651</v>
      </c>
      <c r="U1414" s="43">
        <f ca="1">_xll.BInterpol('Base CDI'!$H$4:$H$28,'Base CDI'!$I$4:$I$29,S1414,"Cubic","Extrapolate=Linear","MultiX=Average","Skip=True","Sort=True")</f>
        <v>13.397801419788697</v>
      </c>
    </row>
    <row r="1415" spans="16:21" x14ac:dyDescent="0.25">
      <c r="P1415" s="10">
        <v>36570</v>
      </c>
      <c r="Q1415">
        <v>5.146935</v>
      </c>
      <c r="S1415" s="42">
        <f t="shared" ca="1" si="26"/>
        <v>47308</v>
      </c>
      <c r="T1415" s="43">
        <f ca="1">_xll.BInterpol('Base CDI'!$H$4:$H$28,'Base CDI'!$J$4:$J$29,S1415,"Cubic","Extrapolate=Linear","MultiX=Average","Skip=True","Sort=True")</f>
        <v>13.306246531669434</v>
      </c>
      <c r="U1415" s="43">
        <f ca="1">_xll.BInterpol('Base CDI'!$H$4:$H$28,'Base CDI'!$I$4:$I$29,S1415,"Cubic","Extrapolate=Linear","MultiX=Average","Skip=True","Sort=True")</f>
        <v>13.39834030470824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47309</v>
      </c>
      <c r="T1416" s="43">
        <f ca="1">_xll.BInterpol('Base CDI'!$H$4:$H$28,'Base CDI'!$J$4:$J$29,S1416,"Cubic","Extrapolate=Linear","MultiX=Average","Skip=True","Sort=True")</f>
        <v>13.306743851499798</v>
      </c>
      <c r="U1416" s="43">
        <f ca="1">_xll.BInterpol('Base CDI'!$H$4:$H$28,'Base CDI'!$I$4:$I$29,S1416,"Cubic","Extrapolate=Linear","MultiX=Average","Skip=True","Sort=True")</f>
        <v>13.398879587394321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47310</v>
      </c>
      <c r="T1417" s="43">
        <f ca="1">_xll.BInterpol('Base CDI'!$H$4:$H$28,'Base CDI'!$J$4:$J$29,S1417,"Cubic","Extrapolate=Linear","MultiX=Average","Skip=True","Sort=True")</f>
        <v>13.307241620062459</v>
      </c>
      <c r="U1417" s="43">
        <f ca="1">_xll.BInterpol('Base CDI'!$H$4:$H$28,'Base CDI'!$I$4:$I$29,S1417,"Cubic","Extrapolate=Linear","MultiX=Average","Skip=True","Sort=True")</f>
        <v>13.399419262448671</v>
      </c>
    </row>
    <row r="1418" spans="16:21" x14ac:dyDescent="0.25">
      <c r="P1418" s="10">
        <v>36573</v>
      </c>
      <c r="Q1418">
        <v>5.157457</v>
      </c>
      <c r="S1418" s="42">
        <f t="shared" ca="1" si="26"/>
        <v>47311</v>
      </c>
      <c r="T1418" s="43">
        <f ca="1">_xll.BInterpol('Base CDI'!$H$4:$H$28,'Base CDI'!$J$4:$J$29,S1418,"Cubic","Extrapolate=Linear","MultiX=Average","Skip=True","Sort=True")</f>
        <v>13.307739832667126</v>
      </c>
      <c r="U1418" s="43">
        <f ca="1">_xll.BInterpol('Base CDI'!$H$4:$H$28,'Base CDI'!$I$4:$I$29,S1418,"Cubic","Extrapolate=Linear","MultiX=Average","Skip=True","Sort=True")</f>
        <v>13.399959324473016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47312</v>
      </c>
      <c r="T1419" s="43">
        <f ca="1">_xll.BInterpol('Base CDI'!$H$4:$H$28,'Base CDI'!$J$4:$J$29,S1419,"Cubic","Extrapolate=Linear","MultiX=Average","Skip=True","Sort=True")</f>
        <v>13.308238484623512</v>
      </c>
      <c r="U1419" s="43">
        <f ca="1">_xll.BInterpol('Base CDI'!$H$4:$H$28,'Base CDI'!$I$4:$I$29,S1419,"Cubic","Extrapolate=Linear","MultiX=Average","Skip=True","Sort=True")</f>
        <v>13.400499768069089</v>
      </c>
    </row>
    <row r="1420" spans="16:21" x14ac:dyDescent="0.25">
      <c r="P1420" s="10">
        <v>36577</v>
      </c>
      <c r="Q1420">
        <v>5.164485</v>
      </c>
      <c r="S1420" s="42">
        <f t="shared" ca="1" si="27"/>
        <v>47313</v>
      </c>
      <c r="T1420" s="43">
        <f ca="1">_xll.BInterpol('Base CDI'!$H$4:$H$28,'Base CDI'!$J$4:$J$29,S1420,"Cubic","Extrapolate=Linear","MultiX=Average","Skip=True","Sort=True")</f>
        <v>13.308737571241329</v>
      </c>
      <c r="U1420" s="43">
        <f ca="1">_xll.BInterpol('Base CDI'!$H$4:$H$28,'Base CDI'!$I$4:$I$29,S1420,"Cubic","Extrapolate=Linear","MultiX=Average","Skip=True","Sort=True")</f>
        <v>13.401040587838619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47314</v>
      </c>
      <c r="T1421" s="43">
        <f ca="1">_xll.BInterpol('Base CDI'!$H$4:$H$28,'Base CDI'!$J$4:$J$29,S1421,"Cubic","Extrapolate=Linear","MultiX=Average","Skip=True","Sort=True")</f>
        <v>13.309237087830287</v>
      </c>
      <c r="U1421" s="43">
        <f ca="1">_xll.BInterpol('Base CDI'!$H$4:$H$28,'Base CDI'!$I$4:$I$29,S1421,"Cubic","Extrapolate=Linear","MultiX=Average","Skip=True","Sort=True")</f>
        <v>13.401581778383337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47315</v>
      </c>
      <c r="T1422" s="43">
        <f ca="1">_xll.BInterpol('Base CDI'!$H$4:$H$28,'Base CDI'!$J$4:$J$29,S1422,"Cubic","Extrapolate=Linear","MultiX=Average","Skip=True","Sort=True")</f>
        <v>13.309737029700097</v>
      </c>
      <c r="U1422" s="43">
        <f ca="1">_xll.BInterpol('Base CDI'!$H$4:$H$28,'Base CDI'!$I$4:$I$29,S1422,"Cubic","Extrapolate=Linear","MultiX=Average","Skip=True","Sort=True")</f>
        <v>13.402123334304969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47316</v>
      </c>
      <c r="T1423" s="43">
        <f ca="1">_xll.BInterpol('Base CDI'!$H$4:$H$28,'Base CDI'!$J$4:$J$29,S1423,"Cubic","Extrapolate=Linear","MultiX=Average","Skip=True","Sort=True")</f>
        <v>13.310237392160474</v>
      </c>
      <c r="U1423" s="43">
        <f ca="1">_xll.BInterpol('Base CDI'!$H$4:$H$28,'Base CDI'!$I$4:$I$29,S1423,"Cubic","Extrapolate=Linear","MultiX=Average","Skip=True","Sort=True")</f>
        <v>13.402665250205249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47317</v>
      </c>
      <c r="T1424" s="43">
        <f ca="1">_xll.BInterpol('Base CDI'!$H$4:$H$28,'Base CDI'!$J$4:$J$29,S1424,"Cubic","Extrapolate=Linear","MultiX=Average","Skip=True","Sort=True")</f>
        <v>13.310738170521129</v>
      </c>
      <c r="U1424" s="43">
        <f ca="1">_xll.BInterpol('Base CDI'!$H$4:$H$28,'Base CDI'!$I$4:$I$29,S1424,"Cubic","Extrapolate=Linear","MultiX=Average","Skip=True","Sort=True")</f>
        <v>13.403207520685907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47318</v>
      </c>
      <c r="T1425" s="43">
        <f ca="1">_xll.BInterpol('Base CDI'!$H$4:$H$28,'Base CDI'!$J$4:$J$29,S1425,"Cubic","Extrapolate=Linear","MultiX=Average","Skip=True","Sort=True")</f>
        <v>13.311239360091772</v>
      </c>
      <c r="U1425" s="43">
        <f ca="1">_xll.BInterpol('Base CDI'!$H$4:$H$28,'Base CDI'!$I$4:$I$29,S1425,"Cubic","Extrapolate=Linear","MultiX=Average","Skip=True","Sort=True")</f>
        <v>13.403750140348668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47319</v>
      </c>
      <c r="T1426" s="43">
        <f ca="1">_xll.BInterpol('Base CDI'!$H$4:$H$28,'Base CDI'!$J$4:$J$29,S1426,"Cubic","Extrapolate=Linear","MultiX=Average","Skip=True","Sort=True")</f>
        <v>13.311740956182117</v>
      </c>
      <c r="U1426" s="43">
        <f ca="1">_xll.BInterpol('Base CDI'!$H$4:$H$28,'Base CDI'!$I$4:$I$29,S1426,"Cubic","Extrapolate=Linear","MultiX=Average","Skip=True","Sort=True")</f>
        <v>13.404293103795267</v>
      </c>
    </row>
    <row r="1427" spans="16:21" x14ac:dyDescent="0.25">
      <c r="P1427" s="10">
        <v>36586</v>
      </c>
      <c r="Q1427">
        <v>5.189203</v>
      </c>
      <c r="S1427" s="42">
        <f t="shared" ca="1" si="27"/>
        <v>47320</v>
      </c>
      <c r="T1427" s="43">
        <f ca="1">_xll.BInterpol('Base CDI'!$H$4:$H$28,'Base CDI'!$J$4:$J$29,S1427,"Cubic","Extrapolate=Linear","MultiX=Average","Skip=True","Sort=True")</f>
        <v>13.312242954101874</v>
      </c>
      <c r="U1427" s="43">
        <f ca="1">_xll.BInterpol('Base CDI'!$H$4:$H$28,'Base CDI'!$I$4:$I$29,S1427,"Cubic","Extrapolate=Linear","MultiX=Average","Skip=True","Sort=True")</f>
        <v>13.404836405627432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47321</v>
      </c>
      <c r="T1428" s="43">
        <f ca="1">_xll.BInterpol('Base CDI'!$H$4:$H$28,'Base CDI'!$J$4:$J$29,S1428,"Cubic","Extrapolate=Linear","MultiX=Average","Skip=True","Sort=True")</f>
        <v>13.312745349160757</v>
      </c>
      <c r="U1428" s="43">
        <f ca="1">_xll.BInterpol('Base CDI'!$H$4:$H$28,'Base CDI'!$I$4:$I$29,S1428,"Cubic","Extrapolate=Linear","MultiX=Average","Skip=True","Sort=True")</f>
        <v>13.405380040446891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47322</v>
      </c>
      <c r="T1429" s="43">
        <f ca="1">_xll.BInterpol('Base CDI'!$H$4:$H$28,'Base CDI'!$J$4:$J$29,S1429,"Cubic","Extrapolate=Linear","MultiX=Average","Skip=True","Sort=True")</f>
        <v>13.313248136668475</v>
      </c>
      <c r="U1429" s="43">
        <f ca="1">_xll.BInterpol('Base CDI'!$H$4:$H$28,'Base CDI'!$I$4:$I$29,S1429,"Cubic","Extrapolate=Linear","MultiX=Average","Skip=True","Sort=True")</f>
        <v>13.405924002855377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47323</v>
      </c>
      <c r="T1430" s="43">
        <f ca="1">_xll.BInterpol('Base CDI'!$H$4:$H$28,'Base CDI'!$J$4:$J$29,S1430,"Cubic","Extrapolate=Linear","MultiX=Average","Skip=True","Sort=True")</f>
        <v>13.313751311934741</v>
      </c>
      <c r="U1430" s="43">
        <f ca="1">_xll.BInterpol('Base CDI'!$H$4:$H$28,'Base CDI'!$I$4:$I$29,S1430,"Cubic","Extrapolate=Linear","MultiX=Average","Skip=True","Sort=True")</f>
        <v>13.406468287454619</v>
      </c>
    </row>
    <row r="1431" spans="16:21" x14ac:dyDescent="0.25">
      <c r="P1431" s="10">
        <v>36594</v>
      </c>
      <c r="Q1431">
        <v>5.203379</v>
      </c>
      <c r="S1431" s="42">
        <f t="shared" ca="1" si="27"/>
        <v>47324</v>
      </c>
      <c r="T1431" s="43">
        <f ca="1">_xll.BInterpol('Base CDI'!$H$4:$H$28,'Base CDI'!$J$4:$J$29,S1431,"Cubic","Extrapolate=Linear","MultiX=Average","Skip=True","Sort=True")</f>
        <v>13.314254870269268</v>
      </c>
      <c r="U1431" s="43">
        <f ca="1">_xll.BInterpol('Base CDI'!$H$4:$H$28,'Base CDI'!$I$4:$I$29,S1431,"Cubic","Extrapolate=Linear","MultiX=Average","Skip=True","Sort=True")</f>
        <v>13.407012888846344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47325</v>
      </c>
      <c r="T1432" s="43">
        <f ca="1">_xll.BInterpol('Base CDI'!$H$4:$H$28,'Base CDI'!$J$4:$J$29,S1432,"Cubic","Extrapolate=Linear","MultiX=Average","Skip=True","Sort=True")</f>
        <v>13.314758806981764</v>
      </c>
      <c r="U1432" s="43">
        <f ca="1">_xll.BInterpol('Base CDI'!$H$4:$H$28,'Base CDI'!$I$4:$I$29,S1432,"Cubic","Extrapolate=Linear","MultiX=Average","Skip=True","Sort=True")</f>
        <v>13.407557801632285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47326</v>
      </c>
      <c r="T1433" s="43">
        <f ca="1">_xll.BInterpol('Base CDI'!$H$4:$H$28,'Base CDI'!$J$4:$J$29,S1433,"Cubic","Extrapolate=Linear","MultiX=Average","Skip=True","Sort=True")</f>
        <v>13.315263117381946</v>
      </c>
      <c r="U1433" s="43">
        <f ca="1">_xll.BInterpol('Base CDI'!$H$4:$H$28,'Base CDI'!$I$4:$I$29,S1433,"Cubic","Extrapolate=Linear","MultiX=Average","Skip=True","Sort=True")</f>
        <v>13.40810302041417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47327</v>
      </c>
      <c r="T1434" s="43">
        <f ca="1">_xll.BInterpol('Base CDI'!$H$4:$H$28,'Base CDI'!$J$4:$J$29,S1434,"Cubic","Extrapolate=Linear","MultiX=Average","Skip=True","Sort=True")</f>
        <v>13.315767796779523</v>
      </c>
      <c r="U1434" s="43">
        <f ca="1">_xll.BInterpol('Base CDI'!$H$4:$H$28,'Base CDI'!$I$4:$I$29,S1434,"Cubic","Extrapolate=Linear","MultiX=Average","Skip=True","Sort=True")</f>
        <v>13.408648539793731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47328</v>
      </c>
      <c r="T1435" s="43">
        <f ca="1">_xll.BInterpol('Base CDI'!$H$4:$H$28,'Base CDI'!$J$4:$J$29,S1435,"Cubic","Extrapolate=Linear","MultiX=Average","Skip=True","Sort=True")</f>
        <v>13.316272840484206</v>
      </c>
      <c r="U1435" s="43">
        <f ca="1">_xll.BInterpol('Base CDI'!$H$4:$H$28,'Base CDI'!$I$4:$I$29,S1435,"Cubic","Extrapolate=Linear","MultiX=Average","Skip=True","Sort=True")</f>
        <v>13.409194354372694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47329</v>
      </c>
      <c r="T1436" s="43">
        <f ca="1">_xll.BInterpol('Base CDI'!$H$4:$H$28,'Base CDI'!$J$4:$J$29,S1436,"Cubic","Extrapolate=Linear","MultiX=Average","Skip=True","Sort=True")</f>
        <v>13.316778243805709</v>
      </c>
      <c r="U1436" s="43">
        <f ca="1">_xll.BInterpol('Base CDI'!$H$4:$H$28,'Base CDI'!$I$4:$I$29,S1436,"Cubic","Extrapolate=Linear","MultiX=Average","Skip=True","Sort=True")</f>
        <v>13.409740458752793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47330</v>
      </c>
      <c r="T1437" s="43">
        <f ca="1">_xll.BInterpol('Base CDI'!$H$4:$H$28,'Base CDI'!$J$4:$J$29,S1437,"Cubic","Extrapolate=Linear","MultiX=Average","Skip=True","Sort=True")</f>
        <v>13.317284002053743</v>
      </c>
      <c r="U1437" s="43">
        <f ca="1">_xll.BInterpol('Base CDI'!$H$4:$H$28,'Base CDI'!$I$4:$I$29,S1437,"Cubic","Extrapolate=Linear","MultiX=Average","Skip=True","Sort=True")</f>
        <v>13.410286847535756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47331</v>
      </c>
      <c r="T1438" s="43">
        <f ca="1">_xll.BInterpol('Base CDI'!$H$4:$H$28,'Base CDI'!$J$4:$J$29,S1438,"Cubic","Extrapolate=Linear","MultiX=Average","Skip=True","Sort=True")</f>
        <v>13.317790110538017</v>
      </c>
      <c r="U1438" s="43">
        <f ca="1">_xll.BInterpol('Base CDI'!$H$4:$H$28,'Base CDI'!$I$4:$I$29,S1438,"Cubic","Extrapolate=Linear","MultiX=Average","Skip=True","Sort=True")</f>
        <v>13.410833515323313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47332</v>
      </c>
      <c r="T1439" s="43">
        <f ca="1">_xll.BInterpol('Base CDI'!$H$4:$H$28,'Base CDI'!$J$4:$J$29,S1439,"Cubic","Extrapolate=Linear","MultiX=Average","Skip=True","Sort=True")</f>
        <v>13.318296564568247</v>
      </c>
      <c r="U1439" s="43">
        <f ca="1">_xll.BInterpol('Base CDI'!$H$4:$H$28,'Base CDI'!$I$4:$I$29,S1439,"Cubic","Extrapolate=Linear","MultiX=Average","Skip=True","Sort=True")</f>
        <v>13.411380456717193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47333</v>
      </c>
      <c r="T1440" s="43">
        <f ca="1">_xll.BInterpol('Base CDI'!$H$4:$H$28,'Base CDI'!$J$4:$J$29,S1440,"Cubic","Extrapolate=Linear","MultiX=Average","Skip=True","Sort=True")</f>
        <v>13.318803359454142</v>
      </c>
      <c r="U1440" s="43">
        <f ca="1">_xll.BInterpol('Base CDI'!$H$4:$H$28,'Base CDI'!$I$4:$I$29,S1440,"Cubic","Extrapolate=Linear","MultiX=Average","Skip=True","Sort=True")</f>
        <v>13.411927666319126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47334</v>
      </c>
      <c r="T1441" s="43">
        <f ca="1">_xll.BInterpol('Base CDI'!$H$4:$H$28,'Base CDI'!$J$4:$J$29,S1441,"Cubic","Extrapolate=Linear","MultiX=Average","Skip=True","Sort=True")</f>
        <v>13.319310490505416</v>
      </c>
      <c r="U1441" s="43">
        <f ca="1">_xll.BInterpol('Base CDI'!$H$4:$H$28,'Base CDI'!$I$4:$I$29,S1441,"Cubic","Extrapolate=Linear","MultiX=Average","Skip=True","Sort=True")</f>
        <v>13.412475138730844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47335</v>
      </c>
      <c r="T1442" s="43">
        <f ca="1">_xll.BInterpol('Base CDI'!$H$4:$H$28,'Base CDI'!$J$4:$J$29,S1442,"Cubic","Extrapolate=Linear","MultiX=Average","Skip=True","Sort=True")</f>
        <v>13.319817953031778</v>
      </c>
      <c r="U1442" s="43">
        <f ca="1">_xll.BInterpol('Base CDI'!$H$4:$H$28,'Base CDI'!$I$4:$I$29,S1442,"Cubic","Extrapolate=Linear","MultiX=Average","Skip=True","Sort=True")</f>
        <v>13.413022868554075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47336</v>
      </c>
      <c r="T1443" s="43">
        <f ca="1">_xll.BInterpol('Base CDI'!$H$4:$H$28,'Base CDI'!$J$4:$J$29,S1443,"Cubic","Extrapolate=Linear","MultiX=Average","Skip=True","Sort=True")</f>
        <v>13.320325742342943</v>
      </c>
      <c r="U1443" s="43">
        <f ca="1">_xll.BInterpol('Base CDI'!$H$4:$H$28,'Base CDI'!$I$4:$I$29,S1443,"Cubic","Extrapolate=Linear","MultiX=Average","Skip=True","Sort=True")</f>
        <v>13.413570850390549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47337</v>
      </c>
      <c r="T1444" s="43">
        <f ca="1">_xll.BInterpol('Base CDI'!$H$4:$H$28,'Base CDI'!$J$4:$J$29,S1444,"Cubic","Extrapolate=Linear","MultiX=Average","Skip=True","Sort=True")</f>
        <v>13.320833853748621</v>
      </c>
      <c r="U1444" s="43">
        <f ca="1">_xll.BInterpol('Base CDI'!$H$4:$H$28,'Base CDI'!$I$4:$I$29,S1444,"Cubic","Extrapolate=Linear","MultiX=Average","Skip=True","Sort=True")</f>
        <v>13.414119078841996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47338</v>
      </c>
      <c r="T1445" s="43">
        <f ca="1">_xll.BInterpol('Base CDI'!$H$4:$H$28,'Base CDI'!$J$4:$J$29,S1445,"Cubic","Extrapolate=Linear","MultiX=Average","Skip=True","Sort=True")</f>
        <v>13.321342282558524</v>
      </c>
      <c r="U1445" s="43">
        <f ca="1">_xll.BInterpol('Base CDI'!$H$4:$H$28,'Base CDI'!$I$4:$I$29,S1445,"Cubic","Extrapolate=Linear","MultiX=Average","Skip=True","Sort=True")</f>
        <v>13.414667548510144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47339</v>
      </c>
      <c r="T1446" s="43">
        <f ca="1">_xll.BInterpol('Base CDI'!$H$4:$H$28,'Base CDI'!$J$4:$J$29,S1446,"Cubic","Extrapolate=Linear","MultiX=Average","Skip=True","Sort=True")</f>
        <v>13.321851024082362</v>
      </c>
      <c r="U1446" s="43">
        <f ca="1">_xll.BInterpol('Base CDI'!$H$4:$H$28,'Base CDI'!$I$4:$I$29,S1446,"Cubic","Extrapolate=Linear","MultiX=Average","Skip=True","Sort=True")</f>
        <v>13.415216253996725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47340</v>
      </c>
      <c r="T1447" s="43">
        <f ca="1">_xll.BInterpol('Base CDI'!$H$4:$H$28,'Base CDI'!$J$4:$J$29,S1447,"Cubic","Extrapolate=Linear","MultiX=Average","Skip=True","Sort=True")</f>
        <v>13.32236007362985</v>
      </c>
      <c r="U1447" s="43">
        <f ca="1">_xll.BInterpol('Base CDI'!$H$4:$H$28,'Base CDI'!$I$4:$I$29,S1447,"Cubic","Extrapolate=Linear","MultiX=Average","Skip=True","Sort=True")</f>
        <v>13.415765189903469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47341</v>
      </c>
      <c r="T1448" s="43">
        <f ca="1">_xll.BInterpol('Base CDI'!$H$4:$H$28,'Base CDI'!$J$4:$J$29,S1448,"Cubic","Extrapolate=Linear","MultiX=Average","Skip=True","Sort=True")</f>
        <v>13.322869426510698</v>
      </c>
      <c r="U1448" s="43">
        <f ca="1">_xll.BInterpol('Base CDI'!$H$4:$H$28,'Base CDI'!$I$4:$I$29,S1448,"Cubic","Extrapolate=Linear","MultiX=Average","Skip=True","Sort=True")</f>
        <v>13.416314350832106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47342</v>
      </c>
      <c r="T1449" s="43">
        <f ca="1">_xll.BInterpol('Base CDI'!$H$4:$H$28,'Base CDI'!$J$4:$J$29,S1449,"Cubic","Extrapolate=Linear","MultiX=Average","Skip=True","Sort=True")</f>
        <v>13.323379078034618</v>
      </c>
      <c r="U1449" s="43">
        <f ca="1">_xll.BInterpol('Base CDI'!$H$4:$H$28,'Base CDI'!$I$4:$I$29,S1449,"Cubic","Extrapolate=Linear","MultiX=Average","Skip=True","Sort=True")</f>
        <v>13.416863731384364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47343</v>
      </c>
      <c r="T1450" s="43">
        <f ca="1">_xll.BInterpol('Base CDI'!$H$4:$H$28,'Base CDI'!$J$4:$J$29,S1450,"Cubic","Extrapolate=Linear","MultiX=Average","Skip=True","Sort=True")</f>
        <v>13.32388902351132</v>
      </c>
      <c r="U1450" s="43">
        <f ca="1">_xll.BInterpol('Base CDI'!$H$4:$H$28,'Base CDI'!$I$4:$I$29,S1450,"Cubic","Extrapolate=Linear","MultiX=Average","Skip=True","Sort=True")</f>
        <v>13.417413326161974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47344</v>
      </c>
      <c r="T1451" s="43">
        <f ca="1">_xll.BInterpol('Base CDI'!$H$4:$H$28,'Base CDI'!$J$4:$J$29,S1451,"Cubic","Extrapolate=Linear","MultiX=Average","Skip=True","Sort=True")</f>
        <v>13.324399258250521</v>
      </c>
      <c r="U1451" s="43">
        <f ca="1">_xll.BInterpol('Base CDI'!$H$4:$H$28,'Base CDI'!$I$4:$I$29,S1451,"Cubic","Extrapolate=Linear","MultiX=Average","Skip=True","Sort=True")</f>
        <v>13.417963129766665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47345</v>
      </c>
      <c r="T1452" s="43">
        <f ca="1">_xll.BInterpol('Base CDI'!$H$4:$H$28,'Base CDI'!$J$4:$J$29,S1452,"Cubic","Extrapolate=Linear","MultiX=Average","Skip=True","Sort=True")</f>
        <v>13.324909777561928</v>
      </c>
      <c r="U1452" s="43">
        <f ca="1">_xll.BInterpol('Base CDI'!$H$4:$H$28,'Base CDI'!$I$4:$I$29,S1452,"Cubic","Extrapolate=Linear","MultiX=Average","Skip=True","Sort=True")</f>
        <v>13.418513136800168</v>
      </c>
    </row>
    <row r="1453" spans="16:21" x14ac:dyDescent="0.25">
      <c r="P1453" s="10">
        <v>36626</v>
      </c>
      <c r="Q1453">
        <v>5.281523</v>
      </c>
      <c r="S1453" s="42">
        <f t="shared" ca="1" si="27"/>
        <v>47346</v>
      </c>
      <c r="T1453" s="43">
        <f ca="1">_xll.BInterpol('Base CDI'!$H$4:$H$28,'Base CDI'!$J$4:$J$29,S1453,"Cubic","Extrapolate=Linear","MultiX=Average","Skip=True","Sort=True")</f>
        <v>13.325420576755254</v>
      </c>
      <c r="U1453" s="43">
        <f ca="1">_xll.BInterpol('Base CDI'!$H$4:$H$28,'Base CDI'!$I$4:$I$29,S1453,"Cubic","Extrapolate=Linear","MultiX=Average","Skip=True","Sort=True")</f>
        <v>13.419063341864213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47347</v>
      </c>
      <c r="T1454" s="43">
        <f ca="1">_xll.BInterpol('Base CDI'!$H$4:$H$28,'Base CDI'!$J$4:$J$29,S1454,"Cubic","Extrapolate=Linear","MultiX=Average","Skip=True","Sort=True")</f>
        <v>13.325931651140211</v>
      </c>
      <c r="U1454" s="43">
        <f ca="1">_xll.BInterpol('Base CDI'!$H$4:$H$28,'Base CDI'!$I$4:$I$29,S1454,"Cubic","Extrapolate=Linear","MultiX=Average","Skip=True","Sort=True")</f>
        <v>13.419613739560528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47348</v>
      </c>
      <c r="T1455" s="43">
        <f ca="1">_xll.BInterpol('Base CDI'!$H$4:$H$28,'Base CDI'!$J$4:$J$29,S1455,"Cubic","Extrapolate=Linear","MultiX=Average","Skip=True","Sort=True")</f>
        <v>13.326442996026511</v>
      </c>
      <c r="U1455" s="43">
        <f ca="1">_xll.BInterpol('Base CDI'!$H$4:$H$28,'Base CDI'!$I$4:$I$29,S1455,"Cubic","Extrapolate=Linear","MultiX=Average","Skip=True","Sort=True")</f>
        <v>13.420164324490845</v>
      </c>
    </row>
    <row r="1456" spans="16:21" x14ac:dyDescent="0.25">
      <c r="P1456" s="10">
        <v>36629</v>
      </c>
      <c r="Q1456">
        <v>5.292154</v>
      </c>
      <c r="S1456" s="42">
        <f t="shared" ca="1" si="27"/>
        <v>47349</v>
      </c>
      <c r="T1456" s="43">
        <f ca="1">_xll.BInterpol('Base CDI'!$H$4:$H$28,'Base CDI'!$J$4:$J$29,S1456,"Cubic","Extrapolate=Linear","MultiX=Average","Skip=True","Sort=True")</f>
        <v>13.326954606723865</v>
      </c>
      <c r="U1456" s="43">
        <f ca="1">_xll.BInterpol('Base CDI'!$H$4:$H$28,'Base CDI'!$I$4:$I$29,S1456,"Cubic","Extrapolate=Linear","MultiX=Average","Skip=True","Sort=True")</f>
        <v>13.420715091256891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47350</v>
      </c>
      <c r="T1457" s="43">
        <f ca="1">_xll.BInterpol('Base CDI'!$H$4:$H$28,'Base CDI'!$J$4:$J$29,S1457,"Cubic","Extrapolate=Linear","MultiX=Average","Skip=True","Sort=True")</f>
        <v>13.327466478541986</v>
      </c>
      <c r="U1457" s="43">
        <f ca="1">_xll.BInterpol('Base CDI'!$H$4:$H$28,'Base CDI'!$I$4:$I$29,S1457,"Cubic","Extrapolate=Linear","MultiX=Average","Skip=True","Sort=True")</f>
        <v>13.421266034460398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47351</v>
      </c>
      <c r="T1458" s="43">
        <f ca="1">_xll.BInterpol('Base CDI'!$H$4:$H$28,'Base CDI'!$J$4:$J$29,S1458,"Cubic","Extrapolate=Linear","MultiX=Average","Skip=True","Sort=True")</f>
        <v>13.327978606790586</v>
      </c>
      <c r="U1458" s="43">
        <f ca="1">_xll.BInterpol('Base CDI'!$H$4:$H$28,'Base CDI'!$I$4:$I$29,S1458,"Cubic","Extrapolate=Linear","MultiX=Average","Skip=True","Sort=True")</f>
        <v>13.421817148703097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47352</v>
      </c>
      <c r="T1459" s="43">
        <f ca="1">_xll.BInterpol('Base CDI'!$H$4:$H$28,'Base CDI'!$J$4:$J$29,S1459,"Cubic","Extrapolate=Linear","MultiX=Average","Skip=True","Sort=True")</f>
        <v>13.328490986779375</v>
      </c>
      <c r="U1459" s="43">
        <f ca="1">_xll.BInterpol('Base CDI'!$H$4:$H$28,'Base CDI'!$I$4:$I$29,S1459,"Cubic","Extrapolate=Linear","MultiX=Average","Skip=True","Sort=True")</f>
        <v>13.422368428586715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47353</v>
      </c>
      <c r="T1460" s="43">
        <f ca="1">_xll.BInterpol('Base CDI'!$H$4:$H$28,'Base CDI'!$J$4:$J$29,S1460,"Cubic","Extrapolate=Linear","MultiX=Average","Skip=True","Sort=True")</f>
        <v>13.329003613818065</v>
      </c>
      <c r="U1460" s="43">
        <f ca="1">_xll.BInterpol('Base CDI'!$H$4:$H$28,'Base CDI'!$I$4:$I$29,S1460,"Cubic","Extrapolate=Linear","MultiX=Average","Skip=True","Sort=True")</f>
        <v>13.422919868712984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47354</v>
      </c>
      <c r="T1461" s="43">
        <f ca="1">_xll.BInterpol('Base CDI'!$H$4:$H$28,'Base CDI'!$J$4:$J$29,S1461,"Cubic","Extrapolate=Linear","MultiX=Average","Skip=True","Sort=True")</f>
        <v>13.32951648321637</v>
      </c>
      <c r="U1461" s="43">
        <f ca="1">_xll.BInterpol('Base CDI'!$H$4:$H$28,'Base CDI'!$I$4:$I$29,S1461,"Cubic","Extrapolate=Linear","MultiX=Average","Skip=True","Sort=True")</f>
        <v>13.423471463683631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47355</v>
      </c>
      <c r="T1462" s="43">
        <f ca="1">_xll.BInterpol('Base CDI'!$H$4:$H$28,'Base CDI'!$J$4:$J$29,S1462,"Cubic","Extrapolate=Linear","MultiX=Average","Skip=True","Sort=True")</f>
        <v>13.330029590284001</v>
      </c>
      <c r="U1462" s="43">
        <f ca="1">_xll.BInterpol('Base CDI'!$H$4:$H$28,'Base CDI'!$I$4:$I$29,S1462,"Cubic","Extrapolate=Linear","MultiX=Average","Skip=True","Sort=True")</f>
        <v>13.42402320810039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47356</v>
      </c>
      <c r="T1463" s="43">
        <f ca="1">_xll.BInterpol('Base CDI'!$H$4:$H$28,'Base CDI'!$J$4:$J$29,S1463,"Cubic","Extrapolate=Linear","MultiX=Average","Skip=True","Sort=True")</f>
        <v>13.330542930330667</v>
      </c>
      <c r="U1463" s="43">
        <f ca="1">_xll.BInterpol('Base CDI'!$H$4:$H$28,'Base CDI'!$I$4:$I$29,S1463,"Cubic","Extrapolate=Linear","MultiX=Average","Skip=True","Sort=True")</f>
        <v>13.424575096564988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47357</v>
      </c>
      <c r="T1464" s="43">
        <f ca="1">_xll.BInterpol('Base CDI'!$H$4:$H$28,'Base CDI'!$J$4:$J$29,S1464,"Cubic","Extrapolate=Linear","MultiX=Average","Skip=True","Sort=True")</f>
        <v>13.331056498666083</v>
      </c>
      <c r="U1464" s="43">
        <f ca="1">_xll.BInterpol('Base CDI'!$H$4:$H$28,'Base CDI'!$I$4:$I$29,S1464,"Cubic","Extrapolate=Linear","MultiX=Average","Skip=True","Sort=True")</f>
        <v>13.425127123679154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47358</v>
      </c>
      <c r="T1465" s="43">
        <f ca="1">_xll.BInterpol('Base CDI'!$H$4:$H$28,'Base CDI'!$J$4:$J$29,S1465,"Cubic","Extrapolate=Linear","MultiX=Average","Skip=True","Sort=True")</f>
        <v>13.331570290599959</v>
      </c>
      <c r="U1465" s="43">
        <f ca="1">_xll.BInterpol('Base CDI'!$H$4:$H$28,'Base CDI'!$I$4:$I$29,S1465,"Cubic","Extrapolate=Linear","MultiX=Average","Skip=True","Sort=True")</f>
        <v>13.425679284044621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47359</v>
      </c>
      <c r="T1466" s="43">
        <f ca="1">_xll.BInterpol('Base CDI'!$H$4:$H$28,'Base CDI'!$J$4:$J$29,S1466,"Cubic","Extrapolate=Linear","MultiX=Average","Skip=True","Sort=True")</f>
        <v>13.332084301442009</v>
      </c>
      <c r="U1466" s="43">
        <f ca="1">_xll.BInterpol('Base CDI'!$H$4:$H$28,'Base CDI'!$I$4:$I$29,S1466,"Cubic","Extrapolate=Linear","MultiX=Average","Skip=True","Sort=True")</f>
        <v>13.426231572263116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47360</v>
      </c>
      <c r="T1467" s="43">
        <f ca="1">_xll.BInterpol('Base CDI'!$H$4:$H$28,'Base CDI'!$J$4:$J$29,S1467,"Cubic","Extrapolate=Linear","MultiX=Average","Skip=True","Sort=True")</f>
        <v>13.332598526501942</v>
      </c>
      <c r="U1467" s="43">
        <f ca="1">_xll.BInterpol('Base CDI'!$H$4:$H$28,'Base CDI'!$I$4:$I$29,S1467,"Cubic","Extrapolate=Linear","MultiX=Average","Skip=True","Sort=True")</f>
        <v>13.426783982936369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47361</v>
      </c>
      <c r="T1468" s="43">
        <f ca="1">_xll.BInterpol('Base CDI'!$H$4:$H$28,'Base CDI'!$J$4:$J$29,S1468,"Cubic","Extrapolate=Linear","MultiX=Average","Skip=True","Sort=True")</f>
        <v>13.333112961089471</v>
      </c>
      <c r="U1468" s="43">
        <f ca="1">_xll.BInterpol('Base CDI'!$H$4:$H$28,'Base CDI'!$I$4:$I$29,S1468,"Cubic","Extrapolate=Linear","MultiX=Average","Skip=True","Sort=True")</f>
        <v>13.427336510666112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47362</v>
      </c>
      <c r="T1469" s="43">
        <f ca="1">_xll.BInterpol('Base CDI'!$H$4:$H$28,'Base CDI'!$J$4:$J$29,S1469,"Cubic","Extrapolate=Linear","MultiX=Average","Skip=True","Sort=True")</f>
        <v>13.333627600514308</v>
      </c>
      <c r="U1469" s="43">
        <f ca="1">_xll.BInterpol('Base CDI'!$H$4:$H$28,'Base CDI'!$I$4:$I$29,S1469,"Cubic","Extrapolate=Linear","MultiX=Average","Skip=True","Sort=True")</f>
        <v>13.427889150054074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47363</v>
      </c>
      <c r="T1470" s="43">
        <f ca="1">_xll.BInterpol('Base CDI'!$H$4:$H$28,'Base CDI'!$J$4:$J$29,S1470,"Cubic","Extrapolate=Linear","MultiX=Average","Skip=True","Sort=True")</f>
        <v>13.334142440086165</v>
      </c>
      <c r="U1470" s="43">
        <f ca="1">_xll.BInterpol('Base CDI'!$H$4:$H$28,'Base CDI'!$I$4:$I$29,S1470,"Cubic","Extrapolate=Linear","MultiX=Average","Skip=True","Sort=True")</f>
        <v>13.428441895701983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47364</v>
      </c>
      <c r="T1471" s="43">
        <f ca="1">_xll.BInterpol('Base CDI'!$H$4:$H$28,'Base CDI'!$J$4:$J$29,S1471,"Cubic","Extrapolate=Linear","MultiX=Average","Skip=True","Sort=True")</f>
        <v>13.334657475114755</v>
      </c>
      <c r="U1471" s="43">
        <f ca="1">_xll.BInterpol('Base CDI'!$H$4:$H$28,'Base CDI'!$I$4:$I$29,S1471,"Cubic","Extrapolate=Linear","MultiX=Average","Skip=True","Sort=True")</f>
        <v>13.428994742211572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47365</v>
      </c>
      <c r="T1472" s="43">
        <f ca="1">_xll.BInterpol('Base CDI'!$H$4:$H$28,'Base CDI'!$J$4:$J$29,S1472,"Cubic","Extrapolate=Linear","MultiX=Average","Skip=True","Sort=True")</f>
        <v>13.335172700909785</v>
      </c>
      <c r="U1472" s="43">
        <f ca="1">_xll.BInterpol('Base CDI'!$H$4:$H$28,'Base CDI'!$I$4:$I$29,S1472,"Cubic","Extrapolate=Linear","MultiX=Average","Skip=True","Sort=True")</f>
        <v>13.429547684184566</v>
      </c>
    </row>
    <row r="1473" spans="16:21" x14ac:dyDescent="0.25">
      <c r="P1473" s="10">
        <v>36656</v>
      </c>
      <c r="Q1473">
        <v>5.353021</v>
      </c>
      <c r="S1473" s="42">
        <f t="shared" ca="1" si="27"/>
        <v>47366</v>
      </c>
      <c r="T1473" s="43">
        <f ca="1">_xll.BInterpol('Base CDI'!$H$4:$H$28,'Base CDI'!$J$4:$J$29,S1473,"Cubic","Extrapolate=Linear","MultiX=Average","Skip=True","Sort=True")</f>
        <v>13.335688112780971</v>
      </c>
      <c r="U1473" s="43">
        <f ca="1">_xll.BInterpol('Base CDI'!$H$4:$H$28,'Base CDI'!$I$4:$I$29,S1473,"Cubic","Extrapolate=Linear","MultiX=Average","Skip=True","Sort=True")</f>
        <v>13.4301007162227</v>
      </c>
    </row>
    <row r="1474" spans="16:21" x14ac:dyDescent="0.25">
      <c r="P1474" s="10">
        <v>36657</v>
      </c>
      <c r="Q1474">
        <v>5.356617</v>
      </c>
      <c r="S1474" s="42">
        <f t="shared" ca="1" si="27"/>
        <v>47367</v>
      </c>
      <c r="T1474" s="43">
        <f ca="1">_xll.BInterpol('Base CDI'!$H$4:$H$28,'Base CDI'!$J$4:$J$29,S1474,"Cubic","Extrapolate=Linear","MultiX=Average","Skip=True","Sort=True")</f>
        <v>13.336203706038026</v>
      </c>
      <c r="U1474" s="43">
        <f ca="1">_xll.BInterpol('Base CDI'!$H$4:$H$28,'Base CDI'!$I$4:$I$29,S1474,"Cubic","Extrapolate=Linear","MultiX=Average","Skip=True","Sort=True")</f>
        <v>13.430653832927701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47368</v>
      </c>
      <c r="T1475" s="43">
        <f ca="1">_xll.BInterpol('Base CDI'!$H$4:$H$28,'Base CDI'!$J$4:$J$29,S1475,"Cubic","Extrapolate=Linear","MultiX=Average","Skip=True","Sort=True")</f>
        <v>13.336719475990657</v>
      </c>
      <c r="U1475" s="43">
        <f ca="1">_xll.BInterpol('Base CDI'!$H$4:$H$28,'Base CDI'!$I$4:$I$29,S1475,"Cubic","Extrapolate=Linear","MultiX=Average","Skip=True","Sort=True")</f>
        <v>13.4312070289013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47369</v>
      </c>
      <c r="T1476" s="43">
        <f ca="1">_xll.BInterpol('Base CDI'!$H$4:$H$28,'Base CDI'!$J$4:$J$29,S1476,"Cubic","Extrapolate=Linear","MultiX=Average","Skip=True","Sort=True")</f>
        <v>13.33723541794858</v>
      </c>
      <c r="U1476" s="43">
        <f ca="1">_xll.BInterpol('Base CDI'!$H$4:$H$28,'Base CDI'!$I$4:$I$29,S1476,"Cubic","Extrapolate=Linear","MultiX=Average","Skip=True","Sort=True")</f>
        <v>13.431760298745226</v>
      </c>
    </row>
    <row r="1477" spans="16:21" x14ac:dyDescent="0.25">
      <c r="P1477" s="10">
        <v>36662</v>
      </c>
      <c r="Q1477">
        <v>5.367413</v>
      </c>
      <c r="S1477" s="42">
        <f t="shared" ca="1" si="27"/>
        <v>47370</v>
      </c>
      <c r="T1477" s="43">
        <f ca="1">_xll.BInterpol('Base CDI'!$H$4:$H$28,'Base CDI'!$J$4:$J$29,S1477,"Cubic","Extrapolate=Linear","MultiX=Average","Skip=True","Sort=True")</f>
        <v>13.337751527221505</v>
      </c>
      <c r="U1477" s="43">
        <f ca="1">_xll.BInterpol('Base CDI'!$H$4:$H$28,'Base CDI'!$I$4:$I$29,S1477,"Cubic","Extrapolate=Linear","MultiX=Average","Skip=True","Sort=True")</f>
        <v>13.43231363706121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47371</v>
      </c>
      <c r="T1478" s="43">
        <f ca="1">_xll.BInterpol('Base CDI'!$H$4:$H$28,'Base CDI'!$J$4:$J$29,S1478,"Cubic","Extrapolate=Linear","MultiX=Average","Skip=True","Sort=True")</f>
        <v>13.338267799119143</v>
      </c>
      <c r="U1478" s="43">
        <f ca="1">_xll.BInterpol('Base CDI'!$H$4:$H$28,'Base CDI'!$I$4:$I$29,S1478,"Cubic","Extrapolate=Linear","MultiX=Average","Skip=True","Sort=True")</f>
        <v>13.432867038450979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47372</v>
      </c>
      <c r="T1479" s="43">
        <f ca="1">_xll.BInterpol('Base CDI'!$H$4:$H$28,'Base CDI'!$J$4:$J$29,S1479,"Cubic","Extrapolate=Linear","MultiX=Average","Skip=True","Sort=True")</f>
        <v>13.338784228951207</v>
      </c>
      <c r="U1479" s="43">
        <f ca="1">_xll.BInterpol('Base CDI'!$H$4:$H$28,'Base CDI'!$I$4:$I$29,S1479,"Cubic","Extrapolate=Linear","MultiX=Average","Skip=True","Sort=True")</f>
        <v>13.433420497516266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47373</v>
      </c>
      <c r="T1480" s="43">
        <f ca="1">_xll.BInterpol('Base CDI'!$H$4:$H$28,'Base CDI'!$J$4:$J$29,S1480,"Cubic","Extrapolate=Linear","MultiX=Average","Skip=True","Sort=True")</f>
        <v>13.339300812027409</v>
      </c>
      <c r="U1480" s="43">
        <f ca="1">_xll.BInterpol('Base CDI'!$H$4:$H$28,'Base CDI'!$I$4:$I$29,S1480,"Cubic","Extrapolate=Linear","MultiX=Average","Skip=True","Sort=True")</f>
        <v>13.433974008858799</v>
      </c>
    </row>
    <row r="1481" spans="16:21" x14ac:dyDescent="0.25">
      <c r="P1481" s="10">
        <v>36668</v>
      </c>
      <c r="Q1481">
        <v>5.381831</v>
      </c>
      <c r="S1481" s="42">
        <f t="shared" ca="1" si="27"/>
        <v>47374</v>
      </c>
      <c r="T1481" s="43">
        <f ca="1">_xll.BInterpol('Base CDI'!$H$4:$H$28,'Base CDI'!$J$4:$J$29,S1481,"Cubic","Extrapolate=Linear","MultiX=Average","Skip=True","Sort=True")</f>
        <v>13.33981754365746</v>
      </c>
      <c r="U1481" s="43">
        <f ca="1">_xll.BInterpol('Base CDI'!$H$4:$H$28,'Base CDI'!$I$4:$I$29,S1481,"Cubic","Extrapolate=Linear","MultiX=Average","Skip=True","Sort=True")</f>
        <v>13.434527567080309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47375</v>
      </c>
      <c r="T1482" s="43">
        <f ca="1">_xll.BInterpol('Base CDI'!$H$4:$H$28,'Base CDI'!$J$4:$J$29,S1482,"Cubic","Extrapolate=Linear","MultiX=Average","Skip=True","Sort=True")</f>
        <v>13.340334419151073</v>
      </c>
      <c r="U1482" s="43">
        <f ca="1">_xll.BInterpol('Base CDI'!$H$4:$H$28,'Base CDI'!$I$4:$I$29,S1482,"Cubic","Extrapolate=Linear","MultiX=Average","Skip=True","Sort=True")</f>
        <v>13.435081166782526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47376</v>
      </c>
      <c r="T1483" s="43">
        <f ca="1">_xll.BInterpol('Base CDI'!$H$4:$H$28,'Base CDI'!$J$4:$J$29,S1483,"Cubic","Extrapolate=Linear","MultiX=Average","Skip=True","Sort=True")</f>
        <v>13.340851433817958</v>
      </c>
      <c r="U1483" s="43">
        <f ca="1">_xll.BInterpol('Base CDI'!$H$4:$H$28,'Base CDI'!$I$4:$I$29,S1483,"Cubic","Extrapolate=Linear","MultiX=Average","Skip=True","Sort=True")</f>
        <v>13.435634802567177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47377</v>
      </c>
      <c r="T1484" s="43">
        <f ca="1">_xll.BInterpol('Base CDI'!$H$4:$H$28,'Base CDI'!$J$4:$J$29,S1484,"Cubic","Extrapolate=Linear","MultiX=Average","Skip=True","Sort=True")</f>
        <v>13.341368582967828</v>
      </c>
      <c r="U1484" s="43">
        <f ca="1">_xll.BInterpol('Base CDI'!$H$4:$H$28,'Base CDI'!$I$4:$I$29,S1484,"Cubic","Extrapolate=Linear","MultiX=Average","Skip=True","Sort=True")</f>
        <v>13.436188469035995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47378</v>
      </c>
      <c r="T1485" s="43">
        <f ca="1">_xll.BInterpol('Base CDI'!$H$4:$H$28,'Base CDI'!$J$4:$J$29,S1485,"Cubic","Extrapolate=Linear","MultiX=Average","Skip=True","Sort=True")</f>
        <v>13.341885861910395</v>
      </c>
      <c r="U1485" s="43">
        <f ca="1">_xll.BInterpol('Base CDI'!$H$4:$H$28,'Base CDI'!$I$4:$I$29,S1485,"Cubic","Extrapolate=Linear","MultiX=Average","Skip=True","Sort=True")</f>
        <v>13.436742160790709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47379</v>
      </c>
      <c r="T1486" s="43">
        <f ca="1">_xll.BInterpol('Base CDI'!$H$4:$H$28,'Base CDI'!$J$4:$J$29,S1486,"Cubic","Extrapolate=Linear","MultiX=Average","Skip=True","Sort=True")</f>
        <v>13.342403265955369</v>
      </c>
      <c r="U1486" s="43">
        <f ca="1">_xll.BInterpol('Base CDI'!$H$4:$H$28,'Base CDI'!$I$4:$I$29,S1486,"Cubic","Extrapolate=Linear","MultiX=Average","Skip=True","Sort=True")</f>
        <v>13.437295872433049</v>
      </c>
    </row>
    <row r="1487" spans="16:21" x14ac:dyDescent="0.25">
      <c r="P1487" s="10">
        <v>36676</v>
      </c>
      <c r="Q1487">
        <v>5.403537</v>
      </c>
      <c r="S1487" s="42">
        <f t="shared" ca="1" si="28"/>
        <v>47380</v>
      </c>
      <c r="T1487" s="43">
        <f ca="1">_xll.BInterpol('Base CDI'!$H$4:$H$28,'Base CDI'!$J$4:$J$29,S1487,"Cubic","Extrapolate=Linear","MultiX=Average","Skip=True","Sort=True")</f>
        <v>13.342920790412464</v>
      </c>
      <c r="U1487" s="43">
        <f ca="1">_xll.BInterpol('Base CDI'!$H$4:$H$28,'Base CDI'!$I$4:$I$29,S1487,"Cubic","Extrapolate=Linear","MultiX=Average","Skip=True","Sort=True")</f>
        <v>13.437849598564743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47381</v>
      </c>
      <c r="T1488" s="43">
        <f ca="1">_xll.BInterpol('Base CDI'!$H$4:$H$28,'Base CDI'!$J$4:$J$29,S1488,"Cubic","Extrapolate=Linear","MultiX=Average","Skip=True","Sort=True")</f>
        <v>13.343438430591391</v>
      </c>
      <c r="U1488" s="43">
        <f ca="1">_xll.BInterpol('Base CDI'!$H$4:$H$28,'Base CDI'!$I$4:$I$29,S1488,"Cubic","Extrapolate=Linear","MultiX=Average","Skip=True","Sort=True")</f>
        <v>13.438403333787523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47382</v>
      </c>
      <c r="T1489" s="43">
        <f ca="1">_xll.BInterpol('Base CDI'!$H$4:$H$28,'Base CDI'!$J$4:$J$29,S1489,"Cubic","Extrapolate=Linear","MultiX=Average","Skip=True","Sort=True")</f>
        <v>13.343956181801861</v>
      </c>
      <c r="U1489" s="43">
        <f ca="1">_xll.BInterpol('Base CDI'!$H$4:$H$28,'Base CDI'!$I$4:$I$29,S1489,"Cubic","Extrapolate=Linear","MultiX=Average","Skip=True","Sort=True")</f>
        <v>13.438957072703118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47383</v>
      </c>
      <c r="T1490" s="43">
        <f ca="1">_xll.BInterpol('Base CDI'!$H$4:$H$28,'Base CDI'!$J$4:$J$29,S1490,"Cubic","Extrapolate=Linear","MultiX=Average","Skip=True","Sort=True")</f>
        <v>13.344474039353585</v>
      </c>
      <c r="U1490" s="43">
        <f ca="1">_xll.BInterpol('Base CDI'!$H$4:$H$28,'Base CDI'!$I$4:$I$29,S1490,"Cubic","Extrapolate=Linear","MultiX=Average","Skip=True","Sort=True")</f>
        <v>13.439510809913259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47384</v>
      </c>
      <c r="T1491" s="43">
        <f ca="1">_xll.BInterpol('Base CDI'!$H$4:$H$28,'Base CDI'!$J$4:$J$29,S1491,"Cubic","Extrapolate=Linear","MultiX=Average","Skip=True","Sort=True")</f>
        <v>13.34499199855628</v>
      </c>
      <c r="U1491" s="43">
        <f ca="1">_xll.BInterpol('Base CDI'!$H$4:$H$28,'Base CDI'!$I$4:$I$29,S1491,"Cubic","Extrapolate=Linear","MultiX=Average","Skip=True","Sort=True")</f>
        <v>13.440064540019673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47385</v>
      </c>
      <c r="T1492" s="43">
        <f ca="1">_xll.BInterpol('Base CDI'!$H$4:$H$28,'Base CDI'!$J$4:$J$29,S1492,"Cubic","Extrapolate=Linear","MultiX=Average","Skip=True","Sort=True")</f>
        <v>13.34551005471965</v>
      </c>
      <c r="U1492" s="43">
        <f ca="1">_xll.BInterpol('Base CDI'!$H$4:$H$28,'Base CDI'!$I$4:$I$29,S1492,"Cubic","Extrapolate=Linear","MultiX=Average","Skip=True","Sort=True")</f>
        <v>13.440618257624092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47386</v>
      </c>
      <c r="T1493" s="43">
        <f ca="1">_xll.BInterpol('Base CDI'!$H$4:$H$28,'Base CDI'!$J$4:$J$29,S1493,"Cubic","Extrapolate=Linear","MultiX=Average","Skip=True","Sort=True")</f>
        <v>13.346028203153413</v>
      </c>
      <c r="U1493" s="43">
        <f ca="1">_xll.BInterpol('Base CDI'!$H$4:$H$28,'Base CDI'!$I$4:$I$29,S1493,"Cubic","Extrapolate=Linear","MultiX=Average","Skip=True","Sort=True")</f>
        <v>13.441171957328246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47387</v>
      </c>
      <c r="T1494" s="43">
        <f ca="1">_xll.BInterpol('Base CDI'!$H$4:$H$28,'Base CDI'!$J$4:$J$29,S1494,"Cubic","Extrapolate=Linear","MultiX=Average","Skip=True","Sort=True")</f>
        <v>13.346546439167279</v>
      </c>
      <c r="U1494" s="43">
        <f ca="1">_xll.BInterpol('Base CDI'!$H$4:$H$28,'Base CDI'!$I$4:$I$29,S1494,"Cubic","Extrapolate=Linear","MultiX=Average","Skip=True","Sort=True")</f>
        <v>13.441725633733862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47388</v>
      </c>
      <c r="T1495" s="43">
        <f ca="1">_xll.BInterpol('Base CDI'!$H$4:$H$28,'Base CDI'!$J$4:$J$29,S1495,"Cubic","Extrapolate=Linear","MultiX=Average","Skip=True","Sort=True")</f>
        <v>13.347064758070958</v>
      </c>
      <c r="U1495" s="43">
        <f ca="1">_xll.BInterpol('Base CDI'!$H$4:$H$28,'Base CDI'!$I$4:$I$29,S1495,"Cubic","Extrapolate=Linear","MultiX=Average","Skip=True","Sort=True")</f>
        <v>13.442279281442675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47389</v>
      </c>
      <c r="T1496" s="43">
        <f ca="1">_xll.BInterpol('Base CDI'!$H$4:$H$28,'Base CDI'!$J$4:$J$29,S1496,"Cubic","Extrapolate=Linear","MultiX=Average","Skip=True","Sort=True")</f>
        <v>13.347583155174163</v>
      </c>
      <c r="U1496" s="43">
        <f ca="1">_xll.BInterpol('Base CDI'!$H$4:$H$28,'Base CDI'!$I$4:$I$29,S1496,"Cubic","Extrapolate=Linear","MultiX=Average","Skip=True","Sort=True")</f>
        <v>13.442832895056409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47390</v>
      </c>
      <c r="T1497" s="43">
        <f ca="1">_xll.BInterpol('Base CDI'!$H$4:$H$28,'Base CDI'!$J$4:$J$29,S1497,"Cubic","Extrapolate=Linear","MultiX=Average","Skip=True","Sort=True")</f>
        <v>13.348101625786608</v>
      </c>
      <c r="U1497" s="43">
        <f ca="1">_xll.BInterpol('Base CDI'!$H$4:$H$28,'Base CDI'!$I$4:$I$29,S1497,"Cubic","Extrapolate=Linear","MultiX=Average","Skip=True","Sort=True")</f>
        <v>13.443386469176799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47391</v>
      </c>
      <c r="T1498" s="43">
        <f ca="1">_xll.BInterpol('Base CDI'!$H$4:$H$28,'Base CDI'!$J$4:$J$29,S1498,"Cubic","Extrapolate=Linear","MultiX=Average","Skip=True","Sort=True")</f>
        <v>13.348620165218001</v>
      </c>
      <c r="U1498" s="43">
        <f ca="1">_xll.BInterpol('Base CDI'!$H$4:$H$28,'Base CDI'!$I$4:$I$29,S1498,"Cubic","Extrapolate=Linear","MultiX=Average","Skip=True","Sort=True")</f>
        <v>13.443939998405572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47392</v>
      </c>
      <c r="T1499" s="43">
        <f ca="1">_xll.BInterpol('Base CDI'!$H$4:$H$28,'Base CDI'!$J$4:$J$29,S1499,"Cubic","Extrapolate=Linear","MultiX=Average","Skip=True","Sort=True")</f>
        <v>13.349138768778056</v>
      </c>
      <c r="U1499" s="43">
        <f ca="1">_xll.BInterpol('Base CDI'!$H$4:$H$28,'Base CDI'!$I$4:$I$29,S1499,"Cubic","Extrapolate=Linear","MultiX=Average","Skip=True","Sort=True")</f>
        <v>13.444493477344457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47393</v>
      </c>
      <c r="T1500" s="43">
        <f ca="1">_xll.BInterpol('Base CDI'!$H$4:$H$28,'Base CDI'!$J$4:$J$29,S1500,"Cubic","Extrapolate=Linear","MultiX=Average","Skip=True","Sort=True")</f>
        <v>13.349657431776485</v>
      </c>
      <c r="U1500" s="43">
        <f ca="1">_xll.BInterpol('Base CDI'!$H$4:$H$28,'Base CDI'!$I$4:$I$29,S1500,"Cubic","Extrapolate=Linear","MultiX=Average","Skip=True","Sort=True")</f>
        <v>13.445046900595186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47394</v>
      </c>
      <c r="T1501" s="43">
        <f ca="1">_xll.BInterpol('Base CDI'!$H$4:$H$28,'Base CDI'!$J$4:$J$29,S1501,"Cubic","Extrapolate=Linear","MultiX=Average","Skip=True","Sort=True")</f>
        <v>13.350176149522998</v>
      </c>
      <c r="U1501" s="43">
        <f ca="1">_xll.BInterpol('Base CDI'!$H$4:$H$28,'Base CDI'!$I$4:$I$29,S1501,"Cubic","Extrapolate=Linear","MultiX=Average","Skip=True","Sort=True")</f>
        <v>13.445600262759488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47395</v>
      </c>
      <c r="T1502" s="43">
        <f ca="1">_xll.BInterpol('Base CDI'!$H$4:$H$28,'Base CDI'!$J$4:$J$29,S1502,"Cubic","Extrapolate=Linear","MultiX=Average","Skip=True","Sort=True")</f>
        <v>13.350694917327308</v>
      </c>
      <c r="U1502" s="43">
        <f ca="1">_xll.BInterpol('Base CDI'!$H$4:$H$28,'Base CDI'!$I$4:$I$29,S1502,"Cubic","Extrapolate=Linear","MultiX=Average","Skip=True","Sort=True")</f>
        <v>13.446153558439093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47396</v>
      </c>
      <c r="T1503" s="43">
        <f ca="1">_xll.BInterpol('Base CDI'!$H$4:$H$28,'Base CDI'!$J$4:$J$29,S1503,"Cubic","Extrapolate=Linear","MultiX=Average","Skip=True","Sort=True")</f>
        <v>13.351213730499127</v>
      </c>
      <c r="U1503" s="43">
        <f ca="1">_xll.BInterpol('Base CDI'!$H$4:$H$28,'Base CDI'!$I$4:$I$29,S1503,"Cubic","Extrapolate=Linear","MultiX=Average","Skip=True","Sort=True")</f>
        <v>13.446706782235729</v>
      </c>
    </row>
    <row r="1504" spans="16:21" x14ac:dyDescent="0.25">
      <c r="P1504" s="10">
        <v>36700</v>
      </c>
      <c r="Q1504">
        <v>5.46495</v>
      </c>
      <c r="S1504" s="42">
        <f t="shared" ca="1" si="28"/>
        <v>47397</v>
      </c>
      <c r="T1504" s="43">
        <f ca="1">_xll.BInterpol('Base CDI'!$H$4:$H$28,'Base CDI'!$J$4:$J$29,S1504,"Cubic","Extrapolate=Linear","MultiX=Average","Skip=True","Sort=True")</f>
        <v>13.351732584348166</v>
      </c>
      <c r="U1504" s="43">
        <f ca="1">_xll.BInterpol('Base CDI'!$H$4:$H$28,'Base CDI'!$I$4:$I$29,S1504,"Cubic","Extrapolate=Linear","MultiX=Average","Skip=True","Sort=True")</f>
        <v>13.44725992875113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47398</v>
      </c>
      <c r="T1505" s="43">
        <f ca="1">_xll.BInterpol('Base CDI'!$H$4:$H$28,'Base CDI'!$J$4:$J$29,S1505,"Cubic","Extrapolate=Linear","MultiX=Average","Skip=True","Sort=True")</f>
        <v>13.35225147418414</v>
      </c>
      <c r="U1505" s="43">
        <f ca="1">_xll.BInterpol('Base CDI'!$H$4:$H$28,'Base CDI'!$I$4:$I$29,S1505,"Cubic","Extrapolate=Linear","MultiX=Average","Skip=True","Sort=True")</f>
        <v>13.447812992587021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47399</v>
      </c>
      <c r="T1506" s="43">
        <f ca="1">_xll.BInterpol('Base CDI'!$H$4:$H$28,'Base CDI'!$J$4:$J$29,S1506,"Cubic","Extrapolate=Linear","MultiX=Average","Skip=True","Sort=True")</f>
        <v>13.352770395316755</v>
      </c>
      <c r="U1506" s="43">
        <f ca="1">_xll.BInterpol('Base CDI'!$H$4:$H$28,'Base CDI'!$I$4:$I$29,S1506,"Cubic","Extrapolate=Linear","MultiX=Average","Skip=True","Sort=True")</f>
        <v>13.448365968345135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47400</v>
      </c>
      <c r="T1507" s="43">
        <f ca="1">_xll.BInterpol('Base CDI'!$H$4:$H$28,'Base CDI'!$J$4:$J$29,S1507,"Cubic","Extrapolate=Linear","MultiX=Average","Skip=True","Sort=True")</f>
        <v>13.353289343055726</v>
      </c>
      <c r="U1507" s="43">
        <f ca="1">_xll.BInterpol('Base CDI'!$H$4:$H$28,'Base CDI'!$I$4:$I$29,S1507,"Cubic","Extrapolate=Linear","MultiX=Average","Skip=True","Sort=True")</f>
        <v>13.448918850627201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47401</v>
      </c>
      <c r="T1508" s="43">
        <f ca="1">_xll.BInterpol('Base CDI'!$H$4:$H$28,'Base CDI'!$J$4:$J$29,S1508,"Cubic","Extrapolate=Linear","MultiX=Average","Skip=True","Sort=True")</f>
        <v>13.353808312710767</v>
      </c>
      <c r="U1508" s="43">
        <f ca="1">_xll.BInterpol('Base CDI'!$H$4:$H$28,'Base CDI'!$I$4:$I$29,S1508,"Cubic","Extrapolate=Linear","MultiX=Average","Skip=True","Sort=True")</f>
        <v>13.44947163403495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47402</v>
      </c>
      <c r="T1509" s="43">
        <f ca="1">_xll.BInterpol('Base CDI'!$H$4:$H$28,'Base CDI'!$J$4:$J$29,S1509,"Cubic","Extrapolate=Linear","MultiX=Average","Skip=True","Sort=True")</f>
        <v>13.354327299591585</v>
      </c>
      <c r="U1509" s="43">
        <f ca="1">_xll.BInterpol('Base CDI'!$H$4:$H$28,'Base CDI'!$I$4:$I$29,S1509,"Cubic","Extrapolate=Linear","MultiX=Average","Skip=True","Sort=True")</f>
        <v>13.450024313170108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47403</v>
      </c>
      <c r="T1510" s="43">
        <f ca="1">_xll.BInterpol('Base CDI'!$H$4:$H$28,'Base CDI'!$J$4:$J$29,S1510,"Cubic","Extrapolate=Linear","MultiX=Average","Skip=True","Sort=True")</f>
        <v>13.354846299007894</v>
      </c>
      <c r="U1510" s="43">
        <f ca="1">_xll.BInterpol('Base CDI'!$H$4:$H$28,'Base CDI'!$I$4:$I$29,S1510,"Cubic","Extrapolate=Linear","MultiX=Average","Skip=True","Sort=True")</f>
        <v>13.450576882634408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47404</v>
      </c>
      <c r="T1511" s="43">
        <f ca="1">_xll.BInterpol('Base CDI'!$H$4:$H$28,'Base CDI'!$J$4:$J$29,S1511,"Cubic","Extrapolate=Linear","MultiX=Average","Skip=True","Sort=True")</f>
        <v>13.355365306269407</v>
      </c>
      <c r="U1511" s="43">
        <f ca="1">_xll.BInterpol('Base CDI'!$H$4:$H$28,'Base CDI'!$I$4:$I$29,S1511,"Cubic","Extrapolate=Linear","MultiX=Average","Skip=True","Sort=True")</f>
        <v>13.451129337029581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47405</v>
      </c>
      <c r="T1512" s="43">
        <f ca="1">_xll.BInterpol('Base CDI'!$H$4:$H$28,'Base CDI'!$J$4:$J$29,S1512,"Cubic","Extrapolate=Linear","MultiX=Average","Skip=True","Sort=True")</f>
        <v>13.355884316685835</v>
      </c>
      <c r="U1512" s="43">
        <f ca="1">_xll.BInterpol('Base CDI'!$H$4:$H$28,'Base CDI'!$I$4:$I$29,S1512,"Cubic","Extrapolate=Linear","MultiX=Average","Skip=True","Sort=True")</f>
        <v>13.451681670957354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47406</v>
      </c>
      <c r="T1513" s="43">
        <f ca="1">_xll.BInterpol('Base CDI'!$H$4:$H$28,'Base CDI'!$J$4:$J$29,S1513,"Cubic","Extrapolate=Linear","MultiX=Average","Skip=True","Sort=True")</f>
        <v>13.356403325566889</v>
      </c>
      <c r="U1513" s="43">
        <f ca="1">_xll.BInterpol('Base CDI'!$H$4:$H$28,'Base CDI'!$I$4:$I$29,S1513,"Cubic","Extrapolate=Linear","MultiX=Average","Skip=True","Sort=True")</f>
        <v>13.452233879019458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47407</v>
      </c>
      <c r="T1514" s="43">
        <f ca="1">_xll.BInterpol('Base CDI'!$H$4:$H$28,'Base CDI'!$J$4:$J$29,S1514,"Cubic","Extrapolate=Linear","MultiX=Average","Skip=True","Sort=True")</f>
        <v>13.356922328222282</v>
      </c>
      <c r="U1514" s="43">
        <f ca="1">_xll.BInterpol('Base CDI'!$H$4:$H$28,'Base CDI'!$I$4:$I$29,S1514,"Cubic","Extrapolate=Linear","MultiX=Average","Skip=True","Sort=True")</f>
        <v>13.452785955817623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47408</v>
      </c>
      <c r="T1515" s="43">
        <f ca="1">_xll.BInterpol('Base CDI'!$H$4:$H$28,'Base CDI'!$J$4:$J$29,S1515,"Cubic","Extrapolate=Linear","MultiX=Average","Skip=True","Sort=True")</f>
        <v>13.357441319961724</v>
      </c>
      <c r="U1515" s="43">
        <f ca="1">_xll.BInterpol('Base CDI'!$H$4:$H$28,'Base CDI'!$I$4:$I$29,S1515,"Cubic","Extrapolate=Linear","MultiX=Average","Skip=True","Sort=True")</f>
        <v>13.453337895953577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47409</v>
      </c>
      <c r="T1516" s="43">
        <f ca="1">_xll.BInterpol('Base CDI'!$H$4:$H$28,'Base CDI'!$J$4:$J$29,S1516,"Cubic","Extrapolate=Linear","MultiX=Average","Skip=True","Sort=True")</f>
        <v>13.35796029609493</v>
      </c>
      <c r="U1516" s="43">
        <f ca="1">_xll.BInterpol('Base CDI'!$H$4:$H$28,'Base CDI'!$I$4:$I$29,S1516,"Cubic","Extrapolate=Linear","MultiX=Average","Skip=True","Sort=True")</f>
        <v>13.453889694029053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47410</v>
      </c>
      <c r="T1517" s="43">
        <f ca="1">_xll.BInterpol('Base CDI'!$H$4:$H$28,'Base CDI'!$J$4:$J$29,S1517,"Cubic","Extrapolate=Linear","MultiX=Average","Skip=True","Sort=True")</f>
        <v>13.358479251931609</v>
      </c>
      <c r="U1517" s="43">
        <f ca="1">_xll.BInterpol('Base CDI'!$H$4:$H$28,'Base CDI'!$I$4:$I$29,S1517,"Cubic","Extrapolate=Linear","MultiX=Average","Skip=True","Sort=True")</f>
        <v>13.454441344645778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47411</v>
      </c>
      <c r="T1518" s="43">
        <f ca="1">_xll.BInterpol('Base CDI'!$H$4:$H$28,'Base CDI'!$J$4:$J$29,S1518,"Cubic","Extrapolate=Linear","MultiX=Average","Skip=True","Sort=True")</f>
        <v>13.358998182781473</v>
      </c>
      <c r="U1518" s="43">
        <f ca="1">_xll.BInterpol('Base CDI'!$H$4:$H$28,'Base CDI'!$I$4:$I$29,S1518,"Cubic","Extrapolate=Linear","MultiX=Average","Skip=True","Sort=True")</f>
        <v>13.454992842405483</v>
      </c>
    </row>
    <row r="1519" spans="16:21" x14ac:dyDescent="0.25">
      <c r="P1519" s="10">
        <v>36721</v>
      </c>
      <c r="Q1519">
        <v>5.516686</v>
      </c>
      <c r="S1519" s="42">
        <f t="shared" ca="1" si="28"/>
        <v>47412</v>
      </c>
      <c r="T1519" s="43">
        <f ca="1">_xll.BInterpol('Base CDI'!$H$4:$H$28,'Base CDI'!$J$4:$J$29,S1519,"Cubic","Extrapolate=Linear","MultiX=Average","Skip=True","Sort=True")</f>
        <v>13.359517083954234</v>
      </c>
      <c r="U1519" s="43">
        <f ca="1">_xll.BInterpol('Base CDI'!$H$4:$H$28,'Base CDI'!$I$4:$I$29,S1519,"Cubic","Extrapolate=Linear","MultiX=Average","Skip=True","Sort=True")</f>
        <v>13.455544181909898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47413</v>
      </c>
      <c r="T1520" s="43">
        <f ca="1">_xll.BInterpol('Base CDI'!$H$4:$H$28,'Base CDI'!$J$4:$J$29,S1520,"Cubic","Extrapolate=Linear","MultiX=Average","Skip=True","Sort=True")</f>
        <v>13.360035950759604</v>
      </c>
      <c r="U1520" s="43">
        <f ca="1">_xll.BInterpol('Base CDI'!$H$4:$H$28,'Base CDI'!$I$4:$I$29,S1520,"Cubic","Extrapolate=Linear","MultiX=Average","Skip=True","Sort=True")</f>
        <v>13.456095357760754</v>
      </c>
    </row>
    <row r="1521" spans="16:21" x14ac:dyDescent="0.25">
      <c r="P1521" s="10">
        <v>36725</v>
      </c>
      <c r="Q1521">
        <v>5.523523</v>
      </c>
      <c r="S1521" s="42">
        <f t="shared" ca="1" si="28"/>
        <v>47414</v>
      </c>
      <c r="T1521" s="43">
        <f ca="1">_xll.BInterpol('Base CDI'!$H$4:$H$28,'Base CDI'!$J$4:$J$29,S1521,"Cubic","Extrapolate=Linear","MultiX=Average","Skip=True","Sort=True")</f>
        <v>13.360554778507295</v>
      </c>
      <c r="U1521" s="43">
        <f ca="1">_xll.BInterpol('Base CDI'!$H$4:$H$28,'Base CDI'!$I$4:$I$29,S1521,"Cubic","Extrapolate=Linear","MultiX=Average","Skip=True","Sort=True")</f>
        <v>13.456646364559779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47415</v>
      </c>
      <c r="T1522" s="43">
        <f ca="1">_xll.BInterpol('Base CDI'!$H$4:$H$28,'Base CDI'!$J$4:$J$29,S1522,"Cubic","Extrapolate=Linear","MultiX=Average","Skip=True","Sort=True")</f>
        <v>13.36107356250702</v>
      </c>
      <c r="U1522" s="43">
        <f ca="1">_xll.BInterpol('Base CDI'!$H$4:$H$28,'Base CDI'!$I$4:$I$29,S1522,"Cubic","Extrapolate=Linear","MultiX=Average","Skip=True","Sort=True")</f>
        <v>13.457197196908702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47416</v>
      </c>
      <c r="T1523" s="43">
        <f ca="1">_xll.BInterpol('Base CDI'!$H$4:$H$28,'Base CDI'!$J$4:$J$29,S1523,"Cubic","Extrapolate=Linear","MultiX=Average","Skip=True","Sort=True")</f>
        <v>13.361592298068487</v>
      </c>
      <c r="U1523" s="43">
        <f ca="1">_xll.BInterpol('Base CDI'!$H$4:$H$28,'Base CDI'!$I$4:$I$29,S1523,"Cubic","Extrapolate=Linear","MultiX=Average","Skip=True","Sort=True")</f>
        <v>13.457747849409255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47417</v>
      </c>
      <c r="T1524" s="43">
        <f ca="1">_xll.BInterpol('Base CDI'!$H$4:$H$28,'Base CDI'!$J$4:$J$29,S1524,"Cubic","Extrapolate=Linear","MultiX=Average","Skip=True","Sort=True")</f>
        <v>13.362110980501413</v>
      </c>
      <c r="U1524" s="43">
        <f ca="1">_xll.BInterpol('Base CDI'!$H$4:$H$28,'Base CDI'!$I$4:$I$29,S1524,"Cubic","Extrapolate=Linear","MultiX=Average","Skip=True","Sort=True")</f>
        <v>13.458298316663168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47418</v>
      </c>
      <c r="T1525" s="43">
        <f ca="1">_xll.BInterpol('Base CDI'!$H$4:$H$28,'Base CDI'!$J$4:$J$29,S1525,"Cubic","Extrapolate=Linear","MultiX=Average","Skip=True","Sort=True")</f>
        <v>13.362629605115506</v>
      </c>
      <c r="U1525" s="43">
        <f ca="1">_xll.BInterpol('Base CDI'!$H$4:$H$28,'Base CDI'!$I$4:$I$29,S1525,"Cubic","Extrapolate=Linear","MultiX=Average","Skip=True","Sort=True")</f>
        <v>13.458848593272167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47419</v>
      </c>
      <c r="T1526" s="43">
        <f ca="1">_xll.BInterpol('Base CDI'!$H$4:$H$28,'Base CDI'!$J$4:$J$29,S1526,"Cubic","Extrapolate=Linear","MultiX=Average","Skip=True","Sort=True")</f>
        <v>13.363148167220478</v>
      </c>
      <c r="U1526" s="43">
        <f ca="1">_xll.BInterpol('Base CDI'!$H$4:$H$28,'Base CDI'!$I$4:$I$29,S1526,"Cubic","Extrapolate=Linear","MultiX=Average","Skip=True","Sort=True")</f>
        <v>13.459398673837986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47420</v>
      </c>
      <c r="T1527" s="43">
        <f ca="1">_xll.BInterpol('Base CDI'!$H$4:$H$28,'Base CDI'!$J$4:$J$29,S1527,"Cubic","Extrapolate=Linear","MultiX=Average","Skip=True","Sort=True")</f>
        <v>13.363666662126043</v>
      </c>
      <c r="U1527" s="43">
        <f ca="1">_xll.BInterpol('Base CDI'!$H$4:$H$28,'Base CDI'!$I$4:$I$29,S1527,"Cubic","Extrapolate=Linear","MultiX=Average","Skip=True","Sort=True")</f>
        <v>13.459948552962356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47421</v>
      </c>
      <c r="T1528" s="43">
        <f ca="1">_xll.BInterpol('Base CDI'!$H$4:$H$28,'Base CDI'!$J$4:$J$29,S1528,"Cubic","Extrapolate=Linear","MultiX=Average","Skip=True","Sort=True")</f>
        <v>13.36418508514191</v>
      </c>
      <c r="U1528" s="43">
        <f ca="1">_xll.BInterpol('Base CDI'!$H$4:$H$28,'Base CDI'!$I$4:$I$29,S1528,"Cubic","Extrapolate=Linear","MultiX=Average","Skip=True","Sort=True")</f>
        <v>13.460498225247001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47422</v>
      </c>
      <c r="T1529" s="43">
        <f ca="1">_xll.BInterpol('Base CDI'!$H$4:$H$28,'Base CDI'!$J$4:$J$29,S1529,"Cubic","Extrapolate=Linear","MultiX=Average","Skip=True","Sort=True")</f>
        <v>13.364703431577793</v>
      </c>
      <c r="U1529" s="43">
        <f ca="1">_xll.BInterpol('Base CDI'!$H$4:$H$28,'Base CDI'!$I$4:$I$29,S1529,"Cubic","Extrapolate=Linear","MultiX=Average","Skip=True","Sort=True")</f>
        <v>13.461047685293655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47423</v>
      </c>
      <c r="T1530" s="43">
        <f ca="1">_xll.BInterpol('Base CDI'!$H$4:$H$28,'Base CDI'!$J$4:$J$29,S1530,"Cubic","Extrapolate=Linear","MultiX=Average","Skip=True","Sort=True")</f>
        <v>13.365221696743403</v>
      </c>
      <c r="U1530" s="43">
        <f ca="1">_xll.BInterpol('Base CDI'!$H$4:$H$28,'Base CDI'!$I$4:$I$29,S1530,"Cubic","Extrapolate=Linear","MultiX=Average","Skip=True","Sort=True")</f>
        <v>13.461596927704047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47424</v>
      </c>
      <c r="T1531" s="43">
        <f ca="1">_xll.BInterpol('Base CDI'!$H$4:$H$28,'Base CDI'!$J$4:$J$29,S1531,"Cubic","Extrapolate=Linear","MultiX=Average","Skip=True","Sort=True")</f>
        <v>13.365739875948451</v>
      </c>
      <c r="U1531" s="43">
        <f ca="1">_xll.BInterpol('Base CDI'!$H$4:$H$28,'Base CDI'!$I$4:$I$29,S1531,"Cubic","Extrapolate=Linear","MultiX=Average","Skip=True","Sort=True")</f>
        <v>13.462145947079907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47425</v>
      </c>
      <c r="T1532" s="43">
        <f ca="1">_xll.BInterpol('Base CDI'!$H$4:$H$28,'Base CDI'!$J$4:$J$29,S1532,"Cubic","Extrapolate=Linear","MultiX=Average","Skip=True","Sort=True")</f>
        <v>13.366257964502651</v>
      </c>
      <c r="U1532" s="43">
        <f ca="1">_xll.BInterpol('Base CDI'!$H$4:$H$28,'Base CDI'!$I$4:$I$29,S1532,"Cubic","Extrapolate=Linear","MultiX=Average","Skip=True","Sort=True")</f>
        <v>13.462694738022964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47426</v>
      </c>
      <c r="T1533" s="43">
        <f ca="1">_xll.BInterpol('Base CDI'!$H$4:$H$28,'Base CDI'!$J$4:$J$29,S1533,"Cubic","Extrapolate=Linear","MultiX=Average","Skip=True","Sort=True")</f>
        <v>13.366775957715712</v>
      </c>
      <c r="U1533" s="43">
        <f ca="1">_xll.BInterpol('Base CDI'!$H$4:$H$28,'Base CDI'!$I$4:$I$29,S1533,"Cubic","Extrapolate=Linear","MultiX=Average","Skip=True","Sort=True")</f>
        <v>13.46324329513495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47427</v>
      </c>
      <c r="T1534" s="43">
        <f ca="1">_xll.BInterpol('Base CDI'!$H$4:$H$28,'Base CDI'!$J$4:$J$29,S1534,"Cubic","Extrapolate=Linear","MultiX=Average","Skip=True","Sort=True")</f>
        <v>13.367293850897347</v>
      </c>
      <c r="U1534" s="43">
        <f ca="1">_xll.BInterpol('Base CDI'!$H$4:$H$28,'Base CDI'!$I$4:$I$29,S1534,"Cubic","Extrapolate=Linear","MultiX=Average","Skip=True","Sort=True")</f>
        <v>13.463791613017591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47428</v>
      </c>
      <c r="T1535" s="43">
        <f ca="1">_xll.BInterpol('Base CDI'!$H$4:$H$28,'Base CDI'!$J$4:$J$29,S1535,"Cubic","Extrapolate=Linear","MultiX=Average","Skip=True","Sort=True")</f>
        <v>13.367811639357269</v>
      </c>
      <c r="U1535" s="43">
        <f ca="1">_xll.BInterpol('Base CDI'!$H$4:$H$28,'Base CDI'!$I$4:$I$29,S1535,"Cubic","Extrapolate=Linear","MultiX=Average","Skip=True","Sort=True")</f>
        <v>13.46433968627262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47429</v>
      </c>
      <c r="T1536" s="43">
        <f ca="1">_xll.BInterpol('Base CDI'!$H$4:$H$28,'Base CDI'!$J$4:$J$29,S1536,"Cubic","Extrapolate=Linear","MultiX=Average","Skip=True","Sort=True")</f>
        <v>13.368329318405189</v>
      </c>
      <c r="U1536" s="43">
        <f ca="1">_xll.BInterpol('Base CDI'!$H$4:$H$28,'Base CDI'!$I$4:$I$29,S1536,"Cubic","Extrapolate=Linear","MultiX=Average","Skip=True","Sort=True")</f>
        <v>13.464887509501766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47430</v>
      </c>
      <c r="T1537" s="43">
        <f ca="1">_xll.BInterpol('Base CDI'!$H$4:$H$28,'Base CDI'!$J$4:$J$29,S1537,"Cubic","Extrapolate=Linear","MultiX=Average","Skip=True","Sort=True")</f>
        <v>13.368846883350818</v>
      </c>
      <c r="U1537" s="43">
        <f ca="1">_xll.BInterpol('Base CDI'!$H$4:$H$28,'Base CDI'!$I$4:$I$29,S1537,"Cubic","Extrapolate=Linear","MultiX=Average","Skip=True","Sort=True")</f>
        <v>13.465435077306759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47431</v>
      </c>
      <c r="T1538" s="43">
        <f ca="1">_xll.BInterpol('Base CDI'!$H$4:$H$28,'Base CDI'!$J$4:$J$29,S1538,"Cubic","Extrapolate=Linear","MultiX=Average","Skip=True","Sort=True")</f>
        <v>13.369364329503867</v>
      </c>
      <c r="U1538" s="43">
        <f ca="1">_xll.BInterpol('Base CDI'!$H$4:$H$28,'Base CDI'!$I$4:$I$29,S1538,"Cubic","Extrapolate=Linear","MultiX=Average","Skip=True","Sort=True")</f>
        <v>13.465982384289328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47432</v>
      </c>
      <c r="T1539" s="43">
        <f ca="1">_xll.BInterpol('Base CDI'!$H$4:$H$28,'Base CDI'!$J$4:$J$29,S1539,"Cubic","Extrapolate=Linear","MultiX=Average","Skip=True","Sort=True")</f>
        <v>13.369881652174051</v>
      </c>
      <c r="U1539" s="43">
        <f ca="1">_xll.BInterpol('Base CDI'!$H$4:$H$28,'Base CDI'!$I$4:$I$29,S1539,"Cubic","Extrapolate=Linear","MultiX=Average","Skip=True","Sort=True")</f>
        <v>13.466529425051203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47433</v>
      </c>
      <c r="T1540" s="43">
        <f ca="1">_xll.BInterpol('Base CDI'!$H$4:$H$28,'Base CDI'!$J$4:$J$29,S1540,"Cubic","Extrapolate=Linear","MultiX=Average","Skip=True","Sort=True")</f>
        <v>13.37039884667108</v>
      </c>
      <c r="U1540" s="43">
        <f ca="1">_xll.BInterpol('Base CDI'!$H$4:$H$28,'Base CDI'!$I$4:$I$29,S1540,"Cubic","Extrapolate=Linear","MultiX=Average","Skip=True","Sort=True")</f>
        <v>13.467076194194116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47434</v>
      </c>
      <c r="T1541" s="43">
        <f ca="1">_xll.BInterpol('Base CDI'!$H$4:$H$28,'Base CDI'!$J$4:$J$29,S1541,"Cubic","Extrapolate=Linear","MultiX=Average","Skip=True","Sort=True")</f>
        <v>13.370915908304664</v>
      </c>
      <c r="U1541" s="43">
        <f ca="1">_xll.BInterpol('Base CDI'!$H$4:$H$28,'Base CDI'!$I$4:$I$29,S1541,"Cubic","Extrapolate=Linear","MultiX=Average","Skip=True","Sort=True")</f>
        <v>13.467622686319793</v>
      </c>
    </row>
    <row r="1542" spans="16:21" x14ac:dyDescent="0.25">
      <c r="P1542" s="10">
        <v>36754</v>
      </c>
      <c r="Q1542">
        <v>5.594074</v>
      </c>
      <c r="S1542" s="42">
        <f t="shared" ca="1" si="28"/>
        <v>47435</v>
      </c>
      <c r="T1542" s="43">
        <f ca="1">_xll.BInterpol('Base CDI'!$H$4:$H$28,'Base CDI'!$J$4:$J$29,S1542,"Cubic","Extrapolate=Linear","MultiX=Average","Skip=True","Sort=True")</f>
        <v>13.371432832384517</v>
      </c>
      <c r="U1542" s="43">
        <f ca="1">_xll.BInterpol('Base CDI'!$H$4:$H$28,'Base CDI'!$I$4:$I$29,S1542,"Cubic","Extrapolate=Linear","MultiX=Average","Skip=True","Sort=True")</f>
        <v>13.468168896029967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47436</v>
      </c>
      <c r="T1543" s="43">
        <f ca="1">_xll.BInterpol('Base CDI'!$H$4:$H$28,'Base CDI'!$J$4:$J$29,S1543,"Cubic","Extrapolate=Linear","MultiX=Average","Skip=True","Sort=True")</f>
        <v>13.37194961422035</v>
      </c>
      <c r="U1543" s="43">
        <f ca="1">_xll.BInterpol('Base CDI'!$H$4:$H$28,'Base CDI'!$I$4:$I$29,S1543,"Cubic","Extrapolate=Linear","MultiX=Average","Skip=True","Sort=True")</f>
        <v>13.468714817926365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47437</v>
      </c>
      <c r="T1544" s="43">
        <f ca="1">_xll.BInterpol('Base CDI'!$H$4:$H$28,'Base CDI'!$J$4:$J$29,S1544,"Cubic","Extrapolate=Linear","MultiX=Average","Skip=True","Sort=True")</f>
        <v>13.372466249121876</v>
      </c>
      <c r="U1544" s="43">
        <f ca="1">_xll.BInterpol('Base CDI'!$H$4:$H$28,'Base CDI'!$I$4:$I$29,S1544,"Cubic","Extrapolate=Linear","MultiX=Average","Skip=True","Sort=True")</f>
        <v>13.46926044661072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47438</v>
      </c>
      <c r="T1545" s="43">
        <f ca="1">_xll.BInterpol('Base CDI'!$H$4:$H$28,'Base CDI'!$J$4:$J$29,S1545,"Cubic","Extrapolate=Linear","MultiX=Average","Skip=True","Sort=True")</f>
        <v>13.372982732398805</v>
      </c>
      <c r="U1545" s="43">
        <f ca="1">_xll.BInterpol('Base CDI'!$H$4:$H$28,'Base CDI'!$I$4:$I$29,S1545,"Cubic","Extrapolate=Linear","MultiX=Average","Skip=True","Sort=True")</f>
        <v>13.46980577668476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47439</v>
      </c>
      <c r="T1546" s="43">
        <f ca="1">_xll.BInterpol('Base CDI'!$H$4:$H$28,'Base CDI'!$J$4:$J$29,S1546,"Cubic","Extrapolate=Linear","MultiX=Average","Skip=True","Sort=True")</f>
        <v>13.373499059360851</v>
      </c>
      <c r="U1546" s="43">
        <f ca="1">_xll.BInterpol('Base CDI'!$H$4:$H$28,'Base CDI'!$I$4:$I$29,S1546,"Cubic","Extrapolate=Linear","MultiX=Average","Skip=True","Sort=True")</f>
        <v>13.470350802750215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47440</v>
      </c>
      <c r="T1547" s="43">
        <f ca="1">_xll.BInterpol('Base CDI'!$H$4:$H$28,'Base CDI'!$J$4:$J$29,S1547,"Cubic","Extrapolate=Linear","MultiX=Average","Skip=True","Sort=True")</f>
        <v>13.374015225317724</v>
      </c>
      <c r="U1547" s="43">
        <f ca="1">_xll.BInterpol('Base CDI'!$H$4:$H$28,'Base CDI'!$I$4:$I$29,S1547,"Cubic","Extrapolate=Linear","MultiX=Average","Skip=True","Sort=True")</f>
        <v>13.470895519408815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47441</v>
      </c>
      <c r="T1548" s="43">
        <f ca="1">_xll.BInterpol('Base CDI'!$H$4:$H$28,'Base CDI'!$J$4:$J$29,S1548,"Cubic","Extrapolate=Linear","MultiX=Average","Skip=True","Sort=True")</f>
        <v>13.374531225579135</v>
      </c>
      <c r="U1548" s="43">
        <f ca="1">_xll.BInterpol('Base CDI'!$H$4:$H$28,'Base CDI'!$I$4:$I$29,S1548,"Cubic","Extrapolate=Linear","MultiX=Average","Skip=True","Sort=True")</f>
        <v>13.47143992126229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47442</v>
      </c>
      <c r="T1549" s="43">
        <f ca="1">_xll.BInterpol('Base CDI'!$H$4:$H$28,'Base CDI'!$J$4:$J$29,S1549,"Cubic","Extrapolate=Linear","MultiX=Average","Skip=True","Sort=True")</f>
        <v>13.375047055454797</v>
      </c>
      <c r="U1549" s="43">
        <f ca="1">_xll.BInterpol('Base CDI'!$H$4:$H$28,'Base CDI'!$I$4:$I$29,S1549,"Cubic","Extrapolate=Linear","MultiX=Average","Skip=True","Sort=True")</f>
        <v>13.47198400291237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47443</v>
      </c>
      <c r="T1550" s="43">
        <f ca="1">_xll.BInterpol('Base CDI'!$H$4:$H$28,'Base CDI'!$J$4:$J$29,S1550,"Cubic","Extrapolate=Linear","MultiX=Average","Skip=True","Sort=True")</f>
        <v>13.375562710254423</v>
      </c>
      <c r="U1550" s="43">
        <f ca="1">_xll.BInterpol('Base CDI'!$H$4:$H$28,'Base CDI'!$I$4:$I$29,S1550,"Cubic","Extrapolate=Linear","MultiX=Average","Skip=True","Sort=True")</f>
        <v>13.472527758960783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47444</v>
      </c>
      <c r="T1551" s="43">
        <f ca="1">_xll.BInterpol('Base CDI'!$H$4:$H$28,'Base CDI'!$J$4:$J$29,S1551,"Cubic","Extrapolate=Linear","MultiX=Average","Skip=True","Sort=True")</f>
        <v>13.376078185287723</v>
      </c>
      <c r="U1551" s="43">
        <f ca="1">_xll.BInterpol('Base CDI'!$H$4:$H$28,'Base CDI'!$I$4:$I$29,S1551,"Cubic","Extrapolate=Linear","MultiX=Average","Skip=True","Sort=True")</f>
        <v>13.473071184009262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47445</v>
      </c>
      <c r="T1552" s="43">
        <f ca="1">_xll.BInterpol('Base CDI'!$H$4:$H$28,'Base CDI'!$J$4:$J$29,S1552,"Cubic","Extrapolate=Linear","MultiX=Average","Skip=True","Sort=True")</f>
        <v>13.376593475864409</v>
      </c>
      <c r="U1552" s="43">
        <f ca="1">_xll.BInterpol('Base CDI'!$H$4:$H$28,'Base CDI'!$I$4:$I$29,S1552,"Cubic","Extrapolate=Linear","MultiX=Average","Skip=True","Sort=True")</f>
        <v>13.473614272659535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47446</v>
      </c>
      <c r="T1553" s="43">
        <f ca="1">_xll.BInterpol('Base CDI'!$H$4:$H$28,'Base CDI'!$J$4:$J$29,S1553,"Cubic","Extrapolate=Linear","MultiX=Average","Skip=True","Sort=True")</f>
        <v>13.377108577294193</v>
      </c>
      <c r="U1553" s="43">
        <f ca="1">_xll.BInterpol('Base CDI'!$H$4:$H$28,'Base CDI'!$I$4:$I$29,S1553,"Cubic","Extrapolate=Linear","MultiX=Average","Skip=True","Sort=True")</f>
        <v>13.474157019513331</v>
      </c>
    </row>
    <row r="1554" spans="16:21" x14ac:dyDescent="0.25">
      <c r="P1554" s="10">
        <v>36770</v>
      </c>
      <c r="Q1554">
        <v>5.634652</v>
      </c>
      <c r="S1554" s="42">
        <f t="shared" ca="1" si="29"/>
        <v>47447</v>
      </c>
      <c r="T1554" s="43">
        <f ca="1">_xll.BInterpol('Base CDI'!$H$4:$H$28,'Base CDI'!$J$4:$J$29,S1554,"Cubic","Extrapolate=Linear","MultiX=Average","Skip=True","Sort=True")</f>
        <v>13.377623484886787</v>
      </c>
      <c r="U1554" s="43">
        <f ca="1">_xll.BInterpol('Base CDI'!$H$4:$H$28,'Base CDI'!$I$4:$I$29,S1554,"Cubic","Extrapolate=Linear","MultiX=Average","Skip=True","Sort=True")</f>
        <v>13.474699419172381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47448</v>
      </c>
      <c r="T1555" s="43">
        <f ca="1">_xll.BInterpol('Base CDI'!$H$4:$H$28,'Base CDI'!$J$4:$J$29,S1555,"Cubic","Extrapolate=Linear","MultiX=Average","Skip=True","Sort=True")</f>
        <v>13.378138193951903</v>
      </c>
      <c r="U1555" s="43">
        <f ca="1">_xll.BInterpol('Base CDI'!$H$4:$H$28,'Base CDI'!$I$4:$I$29,S1555,"Cubic","Extrapolate=Linear","MultiX=Average","Skip=True","Sort=True")</f>
        <v>13.475241466238415</v>
      </c>
    </row>
    <row r="1556" spans="16:21" x14ac:dyDescent="0.25">
      <c r="P1556" s="10">
        <v>36774</v>
      </c>
      <c r="Q1556">
        <v>5.641438</v>
      </c>
      <c r="S1556" s="42">
        <f t="shared" ca="1" si="29"/>
        <v>47449</v>
      </c>
      <c r="T1556" s="43">
        <f ca="1">_xll.BInterpol('Base CDI'!$H$4:$H$28,'Base CDI'!$J$4:$J$29,S1556,"Cubic","Extrapolate=Linear","MultiX=Average","Skip=True","Sort=True")</f>
        <v>13.378652699799252</v>
      </c>
      <c r="U1556" s="43">
        <f ca="1">_xll.BInterpol('Base CDI'!$H$4:$H$28,'Base CDI'!$I$4:$I$29,S1556,"Cubic","Extrapolate=Linear","MultiX=Average","Skip=True","Sort=True")</f>
        <v>13.475783155313161</v>
      </c>
    </row>
    <row r="1557" spans="16:21" x14ac:dyDescent="0.25">
      <c r="P1557" s="10">
        <v>36775</v>
      </c>
      <c r="Q1557">
        <v>5.644838</v>
      </c>
      <c r="S1557" s="42">
        <f t="shared" ca="1" si="29"/>
        <v>47450</v>
      </c>
      <c r="T1557" s="43">
        <f ca="1">_xll.BInterpol('Base CDI'!$H$4:$H$28,'Base CDI'!$J$4:$J$29,S1557,"Cubic","Extrapolate=Linear","MultiX=Average","Skip=True","Sort=True")</f>
        <v>13.379166997738547</v>
      </c>
      <c r="U1557" s="43">
        <f ca="1">_xll.BInterpol('Base CDI'!$H$4:$H$28,'Base CDI'!$I$4:$I$29,S1557,"Cubic","Extrapolate=Linear","MultiX=Average","Skip=True","Sort=True")</f>
        <v>13.476324480998352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47451</v>
      </c>
      <c r="T1558" s="43">
        <f ca="1">_xll.BInterpol('Base CDI'!$H$4:$H$28,'Base CDI'!$J$4:$J$29,S1558,"Cubic","Extrapolate=Linear","MultiX=Average","Skip=True","Sort=True")</f>
        <v>13.3796810830795</v>
      </c>
      <c r="U1558" s="43">
        <f ca="1">_xll.BInterpol('Base CDI'!$H$4:$H$28,'Base CDI'!$I$4:$I$29,S1558,"Cubic","Extrapolate=Linear","MultiX=Average","Skip=True","Sort=True")</f>
        <v>13.476865437895714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47452</v>
      </c>
      <c r="T1559" s="43">
        <f ca="1">_xll.BInterpol('Base CDI'!$H$4:$H$28,'Base CDI'!$J$4:$J$29,S1559,"Cubic","Extrapolate=Linear","MultiX=Average","Skip=True","Sort=True")</f>
        <v>13.38019495113182</v>
      </c>
      <c r="U1559" s="43">
        <f ca="1">_xll.BInterpol('Base CDI'!$H$4:$H$28,'Base CDI'!$I$4:$I$29,S1559,"Cubic","Extrapolate=Linear","MultiX=Average","Skip=True","Sort=True")</f>
        <v>13.477406020606981</v>
      </c>
    </row>
    <row r="1560" spans="16:21" x14ac:dyDescent="0.25">
      <c r="P1560" s="10">
        <v>36781</v>
      </c>
      <c r="Q1560">
        <v>5.655087</v>
      </c>
      <c r="S1560" s="42">
        <f t="shared" ca="1" si="29"/>
        <v>47453</v>
      </c>
      <c r="T1560" s="43">
        <f ca="1">_xll.BInterpol('Base CDI'!$H$4:$H$28,'Base CDI'!$J$4:$J$29,S1560,"Cubic","Extrapolate=Linear","MultiX=Average","Skip=True","Sort=True")</f>
        <v>13.380708597205222</v>
      </c>
      <c r="U1560" s="43">
        <f ca="1">_xll.BInterpol('Base CDI'!$H$4:$H$28,'Base CDI'!$I$4:$I$29,S1560,"Cubic","Extrapolate=Linear","MultiX=Average","Skip=True","Sort=True")</f>
        <v>13.477946223733881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47454</v>
      </c>
      <c r="T1561" s="43">
        <f ca="1">_xll.BInterpol('Base CDI'!$H$4:$H$28,'Base CDI'!$J$4:$J$29,S1561,"Cubic","Extrapolate=Linear","MultiX=Average","Skip=True","Sort=True")</f>
        <v>13.381222016609415</v>
      </c>
      <c r="U1561" s="43">
        <f ca="1">_xll.BInterpol('Base CDI'!$H$4:$H$28,'Base CDI'!$I$4:$I$29,S1561,"Cubic","Extrapolate=Linear","MultiX=Average","Skip=True","Sort=True")</f>
        <v>13.478486041878142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47455</v>
      </c>
      <c r="T1562" s="43">
        <f ca="1">_xll.BInterpol('Base CDI'!$H$4:$H$28,'Base CDI'!$J$4:$J$29,S1562,"Cubic","Extrapolate=Linear","MultiX=Average","Skip=True","Sort=True")</f>
        <v>13.381735204654113</v>
      </c>
      <c r="U1562" s="43">
        <f ca="1">_xll.BInterpol('Base CDI'!$H$4:$H$28,'Base CDI'!$I$4:$I$29,S1562,"Cubic","Extrapolate=Linear","MultiX=Average","Skip=True","Sort=True")</f>
        <v>13.479025469641496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47456</v>
      </c>
      <c r="T1563" s="43">
        <f ca="1">_xll.BInterpol('Base CDI'!$H$4:$H$28,'Base CDI'!$J$4:$J$29,S1563,"Cubic","Extrapolate=Linear","MultiX=Average","Skip=True","Sort=True")</f>
        <v>13.382248156649029</v>
      </c>
      <c r="U1563" s="43">
        <f ca="1">_xll.BInterpol('Base CDI'!$H$4:$H$28,'Base CDI'!$I$4:$I$29,S1563,"Cubic","Extrapolate=Linear","MultiX=Average","Skip=True","Sort=True")</f>
        <v>13.479564501625672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47457</v>
      </c>
      <c r="T1564" s="43">
        <f ca="1">_xll.BInterpol('Base CDI'!$H$4:$H$28,'Base CDI'!$J$4:$J$29,S1564,"Cubic","Extrapolate=Linear","MultiX=Average","Skip=True","Sort=True")</f>
        <v>13.382760867903869</v>
      </c>
      <c r="U1564" s="43">
        <f ca="1">_xll.BInterpol('Base CDI'!$H$4:$H$28,'Base CDI'!$I$4:$I$29,S1564,"Cubic","Extrapolate=Linear","MultiX=Average","Skip=True","Sort=True")</f>
        <v>13.480103132432399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47458</v>
      </c>
      <c r="T1565" s="43">
        <f ca="1">_xll.BInterpol('Base CDI'!$H$4:$H$28,'Base CDI'!$J$4:$J$29,S1565,"Cubic","Extrapolate=Linear","MultiX=Average","Skip=True","Sort=True")</f>
        <v>13.383273333728351</v>
      </c>
      <c r="U1565" s="43">
        <f ca="1">_xll.BInterpol('Base CDI'!$H$4:$H$28,'Base CDI'!$I$4:$I$29,S1565,"Cubic","Extrapolate=Linear","MultiX=Average","Skip=True","Sort=True")</f>
        <v>13.48064135666341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47459</v>
      </c>
      <c r="T1566" s="43">
        <f ca="1">_xll.BInterpol('Base CDI'!$H$4:$H$28,'Base CDI'!$J$4:$J$29,S1566,"Cubic","Extrapolate=Linear","MultiX=Average","Skip=True","Sort=True")</f>
        <v>13.383785549432185</v>
      </c>
      <c r="U1566" s="43">
        <f ca="1">_xll.BInterpol('Base CDI'!$H$4:$H$28,'Base CDI'!$I$4:$I$29,S1566,"Cubic","Extrapolate=Linear","MultiX=Average","Skip=True","Sort=True")</f>
        <v>13.481179168920431</v>
      </c>
    </row>
    <row r="1567" spans="16:21" x14ac:dyDescent="0.25">
      <c r="P1567" s="10">
        <v>36790</v>
      </c>
      <c r="Q1567">
        <v>5.679125</v>
      </c>
      <c r="S1567" s="42">
        <f t="shared" ca="1" si="29"/>
        <v>47460</v>
      </c>
      <c r="T1567" s="43">
        <f ca="1">_xll.BInterpol('Base CDI'!$H$4:$H$28,'Base CDI'!$J$4:$J$29,S1567,"Cubic","Extrapolate=Linear","MultiX=Average","Skip=True","Sort=True")</f>
        <v>13.38429751032508</v>
      </c>
      <c r="U1567" s="43">
        <f ca="1">_xll.BInterpol('Base CDI'!$H$4:$H$28,'Base CDI'!$I$4:$I$29,S1567,"Cubic","Extrapolate=Linear","MultiX=Average","Skip=True","Sort=True")</f>
        <v>13.481716563805195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47461</v>
      </c>
      <c r="T1568" s="43">
        <f ca="1">_xll.BInterpol('Base CDI'!$H$4:$H$28,'Base CDI'!$J$4:$J$29,S1568,"Cubic","Extrapolate=Linear","MultiX=Average","Skip=True","Sort=True")</f>
        <v>13.384809211716751</v>
      </c>
      <c r="U1568" s="43">
        <f ca="1">_xll.BInterpol('Base CDI'!$H$4:$H$28,'Base CDI'!$I$4:$I$29,S1568,"Cubic","Extrapolate=Linear","MultiX=Average","Skip=True","Sort=True")</f>
        <v>13.482253535919428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47462</v>
      </c>
      <c r="T1569" s="43">
        <f ca="1">_xll.BInterpol('Base CDI'!$H$4:$H$28,'Base CDI'!$J$4:$J$29,S1569,"Cubic","Extrapolate=Linear","MultiX=Average","Skip=True","Sort=True")</f>
        <v>13.38532064891691</v>
      </c>
      <c r="U1569" s="43">
        <f ca="1">_xll.BInterpol('Base CDI'!$H$4:$H$28,'Base CDI'!$I$4:$I$29,S1569,"Cubic","Extrapolate=Linear","MultiX=Average","Skip=True","Sort=True")</f>
        <v>13.482790079864865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47463</v>
      </c>
      <c r="T1570" s="43">
        <f ca="1">_xll.BInterpol('Base CDI'!$H$4:$H$28,'Base CDI'!$J$4:$J$29,S1570,"Cubic","Extrapolate=Linear","MultiX=Average","Skip=True","Sort=True")</f>
        <v>13.385831817235266</v>
      </c>
      <c r="U1570" s="43">
        <f ca="1">_xll.BInterpol('Base CDI'!$H$4:$H$28,'Base CDI'!$I$4:$I$29,S1570,"Cubic","Extrapolate=Linear","MultiX=Average","Skip=True","Sort=True")</f>
        <v>13.483326190243231</v>
      </c>
    </row>
    <row r="1571" spans="16:21" x14ac:dyDescent="0.25">
      <c r="P1571" s="10">
        <v>36796</v>
      </c>
      <c r="Q1571">
        <v>5.692895</v>
      </c>
      <c r="S1571" s="42">
        <f t="shared" ca="1" si="29"/>
        <v>47464</v>
      </c>
      <c r="T1571" s="43">
        <f ca="1">_xll.BInterpol('Base CDI'!$H$4:$H$28,'Base CDI'!$J$4:$J$29,S1571,"Cubic","Extrapolate=Linear","MultiX=Average","Skip=True","Sort=True")</f>
        <v>13.386342711981532</v>
      </c>
      <c r="U1571" s="43">
        <f ca="1">_xll.BInterpol('Base CDI'!$H$4:$H$28,'Base CDI'!$I$4:$I$29,S1571,"Cubic","Extrapolate=Linear","MultiX=Average","Skip=True","Sort=True")</f>
        <v>13.483861861656258</v>
      </c>
    </row>
    <row r="1572" spans="16:21" x14ac:dyDescent="0.25">
      <c r="P1572" s="10">
        <v>36797</v>
      </c>
      <c r="Q1572">
        <v>5.696332</v>
      </c>
      <c r="S1572" s="42">
        <f t="shared" ca="1" si="29"/>
        <v>47465</v>
      </c>
      <c r="T1572" s="43">
        <f ca="1">_xll.BInterpol('Base CDI'!$H$4:$H$28,'Base CDI'!$J$4:$J$29,S1572,"Cubic","Extrapolate=Linear","MultiX=Average","Skip=True","Sort=True")</f>
        <v>13.386853328465421</v>
      </c>
      <c r="U1572" s="43">
        <f ca="1">_xll.BInterpol('Base CDI'!$H$4:$H$28,'Base CDI'!$I$4:$I$29,S1572,"Cubic","Extrapolate=Linear","MultiX=Average","Skip=True","Sort=True")</f>
        <v>13.484397088705675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47466</v>
      </c>
      <c r="T1573" s="43">
        <f ca="1">_xll.BInterpol('Base CDI'!$H$4:$H$28,'Base CDI'!$J$4:$J$29,S1573,"Cubic","Extrapolate=Linear","MultiX=Average","Skip=True","Sort=True")</f>
        <v>13.387363661996645</v>
      </c>
      <c r="U1573" s="43">
        <f ca="1">_xll.BInterpol('Base CDI'!$H$4:$H$28,'Base CDI'!$I$4:$I$29,S1573,"Cubic","Extrapolate=Linear","MultiX=Average","Skip=True","Sort=True")</f>
        <v>13.484931865993214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47467</v>
      </c>
      <c r="T1574" s="43">
        <f ca="1">_xll.BInterpol('Base CDI'!$H$4:$H$28,'Base CDI'!$J$4:$J$29,S1574,"Cubic","Extrapolate=Linear","MultiX=Average","Skip=True","Sort=True")</f>
        <v>13.387873707884912</v>
      </c>
      <c r="U1574" s="43">
        <f ca="1">_xll.BInterpol('Base CDI'!$H$4:$H$28,'Base CDI'!$I$4:$I$29,S1574,"Cubic","Extrapolate=Linear","MultiX=Average","Skip=True","Sort=True")</f>
        <v>13.485466188120602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47468</v>
      </c>
      <c r="T1575" s="43">
        <f ca="1">_xll.BInterpol('Base CDI'!$H$4:$H$28,'Base CDI'!$J$4:$J$29,S1575,"Cubic","Extrapolate=Linear","MultiX=Average","Skip=True","Sort=True")</f>
        <v>13.388383461439938</v>
      </c>
      <c r="U1575" s="43">
        <f ca="1">_xll.BInterpol('Base CDI'!$H$4:$H$28,'Base CDI'!$I$4:$I$29,S1575,"Cubic","Extrapolate=Linear","MultiX=Average","Skip=True","Sort=True")</f>
        <v>13.486000049689572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47469</v>
      </c>
      <c r="T1576" s="43">
        <f ca="1">_xll.BInterpol('Base CDI'!$H$4:$H$28,'Base CDI'!$J$4:$J$29,S1576,"Cubic","Extrapolate=Linear","MultiX=Average","Skip=True","Sort=True")</f>
        <v>13.388892917971434</v>
      </c>
      <c r="U1576" s="43">
        <f ca="1">_xll.BInterpol('Base CDI'!$H$4:$H$28,'Base CDI'!$I$4:$I$29,S1576,"Cubic","Extrapolate=Linear","MultiX=Average","Skip=True","Sort=True")</f>
        <v>13.48653344530185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47470</v>
      </c>
      <c r="T1577" s="43">
        <f ca="1">_xll.BInterpol('Base CDI'!$H$4:$H$28,'Base CDI'!$J$4:$J$29,S1577,"Cubic","Extrapolate=Linear","MultiX=Average","Skip=True","Sort=True")</f>
        <v>13.38940207278911</v>
      </c>
      <c r="U1577" s="43">
        <f ca="1">_xll.BInterpol('Base CDI'!$H$4:$H$28,'Base CDI'!$I$4:$I$29,S1577,"Cubic","Extrapolate=Linear","MultiX=Average","Skip=True","Sort=True")</f>
        <v>13.487066369559169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47471</v>
      </c>
      <c r="T1578" s="43">
        <f ca="1">_xll.BInterpol('Base CDI'!$H$4:$H$28,'Base CDI'!$J$4:$J$29,S1578,"Cubic","Extrapolate=Linear","MultiX=Average","Skip=True","Sort=True")</f>
        <v>13.389910921202679</v>
      </c>
      <c r="U1578" s="43">
        <f ca="1">_xll.BInterpol('Base CDI'!$H$4:$H$28,'Base CDI'!$I$4:$I$29,S1578,"Cubic","Extrapolate=Linear","MultiX=Average","Skip=True","Sort=True")</f>
        <v>13.487598817063256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47472</v>
      </c>
      <c r="T1579" s="43">
        <f ca="1">_xll.BInterpol('Base CDI'!$H$4:$H$28,'Base CDI'!$J$4:$J$29,S1579,"Cubic","Extrapolate=Linear","MultiX=Average","Skip=True","Sort=True")</f>
        <v>13.390419458521853</v>
      </c>
      <c r="U1579" s="43">
        <f ca="1">_xll.BInterpol('Base CDI'!$H$4:$H$28,'Base CDI'!$I$4:$I$29,S1579,"Cubic","Extrapolate=Linear","MultiX=Average","Skip=True","Sort=True")</f>
        <v>13.488130782415844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47473</v>
      </c>
      <c r="T1580" s="43">
        <f ca="1">_xll.BInterpol('Base CDI'!$H$4:$H$28,'Base CDI'!$J$4:$J$29,S1580,"Cubic","Extrapolate=Linear","MultiX=Average","Skip=True","Sort=True")</f>
        <v>13.390927680056343</v>
      </c>
      <c r="U1580" s="43">
        <f ca="1">_xll.BInterpol('Base CDI'!$H$4:$H$28,'Base CDI'!$I$4:$I$29,S1580,"Cubic","Extrapolate=Linear","MultiX=Average","Skip=True","Sort=True")</f>
        <v>13.488662260218661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47474</v>
      </c>
      <c r="T1581" s="43">
        <f ca="1">_xll.BInterpol('Base CDI'!$H$4:$H$28,'Base CDI'!$J$4:$J$29,S1581,"Cubic","Extrapolate=Linear","MultiX=Average","Skip=True","Sort=True")</f>
        <v>13.391435581115863</v>
      </c>
      <c r="U1581" s="43">
        <f ca="1">_xll.BInterpol('Base CDI'!$H$4:$H$28,'Base CDI'!$I$4:$I$29,S1581,"Cubic","Extrapolate=Linear","MultiX=Average","Skip=True","Sort=True")</f>
        <v>13.489193245073437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47475</v>
      </c>
      <c r="T1582" s="43">
        <f ca="1">_xll.BInterpol('Base CDI'!$H$4:$H$28,'Base CDI'!$J$4:$J$29,S1582,"Cubic","Extrapolate=Linear","MultiX=Average","Skip=True","Sort=True")</f>
        <v>13.39194315701012</v>
      </c>
      <c r="U1582" s="43">
        <f ca="1">_xll.BInterpol('Base CDI'!$H$4:$H$28,'Base CDI'!$I$4:$I$29,S1582,"Cubic","Extrapolate=Linear","MultiX=Average","Skip=True","Sort=True")</f>
        <v>13.489723731581902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47476</v>
      </c>
      <c r="T1583" s="43">
        <f ca="1">_xll.BInterpol('Base CDI'!$H$4:$H$28,'Base CDI'!$J$4:$J$29,S1583,"Cubic","Extrapolate=Linear","MultiX=Average","Skip=True","Sort=True")</f>
        <v>13.39245040304883</v>
      </c>
      <c r="U1583" s="43">
        <f ca="1">_xll.BInterpol('Base CDI'!$H$4:$H$28,'Base CDI'!$I$4:$I$29,S1583,"Cubic","Extrapolate=Linear","MultiX=Average","Skip=True","Sort=True")</f>
        <v>13.490253714345785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47477</v>
      </c>
      <c r="T1584" s="43">
        <f ca="1">_xll.BInterpol('Base CDI'!$H$4:$H$28,'Base CDI'!$J$4:$J$29,S1584,"Cubic","Extrapolate=Linear","MultiX=Average","Skip=True","Sort=True")</f>
        <v>13.392957314541706</v>
      </c>
      <c r="U1584" s="43">
        <f ca="1">_xll.BInterpol('Base CDI'!$H$4:$H$28,'Base CDI'!$I$4:$I$29,S1584,"Cubic","Extrapolate=Linear","MultiX=Average","Skip=True","Sort=True")</f>
        <v>13.490783187966818</v>
      </c>
    </row>
    <row r="1585" spans="16:21" x14ac:dyDescent="0.25">
      <c r="P1585" s="10">
        <v>36817</v>
      </c>
      <c r="Q1585">
        <v>5.741339</v>
      </c>
      <c r="S1585" s="42">
        <f t="shared" ca="1" si="29"/>
        <v>47478</v>
      </c>
      <c r="T1585" s="43">
        <f ca="1">_xll.BInterpol('Base CDI'!$H$4:$H$28,'Base CDI'!$J$4:$J$29,S1585,"Cubic","Extrapolate=Linear","MultiX=Average","Skip=True","Sort=True")</f>
        <v>13.393463886798454</v>
      </c>
      <c r="U1585" s="43">
        <f ca="1">_xll.BInterpol('Base CDI'!$H$4:$H$28,'Base CDI'!$I$4:$I$29,S1585,"Cubic","Extrapolate=Linear","MultiX=Average","Skip=True","Sort=True")</f>
        <v>13.491312147046727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47479</v>
      </c>
      <c r="T1586" s="43">
        <f ca="1">_xll.BInterpol('Base CDI'!$H$4:$H$28,'Base CDI'!$J$4:$J$29,S1586,"Cubic","Extrapolate=Linear","MultiX=Average","Skip=True","Sort=True")</f>
        <v>13.393970115128791</v>
      </c>
      <c r="U1586" s="43">
        <f ca="1">_xll.BInterpol('Base CDI'!$H$4:$H$28,'Base CDI'!$I$4:$I$29,S1586,"Cubic","Extrapolate=Linear","MultiX=Average","Skip=True","Sort=True")</f>
        <v>13.491840586187246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47480</v>
      </c>
      <c r="T1587" s="43">
        <f ca="1">_xll.BInterpol('Base CDI'!$H$4:$H$28,'Base CDI'!$J$4:$J$29,S1587,"Cubic","Extrapolate=Linear","MultiX=Average","Skip=True","Sort=True")</f>
        <v>13.394475994842425</v>
      </c>
      <c r="U1587" s="43">
        <f ca="1">_xll.BInterpol('Base CDI'!$H$4:$H$28,'Base CDI'!$I$4:$I$29,S1587,"Cubic","Extrapolate=Linear","MultiX=Average","Skip=True","Sort=True")</f>
        <v>13.492368499990102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47481</v>
      </c>
      <c r="T1588" s="43">
        <f ca="1">_xll.BInterpol('Base CDI'!$H$4:$H$28,'Base CDI'!$J$4:$J$29,S1588,"Cubic","Extrapolate=Linear","MultiX=Average","Skip=True","Sort=True")</f>
        <v>13.394981521249072</v>
      </c>
      <c r="U1588" s="43">
        <f ca="1">_xll.BInterpol('Base CDI'!$H$4:$H$28,'Base CDI'!$I$4:$I$29,S1588,"Cubic","Extrapolate=Linear","MultiX=Average","Skip=True","Sort=True")</f>
        <v>13.492895883057027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47482</v>
      </c>
      <c r="T1589" s="43">
        <f ca="1">_xll.BInterpol('Base CDI'!$H$4:$H$28,'Base CDI'!$J$4:$J$29,S1589,"Cubic","Extrapolate=Linear","MultiX=Average","Skip=True","Sort=True")</f>
        <v>13.395486689658441</v>
      </c>
      <c r="U1589" s="43">
        <f ca="1">_xll.BInterpol('Base CDI'!$H$4:$H$28,'Base CDI'!$I$4:$I$29,S1589,"Cubic","Extrapolate=Linear","MultiX=Average","Skip=True","Sort=True")</f>
        <v>13.493422729989749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47483</v>
      </c>
      <c r="T1590" s="43">
        <f ca="1">_xll.BInterpol('Base CDI'!$H$4:$H$28,'Base CDI'!$J$4:$J$29,S1590,"Cubic","Extrapolate=Linear","MultiX=Average","Skip=True","Sort=True")</f>
        <v>13.395991495380244</v>
      </c>
      <c r="U1590" s="43">
        <f ca="1">_xll.BInterpol('Base CDI'!$H$4:$H$28,'Base CDI'!$I$4:$I$29,S1590,"Cubic","Extrapolate=Linear","MultiX=Average","Skip=True","Sort=True")</f>
        <v>13.493949035389999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47484</v>
      </c>
      <c r="T1591" s="43">
        <f ca="1">_xll.BInterpol('Base CDI'!$H$4:$H$28,'Base CDI'!$J$4:$J$29,S1591,"Cubic","Extrapolate=Linear","MultiX=Average","Skip=True","Sort=True")</f>
        <v>13.396495933724193</v>
      </c>
      <c r="U1591" s="43">
        <f ca="1">_xll.BInterpol('Base CDI'!$H$4:$H$28,'Base CDI'!$I$4:$I$29,S1591,"Cubic","Extrapolate=Linear","MultiX=Average","Skip=True","Sort=True")</f>
        <v>13.494474793859505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47485</v>
      </c>
      <c r="T1592" s="43">
        <f ca="1">_xll.BInterpol('Base CDI'!$H$4:$H$28,'Base CDI'!$J$4:$J$29,S1592,"Cubic","Extrapolate=Linear","MultiX=Average","Skip=True","Sort=True")</f>
        <v>13.397</v>
      </c>
      <c r="U1592" s="43">
        <f ca="1">_xll.BInterpol('Base CDI'!$H$4:$H$28,'Base CDI'!$I$4:$I$29,S1592,"Cubic","Extrapolate=Linear","MultiX=Average","Skip=True","Sort=True")</f>
        <v>13.494999999999999</v>
      </c>
    </row>
    <row r="1593" spans="16:21" x14ac:dyDescent="0.25">
      <c r="P1593" s="10">
        <v>36829</v>
      </c>
      <c r="Q1593">
        <v>5.769209</v>
      </c>
      <c r="S1593" s="42">
        <f t="shared" ca="1" si="29"/>
        <v>47486</v>
      </c>
      <c r="T1593" s="43">
        <f ca="1">_xll.BInterpol('Base CDI'!$H$4:$H$28,'Base CDI'!$J$4:$J$29,S1593,"Cubic","Extrapolate=Linear","MultiX=Average","Skip=True","Sort=True")</f>
        <v>13.397503690302816</v>
      </c>
      <c r="U1593" s="43">
        <f ca="1">_xll.BInterpol('Base CDI'!$H$4:$H$28,'Base CDI'!$I$4:$I$29,S1593,"Cubic","Extrapolate=Linear","MultiX=Average","Skip=True","Sort=True")</f>
        <v>13.495524649427114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47487</v>
      </c>
      <c r="T1594" s="43">
        <f ca="1">_xll.BInterpol('Base CDI'!$H$4:$H$28,'Base CDI'!$J$4:$J$29,S1594,"Cubic","Extrapolate=Linear","MultiX=Average","Skip=True","Sort=True")</f>
        <v>13.398007003869548</v>
      </c>
      <c r="U1594" s="43">
        <f ca="1">_xll.BInterpol('Base CDI'!$H$4:$H$28,'Base CDI'!$I$4:$I$29,S1594,"Cubic","Extrapolate=Linear","MultiX=Average","Skip=True","Sort=True")</f>
        <v>13.496048741812096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47488</v>
      </c>
      <c r="T1595" s="43">
        <f ca="1">_xll.BInterpol('Base CDI'!$H$4:$H$28,'Base CDI'!$J$4:$J$29,S1595,"Cubic","Extrapolate=Linear","MultiX=Average","Skip=True","Sort=True")</f>
        <v>13.398509940722541</v>
      </c>
      <c r="U1595" s="43">
        <f ca="1">_xll.BInterpol('Base CDI'!$H$4:$H$28,'Base CDI'!$I$4:$I$29,S1595,"Cubic","Extrapolate=Linear","MultiX=Average","Skip=True","Sort=True")</f>
        <v>13.4965722778401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47489</v>
      </c>
      <c r="T1596" s="43">
        <f ca="1">_xll.BInterpol('Base CDI'!$H$4:$H$28,'Base CDI'!$J$4:$J$29,S1596,"Cubic","Extrapolate=Linear","MultiX=Average","Skip=True","Sort=True")</f>
        <v>13.399012500884142</v>
      </c>
      <c r="U1596" s="43">
        <f ca="1">_xll.BInterpol('Base CDI'!$H$4:$H$28,'Base CDI'!$I$4:$I$29,S1596,"Cubic","Extrapolate=Linear","MultiX=Average","Skip=True","Sort=True")</f>
        <v>13.497095258196275</v>
      </c>
    </row>
    <row r="1597" spans="16:21" x14ac:dyDescent="0.25">
      <c r="P1597" s="10">
        <v>36836</v>
      </c>
      <c r="Q1597">
        <v>5.783188</v>
      </c>
      <c r="S1597" s="42">
        <f t="shared" ca="1" si="29"/>
        <v>47490</v>
      </c>
      <c r="T1597" s="43">
        <f ca="1">_xll.BInterpol('Base CDI'!$H$4:$H$28,'Base CDI'!$J$4:$J$29,S1597,"Cubic","Extrapolate=Linear","MultiX=Average","Skip=True","Sort=True")</f>
        <v>13.399514684376696</v>
      </c>
      <c r="U1597" s="43">
        <f ca="1">_xll.BInterpol('Base CDI'!$H$4:$H$28,'Base CDI'!$I$4:$I$29,S1597,"Cubic","Extrapolate=Linear","MultiX=Average","Skip=True","Sort=True")</f>
        <v>13.497617683565771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47491</v>
      </c>
      <c r="T1598" s="43">
        <f ca="1">_xll.BInterpol('Base CDI'!$H$4:$H$28,'Base CDI'!$J$4:$J$29,S1598,"Cubic","Extrapolate=Linear","MultiX=Average","Skip=True","Sort=True")</f>
        <v>13.40001649122255</v>
      </c>
      <c r="U1598" s="43">
        <f ca="1">_xll.BInterpol('Base CDI'!$H$4:$H$28,'Base CDI'!$I$4:$I$29,S1598,"Cubic","Extrapolate=Linear","MultiX=Average","Skip=True","Sort=True")</f>
        <v>13.498139554633742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47492</v>
      </c>
      <c r="T1599" s="43">
        <f ca="1">_xll.BInterpol('Base CDI'!$H$4:$H$28,'Base CDI'!$J$4:$J$29,S1599,"Cubic","Extrapolate=Linear","MultiX=Average","Skip=True","Sort=True")</f>
        <v>13.400517921444049</v>
      </c>
      <c r="U1599" s="43">
        <f ca="1">_xll.BInterpol('Base CDI'!$H$4:$H$28,'Base CDI'!$I$4:$I$29,S1599,"Cubic","Extrapolate=Linear","MultiX=Average","Skip=True","Sort=True")</f>
        <v>13.49866087208534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47493</v>
      </c>
      <c r="T1600" s="43">
        <f ca="1">_xll.BInterpol('Base CDI'!$H$4:$H$28,'Base CDI'!$J$4:$J$29,S1600,"Cubic","Extrapolate=Linear","MultiX=Average","Skip=True","Sort=True")</f>
        <v>13.40101897506354</v>
      </c>
      <c r="U1600" s="43">
        <f ca="1">_xll.BInterpol('Base CDI'!$H$4:$H$28,'Base CDI'!$I$4:$I$29,S1600,"Cubic","Extrapolate=Linear","MultiX=Average","Skip=True","Sort=True")</f>
        <v>13.499181636605714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47494</v>
      </c>
      <c r="T1601" s="43">
        <f ca="1">_xll.BInterpol('Base CDI'!$H$4:$H$28,'Base CDI'!$J$4:$J$29,S1601,"Cubic","Extrapolate=Linear","MultiX=Average","Skip=True","Sort=True")</f>
        <v>13.401519652103367</v>
      </c>
      <c r="U1601" s="43">
        <f ca="1">_xll.BInterpol('Base CDI'!$H$4:$H$28,'Base CDI'!$I$4:$I$29,S1601,"Cubic","Extrapolate=Linear","MultiX=Average","Skip=True","Sort=True")</f>
        <v>13.499701848880017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47495</v>
      </c>
      <c r="T1602" s="43">
        <f ca="1">_xll.BInterpol('Base CDI'!$H$4:$H$28,'Base CDI'!$J$4:$J$29,S1602,"Cubic","Extrapolate=Linear","MultiX=Average","Skip=True","Sort=True")</f>
        <v>13.40201995258588</v>
      </c>
      <c r="U1602" s="43">
        <f ca="1">_xll.BInterpol('Base CDI'!$H$4:$H$28,'Base CDI'!$I$4:$I$29,S1602,"Cubic","Extrapolate=Linear","MultiX=Average","Skip=True","Sort=True")</f>
        <v>13.500221509593398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47496</v>
      </c>
      <c r="T1603" s="43">
        <f ca="1">_xll.BInterpol('Base CDI'!$H$4:$H$28,'Base CDI'!$J$4:$J$29,S1603,"Cubic","Extrapolate=Linear","MultiX=Average","Skip=True","Sort=True")</f>
        <v>13.40251987653342</v>
      </c>
      <c r="U1603" s="43">
        <f ca="1">_xll.BInterpol('Base CDI'!$H$4:$H$28,'Base CDI'!$I$4:$I$29,S1603,"Cubic","Extrapolate=Linear","MultiX=Average","Skip=True","Sort=True")</f>
        <v>13.500740619431014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47497</v>
      </c>
      <c r="T1604" s="43">
        <f ca="1">_xll.BInterpol('Base CDI'!$H$4:$H$28,'Base CDI'!$J$4:$J$29,S1604,"Cubic","Extrapolate=Linear","MultiX=Average","Skip=True","Sort=True")</f>
        <v>13.403019423968336</v>
      </c>
      <c r="U1604" s="43">
        <f ca="1">_xll.BInterpol('Base CDI'!$H$4:$H$28,'Base CDI'!$I$4:$I$29,S1604,"Cubic","Extrapolate=Linear","MultiX=Average","Skip=True","Sort=True")</f>
        <v>13.50125917907801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47498</v>
      </c>
      <c r="T1605" s="43">
        <f ca="1">_xll.BInterpol('Base CDI'!$H$4:$H$28,'Base CDI'!$J$4:$J$29,S1605,"Cubic","Extrapolate=Linear","MultiX=Average","Skip=True","Sort=True")</f>
        <v>13.403518594912974</v>
      </c>
      <c r="U1605" s="43">
        <f ca="1">_xll.BInterpol('Base CDI'!$H$4:$H$28,'Base CDI'!$I$4:$I$29,S1605,"Cubic","Extrapolate=Linear","MultiX=Average","Skip=True","Sort=True")</f>
        <v>13.501777189219542</v>
      </c>
    </row>
    <row r="1606" spans="16:21" x14ac:dyDescent="0.25">
      <c r="P1606" s="10">
        <v>36850</v>
      </c>
      <c r="Q1606">
        <v>5.814756</v>
      </c>
      <c r="S1606" s="42">
        <f t="shared" ca="1" si="29"/>
        <v>47499</v>
      </c>
      <c r="T1606" s="43">
        <f ca="1">_xll.BInterpol('Base CDI'!$H$4:$H$28,'Base CDI'!$J$4:$J$29,S1606,"Cubic","Extrapolate=Linear","MultiX=Average","Skip=True","Sort=True")</f>
        <v>13.404017389389679</v>
      </c>
      <c r="U1606" s="43">
        <f ca="1">_xll.BInterpol('Base CDI'!$H$4:$H$28,'Base CDI'!$I$4:$I$29,S1606,"Cubic","Extrapolate=Linear","MultiX=Average","Skip=True","Sort=True")</f>
        <v>13.50229465054076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47500</v>
      </c>
      <c r="T1607" s="43">
        <f ca="1">_xll.BInterpol('Base CDI'!$H$4:$H$28,'Base CDI'!$J$4:$J$29,S1607,"Cubic","Extrapolate=Linear","MultiX=Average","Skip=True","Sort=True")</f>
        <v>13.404515807420797</v>
      </c>
      <c r="U1607" s="43">
        <f ca="1">_xll.BInterpol('Base CDI'!$H$4:$H$28,'Base CDI'!$I$4:$I$29,S1607,"Cubic","Extrapolate=Linear","MultiX=Average","Skip=True","Sort=True")</f>
        <v>13.502811563726814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47501</v>
      </c>
      <c r="T1608" s="43">
        <f ca="1">_xll.BInterpol('Base CDI'!$H$4:$H$28,'Base CDI'!$J$4:$J$29,S1608,"Cubic","Extrapolate=Linear","MultiX=Average","Skip=True","Sort=True")</f>
        <v>13.405013849028675</v>
      </c>
      <c r="U1608" s="43">
        <f ca="1">_xll.BInterpol('Base CDI'!$H$4:$H$28,'Base CDI'!$I$4:$I$29,S1608,"Cubic","Extrapolate=Linear","MultiX=Average","Skip=True","Sort=True")</f>
        <v>13.503327929462857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47502</v>
      </c>
      <c r="T1609" s="43">
        <f ca="1">_xll.BInterpol('Base CDI'!$H$4:$H$28,'Base CDI'!$J$4:$J$29,S1609,"Cubic","Extrapolate=Linear","MultiX=Average","Skip=True","Sort=True")</f>
        <v>13.405511514235657</v>
      </c>
      <c r="U1609" s="43">
        <f ca="1">_xll.BInterpol('Base CDI'!$H$4:$H$28,'Base CDI'!$I$4:$I$29,S1609,"Cubic","Extrapolate=Linear","MultiX=Average","Skip=True","Sort=True")</f>
        <v>13.50384374843404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47503</v>
      </c>
      <c r="T1610" s="43">
        <f ca="1">_xll.BInterpol('Base CDI'!$H$4:$H$28,'Base CDI'!$J$4:$J$29,S1610,"Cubic","Extrapolate=Linear","MultiX=Average","Skip=True","Sort=True")</f>
        <v>13.40600880306409</v>
      </c>
      <c r="U1610" s="43">
        <f ca="1">_xll.BInterpol('Base CDI'!$H$4:$H$28,'Base CDI'!$I$4:$I$29,S1610,"Cubic","Extrapolate=Linear","MultiX=Average","Skip=True","Sort=True")</f>
        <v>13.504359021325515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47504</v>
      </c>
      <c r="T1611" s="43">
        <f ca="1">_xll.BInterpol('Base CDI'!$H$4:$H$28,'Base CDI'!$J$4:$J$29,S1611,"Cubic","Extrapolate=Linear","MultiX=Average","Skip=True","Sort=True")</f>
        <v>13.406505715536321</v>
      </c>
      <c r="U1611" s="43">
        <f ca="1">_xll.BInterpol('Base CDI'!$H$4:$H$28,'Base CDI'!$I$4:$I$29,S1611,"Cubic","Extrapolate=Linear","MultiX=Average","Skip=True","Sort=True")</f>
        <v>13.504873748822433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47505</v>
      </c>
      <c r="T1612" s="43">
        <f ca="1">_xll.BInterpol('Base CDI'!$H$4:$H$28,'Base CDI'!$J$4:$J$29,S1612,"Cubic","Extrapolate=Linear","MultiX=Average","Skip=True","Sort=True")</f>
        <v>13.407002251674696</v>
      </c>
      <c r="U1612" s="43">
        <f ca="1">_xll.BInterpol('Base CDI'!$H$4:$H$28,'Base CDI'!$I$4:$I$29,S1612,"Cubic","Extrapolate=Linear","MultiX=Average","Skip=True","Sort=True")</f>
        <v>13.505387931609945</v>
      </c>
    </row>
    <row r="1613" spans="16:21" x14ac:dyDescent="0.25">
      <c r="P1613" s="10">
        <v>36859</v>
      </c>
      <c r="Q1613">
        <v>5.839385</v>
      </c>
      <c r="S1613" s="42">
        <f t="shared" ca="1" si="30"/>
        <v>47506</v>
      </c>
      <c r="T1613" s="43">
        <f ca="1">_xll.BInterpol('Base CDI'!$H$4:$H$28,'Base CDI'!$J$4:$J$29,S1613,"Cubic","Extrapolate=Linear","MultiX=Average","Skip=True","Sort=True")</f>
        <v>13.407498411501559</v>
      </c>
      <c r="U1613" s="43">
        <f ca="1">_xll.BInterpol('Base CDI'!$H$4:$H$28,'Base CDI'!$I$4:$I$29,S1613,"Cubic","Extrapolate=Linear","MultiX=Average","Skip=True","Sort=True")</f>
        <v>13.505901570373204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47507</v>
      </c>
      <c r="T1614" s="43">
        <f ca="1">_xll.BInterpol('Base CDI'!$H$4:$H$28,'Base CDI'!$J$4:$J$29,S1614,"Cubic","Extrapolate=Linear","MultiX=Average","Skip=True","Sort=True")</f>
        <v>13.407994195039256</v>
      </c>
      <c r="U1614" s="43">
        <f ca="1">_xll.BInterpol('Base CDI'!$H$4:$H$28,'Base CDI'!$I$4:$I$29,S1614,"Cubic","Extrapolate=Linear","MultiX=Average","Skip=True","Sort=True")</f>
        <v>13.506414665797362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47508</v>
      </c>
      <c r="T1615" s="43">
        <f ca="1">_xll.BInterpol('Base CDI'!$H$4:$H$28,'Base CDI'!$J$4:$J$29,S1615,"Cubic","Extrapolate=Linear","MultiX=Average","Skip=True","Sort=True")</f>
        <v>13.408489602310134</v>
      </c>
      <c r="U1615" s="43">
        <f ca="1">_xll.BInterpol('Base CDI'!$H$4:$H$28,'Base CDI'!$I$4:$I$29,S1615,"Cubic","Extrapolate=Linear","MultiX=Average","Skip=True","Sort=True")</f>
        <v>13.506927218567565</v>
      </c>
    </row>
    <row r="1616" spans="16:21" x14ac:dyDescent="0.25">
      <c r="P1616" s="10">
        <v>36864</v>
      </c>
      <c r="Q1616">
        <v>5.849933</v>
      </c>
      <c r="S1616" s="42">
        <f t="shared" ca="1" si="30"/>
        <v>47509</v>
      </c>
      <c r="T1616" s="43">
        <f ca="1">_xll.BInterpol('Base CDI'!$H$4:$H$28,'Base CDI'!$J$4:$J$29,S1616,"Cubic","Extrapolate=Linear","MultiX=Average","Skip=True","Sort=True")</f>
        <v>13.408984633336541</v>
      </c>
      <c r="U1616" s="43">
        <f ca="1">_xll.BInterpol('Base CDI'!$H$4:$H$28,'Base CDI'!$I$4:$I$29,S1616,"Cubic","Extrapolate=Linear","MultiX=Average","Skip=True","Sort=True")</f>
        <v>13.507439229368972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47510</v>
      </c>
      <c r="T1617" s="43">
        <f ca="1">_xll.BInterpol('Base CDI'!$H$4:$H$28,'Base CDI'!$J$4:$J$29,S1617,"Cubic","Extrapolate=Linear","MultiX=Average","Skip=True","Sort=True")</f>
        <v>13.409479288140819</v>
      </c>
      <c r="U1617" s="43">
        <f ca="1">_xll.BInterpol('Base CDI'!$H$4:$H$28,'Base CDI'!$I$4:$I$29,S1617,"Cubic","Extrapolate=Linear","MultiX=Average","Skip=True","Sort=True")</f>
        <v>13.507950698886727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47511</v>
      </c>
      <c r="T1618" s="43">
        <f ca="1">_xll.BInterpol('Base CDI'!$H$4:$H$28,'Base CDI'!$J$4:$J$29,S1618,"Cubic","Extrapolate=Linear","MultiX=Average","Skip=True","Sort=True")</f>
        <v>13.409973566745316</v>
      </c>
      <c r="U1618" s="43">
        <f ca="1">_xll.BInterpol('Base CDI'!$H$4:$H$28,'Base CDI'!$I$4:$I$29,S1618,"Cubic","Extrapolate=Linear","MultiX=Average","Skip=True","Sort=True")</f>
        <v>13.508461627805989</v>
      </c>
    </row>
    <row r="1619" spans="16:21" x14ac:dyDescent="0.25">
      <c r="P1619" s="10">
        <v>36867</v>
      </c>
      <c r="Q1619">
        <v>5.860493</v>
      </c>
      <c r="S1619" s="42">
        <f t="shared" ca="1" si="30"/>
        <v>47512</v>
      </c>
      <c r="T1619" s="43">
        <f ca="1">_xll.BInterpol('Base CDI'!$H$4:$H$28,'Base CDI'!$J$4:$J$29,S1619,"Cubic","Extrapolate=Linear","MultiX=Average","Skip=True","Sort=True")</f>
        <v>13.410467469172378</v>
      </c>
      <c r="U1619" s="43">
        <f ca="1">_xll.BInterpol('Base CDI'!$H$4:$H$28,'Base CDI'!$I$4:$I$29,S1619,"Cubic","Extrapolate=Linear","MultiX=Average","Skip=True","Sort=True")</f>
        <v>13.508972016811903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47513</v>
      </c>
      <c r="T1620" s="43">
        <f ca="1">_xll.BInterpol('Base CDI'!$H$4:$H$28,'Base CDI'!$J$4:$J$29,S1620,"Cubic","Extrapolate=Linear","MultiX=Average","Skip=True","Sort=True")</f>
        <v>13.410960995444352</v>
      </c>
      <c r="U1620" s="43">
        <f ca="1">_xll.BInterpol('Base CDI'!$H$4:$H$28,'Base CDI'!$I$4:$I$29,S1620,"Cubic","Extrapolate=Linear","MultiX=Average","Skip=True","Sort=True")</f>
        <v>13.509481866589624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47514</v>
      </c>
      <c r="T1621" s="43">
        <f ca="1">_xll.BInterpol('Base CDI'!$H$4:$H$28,'Base CDI'!$J$4:$J$29,S1621,"Cubic","Extrapolate=Linear","MultiX=Average","Skip=True","Sort=True")</f>
        <v>13.411454145583582</v>
      </c>
      <c r="U1621" s="43">
        <f ca="1">_xll.BInterpol('Base CDI'!$H$4:$H$28,'Base CDI'!$I$4:$I$29,S1621,"Cubic","Extrapolate=Linear","MultiX=Average","Skip=True","Sort=True")</f>
        <v>13.509991177824302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47515</v>
      </c>
      <c r="T1622" s="43">
        <f ca="1">_xll.BInterpol('Base CDI'!$H$4:$H$28,'Base CDI'!$J$4:$J$29,S1622,"Cubic","Extrapolate=Linear","MultiX=Average","Skip=True","Sort=True")</f>
        <v>13.411946919612415</v>
      </c>
      <c r="U1622" s="43">
        <f ca="1">_xll.BInterpol('Base CDI'!$H$4:$H$28,'Base CDI'!$I$4:$I$29,S1622,"Cubic","Extrapolate=Linear","MultiX=Average","Skip=True","Sort=True")</f>
        <v>13.510499951201091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47516</v>
      </c>
      <c r="T1623" s="43">
        <f ca="1">_xll.BInterpol('Base CDI'!$H$4:$H$28,'Base CDI'!$J$4:$J$29,S1623,"Cubic","Extrapolate=Linear","MultiX=Average","Skip=True","Sort=True")</f>
        <v>13.412439317553195</v>
      </c>
      <c r="U1623" s="43">
        <f ca="1">_xll.BInterpol('Base CDI'!$H$4:$H$28,'Base CDI'!$I$4:$I$29,S1623,"Cubic","Extrapolate=Linear","MultiX=Average","Skip=True","Sort=True")</f>
        <v>13.511008187405139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47517</v>
      </c>
      <c r="T1624" s="43">
        <f ca="1">_xll.BInterpol('Base CDI'!$H$4:$H$28,'Base CDI'!$J$4:$J$29,S1624,"Cubic","Extrapolate=Linear","MultiX=Average","Skip=True","Sort=True")</f>
        <v>13.412931339428273</v>
      </c>
      <c r="U1624" s="43">
        <f ca="1">_xll.BInterpol('Base CDI'!$H$4:$H$28,'Base CDI'!$I$4:$I$29,S1624,"Cubic","Extrapolate=Linear","MultiX=Average","Skip=True","Sort=True")</f>
        <v>13.511515887121599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47518</v>
      </c>
      <c r="T1625" s="43">
        <f ca="1">_xll.BInterpol('Base CDI'!$H$4:$H$28,'Base CDI'!$J$4:$J$29,S1625,"Cubic","Extrapolate=Linear","MultiX=Average","Skip=True","Sort=True")</f>
        <v>13.41342298525999</v>
      </c>
      <c r="U1625" s="43">
        <f ca="1">_xll.BInterpol('Base CDI'!$H$4:$H$28,'Base CDI'!$I$4:$I$29,S1625,"Cubic","Extrapolate=Linear","MultiX=Average","Skip=True","Sort=True")</f>
        <v>13.512023051035621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47519</v>
      </c>
      <c r="T1626" s="43">
        <f ca="1">_xll.BInterpol('Base CDI'!$H$4:$H$28,'Base CDI'!$J$4:$J$29,S1626,"Cubic","Extrapolate=Linear","MultiX=Average","Skip=True","Sort=True")</f>
        <v>13.413914255070692</v>
      </c>
      <c r="U1626" s="43">
        <f ca="1">_xll.BInterpol('Base CDI'!$H$4:$H$28,'Base CDI'!$I$4:$I$29,S1626,"Cubic","Extrapolate=Linear","MultiX=Average","Skip=True","Sort=True")</f>
        <v>13.51252967983236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47520</v>
      </c>
      <c r="T1627" s="43">
        <f ca="1">_xll.BInterpol('Base CDI'!$H$4:$H$28,'Base CDI'!$J$4:$J$29,S1627,"Cubic","Extrapolate=Linear","MultiX=Average","Skip=True","Sort=True")</f>
        <v>13.414405148882729</v>
      </c>
      <c r="U1627" s="43">
        <f ca="1">_xll.BInterpol('Base CDI'!$H$4:$H$28,'Base CDI'!$I$4:$I$29,S1627,"Cubic","Extrapolate=Linear","MultiX=Average","Skip=True","Sort=True")</f>
        <v>13.513035774196965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47521</v>
      </c>
      <c r="T1628" s="43">
        <f ca="1">_xll.BInterpol('Base CDI'!$H$4:$H$28,'Base CDI'!$J$4:$J$29,S1628,"Cubic","Extrapolate=Linear","MultiX=Average","Skip=True","Sort=True")</f>
        <v>13.414895666718444</v>
      </c>
      <c r="U1628" s="43">
        <f ca="1">_xll.BInterpol('Base CDI'!$H$4:$H$28,'Base CDI'!$I$4:$I$29,S1628,"Cubic","Extrapolate=Linear","MultiX=Average","Skip=True","Sort=True")</f>
        <v>13.513541334814587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47522</v>
      </c>
      <c r="T1629" s="43">
        <f ca="1">_xll.BInterpol('Base CDI'!$H$4:$H$28,'Base CDI'!$J$4:$J$29,S1629,"Cubic","Extrapolate=Linear","MultiX=Average","Skip=True","Sort=True")</f>
        <v>13.415385808600181</v>
      </c>
      <c r="U1629" s="43">
        <f ca="1">_xll.BInterpol('Base CDI'!$H$4:$H$28,'Base CDI'!$I$4:$I$29,S1629,"Cubic","Extrapolate=Linear","MultiX=Average","Skip=True","Sort=True")</f>
        <v>13.514046362370378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47523</v>
      </c>
      <c r="T1630" s="43">
        <f ca="1">_xll.BInterpol('Base CDI'!$H$4:$H$28,'Base CDI'!$J$4:$J$29,S1630,"Cubic","Extrapolate=Linear","MultiX=Average","Skip=True","Sort=True")</f>
        <v>13.415875574550292</v>
      </c>
      <c r="U1630" s="43">
        <f ca="1">_xll.BInterpol('Base CDI'!$H$4:$H$28,'Base CDI'!$I$4:$I$29,S1630,"Cubic","Extrapolate=Linear","MultiX=Average","Skip=True","Sort=True")</f>
        <v>13.514550857549489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47524</v>
      </c>
      <c r="T1631" s="43">
        <f ca="1">_xll.BInterpol('Base CDI'!$H$4:$H$28,'Base CDI'!$J$4:$J$29,S1631,"Cubic","Extrapolate=Linear","MultiX=Average","Skip=True","Sort=True")</f>
        <v>13.416364964591118</v>
      </c>
      <c r="U1631" s="43">
        <f ca="1">_xll.BInterpol('Base CDI'!$H$4:$H$28,'Base CDI'!$I$4:$I$29,S1631,"Cubic","Extrapolate=Linear","MultiX=Average","Skip=True","Sort=True")</f>
        <v>13.515054821037072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47525</v>
      </c>
      <c r="T1632" s="43">
        <f ca="1">_xll.BInterpol('Base CDI'!$H$4:$H$28,'Base CDI'!$J$4:$J$29,S1632,"Cubic","Extrapolate=Linear","MultiX=Average","Skip=True","Sort=True")</f>
        <v>13.416853978745005</v>
      </c>
      <c r="U1632" s="43">
        <f ca="1">_xll.BInterpol('Base CDI'!$H$4:$H$28,'Base CDI'!$I$4:$I$29,S1632,"Cubic","Extrapolate=Linear","MultiX=Average","Skip=True","Sort=True")</f>
        <v>13.515558253518281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47526</v>
      </c>
      <c r="T1633" s="43">
        <f ca="1">_xll.BInterpol('Base CDI'!$H$4:$H$28,'Base CDI'!$J$4:$J$29,S1633,"Cubic","Extrapolate=Linear","MultiX=Average","Skip=True","Sort=True")</f>
        <v>13.417342617034302</v>
      </c>
      <c r="U1633" s="43">
        <f ca="1">_xll.BInterpol('Base CDI'!$H$4:$H$28,'Base CDI'!$I$4:$I$29,S1633,"Cubic","Extrapolate=Linear","MultiX=Average","Skip=True","Sort=True")</f>
        <v>13.516061155678262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47527</v>
      </c>
      <c r="T1634" s="43">
        <f ca="1">_xll.BInterpol('Base CDI'!$H$4:$H$28,'Base CDI'!$J$4:$J$29,S1634,"Cubic","Extrapolate=Linear","MultiX=Average","Skip=True","Sort=True")</f>
        <v>13.417830879481354</v>
      </c>
      <c r="U1634" s="43">
        <f ca="1">_xll.BInterpol('Base CDI'!$H$4:$H$28,'Base CDI'!$I$4:$I$29,S1634,"Cubic","Extrapolate=Linear","MultiX=Average","Skip=True","Sort=True")</f>
        <v>13.516563528202171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47528</v>
      </c>
      <c r="T1635" s="43">
        <f ca="1">_xll.BInterpol('Base CDI'!$H$4:$H$28,'Base CDI'!$J$4:$J$29,S1635,"Cubic","Extrapolate=Linear","MultiX=Average","Skip=True","Sort=True")</f>
        <v>13.418318766108504</v>
      </c>
      <c r="U1635" s="43">
        <f ca="1">_xll.BInterpol('Base CDI'!$H$4:$H$28,'Base CDI'!$I$4:$I$29,S1635,"Cubic","Extrapolate=Linear","MultiX=Average","Skip=True","Sort=True")</f>
        <v>13.517065371775159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47529</v>
      </c>
      <c r="T1636" s="43">
        <f ca="1">_xll.BInterpol('Base CDI'!$H$4:$H$28,'Base CDI'!$J$4:$J$29,S1636,"Cubic","Extrapolate=Linear","MultiX=Average","Skip=True","Sort=True")</f>
        <v>13.418806276938103</v>
      </c>
      <c r="U1636" s="43">
        <f ca="1">_xll.BInterpol('Base CDI'!$H$4:$H$28,'Base CDI'!$I$4:$I$29,S1636,"Cubic","Extrapolate=Linear","MultiX=Average","Skip=True","Sort=True")</f>
        <v>13.517566687082374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47530</v>
      </c>
      <c r="T1637" s="43">
        <f ca="1">_xll.BInterpol('Base CDI'!$H$4:$H$28,'Base CDI'!$J$4:$J$29,S1637,"Cubic","Extrapolate=Linear","MultiX=Average","Skip=True","Sort=True")</f>
        <v>13.419293411992493</v>
      </c>
      <c r="U1637" s="43">
        <f ca="1">_xll.BInterpol('Base CDI'!$H$4:$H$28,'Base CDI'!$I$4:$I$29,S1637,"Cubic","Extrapolate=Linear","MultiX=Average","Skip=True","Sort=True")</f>
        <v>13.518067474808971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47531</v>
      </c>
      <c r="T1638" s="43">
        <f ca="1">_xll.BInterpol('Base CDI'!$H$4:$H$28,'Base CDI'!$J$4:$J$29,S1638,"Cubic","Extrapolate=Linear","MultiX=Average","Skip=True","Sort=True")</f>
        <v>13.41978017129402</v>
      </c>
      <c r="U1638" s="43">
        <f ca="1">_xll.BInterpol('Base CDI'!$H$4:$H$28,'Base CDI'!$I$4:$I$29,S1638,"Cubic","Extrapolate=Linear","MultiX=Average","Skip=True","Sort=True")</f>
        <v>13.518567735640099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47532</v>
      </c>
      <c r="T1639" s="43">
        <f ca="1">_xll.BInterpol('Base CDI'!$H$4:$H$28,'Base CDI'!$J$4:$J$29,S1639,"Cubic","Extrapolate=Linear","MultiX=Average","Skip=True","Sort=True")</f>
        <v>13.420266554865034</v>
      </c>
      <c r="U1639" s="43">
        <f ca="1">_xll.BInterpol('Base CDI'!$H$4:$H$28,'Base CDI'!$I$4:$I$29,S1639,"Cubic","Extrapolate=Linear","MultiX=Average","Skip=True","Sort=True")</f>
        <v>13.519067470260911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47533</v>
      </c>
      <c r="T1640" s="43">
        <f ca="1">_xll.BInterpol('Base CDI'!$H$4:$H$28,'Base CDI'!$J$4:$J$29,S1640,"Cubic","Extrapolate=Linear","MultiX=Average","Skip=True","Sort=True")</f>
        <v>13.420752562727875</v>
      </c>
      <c r="U1640" s="43">
        <f ca="1">_xll.BInterpol('Base CDI'!$H$4:$H$28,'Base CDI'!$I$4:$I$29,S1640,"Cubic","Extrapolate=Linear","MultiX=Average","Skip=True","Sort=True")</f>
        <v>13.51956667935656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47534</v>
      </c>
      <c r="T1641" s="43">
        <f ca="1">_xll.BInterpol('Base CDI'!$H$4:$H$28,'Base CDI'!$J$4:$J$29,S1641,"Cubic","Extrapolate=Linear","MultiX=Average","Skip=True","Sort=True")</f>
        <v>13.421238194904895</v>
      </c>
      <c r="U1641" s="43">
        <f ca="1">_xll.BInterpol('Base CDI'!$H$4:$H$28,'Base CDI'!$I$4:$I$29,S1641,"Cubic","Extrapolate=Linear","MultiX=Average","Skip=True","Sort=True")</f>
        <v>13.520065363612193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47535</v>
      </c>
      <c r="T1642" s="43">
        <f ca="1">_xll.BInterpol('Base CDI'!$H$4:$H$28,'Base CDI'!$J$4:$J$29,S1642,"Cubic","Extrapolate=Linear","MultiX=Average","Skip=True","Sort=True")</f>
        <v>13.421723451418435</v>
      </c>
      <c r="U1642" s="43">
        <f ca="1">_xll.BInterpol('Base CDI'!$H$4:$H$28,'Base CDI'!$I$4:$I$29,S1642,"Cubic","Extrapolate=Linear","MultiX=Average","Skip=True","Sort=True")</f>
        <v>13.520563523712966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47536</v>
      </c>
      <c r="T1643" s="43">
        <f ca="1">_xll.BInterpol('Base CDI'!$H$4:$H$28,'Base CDI'!$J$4:$J$29,S1643,"Cubic","Extrapolate=Linear","MultiX=Average","Skip=True","Sort=True")</f>
        <v>13.422208332290843</v>
      </c>
      <c r="U1643" s="43">
        <f ca="1">_xll.BInterpol('Base CDI'!$H$4:$H$28,'Base CDI'!$I$4:$I$29,S1643,"Cubic","Extrapolate=Linear","MultiX=Average","Skip=True","Sort=True")</f>
        <v>13.521061160344027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47537</v>
      </c>
      <c r="T1644" s="43">
        <f ca="1">_xll.BInterpol('Base CDI'!$H$4:$H$28,'Base CDI'!$J$4:$J$29,S1644,"Cubic","Extrapolate=Linear","MultiX=Average","Skip=True","Sort=True")</f>
        <v>13.422692837544465</v>
      </c>
      <c r="U1644" s="43">
        <f ca="1">_xll.BInterpol('Base CDI'!$H$4:$H$28,'Base CDI'!$I$4:$I$29,S1644,"Cubic","Extrapolate=Linear","MultiX=Average","Skip=True","Sort=True")</f>
        <v>13.521558274190529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47538</v>
      </c>
      <c r="T1645" s="43">
        <f ca="1">_xll.BInterpol('Base CDI'!$H$4:$H$28,'Base CDI'!$J$4:$J$29,S1645,"Cubic","Extrapolate=Linear","MultiX=Average","Skip=True","Sort=True")</f>
        <v>13.423176967201648</v>
      </c>
      <c r="U1645" s="43">
        <f ca="1">_xll.BInterpol('Base CDI'!$H$4:$H$28,'Base CDI'!$I$4:$I$29,S1645,"Cubic","Extrapolate=Linear","MultiX=Average","Skip=True","Sort=True")</f>
        <v>13.522054865937625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47539</v>
      </c>
      <c r="T1646" s="43">
        <f ca="1">_xll.BInterpol('Base CDI'!$H$4:$H$28,'Base CDI'!$J$4:$J$29,S1646,"Cubic","Extrapolate=Linear","MultiX=Average","Skip=True","Sort=True")</f>
        <v>13.423660721284739</v>
      </c>
      <c r="U1646" s="43">
        <f ca="1">_xll.BInterpol('Base CDI'!$H$4:$H$28,'Base CDI'!$I$4:$I$29,S1646,"Cubic","Extrapolate=Linear","MultiX=Average","Skip=True","Sort=True")</f>
        <v>13.522550936270463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47540</v>
      </c>
      <c r="T1647" s="43">
        <f ca="1">_xll.BInterpol('Base CDI'!$H$4:$H$28,'Base CDI'!$J$4:$J$29,S1647,"Cubic","Extrapolate=Linear","MultiX=Average","Skip=True","Sort=True")</f>
        <v>13.424144099816079</v>
      </c>
      <c r="U1647" s="43">
        <f ca="1">_xll.BInterpol('Base CDI'!$H$4:$H$28,'Base CDI'!$I$4:$I$29,S1647,"Cubic","Extrapolate=Linear","MultiX=Average","Skip=True","Sort=True")</f>
        <v>13.523046485874197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47541</v>
      </c>
      <c r="T1648" s="43">
        <f ca="1">_xll.BInterpol('Base CDI'!$H$4:$H$28,'Base CDI'!$J$4:$J$29,S1648,"Cubic","Extrapolate=Linear","MultiX=Average","Skip=True","Sort=True")</f>
        <v>13.424627102818016</v>
      </c>
      <c r="U1648" s="43">
        <f ca="1">_xll.BInterpol('Base CDI'!$H$4:$H$28,'Base CDI'!$I$4:$I$29,S1648,"Cubic","Extrapolate=Linear","MultiX=Average","Skip=True","Sort=True")</f>
        <v>13.523541515433976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47542</v>
      </c>
      <c r="T1649" s="43">
        <f ca="1">_xll.BInterpol('Base CDI'!$H$4:$H$28,'Base CDI'!$J$4:$J$29,S1649,"Cubic","Extrapolate=Linear","MultiX=Average","Skip=True","Sort=True")</f>
        <v>13.425109730312899</v>
      </c>
      <c r="U1649" s="43">
        <f ca="1">_xll.BInterpol('Base CDI'!$H$4:$H$28,'Base CDI'!$I$4:$I$29,S1649,"Cubic","Extrapolate=Linear","MultiX=Average","Skip=True","Sort=True")</f>
        <v>13.524036025634956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47543</v>
      </c>
      <c r="T1650" s="43">
        <f ca="1">_xll.BInterpol('Base CDI'!$H$4:$H$28,'Base CDI'!$J$4:$J$29,S1650,"Cubic","Extrapolate=Linear","MultiX=Average","Skip=True","Sort=True")</f>
        <v>13.425591982323072</v>
      </c>
      <c r="U1650" s="43">
        <f ca="1">_xll.BInterpol('Base CDI'!$H$4:$H$28,'Base CDI'!$I$4:$I$29,S1650,"Cubic","Extrapolate=Linear","MultiX=Average","Skip=True","Sort=True")</f>
        <v>13.524530017162284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47544</v>
      </c>
      <c r="T1651" s="43">
        <f ca="1">_xll.BInterpol('Base CDI'!$H$4:$H$28,'Base CDI'!$J$4:$J$29,S1651,"Cubic","Extrapolate=Linear","MultiX=Average","Skip=True","Sort=True")</f>
        <v>13.426073858870879</v>
      </c>
      <c r="U1651" s="43">
        <f ca="1">_xll.BInterpol('Base CDI'!$H$4:$H$28,'Base CDI'!$I$4:$I$29,S1651,"Cubic","Extrapolate=Linear","MultiX=Average","Skip=True","Sort=True")</f>
        <v>13.525023490701113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47545</v>
      </c>
      <c r="T1652" s="43">
        <f ca="1">_xll.BInterpol('Base CDI'!$H$4:$H$28,'Base CDI'!$J$4:$J$29,S1652,"Cubic","Extrapolate=Linear","MultiX=Average","Skip=True","Sort=True")</f>
        <v>13.42655535997867</v>
      </c>
      <c r="U1652" s="43">
        <f ca="1">_xll.BInterpol('Base CDI'!$H$4:$H$28,'Base CDI'!$I$4:$I$29,S1652,"Cubic","Extrapolate=Linear","MultiX=Average","Skip=True","Sort=True")</f>
        <v>13.525516446936594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47546</v>
      </c>
      <c r="T1653" s="43">
        <f ca="1">_xll.BInterpol('Base CDI'!$H$4:$H$28,'Base CDI'!$J$4:$J$29,S1653,"Cubic","Extrapolate=Linear","MultiX=Average","Skip=True","Sort=True")</f>
        <v>13.427036485668786</v>
      </c>
      <c r="U1653" s="43">
        <f ca="1">_xll.BInterpol('Base CDI'!$H$4:$H$28,'Base CDI'!$I$4:$I$29,S1653,"Cubic","Extrapolate=Linear","MultiX=Average","Skip=True","Sort=True")</f>
        <v>13.52600888655388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47547</v>
      </c>
      <c r="T1654" s="43">
        <f ca="1">_xll.BInterpol('Base CDI'!$H$4:$H$28,'Base CDI'!$J$4:$J$29,S1654,"Cubic","Extrapolate=Linear","MultiX=Average","Skip=True","Sort=True")</f>
        <v>13.427517235963577</v>
      </c>
      <c r="U1654" s="43">
        <f ca="1">_xll.BInterpol('Base CDI'!$H$4:$H$28,'Base CDI'!$I$4:$I$29,S1654,"Cubic","Extrapolate=Linear","MultiX=Average","Skip=True","Sort=True")</f>
        <v>13.526500810238122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47548</v>
      </c>
      <c r="T1655" s="43">
        <f ca="1">_xll.BInterpol('Base CDI'!$H$4:$H$28,'Base CDI'!$J$4:$J$29,S1655,"Cubic","Extrapolate=Linear","MultiX=Average","Skip=True","Sort=True")</f>
        <v>13.42799761088539</v>
      </c>
      <c r="U1655" s="43">
        <f ca="1">_xll.BInterpol('Base CDI'!$H$4:$H$28,'Base CDI'!$I$4:$I$29,S1655,"Cubic","Extrapolate=Linear","MultiX=Average","Skip=True","Sort=True")</f>
        <v>13.526992218674469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47549</v>
      </c>
      <c r="T1656" s="43">
        <f ca="1">_xll.BInterpol('Base CDI'!$H$4:$H$28,'Base CDI'!$J$4:$J$29,S1656,"Cubic","Extrapolate=Linear","MultiX=Average","Skip=True","Sort=True")</f>
        <v>13.428477610456566</v>
      </c>
      <c r="U1656" s="43">
        <f ca="1">_xll.BInterpol('Base CDI'!$H$4:$H$28,'Base CDI'!$I$4:$I$29,S1656,"Cubic","Extrapolate=Linear","MultiX=Average","Skip=True","Sort=True")</f>
        <v>13.527483112548076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47550</v>
      </c>
      <c r="T1657" s="43">
        <f ca="1">_xll.BInterpol('Base CDI'!$H$4:$H$28,'Base CDI'!$J$4:$J$29,S1657,"Cubic","Extrapolate=Linear","MultiX=Average","Skip=True","Sort=True")</f>
        <v>13.428957234699453</v>
      </c>
      <c r="U1657" s="43">
        <f ca="1">_xll.BInterpol('Base CDI'!$H$4:$H$28,'Base CDI'!$I$4:$I$29,S1657,"Cubic","Extrapolate=Linear","MultiX=Average","Skip=True","Sort=True")</f>
        <v>13.527973492544092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47551</v>
      </c>
      <c r="T1658" s="43">
        <f ca="1">_xll.BInterpol('Base CDI'!$H$4:$H$28,'Base CDI'!$J$4:$J$29,S1658,"Cubic","Extrapolate=Linear","MultiX=Average","Skip=True","Sort=True")</f>
        <v>13.429436483636399</v>
      </c>
      <c r="U1658" s="43">
        <f ca="1">_xll.BInterpol('Base CDI'!$H$4:$H$28,'Base CDI'!$I$4:$I$29,S1658,"Cubic","Extrapolate=Linear","MultiX=Average","Skip=True","Sort=True")</f>
        <v>13.528463359347668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47552</v>
      </c>
      <c r="T1659" s="43">
        <f ca="1">_xll.BInterpol('Base CDI'!$H$4:$H$28,'Base CDI'!$J$4:$J$29,S1659,"Cubic","Extrapolate=Linear","MultiX=Average","Skip=True","Sort=True")</f>
        <v>13.429915357289749</v>
      </c>
      <c r="U1659" s="43">
        <f ca="1">_xll.BInterpol('Base CDI'!$H$4:$H$28,'Base CDI'!$I$4:$I$29,S1659,"Cubic","Extrapolate=Linear","MultiX=Average","Skip=True","Sort=True")</f>
        <v>13.528952713643958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47553</v>
      </c>
      <c r="T1660" s="43">
        <f ca="1">_xll.BInterpol('Base CDI'!$H$4:$H$28,'Base CDI'!$J$4:$J$29,S1660,"Cubic","Extrapolate=Linear","MultiX=Average","Skip=True","Sort=True")</f>
        <v>13.430393855681848</v>
      </c>
      <c r="U1660" s="43">
        <f ca="1">_xll.BInterpol('Base CDI'!$H$4:$H$28,'Base CDI'!$I$4:$I$29,S1660,"Cubic","Extrapolate=Linear","MultiX=Average","Skip=True","Sort=True")</f>
        <v>13.529441556118112</v>
      </c>
    </row>
    <row r="1661" spans="16:21" x14ac:dyDescent="0.25">
      <c r="P1661" s="10">
        <v>36929</v>
      </c>
      <c r="Q1661">
        <v>6.004003</v>
      </c>
      <c r="S1661" s="42">
        <f t="shared" ca="1" si="30"/>
        <v>47554</v>
      </c>
      <c r="T1661" s="43">
        <f ca="1">_xll.BInterpol('Base CDI'!$H$4:$H$28,'Base CDI'!$J$4:$J$29,S1661,"Cubic","Extrapolate=Linear","MultiX=Average","Skip=True","Sort=True")</f>
        <v>13.430871978835041</v>
      </c>
      <c r="U1661" s="43">
        <f ca="1">_xll.BInterpol('Base CDI'!$H$4:$H$28,'Base CDI'!$I$4:$I$29,S1661,"Cubic","Extrapolate=Linear","MultiX=Average","Skip=True","Sort=True")</f>
        <v>13.529929887455282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47555</v>
      </c>
      <c r="T1662" s="43">
        <f ca="1">_xll.BInterpol('Base CDI'!$H$4:$H$28,'Base CDI'!$J$4:$J$29,S1662,"Cubic","Extrapolate=Linear","MultiX=Average","Skip=True","Sort=True")</f>
        <v>13.431349726771677</v>
      </c>
      <c r="U1662" s="43">
        <f ca="1">_xll.BInterpol('Base CDI'!$H$4:$H$28,'Base CDI'!$I$4:$I$29,S1662,"Cubic","Extrapolate=Linear","MultiX=Average","Skip=True","Sort=True")</f>
        <v>13.530417708340618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47556</v>
      </c>
      <c r="T1663" s="43">
        <f ca="1">_xll.BInterpol('Base CDI'!$H$4:$H$28,'Base CDI'!$J$4:$J$29,S1663,"Cubic","Extrapolate=Linear","MultiX=Average","Skip=True","Sort=True")</f>
        <v>13.4318270995141</v>
      </c>
      <c r="U1663" s="43">
        <f ca="1">_xll.BInterpol('Base CDI'!$H$4:$H$28,'Base CDI'!$I$4:$I$29,S1663,"Cubic","Extrapolate=Linear","MultiX=Average","Skip=True","Sort=True")</f>
        <v>13.530905019459272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47557</v>
      </c>
      <c r="T1664" s="43">
        <f ca="1">_xll.BInterpol('Base CDI'!$H$4:$H$28,'Base CDI'!$J$4:$J$29,S1664,"Cubic","Extrapolate=Linear","MultiX=Average","Skip=True","Sort=True")</f>
        <v>13.432304097084657</v>
      </c>
      <c r="U1664" s="43">
        <f ca="1">_xll.BInterpol('Base CDI'!$H$4:$H$28,'Base CDI'!$I$4:$I$29,S1664,"Cubic","Extrapolate=Linear","MultiX=Average","Skip=True","Sort=True")</f>
        <v>13.531391821496397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47558</v>
      </c>
      <c r="T1665" s="43">
        <f ca="1">_xll.BInterpol('Base CDI'!$H$4:$H$28,'Base CDI'!$J$4:$J$29,S1665,"Cubic","Extrapolate=Linear","MultiX=Average","Skip=True","Sort=True")</f>
        <v>13.432780719505692</v>
      </c>
      <c r="U1665" s="43">
        <f ca="1">_xll.BInterpol('Base CDI'!$H$4:$H$28,'Base CDI'!$I$4:$I$29,S1665,"Cubic","Extrapolate=Linear","MultiX=Average","Skip=True","Sort=True")</f>
        <v>13.531878115137143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47559</v>
      </c>
      <c r="T1666" s="43">
        <f ca="1">_xll.BInterpol('Base CDI'!$H$4:$H$28,'Base CDI'!$J$4:$J$29,S1666,"Cubic","Extrapolate=Linear","MultiX=Average","Skip=True","Sort=True")</f>
        <v>13.433256966799553</v>
      </c>
      <c r="U1666" s="43">
        <f ca="1">_xll.BInterpol('Base CDI'!$H$4:$H$28,'Base CDI'!$I$4:$I$29,S1666,"Cubic","Extrapolate=Linear","MultiX=Average","Skip=True","Sort=True")</f>
        <v>13.532363901066661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47560</v>
      </c>
      <c r="T1667" s="43">
        <f ca="1">_xll.BInterpol('Base CDI'!$H$4:$H$28,'Base CDI'!$J$4:$J$29,S1667,"Cubic","Extrapolate=Linear","MultiX=Average","Skip=True","Sort=True")</f>
        <v>13.433732838988584</v>
      </c>
      <c r="U1667" s="43">
        <f ca="1">_xll.BInterpol('Base CDI'!$H$4:$H$28,'Base CDI'!$I$4:$I$29,S1667,"Cubic","Extrapolate=Linear","MultiX=Average","Skip=True","Sort=True")</f>
        <v>13.532849179970105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47561</v>
      </c>
      <c r="T1668" s="43">
        <f ca="1">_xll.BInterpol('Base CDI'!$H$4:$H$28,'Base CDI'!$J$4:$J$29,S1668,"Cubic","Extrapolate=Linear","MultiX=Average","Skip=True","Sort=True")</f>
        <v>13.434208336095134</v>
      </c>
      <c r="U1668" s="43">
        <f ca="1">_xll.BInterpol('Base CDI'!$H$4:$H$28,'Base CDI'!$I$4:$I$29,S1668,"Cubic","Extrapolate=Linear","MultiX=Average","Skip=True","Sort=True")</f>
        <v>13.533333952532622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47562</v>
      </c>
      <c r="T1669" s="43">
        <f ca="1">_xll.BInterpol('Base CDI'!$H$4:$H$28,'Base CDI'!$J$4:$J$29,S1669,"Cubic","Extrapolate=Linear","MultiX=Average","Skip=True","Sort=True")</f>
        <v>13.434683458141548</v>
      </c>
      <c r="U1669" s="43">
        <f ca="1">_xll.BInterpol('Base CDI'!$H$4:$H$28,'Base CDI'!$I$4:$I$29,S1669,"Cubic","Extrapolate=Linear","MultiX=Average","Skip=True","Sort=True")</f>
        <v>13.533818219439368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47563</v>
      </c>
      <c r="T1670" s="43">
        <f ca="1">_xll.BInterpol('Base CDI'!$H$4:$H$28,'Base CDI'!$J$4:$J$29,S1670,"Cubic","Extrapolate=Linear","MultiX=Average","Skip=True","Sort=True")</f>
        <v>13.43515820515017</v>
      </c>
      <c r="U1670" s="43">
        <f ca="1">_xll.BInterpol('Base CDI'!$H$4:$H$28,'Base CDI'!$I$4:$I$29,S1670,"Cubic","Extrapolate=Linear","MultiX=Average","Skip=True","Sort=True")</f>
        <v>13.534301981375494</v>
      </c>
    </row>
    <row r="1671" spans="16:21" x14ac:dyDescent="0.25">
      <c r="P1671" s="10">
        <v>36943</v>
      </c>
      <c r="Q1671">
        <v>6.037623</v>
      </c>
      <c r="S1671" s="42">
        <f t="shared" ca="1" si="30"/>
        <v>47564</v>
      </c>
      <c r="T1671" s="43">
        <f ca="1">_xll.BInterpol('Base CDI'!$H$4:$H$28,'Base CDI'!$J$4:$J$29,S1671,"Cubic","Extrapolate=Linear","MultiX=Average","Skip=True","Sort=True")</f>
        <v>13.435632577143346</v>
      </c>
      <c r="U1671" s="43">
        <f ca="1">_xll.BInterpol('Base CDI'!$H$4:$H$28,'Base CDI'!$I$4:$I$29,S1671,"Cubic","Extrapolate=Linear","MultiX=Average","Skip=True","Sort=True")</f>
        <v>13.534785239026148</v>
      </c>
    </row>
    <row r="1672" spans="16:21" x14ac:dyDescent="0.25">
      <c r="P1672" s="10">
        <v>36944</v>
      </c>
      <c r="Q1672">
        <v>6.041004</v>
      </c>
      <c r="S1672" s="42">
        <f t="shared" ca="1" si="30"/>
        <v>47565</v>
      </c>
      <c r="T1672" s="43">
        <f ca="1">_xll.BInterpol('Base CDI'!$H$4:$H$28,'Base CDI'!$J$4:$J$29,S1672,"Cubic","Extrapolate=Linear","MultiX=Average","Skip=True","Sort=True")</f>
        <v>13.436106574143425</v>
      </c>
      <c r="U1672" s="43">
        <f ca="1">_xll.BInterpol('Base CDI'!$H$4:$H$28,'Base CDI'!$I$4:$I$29,S1672,"Cubic","Extrapolate=Linear","MultiX=Average","Skip=True","Sort=True")</f>
        <v>13.535267993076483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47566</v>
      </c>
      <c r="T1673" s="43">
        <f ca="1">_xll.BInterpol('Base CDI'!$H$4:$H$28,'Base CDI'!$J$4:$J$29,S1673,"Cubic","Extrapolate=Linear","MultiX=Average","Skip=True","Sort=True")</f>
        <v>13.43658019617275</v>
      </c>
      <c r="U1673" s="43">
        <f ca="1">_xll.BInterpol('Base CDI'!$H$4:$H$28,'Base CDI'!$I$4:$I$29,S1673,"Cubic","Extrapolate=Linear","MultiX=Average","Skip=True","Sort=True")</f>
        <v>13.535750244211652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47567</v>
      </c>
      <c r="T1674" s="43">
        <f ca="1">_xll.BInterpol('Base CDI'!$H$4:$H$28,'Base CDI'!$J$4:$J$29,S1674,"Cubic","Extrapolate=Linear","MultiX=Average","Skip=True","Sort=True")</f>
        <v>13.437053443253667</v>
      </c>
      <c r="U1674" s="43">
        <f ca="1">_xll.BInterpol('Base CDI'!$H$4:$H$28,'Base CDI'!$I$4:$I$29,S1674,"Cubic","Extrapolate=Linear","MultiX=Average","Skip=True","Sort=True")</f>
        <v>13.536231993116806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47568</v>
      </c>
      <c r="T1675" s="43">
        <f ca="1">_xll.BInterpol('Base CDI'!$H$4:$H$28,'Base CDI'!$J$4:$J$29,S1675,"Cubic","Extrapolate=Linear","MultiX=Average","Skip=True","Sort=True")</f>
        <v>13.437526315408524</v>
      </c>
      <c r="U1675" s="43">
        <f ca="1">_xll.BInterpol('Base CDI'!$H$4:$H$28,'Base CDI'!$I$4:$I$29,S1675,"Cubic","Extrapolate=Linear","MultiX=Average","Skip=True","Sort=True")</f>
        <v>13.536713240477093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47569</v>
      </c>
      <c r="T1676" s="43">
        <f ca="1">_xll.BInterpol('Base CDI'!$H$4:$H$28,'Base CDI'!$J$4:$J$29,S1676,"Cubic","Extrapolate=Linear","MultiX=Average","Skip=True","Sort=True")</f>
        <v>13.437998812659668</v>
      </c>
      <c r="U1676" s="43">
        <f ca="1">_xll.BInterpol('Base CDI'!$H$4:$H$28,'Base CDI'!$I$4:$I$29,S1676,"Cubic","Extrapolate=Linear","MultiX=Average","Skip=True","Sort=True")</f>
        <v>13.53719398697767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47570</v>
      </c>
      <c r="T1677" s="43">
        <f ca="1">_xll.BInterpol('Base CDI'!$H$4:$H$28,'Base CDI'!$J$4:$J$29,S1677,"Cubic","Extrapolate=Linear","MultiX=Average","Skip=True","Sort=True")</f>
        <v>13.438470935029441</v>
      </c>
      <c r="U1677" s="43">
        <f ca="1">_xll.BInterpol('Base CDI'!$H$4:$H$28,'Base CDI'!$I$4:$I$29,S1677,"Cubic","Extrapolate=Linear","MultiX=Average","Skip=True","Sort=True")</f>
        <v>13.537674233303685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47571</v>
      </c>
      <c r="T1678" s="43">
        <f ca="1">_xll.BInterpol('Base CDI'!$H$4:$H$28,'Base CDI'!$J$4:$J$29,S1678,"Cubic","Extrapolate=Linear","MultiX=Average","Skip=True","Sort=True")</f>
        <v>13.438942682540191</v>
      </c>
      <c r="U1678" s="43">
        <f ca="1">_xll.BInterpol('Base CDI'!$H$4:$H$28,'Base CDI'!$I$4:$I$29,S1678,"Cubic","Extrapolate=Linear","MultiX=Average","Skip=True","Sort=True")</f>
        <v>13.53815398014029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47572</v>
      </c>
      <c r="T1679" s="43">
        <f ca="1">_xll.BInterpol('Base CDI'!$H$4:$H$28,'Base CDI'!$J$4:$J$29,S1679,"Cubic","Extrapolate=Linear","MultiX=Average","Skip=True","Sort=True")</f>
        <v>13.439414055214263</v>
      </c>
      <c r="U1679" s="43">
        <f ca="1">_xll.BInterpol('Base CDI'!$H$4:$H$28,'Base CDI'!$I$4:$I$29,S1679,"Cubic","Extrapolate=Linear","MultiX=Average","Skip=True","Sort=True")</f>
        <v>13.538633228172637</v>
      </c>
    </row>
    <row r="1680" spans="16:21" x14ac:dyDescent="0.25">
      <c r="P1680" s="10">
        <v>36958</v>
      </c>
      <c r="Q1680">
        <v>6.068041</v>
      </c>
      <c r="S1680" s="42">
        <f t="shared" ca="1" si="31"/>
        <v>47573</v>
      </c>
      <c r="T1680" s="43">
        <f ca="1">_xll.BInterpol('Base CDI'!$H$4:$H$28,'Base CDI'!$J$4:$J$29,S1680,"Cubic","Extrapolate=Linear","MultiX=Average","Skip=True","Sort=True")</f>
        <v>13.439885053074006</v>
      </c>
      <c r="U1680" s="43">
        <f ca="1">_xll.BInterpol('Base CDI'!$H$4:$H$28,'Base CDI'!$I$4:$I$29,S1680,"Cubic","Extrapolate=Linear","MultiX=Average","Skip=True","Sort=True")</f>
        <v>13.539111978085876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47574</v>
      </c>
      <c r="T1681" s="43">
        <f ca="1">_xll.BInterpol('Base CDI'!$H$4:$H$28,'Base CDI'!$J$4:$J$29,S1681,"Cubic","Extrapolate=Linear","MultiX=Average","Skip=True","Sort=True")</f>
        <v>13.440355676141762</v>
      </c>
      <c r="U1681" s="43">
        <f ca="1">_xll.BInterpol('Base CDI'!$H$4:$H$28,'Base CDI'!$I$4:$I$29,S1681,"Cubic","Extrapolate=Linear","MultiX=Average","Skip=True","Sort=True")</f>
        <v>13.53959023056516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47575</v>
      </c>
      <c r="T1682" s="43">
        <f ca="1">_xll.BInterpol('Base CDI'!$H$4:$H$28,'Base CDI'!$J$4:$J$29,S1682,"Cubic","Extrapolate=Linear","MultiX=Average","Skip=True","Sort=True")</f>
        <v>13.44082592443988</v>
      </c>
      <c r="U1682" s="43">
        <f ca="1">_xll.BInterpol('Base CDI'!$H$4:$H$28,'Base CDI'!$I$4:$I$29,S1682,"Cubic","Extrapolate=Linear","MultiX=Average","Skip=True","Sort=True")</f>
        <v>13.540067986295641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47576</v>
      </c>
      <c r="T1683" s="43">
        <f ca="1">_xll.BInterpol('Base CDI'!$H$4:$H$28,'Base CDI'!$J$4:$J$29,S1683,"Cubic","Extrapolate=Linear","MultiX=Average","Skip=True","Sort=True")</f>
        <v>13.441295797990703</v>
      </c>
      <c r="U1683" s="43">
        <f ca="1">_xll.BInterpol('Base CDI'!$H$4:$H$28,'Base CDI'!$I$4:$I$29,S1683,"Cubic","Extrapolate=Linear","MultiX=Average","Skip=True","Sort=True")</f>
        <v>13.540545245962468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47577</v>
      </c>
      <c r="T1684" s="43">
        <f ca="1">_xll.BInterpol('Base CDI'!$H$4:$H$28,'Base CDI'!$J$4:$J$29,S1684,"Cubic","Extrapolate=Linear","MultiX=Average","Skip=True","Sort=True")</f>
        <v>13.44176529681658</v>
      </c>
      <c r="U1684" s="43">
        <f ca="1">_xll.BInterpol('Base CDI'!$H$4:$H$28,'Base CDI'!$I$4:$I$29,S1684,"Cubic","Extrapolate=Linear","MultiX=Average","Skip=True","Sort=True")</f>
        <v>13.541022010250796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47578</v>
      </c>
      <c r="T1685" s="43">
        <f ca="1">_xll.BInterpol('Base CDI'!$H$4:$H$28,'Base CDI'!$J$4:$J$29,S1685,"Cubic","Extrapolate=Linear","MultiX=Average","Skip=True","Sort=True")</f>
        <v>13.442234420939855</v>
      </c>
      <c r="U1685" s="43">
        <f ca="1">_xll.BInterpol('Base CDI'!$H$4:$H$28,'Base CDI'!$I$4:$I$29,S1685,"Cubic","Extrapolate=Linear","MultiX=Average","Skip=True","Sort=True")</f>
        <v>13.541498279845772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47579</v>
      </c>
      <c r="T1686" s="43">
        <f ca="1">_xll.BInterpol('Base CDI'!$H$4:$H$28,'Base CDI'!$J$4:$J$29,S1686,"Cubic","Extrapolate=Linear","MultiX=Average","Skip=True","Sort=True")</f>
        <v>13.442703170382876</v>
      </c>
      <c r="U1686" s="43">
        <f ca="1">_xll.BInterpol('Base CDI'!$H$4:$H$28,'Base CDI'!$I$4:$I$29,S1686,"Cubic","Extrapolate=Linear","MultiX=Average","Skip=True","Sort=True")</f>
        <v>13.541974055432551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47580</v>
      </c>
      <c r="T1687" s="43">
        <f ca="1">_xll.BInterpol('Base CDI'!$H$4:$H$28,'Base CDI'!$J$4:$J$29,S1687,"Cubic","Extrapolate=Linear","MultiX=Average","Skip=True","Sort=True")</f>
        <v>13.443171545167987</v>
      </c>
      <c r="U1687" s="43">
        <f ca="1">_xll.BInterpol('Base CDI'!$H$4:$H$28,'Base CDI'!$I$4:$I$29,S1687,"Cubic","Extrapolate=Linear","MultiX=Average","Skip=True","Sort=True")</f>
        <v>13.542449337696281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47581</v>
      </c>
      <c r="T1688" s="43">
        <f ca="1">_xll.BInterpol('Base CDI'!$H$4:$H$28,'Base CDI'!$J$4:$J$29,S1688,"Cubic","Extrapolate=Linear","MultiX=Average","Skip=True","Sort=True")</f>
        <v>13.443639545317534</v>
      </c>
      <c r="U1688" s="43">
        <f ca="1">_xll.BInterpol('Base CDI'!$H$4:$H$28,'Base CDI'!$I$4:$I$29,S1688,"Cubic","Extrapolate=Linear","MultiX=Average","Skip=True","Sort=True")</f>
        <v>13.542924127322118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47582</v>
      </c>
      <c r="T1689" s="43">
        <f ca="1">_xll.BInterpol('Base CDI'!$H$4:$H$28,'Base CDI'!$J$4:$J$29,S1689,"Cubic","Extrapolate=Linear","MultiX=Average","Skip=True","Sort=True")</f>
        <v>13.444107170853863</v>
      </c>
      <c r="U1689" s="43">
        <f ca="1">_xll.BInterpol('Base CDI'!$H$4:$H$28,'Base CDI'!$I$4:$I$29,S1689,"Cubic","Extrapolate=Linear","MultiX=Average","Skip=True","Sort=True")</f>
        <v>13.54339842499521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47583</v>
      </c>
      <c r="T1690" s="43">
        <f ca="1">_xll.BInterpol('Base CDI'!$H$4:$H$28,'Base CDI'!$J$4:$J$29,S1690,"Cubic","Extrapolate=Linear","MultiX=Average","Skip=True","Sort=True")</f>
        <v>13.444574421799322</v>
      </c>
      <c r="U1690" s="43">
        <f ca="1">_xll.BInterpol('Base CDI'!$H$4:$H$28,'Base CDI'!$I$4:$I$29,S1690,"Cubic","Extrapolate=Linear","MultiX=Average","Skip=True","Sort=True")</f>
        <v>13.543872231400711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47584</v>
      </c>
      <c r="T1691" s="43">
        <f ca="1">_xll.BInterpol('Base CDI'!$H$4:$H$28,'Base CDI'!$J$4:$J$29,S1691,"Cubic","Extrapolate=Linear","MultiX=Average","Skip=True","Sort=True")</f>
        <v>13.445041298176255</v>
      </c>
      <c r="U1691" s="43">
        <f ca="1">_xll.BInterpol('Base CDI'!$H$4:$H$28,'Base CDI'!$I$4:$I$29,S1691,"Cubic","Extrapolate=Linear","MultiX=Average","Skip=True","Sort=True")</f>
        <v>13.54434554722377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47585</v>
      </c>
      <c r="T1692" s="43">
        <f ca="1">_xll.BInterpol('Base CDI'!$H$4:$H$28,'Base CDI'!$J$4:$J$29,S1692,"Cubic","Extrapolate=Linear","MultiX=Average","Skip=True","Sort=True")</f>
        <v>13.445507800007007</v>
      </c>
      <c r="U1692" s="43">
        <f ca="1">_xll.BInterpol('Base CDI'!$H$4:$H$28,'Base CDI'!$I$4:$I$29,S1692,"Cubic","Extrapolate=Linear","MultiX=Average","Skip=True","Sort=True")</f>
        <v>13.544818373149539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47586</v>
      </c>
      <c r="T1693" s="43">
        <f ca="1">_xll.BInterpol('Base CDI'!$H$4:$H$28,'Base CDI'!$J$4:$J$29,S1693,"Cubic","Extrapolate=Linear","MultiX=Average","Skip=True","Sort=True")</f>
        <v>13.445973927313927</v>
      </c>
      <c r="U1693" s="43">
        <f ca="1">_xll.BInterpol('Base CDI'!$H$4:$H$28,'Base CDI'!$I$4:$I$29,S1693,"Cubic","Extrapolate=Linear","MultiX=Average","Skip=True","Sort=True")</f>
        <v>13.545290709863171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47587</v>
      </c>
      <c r="T1694" s="43">
        <f ca="1">_xll.BInterpol('Base CDI'!$H$4:$H$28,'Base CDI'!$J$4:$J$29,S1694,"Cubic","Extrapolate=Linear","MultiX=Average","Skip=True","Sort=True")</f>
        <v>13.44643968011936</v>
      </c>
      <c r="U1694" s="43">
        <f ca="1">_xll.BInterpol('Base CDI'!$H$4:$H$28,'Base CDI'!$I$4:$I$29,S1694,"Cubic","Extrapolate=Linear","MultiX=Average","Skip=True","Sort=True")</f>
        <v>13.545762558049816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47588</v>
      </c>
      <c r="T1695" s="43">
        <f ca="1">_xll.BInterpol('Base CDI'!$H$4:$H$28,'Base CDI'!$J$4:$J$29,S1695,"Cubic","Extrapolate=Linear","MultiX=Average","Skip=True","Sort=True")</f>
        <v>13.446905058445651</v>
      </c>
      <c r="U1695" s="43">
        <f ca="1">_xll.BInterpol('Base CDI'!$H$4:$H$28,'Base CDI'!$I$4:$I$29,S1695,"Cubic","Extrapolate=Linear","MultiX=Average","Skip=True","Sort=True")</f>
        <v>13.546233918394625</v>
      </c>
    </row>
    <row r="1696" spans="16:21" x14ac:dyDescent="0.25">
      <c r="P1696" s="10">
        <v>36980</v>
      </c>
      <c r="Q1696">
        <v>6.12324</v>
      </c>
      <c r="S1696" s="42">
        <f t="shared" ca="1" si="31"/>
        <v>47589</v>
      </c>
      <c r="T1696" s="43">
        <f ca="1">_xll.BInterpol('Base CDI'!$H$4:$H$28,'Base CDI'!$J$4:$J$29,S1696,"Cubic","Extrapolate=Linear","MultiX=Average","Skip=True","Sort=True")</f>
        <v>13.447370062315144</v>
      </c>
      <c r="U1696" s="43">
        <f ca="1">_xll.BInterpol('Base CDI'!$H$4:$H$28,'Base CDI'!$I$4:$I$29,S1696,"Cubic","Extrapolate=Linear","MultiX=Average","Skip=True","Sort=True")</f>
        <v>13.546704791582751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47590</v>
      </c>
      <c r="T1697" s="43">
        <f ca="1">_xll.BInterpol('Base CDI'!$H$4:$H$28,'Base CDI'!$J$4:$J$29,S1697,"Cubic","Extrapolate=Linear","MultiX=Average","Skip=True","Sort=True")</f>
        <v>13.44783469175019</v>
      </c>
      <c r="U1697" s="43">
        <f ca="1">_xll.BInterpol('Base CDI'!$H$4:$H$28,'Base CDI'!$I$4:$I$29,S1697,"Cubic","Extrapolate=Linear","MultiX=Average","Skip=True","Sort=True")</f>
        <v>13.547175178299344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47591</v>
      </c>
      <c r="T1698" s="43">
        <f ca="1">_xll.BInterpol('Base CDI'!$H$4:$H$28,'Base CDI'!$J$4:$J$29,S1698,"Cubic","Extrapolate=Linear","MultiX=Average","Skip=True","Sort=True")</f>
        <v>13.448298946773132</v>
      </c>
      <c r="U1698" s="43">
        <f ca="1">_xll.BInterpol('Base CDI'!$H$4:$H$28,'Base CDI'!$I$4:$I$29,S1698,"Cubic","Extrapolate=Linear","MultiX=Average","Skip=True","Sort=True")</f>
        <v>13.547645079229557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47592</v>
      </c>
      <c r="T1699" s="43">
        <f ca="1">_xll.BInterpol('Base CDI'!$H$4:$H$28,'Base CDI'!$J$4:$J$29,S1699,"Cubic","Extrapolate=Linear","MultiX=Average","Skip=True","Sort=True")</f>
        <v>13.448762827406314</v>
      </c>
      <c r="U1699" s="43">
        <f ca="1">_xll.BInterpol('Base CDI'!$H$4:$H$28,'Base CDI'!$I$4:$I$29,S1699,"Cubic","Extrapolate=Linear","MultiX=Average","Skip=True","Sort=True")</f>
        <v>13.54811449505854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47593</v>
      </c>
      <c r="T1700" s="43">
        <f ca="1">_xll.BInterpol('Base CDI'!$H$4:$H$28,'Base CDI'!$J$4:$J$29,S1700,"Cubic","Extrapolate=Linear","MultiX=Average","Skip=True","Sort=True")</f>
        <v>13.449226333672087</v>
      </c>
      <c r="U1700" s="43">
        <f ca="1">_xll.BInterpol('Base CDI'!$H$4:$H$28,'Base CDI'!$I$4:$I$29,S1700,"Cubic","Extrapolate=Linear","MultiX=Average","Skip=True","Sort=True")</f>
        <v>13.548583426471446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47594</v>
      </c>
      <c r="T1701" s="43">
        <f ca="1">_xll.BInterpol('Base CDI'!$H$4:$H$28,'Base CDI'!$J$4:$J$29,S1701,"Cubic","Extrapolate=Linear","MultiX=Average","Skip=True","Sort=True")</f>
        <v>13.449689465592792</v>
      </c>
      <c r="U1701" s="43">
        <f ca="1">_xll.BInterpol('Base CDI'!$H$4:$H$28,'Base CDI'!$I$4:$I$29,S1701,"Cubic","Extrapolate=Linear","MultiX=Average","Skip=True","Sort=True")</f>
        <v>13.549051874153424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47595</v>
      </c>
      <c r="T1702" s="43">
        <f ca="1">_xll.BInterpol('Base CDI'!$H$4:$H$28,'Base CDI'!$J$4:$J$29,S1702,"Cubic","Extrapolate=Linear","MultiX=Average","Skip=True","Sort=True")</f>
        <v>13.450152223190779</v>
      </c>
      <c r="U1702" s="43">
        <f ca="1">_xll.BInterpol('Base CDI'!$H$4:$H$28,'Base CDI'!$I$4:$I$29,S1702,"Cubic","Extrapolate=Linear","MultiX=Average","Skip=True","Sort=True")</f>
        <v>13.549519838789628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47596</v>
      </c>
      <c r="T1703" s="43">
        <f ca="1">_xll.BInterpol('Base CDI'!$H$4:$H$28,'Base CDI'!$J$4:$J$29,S1703,"Cubic","Extrapolate=Linear","MultiX=Average","Skip=True","Sort=True")</f>
        <v>13.45061460648839</v>
      </c>
      <c r="U1703" s="43">
        <f ca="1">_xll.BInterpol('Base CDI'!$H$4:$H$28,'Base CDI'!$I$4:$I$29,S1703,"Cubic","Extrapolate=Linear","MultiX=Average","Skip=True","Sort=True")</f>
        <v>13.549987321065208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47597</v>
      </c>
      <c r="T1704" s="43">
        <f ca="1">_xll.BInterpol('Base CDI'!$H$4:$H$28,'Base CDI'!$J$4:$J$29,S1704,"Cubic","Extrapolate=Linear","MultiX=Average","Skip=True","Sort=True")</f>
        <v>13.451076615507974</v>
      </c>
      <c r="U1704" s="43">
        <f ca="1">_xll.BInterpol('Base CDI'!$H$4:$H$28,'Base CDI'!$I$4:$I$29,S1704,"Cubic","Extrapolate=Linear","MultiX=Average","Skip=True","Sort=True")</f>
        <v>13.550454321665317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47598</v>
      </c>
      <c r="T1705" s="43">
        <f ca="1">_xll.BInterpol('Base CDI'!$H$4:$H$28,'Base CDI'!$J$4:$J$29,S1705,"Cubic","Extrapolate=Linear","MultiX=Average","Skip=True","Sort=True")</f>
        <v>13.451538250271877</v>
      </c>
      <c r="U1705" s="43">
        <f ca="1">_xll.BInterpol('Base CDI'!$H$4:$H$28,'Base CDI'!$I$4:$I$29,S1705,"Cubic","Extrapolate=Linear","MultiX=Average","Skip=True","Sort=True")</f>
        <v>13.550920841275104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47599</v>
      </c>
      <c r="T1706" s="43">
        <f ca="1">_xll.BInterpol('Base CDI'!$H$4:$H$28,'Base CDI'!$J$4:$J$29,S1706,"Cubic","Extrapolate=Linear","MultiX=Average","Skip=True","Sort=True")</f>
        <v>13.451999510802443</v>
      </c>
      <c r="U1706" s="43">
        <f ca="1">_xll.BInterpol('Base CDI'!$H$4:$H$28,'Base CDI'!$I$4:$I$29,S1706,"Cubic","Extrapolate=Linear","MultiX=Average","Skip=True","Sort=True")</f>
        <v>13.551386880579722</v>
      </c>
    </row>
    <row r="1707" spans="16:21" x14ac:dyDescent="0.25">
      <c r="P1707" s="10">
        <v>36998</v>
      </c>
      <c r="Q1707">
        <v>6.162401</v>
      </c>
      <c r="S1707" s="42">
        <f t="shared" ca="1" si="31"/>
        <v>47600</v>
      </c>
      <c r="T1707" s="43">
        <f ca="1">_xll.BInterpol('Base CDI'!$H$4:$H$28,'Base CDI'!$J$4:$J$29,S1707,"Cubic","Extrapolate=Linear","MultiX=Average","Skip=True","Sort=True")</f>
        <v>13.452460397122019</v>
      </c>
      <c r="U1707" s="43">
        <f ca="1">_xll.BInterpol('Base CDI'!$H$4:$H$28,'Base CDI'!$I$4:$I$29,S1707,"Cubic","Extrapolate=Linear","MultiX=Average","Skip=True","Sort=True")</f>
        <v>13.551852440264321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47601</v>
      </c>
      <c r="T1708" s="43">
        <f ca="1">_xll.BInterpol('Base CDI'!$H$4:$H$28,'Base CDI'!$J$4:$J$29,S1708,"Cubic","Extrapolate=Linear","MultiX=Average","Skip=True","Sort=True")</f>
        <v>13.452920909252951</v>
      </c>
      <c r="U1708" s="43">
        <f ca="1">_xll.BInterpol('Base CDI'!$H$4:$H$28,'Base CDI'!$I$4:$I$29,S1708,"Cubic","Extrapolate=Linear","MultiX=Average","Skip=True","Sort=True")</f>
        <v>13.552317521014055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47602</v>
      </c>
      <c r="T1709" s="43">
        <f ca="1">_xll.BInterpol('Base CDI'!$H$4:$H$28,'Base CDI'!$J$4:$J$29,S1709,"Cubic","Extrapolate=Linear","MultiX=Average","Skip=True","Sort=True")</f>
        <v>13.453381047217585</v>
      </c>
      <c r="U1709" s="43">
        <f ca="1">_xll.BInterpol('Base CDI'!$H$4:$H$28,'Base CDI'!$I$4:$I$29,S1709,"Cubic","Extrapolate=Linear","MultiX=Average","Skip=True","Sort=True")</f>
        <v>13.552782123514074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47603</v>
      </c>
      <c r="T1710" s="43">
        <f ca="1">_xll.BInterpol('Base CDI'!$H$4:$H$28,'Base CDI'!$J$4:$J$29,S1710,"Cubic","Extrapolate=Linear","MultiX=Average","Skip=True","Sort=True")</f>
        <v>13.453840811038267</v>
      </c>
      <c r="U1710" s="43">
        <f ca="1">_xll.BInterpol('Base CDI'!$H$4:$H$28,'Base CDI'!$I$4:$I$29,S1710,"Cubic","Extrapolate=Linear","MultiX=Average","Skip=True","Sort=True")</f>
        <v>13.553246248449531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47604</v>
      </c>
      <c r="T1711" s="43">
        <f ca="1">_xll.BInterpol('Base CDI'!$H$4:$H$28,'Base CDI'!$J$4:$J$29,S1711,"Cubic","Extrapolate=Linear","MultiX=Average","Skip=True","Sort=True")</f>
        <v>13.454300200737343</v>
      </c>
      <c r="U1711" s="43">
        <f ca="1">_xll.BInterpol('Base CDI'!$H$4:$H$28,'Base CDI'!$I$4:$I$29,S1711,"Cubic","Extrapolate=Linear","MultiX=Average","Skip=True","Sort=True")</f>
        <v>13.553709896505573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47605</v>
      </c>
      <c r="T1712" s="43">
        <f ca="1">_xll.BInterpol('Base CDI'!$H$4:$H$28,'Base CDI'!$J$4:$J$29,S1712,"Cubic","Extrapolate=Linear","MultiX=Average","Skip=True","Sort=True")</f>
        <v>13.454759216337157</v>
      </c>
      <c r="U1712" s="43">
        <f ca="1">_xll.BInterpol('Base CDI'!$H$4:$H$28,'Base CDI'!$I$4:$I$29,S1712,"Cubic","Extrapolate=Linear","MultiX=Average","Skip=True","Sort=True")</f>
        <v>13.554173068367357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47606</v>
      </c>
      <c r="T1713" s="43">
        <f ca="1">_xll.BInterpol('Base CDI'!$H$4:$H$28,'Base CDI'!$J$4:$J$29,S1713,"Cubic","Extrapolate=Linear","MultiX=Average","Skip=True","Sort=True")</f>
        <v>13.45521785786006</v>
      </c>
      <c r="U1713" s="43">
        <f ca="1">_xll.BInterpol('Base CDI'!$H$4:$H$28,'Base CDI'!$I$4:$I$29,S1713,"Cubic","Extrapolate=Linear","MultiX=Average","Skip=True","Sort=True")</f>
        <v>13.554635764720031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47607</v>
      </c>
      <c r="T1714" s="43">
        <f ca="1">_xll.BInterpol('Base CDI'!$H$4:$H$28,'Base CDI'!$J$4:$J$29,S1714,"Cubic","Extrapolate=Linear","MultiX=Average","Skip=True","Sort=True")</f>
        <v>13.455676125328392</v>
      </c>
      <c r="U1714" s="43">
        <f ca="1">_xll.BInterpol('Base CDI'!$H$4:$H$28,'Base CDI'!$I$4:$I$29,S1714,"Cubic","Extrapolate=Linear","MultiX=Average","Skip=True","Sort=True")</f>
        <v>13.555097986248747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47608</v>
      </c>
      <c r="T1715" s="43">
        <f ca="1">_xll.BInterpol('Base CDI'!$H$4:$H$28,'Base CDI'!$J$4:$J$29,S1715,"Cubic","Extrapolate=Linear","MultiX=Average","Skip=True","Sort=True")</f>
        <v>13.456134018764503</v>
      </c>
      <c r="U1715" s="43">
        <f ca="1">_xll.BInterpol('Base CDI'!$H$4:$H$28,'Base CDI'!$I$4:$I$29,S1715,"Cubic","Extrapolate=Linear","MultiX=Average","Skip=True","Sort=True")</f>
        <v>13.555559733638656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47609</v>
      </c>
      <c r="T1716" s="43">
        <f ca="1">_xll.BInterpol('Base CDI'!$H$4:$H$28,'Base CDI'!$J$4:$J$29,S1716,"Cubic","Extrapolate=Linear","MultiX=Average","Skip=True","Sort=True")</f>
        <v>13.456591538190736</v>
      </c>
      <c r="U1716" s="43">
        <f ca="1">_xll.BInterpol('Base CDI'!$H$4:$H$28,'Base CDI'!$I$4:$I$29,S1716,"Cubic","Extrapolate=Linear","MultiX=Average","Skip=True","Sort=True")</f>
        <v>13.556021007574913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47610</v>
      </c>
      <c r="T1717" s="43">
        <f ca="1">_xll.BInterpol('Base CDI'!$H$4:$H$28,'Base CDI'!$J$4:$J$29,S1717,"Cubic","Extrapolate=Linear","MultiX=Average","Skip=True","Sort=True")</f>
        <v>13.457048683629441</v>
      </c>
      <c r="U1717" s="43">
        <f ca="1">_xll.BInterpol('Base CDI'!$H$4:$H$28,'Base CDI'!$I$4:$I$29,S1717,"Cubic","Extrapolate=Linear","MultiX=Average","Skip=True","Sort=True")</f>
        <v>13.556481808742664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47611</v>
      </c>
      <c r="T1718" s="43">
        <f ca="1">_xll.BInterpol('Base CDI'!$H$4:$H$28,'Base CDI'!$J$4:$J$29,S1718,"Cubic","Extrapolate=Linear","MultiX=Average","Skip=True","Sort=True")</f>
        <v>13.457505455102961</v>
      </c>
      <c r="U1718" s="43">
        <f ca="1">_xll.BInterpol('Base CDI'!$H$4:$H$28,'Base CDI'!$I$4:$I$29,S1718,"Cubic","Extrapolate=Linear","MultiX=Average","Skip=True","Sort=True")</f>
        <v>13.556942137827063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47612</v>
      </c>
      <c r="T1719" s="43">
        <f ca="1">_xll.BInterpol('Base CDI'!$H$4:$H$28,'Base CDI'!$J$4:$J$29,S1719,"Cubic","Extrapolate=Linear","MultiX=Average","Skip=True","Sort=True")</f>
        <v>13.457961852633641</v>
      </c>
      <c r="U1719" s="43">
        <f ca="1">_xll.BInterpol('Base CDI'!$H$4:$H$28,'Base CDI'!$I$4:$I$29,S1719,"Cubic","Extrapolate=Linear","MultiX=Average","Skip=True","Sort=True")</f>
        <v>13.557401995513263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47613</v>
      </c>
      <c r="T1720" s="43">
        <f ca="1">_xll.BInterpol('Base CDI'!$H$4:$H$28,'Base CDI'!$J$4:$J$29,S1720,"Cubic","Extrapolate=Linear","MultiX=Average","Skip=True","Sort=True")</f>
        <v>13.45841787624383</v>
      </c>
      <c r="U1720" s="43">
        <f ca="1">_xll.BInterpol('Base CDI'!$H$4:$H$28,'Base CDI'!$I$4:$I$29,S1720,"Cubic","Extrapolate=Linear","MultiX=Average","Skip=True","Sort=True")</f>
        <v>13.557861382486413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47614</v>
      </c>
      <c r="T1721" s="43">
        <f ca="1">_xll.BInterpol('Base CDI'!$H$4:$H$28,'Base CDI'!$J$4:$J$29,S1721,"Cubic","Extrapolate=Linear","MultiX=Average","Skip=True","Sort=True")</f>
        <v>13.458873525955871</v>
      </c>
      <c r="U1721" s="43">
        <f ca="1">_xll.BInterpol('Base CDI'!$H$4:$H$28,'Base CDI'!$I$4:$I$29,S1721,"Cubic","Extrapolate=Linear","MultiX=Average","Skip=True","Sort=True")</f>
        <v>13.558320299431667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47615</v>
      </c>
      <c r="T1722" s="43">
        <f ca="1">_xll.BInterpol('Base CDI'!$H$4:$H$28,'Base CDI'!$J$4:$J$29,S1722,"Cubic","Extrapolate=Linear","MultiX=Average","Skip=True","Sort=True")</f>
        <v>13.459328801792113</v>
      </c>
      <c r="U1722" s="43">
        <f ca="1">_xll.BInterpol('Base CDI'!$H$4:$H$28,'Base CDI'!$I$4:$I$29,S1722,"Cubic","Extrapolate=Linear","MultiX=Average","Skip=True","Sort=True")</f>
        <v>13.558778747034173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47616</v>
      </c>
      <c r="T1723" s="43">
        <f ca="1">_xll.BInterpol('Base CDI'!$H$4:$H$28,'Base CDI'!$J$4:$J$29,S1723,"Cubic","Extrapolate=Linear","MultiX=Average","Skip=True","Sort=True")</f>
        <v>13.4597837037749</v>
      </c>
      <c r="U1723" s="43">
        <f ca="1">_xll.BInterpol('Base CDI'!$H$4:$H$28,'Base CDI'!$I$4:$I$29,S1723,"Cubic","Extrapolate=Linear","MultiX=Average","Skip=True","Sort=True")</f>
        <v>13.559236725979087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47617</v>
      </c>
      <c r="T1724" s="43">
        <f ca="1">_xll.BInterpol('Base CDI'!$H$4:$H$28,'Base CDI'!$J$4:$J$29,S1724,"Cubic","Extrapolate=Linear","MultiX=Average","Skip=True","Sort=True")</f>
        <v>13.460238231926578</v>
      </c>
      <c r="U1724" s="43">
        <f ca="1">_xll.BInterpol('Base CDI'!$H$4:$H$28,'Base CDI'!$I$4:$I$29,S1724,"Cubic","Extrapolate=Linear","MultiX=Average","Skip=True","Sort=True")</f>
        <v>13.559694236951556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47618</v>
      </c>
      <c r="T1725" s="43">
        <f ca="1">_xll.BInterpol('Base CDI'!$H$4:$H$28,'Base CDI'!$J$4:$J$29,S1725,"Cubic","Extrapolate=Linear","MultiX=Average","Skip=True","Sort=True")</f>
        <v>13.460692386269494</v>
      </c>
      <c r="U1725" s="43">
        <f ca="1">_xll.BInterpol('Base CDI'!$H$4:$H$28,'Base CDI'!$I$4:$I$29,S1725,"Cubic","Extrapolate=Linear","MultiX=Average","Skip=True","Sort=True")</f>
        <v>13.560151280636733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47619</v>
      </c>
      <c r="T1726" s="43">
        <f ca="1">_xll.BInterpol('Base CDI'!$H$4:$H$28,'Base CDI'!$J$4:$J$29,S1726,"Cubic","Extrapolate=Linear","MultiX=Average","Skip=True","Sort=True")</f>
        <v>13.461146166825992</v>
      </c>
      <c r="U1726" s="43">
        <f ca="1">_xll.BInterpol('Base CDI'!$H$4:$H$28,'Base CDI'!$I$4:$I$29,S1726,"Cubic","Extrapolate=Linear","MultiX=Average","Skip=True","Sort=True")</f>
        <v>13.56060785771977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47620</v>
      </c>
      <c r="T1727" s="43">
        <f ca="1">_xll.BInterpol('Base CDI'!$H$4:$H$28,'Base CDI'!$J$4:$J$29,S1727,"Cubic","Extrapolate=Linear","MultiX=Average","Skip=True","Sort=True")</f>
        <v>13.461599573618422</v>
      </c>
      <c r="U1727" s="43">
        <f ca="1">_xll.BInterpol('Base CDI'!$H$4:$H$28,'Base CDI'!$I$4:$I$29,S1727,"Cubic","Extrapolate=Linear","MultiX=Average","Skip=True","Sort=True")</f>
        <v>13.561063968885819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47621</v>
      </c>
      <c r="T1728" s="43">
        <f ca="1">_xll.BInterpol('Base CDI'!$H$4:$H$28,'Base CDI'!$J$4:$J$29,S1728,"Cubic","Extrapolate=Linear","MultiX=Average","Skip=True","Sort=True")</f>
        <v>13.462052606669126</v>
      </c>
      <c r="U1728" s="43">
        <f ca="1">_xll.BInterpol('Base CDI'!$H$4:$H$28,'Base CDI'!$I$4:$I$29,S1728,"Cubic","Extrapolate=Linear","MultiX=Average","Skip=True","Sort=True")</f>
        <v>13.56151961482003</v>
      </c>
    </row>
    <row r="1729" spans="16:21" x14ac:dyDescent="0.25">
      <c r="P1729" s="10">
        <v>37029</v>
      </c>
      <c r="Q1729">
        <v>6.243684</v>
      </c>
      <c r="S1729" s="42">
        <f t="shared" ca="1" si="31"/>
        <v>47622</v>
      </c>
      <c r="T1729" s="43">
        <f ca="1">_xll.BInterpol('Base CDI'!$H$4:$H$28,'Base CDI'!$J$4:$J$29,S1729,"Cubic","Extrapolate=Linear","MultiX=Average","Skip=True","Sort=True")</f>
        <v>13.46250526600045</v>
      </c>
      <c r="U1729" s="43">
        <f ca="1">_xll.BInterpol('Base CDI'!$H$4:$H$28,'Base CDI'!$I$4:$I$29,S1729,"Cubic","Extrapolate=Linear","MultiX=Average","Skip=True","Sort=True")</f>
        <v>13.561974796207554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47623</v>
      </c>
      <c r="T1730" s="43">
        <f ca="1">_xll.BInterpol('Base CDI'!$H$4:$H$28,'Base CDI'!$J$4:$J$29,S1730,"Cubic","Extrapolate=Linear","MultiX=Average","Skip=True","Sort=True")</f>
        <v>13.462957551634743</v>
      </c>
      <c r="U1730" s="43">
        <f ca="1">_xll.BInterpol('Base CDI'!$H$4:$H$28,'Base CDI'!$I$4:$I$29,S1730,"Cubic","Extrapolate=Linear","MultiX=Average","Skip=True","Sort=True")</f>
        <v>13.562429513733544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47624</v>
      </c>
      <c r="T1731" s="43">
        <f ca="1">_xll.BInterpol('Base CDI'!$H$4:$H$28,'Base CDI'!$J$4:$J$29,S1731,"Cubic","Extrapolate=Linear","MultiX=Average","Skip=True","Sort=True")</f>
        <v>13.463409463594347</v>
      </c>
      <c r="U1731" s="43">
        <f ca="1">_xll.BInterpol('Base CDI'!$H$4:$H$28,'Base CDI'!$I$4:$I$29,S1731,"Cubic","Extrapolate=Linear","MultiX=Average","Skip=True","Sort=True")</f>
        <v>13.562883768083152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47625</v>
      </c>
      <c r="T1732" s="43">
        <f ca="1">_xll.BInterpol('Base CDI'!$H$4:$H$28,'Base CDI'!$J$4:$J$29,S1732,"Cubic","Extrapolate=Linear","MultiX=Average","Skip=True","Sort=True")</f>
        <v>13.463861001901611</v>
      </c>
      <c r="U1732" s="43">
        <f ca="1">_xll.BInterpol('Base CDI'!$H$4:$H$28,'Base CDI'!$I$4:$I$29,S1732,"Cubic","Extrapolate=Linear","MultiX=Average","Skip=True","Sort=True")</f>
        <v>13.563337559941528</v>
      </c>
    </row>
    <row r="1733" spans="16:21" x14ac:dyDescent="0.25">
      <c r="P1733" s="10">
        <v>37035</v>
      </c>
      <c r="Q1733">
        <v>6.258699</v>
      </c>
      <c r="S1733" s="42">
        <f t="shared" ca="1" si="31"/>
        <v>47626</v>
      </c>
      <c r="T1733" s="43">
        <f ca="1">_xll.BInterpol('Base CDI'!$H$4:$H$28,'Base CDI'!$J$4:$J$29,S1733,"Cubic","Extrapolate=Linear","MultiX=Average","Skip=True","Sort=True")</f>
        <v>13.464312166578882</v>
      </c>
      <c r="U1733" s="43">
        <f ca="1">_xll.BInterpol('Base CDI'!$H$4:$H$28,'Base CDI'!$I$4:$I$29,S1733,"Cubic","Extrapolate=Linear","MultiX=Average","Skip=True","Sort=True")</f>
        <v>13.563790889993825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47627</v>
      </c>
      <c r="T1734" s="43">
        <f ca="1">_xll.BInterpol('Base CDI'!$H$4:$H$28,'Base CDI'!$J$4:$J$29,S1734,"Cubic","Extrapolate=Linear","MultiX=Average","Skip=True","Sort=True")</f>
        <v>13.464762957648501</v>
      </c>
      <c r="U1734" s="43">
        <f ca="1">_xll.BInterpol('Base CDI'!$H$4:$H$28,'Base CDI'!$I$4:$I$29,S1734,"Cubic","Extrapolate=Linear","MultiX=Average","Skip=True","Sort=True")</f>
        <v>13.564243758925192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47628</v>
      </c>
      <c r="T1735" s="43">
        <f ca="1">_xll.BInterpol('Base CDI'!$H$4:$H$28,'Base CDI'!$J$4:$J$29,S1735,"Cubic","Extrapolate=Linear","MultiX=Average","Skip=True","Sort=True")</f>
        <v>13.465213375132819</v>
      </c>
      <c r="U1735" s="43">
        <f ca="1">_xll.BInterpol('Base CDI'!$H$4:$H$28,'Base CDI'!$I$4:$I$29,S1735,"Cubic","Extrapolate=Linear","MultiX=Average","Skip=True","Sort=True")</f>
        <v>13.564696167420783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47629</v>
      </c>
      <c r="T1736" s="43">
        <f ca="1">_xll.BInterpol('Base CDI'!$H$4:$H$28,'Base CDI'!$J$4:$J$29,S1736,"Cubic","Extrapolate=Linear","MultiX=Average","Skip=True","Sort=True")</f>
        <v>13.465663419054179</v>
      </c>
      <c r="U1736" s="43">
        <f ca="1">_xll.BInterpol('Base CDI'!$H$4:$H$28,'Base CDI'!$I$4:$I$29,S1736,"Cubic","Extrapolate=Linear","MultiX=Average","Skip=True","Sort=True")</f>
        <v>13.565148116165746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47630</v>
      </c>
      <c r="T1737" s="43">
        <f ca="1">_xll.BInterpol('Base CDI'!$H$4:$H$28,'Base CDI'!$J$4:$J$29,S1737,"Cubic","Extrapolate=Linear","MultiX=Average","Skip=True","Sort=True")</f>
        <v>13.466113089434929</v>
      </c>
      <c r="U1737" s="43">
        <f ca="1">_xll.BInterpol('Base CDI'!$H$4:$H$28,'Base CDI'!$I$4:$I$29,S1737,"Cubic","Extrapolate=Linear","MultiX=Average","Skip=True","Sort=True")</f>
        <v>13.565599605845236</v>
      </c>
    </row>
    <row r="1738" spans="16:21" x14ac:dyDescent="0.25">
      <c r="P1738" s="10">
        <v>37042</v>
      </c>
      <c r="Q1738">
        <v>6.277965</v>
      </c>
      <c r="S1738" s="42">
        <f t="shared" ca="1" si="31"/>
        <v>47631</v>
      </c>
      <c r="T1738" s="43">
        <f ca="1">_xll.BInterpol('Base CDI'!$H$4:$H$28,'Base CDI'!$J$4:$J$29,S1738,"Cubic","Extrapolate=Linear","MultiX=Average","Skip=True","Sort=True")</f>
        <v>13.466562386297413</v>
      </c>
      <c r="U1738" s="43">
        <f ca="1">_xll.BInterpol('Base CDI'!$H$4:$H$28,'Base CDI'!$I$4:$I$29,S1738,"Cubic","Extrapolate=Linear","MultiX=Average","Skip=True","Sort=True")</f>
        <v>13.566050637144404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47632</v>
      </c>
      <c r="T1739" s="43">
        <f ca="1">_xll.BInterpol('Base CDI'!$H$4:$H$28,'Base CDI'!$J$4:$J$29,S1739,"Cubic","Extrapolate=Linear","MultiX=Average","Skip=True","Sort=True")</f>
        <v>13.467011309663979</v>
      </c>
      <c r="U1739" s="43">
        <f ca="1">_xll.BInterpol('Base CDI'!$H$4:$H$28,'Base CDI'!$I$4:$I$29,S1739,"Cubic","Extrapolate=Linear","MultiX=Average","Skip=True","Sort=True")</f>
        <v>13.566501210748399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47633</v>
      </c>
      <c r="T1740" s="43">
        <f ca="1">_xll.BInterpol('Base CDI'!$H$4:$H$28,'Base CDI'!$J$4:$J$29,S1740,"Cubic","Extrapolate=Linear","MultiX=Average","Skip=True","Sort=True")</f>
        <v>13.467459859556971</v>
      </c>
      <c r="U1740" s="43">
        <f ca="1">_xll.BInterpol('Base CDI'!$H$4:$H$28,'Base CDI'!$I$4:$I$29,S1740,"Cubic","Extrapolate=Linear","MultiX=Average","Skip=True","Sort=True")</f>
        <v>13.566951327342373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47634</v>
      </c>
      <c r="T1741" s="43">
        <f ca="1">_xll.BInterpol('Base CDI'!$H$4:$H$28,'Base CDI'!$J$4:$J$29,S1741,"Cubic","Extrapolate=Linear","MultiX=Average","Skip=True","Sort=True")</f>
        <v>13.467908035998736</v>
      </c>
      <c r="U1741" s="43">
        <f ca="1">_xll.BInterpol('Base CDI'!$H$4:$H$28,'Base CDI'!$I$4:$I$29,S1741,"Cubic","Extrapolate=Linear","MultiX=Average","Skip=True","Sort=True")</f>
        <v>13.567400987611482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47635</v>
      </c>
      <c r="T1742" s="43">
        <f ca="1">_xll.BInterpol('Base CDI'!$H$4:$H$28,'Base CDI'!$J$4:$J$29,S1742,"Cubic","Extrapolate=Linear","MultiX=Average","Skip=True","Sort=True")</f>
        <v>13.46835583901162</v>
      </c>
      <c r="U1742" s="43">
        <f ca="1">_xll.BInterpol('Base CDI'!$H$4:$H$28,'Base CDI'!$I$4:$I$29,S1742,"Cubic","Extrapolate=Linear","MultiX=Average","Skip=True","Sort=True")</f>
        <v>13.56785019224087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47636</v>
      </c>
      <c r="T1743" s="43">
        <f ca="1">_xll.BInterpol('Base CDI'!$H$4:$H$28,'Base CDI'!$J$4:$J$29,S1743,"Cubic","Extrapolate=Linear","MultiX=Average","Skip=True","Sort=True")</f>
        <v>13.46880326861797</v>
      </c>
      <c r="U1743" s="43">
        <f ca="1">_xll.BInterpol('Base CDI'!$H$4:$H$28,'Base CDI'!$I$4:$I$29,S1743,"Cubic","Extrapolate=Linear","MultiX=Average","Skip=True","Sort=True")</f>
        <v>13.568298941915694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47637</v>
      </c>
      <c r="T1744" s="43">
        <f ca="1">_xll.BInterpol('Base CDI'!$H$4:$H$28,'Base CDI'!$J$4:$J$29,S1744,"Cubic","Extrapolate=Linear","MultiX=Average","Skip=True","Sort=True")</f>
        <v>13.469250324840129</v>
      </c>
      <c r="U1744" s="43">
        <f ca="1">_xll.BInterpol('Base CDI'!$H$4:$H$28,'Base CDI'!$I$4:$I$29,S1744,"Cubic","Extrapolate=Linear","MultiX=Average","Skip=True","Sort=True")</f>
        <v>13.568747237321105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47638</v>
      </c>
      <c r="T1745" s="43">
        <f ca="1">_xll.BInterpol('Base CDI'!$H$4:$H$28,'Base CDI'!$J$4:$J$29,S1745,"Cubic","Extrapolate=Linear","MultiX=Average","Skip=True","Sort=True")</f>
        <v>13.469697007700445</v>
      </c>
      <c r="U1745" s="43">
        <f ca="1">_xll.BInterpol('Base CDI'!$H$4:$H$28,'Base CDI'!$I$4:$I$29,S1745,"Cubic","Extrapolate=Linear","MultiX=Average","Skip=True","Sort=True")</f>
        <v>13.569195079142252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47639</v>
      </c>
      <c r="T1746" s="43">
        <f ca="1">_xll.BInterpol('Base CDI'!$H$4:$H$28,'Base CDI'!$J$4:$J$29,S1746,"Cubic","Extrapolate=Linear","MultiX=Average","Skip=True","Sort=True")</f>
        <v>13.470143317221265</v>
      </c>
      <c r="U1746" s="43">
        <f ca="1">_xll.BInterpol('Base CDI'!$H$4:$H$28,'Base CDI'!$I$4:$I$29,S1746,"Cubic","Extrapolate=Linear","MultiX=Average","Skip=True","Sort=True")</f>
        <v>13.56964246806429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47640</v>
      </c>
      <c r="T1747" s="43">
        <f ca="1">_xll.BInterpol('Base CDI'!$H$4:$H$28,'Base CDI'!$J$4:$J$29,S1747,"Cubic","Extrapolate=Linear","MultiX=Average","Skip=True","Sort=True")</f>
        <v>13.470589253424931</v>
      </c>
      <c r="U1747" s="43">
        <f ca="1">_xll.BInterpol('Base CDI'!$H$4:$H$28,'Base CDI'!$I$4:$I$29,S1747,"Cubic","Extrapolate=Linear","MultiX=Average","Skip=True","Sort=True")</f>
        <v>13.570089404772364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47641</v>
      </c>
      <c r="T1748" s="43">
        <f ca="1">_xll.BInterpol('Base CDI'!$H$4:$H$28,'Base CDI'!$J$4:$J$29,S1748,"Cubic","Extrapolate=Linear","MultiX=Average","Skip=True","Sort=True")</f>
        <v>13.471034816333793</v>
      </c>
      <c r="U1748" s="43">
        <f ca="1">_xll.BInterpol('Base CDI'!$H$4:$H$28,'Base CDI'!$I$4:$I$29,S1748,"Cubic","Extrapolate=Linear","MultiX=Average","Skip=True","Sort=True")</f>
        <v>13.570535889951632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47642</v>
      </c>
      <c r="T1749" s="43">
        <f ca="1">_xll.BInterpol('Base CDI'!$H$4:$H$28,'Base CDI'!$J$4:$J$29,S1749,"Cubic","Extrapolate=Linear","MultiX=Average","Skip=True","Sort=True")</f>
        <v>13.471480005970196</v>
      </c>
      <c r="U1749" s="43">
        <f ca="1">_xll.BInterpol('Base CDI'!$H$4:$H$28,'Base CDI'!$I$4:$I$29,S1749,"Cubic","Extrapolate=Linear","MultiX=Average","Skip=True","Sort=True")</f>
        <v>13.570981924287244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47643</v>
      </c>
      <c r="T1750" s="43">
        <f ca="1">_xll.BInterpol('Base CDI'!$H$4:$H$28,'Base CDI'!$J$4:$J$29,S1750,"Cubic","Extrapolate=Linear","MultiX=Average","Skip=True","Sort=True")</f>
        <v>13.471924822356485</v>
      </c>
      <c r="U1750" s="43">
        <f ca="1">_xll.BInterpol('Base CDI'!$H$4:$H$28,'Base CDI'!$I$4:$I$29,S1750,"Cubic","Extrapolate=Linear","MultiX=Average","Skip=True","Sort=True")</f>
        <v>13.57142750846435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47644</v>
      </c>
      <c r="T1751" s="43">
        <f ca="1">_xll.BInterpol('Base CDI'!$H$4:$H$28,'Base CDI'!$J$4:$J$29,S1751,"Cubic","Extrapolate=Linear","MultiX=Average","Skip=True","Sort=True")</f>
        <v>13.472369265515006</v>
      </c>
      <c r="U1751" s="43">
        <f ca="1">_xll.BInterpol('Base CDI'!$H$4:$H$28,'Base CDI'!$I$4:$I$29,S1751,"Cubic","Extrapolate=Linear","MultiX=Average","Skip=True","Sort=True")</f>
        <v>13.571872643168101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47645</v>
      </c>
      <c r="T1752" s="43">
        <f ca="1">_xll.BInterpol('Base CDI'!$H$4:$H$28,'Base CDI'!$J$4:$J$29,S1752,"Cubic","Extrapolate=Linear","MultiX=Average","Skip=True","Sort=True")</f>
        <v>13.472813335468107</v>
      </c>
      <c r="U1752" s="43">
        <f ca="1">_xll.BInterpol('Base CDI'!$H$4:$H$28,'Base CDI'!$I$4:$I$29,S1752,"Cubic","Extrapolate=Linear","MultiX=Average","Skip=True","Sort=True")</f>
        <v>13.572317329083649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47646</v>
      </c>
      <c r="T1753" s="43">
        <f ca="1">_xll.BInterpol('Base CDI'!$H$4:$H$28,'Base CDI'!$J$4:$J$29,S1753,"Cubic","Extrapolate=Linear","MultiX=Average","Skip=True","Sort=True")</f>
        <v>13.473257032238132</v>
      </c>
      <c r="U1753" s="43">
        <f ca="1">_xll.BInterpol('Base CDI'!$H$4:$H$28,'Base CDI'!$I$4:$I$29,S1753,"Cubic","Extrapolate=Linear","MultiX=Average","Skip=True","Sort=True")</f>
        <v>13.572761566896148</v>
      </c>
    </row>
    <row r="1754" spans="16:21" x14ac:dyDescent="0.25">
      <c r="P1754" s="10">
        <v>37067</v>
      </c>
      <c r="Q1754">
        <v>6.340649</v>
      </c>
      <c r="S1754" s="42">
        <f t="shared" ca="1" si="32"/>
        <v>47647</v>
      </c>
      <c r="T1754" s="43">
        <f ca="1">_xll.BInterpol('Base CDI'!$H$4:$H$28,'Base CDI'!$J$4:$J$29,S1754,"Cubic","Extrapolate=Linear","MultiX=Average","Skip=True","Sort=True")</f>
        <v>13.473700355847427</v>
      </c>
      <c r="U1754" s="43">
        <f ca="1">_xll.BInterpol('Base CDI'!$H$4:$H$28,'Base CDI'!$I$4:$I$29,S1754,"Cubic","Extrapolate=Linear","MultiX=Average","Skip=True","Sort=True")</f>
        <v>13.573205357290744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47648</v>
      </c>
      <c r="T1755" s="43">
        <f ca="1">_xll.BInterpol('Base CDI'!$H$4:$H$28,'Base CDI'!$J$4:$J$29,S1755,"Cubic","Extrapolate=Linear","MultiX=Average","Skip=True","Sort=True")</f>
        <v>13.474143306318338</v>
      </c>
      <c r="U1755" s="43">
        <f ca="1">_xll.BInterpol('Base CDI'!$H$4:$H$28,'Base CDI'!$I$4:$I$29,S1755,"Cubic","Extrapolate=Linear","MultiX=Average","Skip=True","Sort=True")</f>
        <v>13.573648700952594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47649</v>
      </c>
      <c r="T1756" s="43">
        <f ca="1">_xll.BInterpol('Base CDI'!$H$4:$H$28,'Base CDI'!$J$4:$J$29,S1756,"Cubic","Extrapolate=Linear","MultiX=Average","Skip=True","Sort=True")</f>
        <v>13.474585883673212</v>
      </c>
      <c r="U1756" s="43">
        <f ca="1">_xll.BInterpol('Base CDI'!$H$4:$H$28,'Base CDI'!$I$4:$I$29,S1756,"Cubic","Extrapolate=Linear","MultiX=Average","Skip=True","Sort=True")</f>
        <v>13.574091598566847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47650</v>
      </c>
      <c r="T1757" s="43">
        <f ca="1">_xll.BInterpol('Base CDI'!$H$4:$H$28,'Base CDI'!$J$4:$J$29,S1757,"Cubic","Extrapolate=Linear","MultiX=Average","Skip=True","Sort=True")</f>
        <v>13.475028087934394</v>
      </c>
      <c r="U1757" s="43">
        <f ca="1">_xll.BInterpol('Base CDI'!$H$4:$H$28,'Base CDI'!$I$4:$I$29,S1757,"Cubic","Extrapolate=Linear","MultiX=Average","Skip=True","Sort=True")</f>
        <v>13.574534050818654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47651</v>
      </c>
      <c r="T1758" s="43">
        <f ca="1">_xll.BInterpol('Base CDI'!$H$4:$H$28,'Base CDI'!$J$4:$J$29,S1758,"Cubic","Extrapolate=Linear","MultiX=Average","Skip=True","Sort=True")</f>
        <v>13.475469919124231</v>
      </c>
      <c r="U1758" s="43">
        <f ca="1">_xll.BInterpol('Base CDI'!$H$4:$H$28,'Base CDI'!$I$4:$I$29,S1758,"Cubic","Extrapolate=Linear","MultiX=Average","Skip=True","Sort=True")</f>
        <v>13.574976058393169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47652</v>
      </c>
      <c r="T1759" s="43">
        <f ca="1">_xll.BInterpol('Base CDI'!$H$4:$H$28,'Base CDI'!$J$4:$J$29,S1759,"Cubic","Extrapolate=Linear","MultiX=Average","Skip=True","Sort=True")</f>
        <v>13.475911377265067</v>
      </c>
      <c r="U1759" s="43">
        <f ca="1">_xll.BInterpol('Base CDI'!$H$4:$H$28,'Base CDI'!$I$4:$I$29,S1759,"Cubic","Extrapolate=Linear","MultiX=Average","Skip=True","Sort=True")</f>
        <v>13.575417621975539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47653</v>
      </c>
      <c r="T1760" s="43">
        <f ca="1">_xll.BInterpol('Base CDI'!$H$4:$H$28,'Base CDI'!$J$4:$J$29,S1760,"Cubic","Extrapolate=Linear","MultiX=Average","Skip=True","Sort=True")</f>
        <v>13.47635246237925</v>
      </c>
      <c r="U1760" s="43">
        <f ca="1">_xll.BInterpol('Base CDI'!$H$4:$H$28,'Base CDI'!$I$4:$I$29,S1760,"Cubic","Extrapolate=Linear","MultiX=Average","Skip=True","Sort=True")</f>
        <v>13.57585874225092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47654</v>
      </c>
      <c r="T1761" s="43">
        <f ca="1">_xll.BInterpol('Base CDI'!$H$4:$H$28,'Base CDI'!$J$4:$J$29,S1761,"Cubic","Extrapolate=Linear","MultiX=Average","Skip=True","Sort=True")</f>
        <v>13.476793174489124</v>
      </c>
      <c r="U1761" s="43">
        <f ca="1">_xll.BInterpol('Base CDI'!$H$4:$H$28,'Base CDI'!$I$4:$I$29,S1761,"Cubic","Extrapolate=Linear","MultiX=Average","Skip=True","Sort=True")</f>
        <v>13.57629941990446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47655</v>
      </c>
      <c r="T1762" s="43">
        <f ca="1">_xll.BInterpol('Base CDI'!$H$4:$H$28,'Base CDI'!$J$4:$J$29,S1762,"Cubic","Extrapolate=Linear","MultiX=Average","Skip=True","Sort=True")</f>
        <v>13.477233513617039</v>
      </c>
      <c r="U1762" s="43">
        <f ca="1">_xll.BInterpol('Base CDI'!$H$4:$H$28,'Base CDI'!$I$4:$I$29,S1762,"Cubic","Extrapolate=Linear","MultiX=Average","Skip=True","Sort=True")</f>
        <v>13.576739655621314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47656</v>
      </c>
      <c r="T1763" s="43">
        <f ca="1">_xll.BInterpol('Base CDI'!$H$4:$H$28,'Base CDI'!$J$4:$J$29,S1763,"Cubic","Extrapolate=Linear","MultiX=Average","Skip=True","Sort=True")</f>
        <v>13.477673479785336</v>
      </c>
      <c r="U1763" s="43">
        <f ca="1">_xll.BInterpol('Base CDI'!$H$4:$H$28,'Base CDI'!$I$4:$I$29,S1763,"Cubic","Extrapolate=Linear","MultiX=Average","Skip=True","Sort=True")</f>
        <v>13.577179450086629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47657</v>
      </c>
      <c r="T1764" s="43">
        <f ca="1">_xll.BInterpol('Base CDI'!$H$4:$H$28,'Base CDI'!$J$4:$J$29,S1764,"Cubic","Extrapolate=Linear","MultiX=Average","Skip=True","Sort=True")</f>
        <v>13.478113073016363</v>
      </c>
      <c r="U1764" s="43">
        <f ca="1">_xll.BInterpol('Base CDI'!$H$4:$H$28,'Base CDI'!$I$4:$I$29,S1764,"Cubic","Extrapolate=Linear","MultiX=Average","Skip=True","Sort=True")</f>
        <v>13.57761880398556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47658</v>
      </c>
      <c r="T1765" s="43">
        <f ca="1">_xll.BInterpol('Base CDI'!$H$4:$H$28,'Base CDI'!$J$4:$J$29,S1765,"Cubic","Extrapolate=Linear","MultiX=Average","Skip=True","Sort=True")</f>
        <v>13.478552293332466</v>
      </c>
      <c r="U1765" s="43">
        <f ca="1">_xll.BInterpol('Base CDI'!$H$4:$H$28,'Base CDI'!$I$4:$I$29,S1765,"Cubic","Extrapolate=Linear","MultiX=Average","Skip=True","Sort=True")</f>
        <v>13.578057718003256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47659</v>
      </c>
      <c r="T1766" s="43">
        <f ca="1">_xll.BInterpol('Base CDI'!$H$4:$H$28,'Base CDI'!$J$4:$J$29,S1766,"Cubic","Extrapolate=Linear","MultiX=Average","Skip=True","Sort=True")</f>
        <v>13.478991140755992</v>
      </c>
      <c r="U1766" s="43">
        <f ca="1">_xll.BInterpol('Base CDI'!$H$4:$H$28,'Base CDI'!$I$4:$I$29,S1766,"Cubic","Extrapolate=Linear","MultiX=Average","Skip=True","Sort=True")</f>
        <v>13.57849619282487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47660</v>
      </c>
      <c r="T1767" s="43">
        <f ca="1">_xll.BInterpol('Base CDI'!$H$4:$H$28,'Base CDI'!$J$4:$J$29,S1767,"Cubic","Extrapolate=Linear","MultiX=Average","Skip=True","Sort=True")</f>
        <v>13.479429615309286</v>
      </c>
      <c r="U1767" s="43">
        <f ca="1">_xll.BInterpol('Base CDI'!$H$4:$H$28,'Base CDI'!$I$4:$I$29,S1767,"Cubic","Extrapolate=Linear","MultiX=Average","Skip=True","Sort=True")</f>
        <v>13.578934229135555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47661</v>
      </c>
      <c r="T1768" s="43">
        <f ca="1">_xll.BInterpol('Base CDI'!$H$4:$H$28,'Base CDI'!$J$4:$J$29,S1768,"Cubic","Extrapolate=Linear","MultiX=Average","Skip=True","Sort=True")</f>
        <v>13.479867717014693</v>
      </c>
      <c r="U1768" s="43">
        <f ca="1">_xll.BInterpol('Base CDI'!$H$4:$H$28,'Base CDI'!$I$4:$I$29,S1768,"Cubic","Extrapolate=Linear","MultiX=Average","Skip=True","Sort=True")</f>
        <v>13.579371827620459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47662</v>
      </c>
      <c r="T1769" s="43">
        <f ca="1">_xll.BInterpol('Base CDI'!$H$4:$H$28,'Base CDI'!$J$4:$J$29,S1769,"Cubic","Extrapolate=Linear","MultiX=Average","Skip=True","Sort=True")</f>
        <v>13.48030544589456</v>
      </c>
      <c r="U1769" s="43">
        <f ca="1">_xll.BInterpol('Base CDI'!$H$4:$H$28,'Base CDI'!$I$4:$I$29,S1769,"Cubic","Extrapolate=Linear","MultiX=Average","Skip=True","Sort=True")</f>
        <v>13.579808988964736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47663</v>
      </c>
      <c r="T1770" s="43">
        <f ca="1">_xll.BInterpol('Base CDI'!$H$4:$H$28,'Base CDI'!$J$4:$J$29,S1770,"Cubic","Extrapolate=Linear","MultiX=Average","Skip=True","Sort=True")</f>
        <v>13.480742801971234</v>
      </c>
      <c r="U1770" s="43">
        <f ca="1">_xll.BInterpol('Base CDI'!$H$4:$H$28,'Base CDI'!$I$4:$I$29,S1770,"Cubic","Extrapolate=Linear","MultiX=Average","Skip=True","Sort=True")</f>
        <v>13.580245713853536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47664</v>
      </c>
      <c r="T1771" s="43">
        <f ca="1">_xll.BInterpol('Base CDI'!$H$4:$H$28,'Base CDI'!$J$4:$J$29,S1771,"Cubic","Extrapolate=Linear","MultiX=Average","Skip=True","Sort=True")</f>
        <v>13.481179785267059</v>
      </c>
      <c r="U1771" s="43">
        <f ca="1">_xll.BInterpol('Base CDI'!$H$4:$H$28,'Base CDI'!$I$4:$I$29,S1771,"Cubic","Extrapolate=Linear","MultiX=Average","Skip=True","Sort=True")</f>
        <v>13.58068200297201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47665</v>
      </c>
      <c r="T1772" s="43">
        <f ca="1">_xll.BInterpol('Base CDI'!$H$4:$H$28,'Base CDI'!$J$4:$J$29,S1772,"Cubic","Extrapolate=Linear","MultiX=Average","Skip=True","Sort=True")</f>
        <v>13.481616395804382</v>
      </c>
      <c r="U1772" s="43">
        <f ca="1">_xll.BInterpol('Base CDI'!$H$4:$H$28,'Base CDI'!$I$4:$I$29,S1772,"Cubic","Extrapolate=Linear","MultiX=Average","Skip=True","Sort=True")</f>
        <v>13.581117857005312</v>
      </c>
    </row>
    <row r="1773" spans="16:21" x14ac:dyDescent="0.25">
      <c r="P1773" s="10">
        <v>37092</v>
      </c>
      <c r="Q1773">
        <v>6.421843</v>
      </c>
      <c r="S1773" s="42">
        <f t="shared" ca="1" si="32"/>
        <v>47666</v>
      </c>
      <c r="T1773" s="43">
        <f ca="1">_xll.BInterpol('Base CDI'!$H$4:$H$28,'Base CDI'!$J$4:$J$29,S1773,"Cubic","Extrapolate=Linear","MultiX=Average","Skip=True","Sort=True")</f>
        <v>13.482052633605548</v>
      </c>
      <c r="U1773" s="43">
        <f ca="1">_xll.BInterpol('Base CDI'!$H$4:$H$28,'Base CDI'!$I$4:$I$29,S1773,"Cubic","Extrapolate=Linear","MultiX=Average","Skip=True","Sort=True")</f>
        <v>13.581553276638591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47667</v>
      </c>
      <c r="T1774" s="43">
        <f ca="1">_xll.BInterpol('Base CDI'!$H$4:$H$28,'Base CDI'!$J$4:$J$29,S1774,"Cubic","Extrapolate=Linear","MultiX=Average","Skip=True","Sort=True")</f>
        <v>13.482488498692906</v>
      </c>
      <c r="U1774" s="43">
        <f ca="1">_xll.BInterpol('Base CDI'!$H$4:$H$28,'Base CDI'!$I$4:$I$29,S1774,"Cubic","Extrapolate=Linear","MultiX=Average","Skip=True","Sort=True")</f>
        <v>13.581988262556999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47668</v>
      </c>
      <c r="T1775" s="43">
        <f ca="1">_xll.BInterpol('Base CDI'!$H$4:$H$28,'Base CDI'!$J$4:$J$29,S1775,"Cubic","Extrapolate=Linear","MultiX=Average","Skip=True","Sort=True")</f>
        <v>13.482923991088796</v>
      </c>
      <c r="U1775" s="43">
        <f ca="1">_xll.BInterpol('Base CDI'!$H$4:$H$28,'Base CDI'!$I$4:$I$29,S1775,"Cubic","Extrapolate=Linear","MultiX=Average","Skip=True","Sort=True")</f>
        <v>13.582422815445687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47669</v>
      </c>
      <c r="T1776" s="43">
        <f ca="1">_xll.BInterpol('Base CDI'!$H$4:$H$28,'Base CDI'!$J$4:$J$29,S1776,"Cubic","Extrapolate=Linear","MultiX=Average","Skip=True","Sort=True")</f>
        <v>13.48335911081557</v>
      </c>
      <c r="U1776" s="43">
        <f ca="1">_xll.BInterpol('Base CDI'!$H$4:$H$28,'Base CDI'!$I$4:$I$29,S1776,"Cubic","Extrapolate=Linear","MultiX=Average","Skip=True","Sort=True")</f>
        <v>13.58285693598981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47670</v>
      </c>
      <c r="T1777" s="43">
        <f ca="1">_xll.BInterpol('Base CDI'!$H$4:$H$28,'Base CDI'!$J$4:$J$29,S1777,"Cubic","Extrapolate=Linear","MultiX=Average","Skip=True","Sort=True")</f>
        <v>13.483793857895572</v>
      </c>
      <c r="U1777" s="43">
        <f ca="1">_xll.BInterpol('Base CDI'!$H$4:$H$28,'Base CDI'!$I$4:$I$29,S1777,"Cubic","Extrapolate=Linear","MultiX=Average","Skip=True","Sort=True")</f>
        <v>13.583290624874515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47671</v>
      </c>
      <c r="T1778" s="43">
        <f ca="1">_xll.BInterpol('Base CDI'!$H$4:$H$28,'Base CDI'!$J$4:$J$29,S1778,"Cubic","Extrapolate=Linear","MultiX=Average","Skip=True","Sort=True")</f>
        <v>13.484228232351148</v>
      </c>
      <c r="U1778" s="43">
        <f ca="1">_xll.BInterpol('Base CDI'!$H$4:$H$28,'Base CDI'!$I$4:$I$29,S1778,"Cubic","Extrapolate=Linear","MultiX=Average","Skip=True","Sort=True")</f>
        <v>13.583723882784954</v>
      </c>
    </row>
    <row r="1779" spans="16:21" x14ac:dyDescent="0.25">
      <c r="P1779" s="10">
        <v>37102</v>
      </c>
      <c r="Q1779">
        <v>6.448429</v>
      </c>
      <c r="S1779" s="42">
        <f t="shared" ca="1" si="32"/>
        <v>47672</v>
      </c>
      <c r="T1779" s="43">
        <f ca="1">_xll.BInterpol('Base CDI'!$H$4:$H$28,'Base CDI'!$J$4:$J$29,S1779,"Cubic","Extrapolate=Linear","MultiX=Average","Skip=True","Sort=True")</f>
        <v>13.484662234204643</v>
      </c>
      <c r="U1779" s="43">
        <f ca="1">_xll.BInterpol('Base CDI'!$H$4:$H$28,'Base CDI'!$I$4:$I$29,S1779,"Cubic","Extrapolate=Linear","MultiX=Average","Skip=True","Sort=True")</f>
        <v>13.58415671040628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47673</v>
      </c>
      <c r="T1780" s="43">
        <f ca="1">_xll.BInterpol('Base CDI'!$H$4:$H$28,'Base CDI'!$J$4:$J$29,S1780,"Cubic","Extrapolate=Linear","MultiX=Average","Skip=True","Sort=True")</f>
        <v>13.485095863478403</v>
      </c>
      <c r="U1780" s="43">
        <f ca="1">_xll.BInterpol('Base CDI'!$H$4:$H$28,'Base CDI'!$I$4:$I$29,S1780,"Cubic","Extrapolate=Linear","MultiX=Average","Skip=True","Sort=True")</f>
        <v>13.584589108423645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47674</v>
      </c>
      <c r="T1781" s="43">
        <f ca="1">_xll.BInterpol('Base CDI'!$H$4:$H$28,'Base CDI'!$J$4:$J$29,S1781,"Cubic","Extrapolate=Linear","MultiX=Average","Skip=True","Sort=True")</f>
        <v>13.485529120194775</v>
      </c>
      <c r="U1781" s="43">
        <f ca="1">_xll.BInterpol('Base CDI'!$H$4:$H$28,'Base CDI'!$I$4:$I$29,S1781,"Cubic","Extrapolate=Linear","MultiX=Average","Skip=True","Sort=True")</f>
        <v>13.5850210775222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47675</v>
      </c>
      <c r="T1782" s="43">
        <f ca="1">_xll.BInterpol('Base CDI'!$H$4:$H$28,'Base CDI'!$J$4:$J$29,S1782,"Cubic","Extrapolate=Linear","MultiX=Average","Skip=True","Sort=True")</f>
        <v>13.485962004376104</v>
      </c>
      <c r="U1782" s="43">
        <f ca="1">_xll.BInterpol('Base CDI'!$H$4:$H$28,'Base CDI'!$I$4:$I$29,S1782,"Cubic","Extrapolate=Linear","MultiX=Average","Skip=True","Sort=True")</f>
        <v>13.585452618387095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47676</v>
      </c>
      <c r="T1783" s="43">
        <f ca="1">_xll.BInterpol('Base CDI'!$H$4:$H$28,'Base CDI'!$J$4:$J$29,S1783,"Cubic","Extrapolate=Linear","MultiX=Average","Skip=True","Sort=True")</f>
        <v>13.486394516044736</v>
      </c>
      <c r="U1783" s="43">
        <f ca="1">_xll.BInterpol('Base CDI'!$H$4:$H$28,'Base CDI'!$I$4:$I$29,S1783,"Cubic","Extrapolate=Linear","MultiX=Average","Skip=True","Sort=True")</f>
        <v>13.585883731703481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47677</v>
      </c>
      <c r="T1784" s="43">
        <f ca="1">_xll.BInterpol('Base CDI'!$H$4:$H$28,'Base CDI'!$J$4:$J$29,S1784,"Cubic","Extrapolate=Linear","MultiX=Average","Skip=True","Sort=True")</f>
        <v>13.48682665522302</v>
      </c>
      <c r="U1784" s="43">
        <f ca="1">_xll.BInterpol('Base CDI'!$H$4:$H$28,'Base CDI'!$I$4:$I$29,S1784,"Cubic","Extrapolate=Linear","MultiX=Average","Skip=True","Sort=True")</f>
        <v>13.586314418156512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47678</v>
      </c>
      <c r="T1785" s="43">
        <f ca="1">_xll.BInterpol('Base CDI'!$H$4:$H$28,'Base CDI'!$J$4:$J$29,S1785,"Cubic","Extrapolate=Linear","MultiX=Average","Skip=True","Sort=True")</f>
        <v>13.487258421933298</v>
      </c>
      <c r="U1785" s="43">
        <f ca="1">_xll.BInterpol('Base CDI'!$H$4:$H$28,'Base CDI'!$I$4:$I$29,S1785,"Cubic","Extrapolate=Linear","MultiX=Average","Skip=True","Sort=True")</f>
        <v>13.586744678431337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47679</v>
      </c>
      <c r="T1786" s="43">
        <f ca="1">_xll.BInterpol('Base CDI'!$H$4:$H$28,'Base CDI'!$J$4:$J$29,S1786,"Cubic","Extrapolate=Linear","MultiX=Average","Skip=True","Sort=True")</f>
        <v>13.487689816197916</v>
      </c>
      <c r="U1786" s="43">
        <f ca="1">_xll.BInterpol('Base CDI'!$H$4:$H$28,'Base CDI'!$I$4:$I$29,S1786,"Cubic","Extrapolate=Linear","MultiX=Average","Skip=True","Sort=True")</f>
        <v>13.58717451321311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47680</v>
      </c>
      <c r="T1787" s="43">
        <f ca="1">_xll.BInterpol('Base CDI'!$H$4:$H$28,'Base CDI'!$J$4:$J$29,S1787,"Cubic","Extrapolate=Linear","MultiX=Average","Skip=True","Sort=True")</f>
        <v>13.488120838039222</v>
      </c>
      <c r="U1787" s="43">
        <f ca="1">_xll.BInterpol('Base CDI'!$H$4:$H$28,'Base CDI'!$I$4:$I$29,S1787,"Cubic","Extrapolate=Linear","MultiX=Average","Skip=True","Sort=True")</f>
        <v>13.587603923186983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47681</v>
      </c>
      <c r="T1788" s="43">
        <f ca="1">_xll.BInterpol('Base CDI'!$H$4:$H$28,'Base CDI'!$J$4:$J$29,S1788,"Cubic","Extrapolate=Linear","MultiX=Average","Skip=True","Sort=True")</f>
        <v>13.488551487479562</v>
      </c>
      <c r="U1788" s="43">
        <f ca="1">_xll.BInterpol('Base CDI'!$H$4:$H$28,'Base CDI'!$I$4:$I$29,S1788,"Cubic","Extrapolate=Linear","MultiX=Average","Skip=True","Sort=True")</f>
        <v>13.588032909038102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47682</v>
      </c>
      <c r="T1789" s="43">
        <f ca="1">_xll.BInterpol('Base CDI'!$H$4:$H$28,'Base CDI'!$J$4:$J$29,S1789,"Cubic","Extrapolate=Linear","MultiX=Average","Skip=True","Sort=True")</f>
        <v>13.488981764541281</v>
      </c>
      <c r="U1789" s="43">
        <f ca="1">_xll.BInterpol('Base CDI'!$H$4:$H$28,'Base CDI'!$I$4:$I$29,S1789,"Cubic","Extrapolate=Linear","MultiX=Average","Skip=True","Sort=True")</f>
        <v>13.588461471451623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47683</v>
      </c>
      <c r="T1790" s="43">
        <f ca="1">_xll.BInterpol('Base CDI'!$H$4:$H$28,'Base CDI'!$J$4:$J$29,S1790,"Cubic","Extrapolate=Linear","MultiX=Average","Skip=True","Sort=True")</f>
        <v>13.489411669246724</v>
      </c>
      <c r="U1790" s="43">
        <f ca="1">_xll.BInterpol('Base CDI'!$H$4:$H$28,'Base CDI'!$I$4:$I$29,S1790,"Cubic","Extrapolate=Linear","MultiX=Average","Skip=True","Sort=True")</f>
        <v>13.588889611112698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47684</v>
      </c>
      <c r="T1791" s="43">
        <f ca="1">_xll.BInterpol('Base CDI'!$H$4:$H$28,'Base CDI'!$J$4:$J$29,S1791,"Cubic","Extrapolate=Linear","MultiX=Average","Skip=True","Sort=True")</f>
        <v>13.489841201618241</v>
      </c>
      <c r="U1791" s="43">
        <f ca="1">_xll.BInterpol('Base CDI'!$H$4:$H$28,'Base CDI'!$I$4:$I$29,S1791,"Cubic","Extrapolate=Linear","MultiX=Average","Skip=True","Sort=True")</f>
        <v>13.589317328706477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47685</v>
      </c>
      <c r="T1792" s="43">
        <f ca="1">_xll.BInterpol('Base CDI'!$H$4:$H$28,'Base CDI'!$J$4:$J$29,S1792,"Cubic","Extrapolate=Linear","MultiX=Average","Skip=True","Sort=True")</f>
        <v>13.490270361678173</v>
      </c>
      <c r="U1792" s="43">
        <f ca="1">_xll.BInterpol('Base CDI'!$H$4:$H$28,'Base CDI'!$I$4:$I$29,S1792,"Cubic","Extrapolate=Linear","MultiX=Average","Skip=True","Sort=True")</f>
        <v>13.58974462491811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47686</v>
      </c>
      <c r="T1793" s="43">
        <f ca="1">_xll.BInterpol('Base CDI'!$H$4:$H$28,'Base CDI'!$J$4:$J$29,S1793,"Cubic","Extrapolate=Linear","MultiX=Average","Skip=True","Sort=True")</f>
        <v>13.490699149448869</v>
      </c>
      <c r="U1793" s="43">
        <f ca="1">_xll.BInterpol('Base CDI'!$H$4:$H$28,'Base CDI'!$I$4:$I$29,S1793,"Cubic","Extrapolate=Linear","MultiX=Average","Skip=True","Sort=True")</f>
        <v>13.590171500432749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47687</v>
      </c>
      <c r="T1794" s="43">
        <f ca="1">_xll.BInterpol('Base CDI'!$H$4:$H$28,'Base CDI'!$J$4:$J$29,S1794,"Cubic","Extrapolate=Linear","MultiX=Average","Skip=True","Sort=True")</f>
        <v>13.491127564952674</v>
      </c>
      <c r="U1794" s="43">
        <f ca="1">_xll.BInterpol('Base CDI'!$H$4:$H$28,'Base CDI'!$I$4:$I$29,S1794,"Cubic","Extrapolate=Linear","MultiX=Average","Skip=True","Sort=True")</f>
        <v>13.590597955935548</v>
      </c>
    </row>
    <row r="1795" spans="16:21" x14ac:dyDescent="0.25">
      <c r="P1795" s="10">
        <v>37124</v>
      </c>
      <c r="Q1795">
        <v>6.520022</v>
      </c>
      <c r="S1795" s="42">
        <f t="shared" ca="1" si="32"/>
        <v>47688</v>
      </c>
      <c r="T1795" s="43">
        <f ca="1">_xll.BInterpol('Base CDI'!$H$4:$H$28,'Base CDI'!$J$4:$J$29,S1795,"Cubic","Extrapolate=Linear","MultiX=Average","Skip=True","Sort=True")</f>
        <v>13.491555608211934</v>
      </c>
      <c r="U1795" s="43">
        <f ca="1">_xll.BInterpol('Base CDI'!$H$4:$H$28,'Base CDI'!$I$4:$I$29,S1795,"Cubic","Extrapolate=Linear","MultiX=Average","Skip=True","Sort=True")</f>
        <v>13.591023992111657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47689</v>
      </c>
      <c r="T1796" s="43">
        <f ca="1">_xll.BInterpol('Base CDI'!$H$4:$H$28,'Base CDI'!$J$4:$J$29,S1796,"Cubic","Extrapolate=Linear","MultiX=Average","Skip=True","Sort=True")</f>
        <v>13.491983279248995</v>
      </c>
      <c r="U1796" s="43">
        <f ca="1">_xll.BInterpol('Base CDI'!$H$4:$H$28,'Base CDI'!$I$4:$I$29,S1796,"Cubic","Extrapolate=Linear","MultiX=Average","Skip=True","Sort=True")</f>
        <v>13.591449609646226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47690</v>
      </c>
      <c r="T1797" s="43">
        <f ca="1">_xll.BInterpol('Base CDI'!$H$4:$H$28,'Base CDI'!$J$4:$J$29,S1797,"Cubic","Extrapolate=Linear","MultiX=Average","Skip=True","Sort=True")</f>
        <v>13.492410578086202</v>
      </c>
      <c r="U1797" s="43">
        <f ca="1">_xll.BInterpol('Base CDI'!$H$4:$H$28,'Base CDI'!$I$4:$I$29,S1797,"Cubic","Extrapolate=Linear","MultiX=Average","Skip=True","Sort=True")</f>
        <v>13.591874809224407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47691</v>
      </c>
      <c r="T1798" s="43">
        <f ca="1">_xll.BInterpol('Base CDI'!$H$4:$H$28,'Base CDI'!$J$4:$J$29,S1798,"Cubic","Extrapolate=Linear","MultiX=Average","Skip=True","Sort=True")</f>
        <v>13.492837504745903</v>
      </c>
      <c r="U1798" s="43">
        <f ca="1">_xll.BInterpol('Base CDI'!$H$4:$H$28,'Base CDI'!$I$4:$I$29,S1798,"Cubic","Extrapolate=Linear","MultiX=Average","Skip=True","Sort=True")</f>
        <v>13.592299591531352</v>
      </c>
    </row>
    <row r="1799" spans="16:21" x14ac:dyDescent="0.25">
      <c r="P1799" s="10">
        <v>37130</v>
      </c>
      <c r="Q1799">
        <v>6.538087</v>
      </c>
      <c r="S1799" s="42">
        <f t="shared" ca="1" si="32"/>
        <v>47692</v>
      </c>
      <c r="T1799" s="43">
        <f ca="1">_xll.BInterpol('Base CDI'!$H$4:$H$28,'Base CDI'!$J$4:$J$29,S1799,"Cubic","Extrapolate=Linear","MultiX=Average","Skip=True","Sort=True")</f>
        <v>13.493264059250443</v>
      </c>
      <c r="U1799" s="43">
        <f ca="1">_xll.BInterpol('Base CDI'!$H$4:$H$28,'Base CDI'!$I$4:$I$29,S1799,"Cubic","Extrapolate=Linear","MultiX=Average","Skip=True","Sort=True")</f>
        <v>13.592723957252215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47693</v>
      </c>
      <c r="T1800" s="43">
        <f ca="1">_xll.BInterpol('Base CDI'!$H$4:$H$28,'Base CDI'!$J$4:$J$29,S1800,"Cubic","Extrapolate=Linear","MultiX=Average","Skip=True","Sort=True")</f>
        <v>13.493690241622167</v>
      </c>
      <c r="U1800" s="43">
        <f ca="1">_xll.BInterpol('Base CDI'!$H$4:$H$28,'Base CDI'!$I$4:$I$29,S1800,"Cubic","Extrapolate=Linear","MultiX=Average","Skip=True","Sort=True")</f>
        <v>13.593147907072144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47694</v>
      </c>
      <c r="T1801" s="43">
        <f ca="1">_xll.BInterpol('Base CDI'!$H$4:$H$28,'Base CDI'!$J$4:$J$29,S1801,"Cubic","Extrapolate=Linear","MultiX=Average","Skip=True","Sort=True")</f>
        <v>13.494116051883424</v>
      </c>
      <c r="U1801" s="43">
        <f ca="1">_xll.BInterpol('Base CDI'!$H$4:$H$28,'Base CDI'!$I$4:$I$29,S1801,"Cubic","Extrapolate=Linear","MultiX=Average","Skip=True","Sort=True")</f>
        <v>13.593571441676291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47695</v>
      </c>
      <c r="T1802" s="43">
        <f ca="1">_xll.BInterpol('Base CDI'!$H$4:$H$28,'Base CDI'!$J$4:$J$29,S1802,"Cubic","Extrapolate=Linear","MultiX=Average","Skip=True","Sort=True")</f>
        <v>13.494541490056555</v>
      </c>
      <c r="U1802" s="43">
        <f ca="1">_xll.BInterpol('Base CDI'!$H$4:$H$28,'Base CDI'!$I$4:$I$29,S1802,"Cubic","Extrapolate=Linear","MultiX=Average","Skip=True","Sort=True")</f>
        <v>13.593994561749806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47696</v>
      </c>
      <c r="T1803" s="43">
        <f ca="1">_xll.BInterpol('Base CDI'!$H$4:$H$28,'Base CDI'!$J$4:$J$29,S1803,"Cubic","Extrapolate=Linear","MultiX=Average","Skip=True","Sort=True")</f>
        <v>13.494966556163911</v>
      </c>
      <c r="U1803" s="43">
        <f ca="1">_xll.BInterpol('Base CDI'!$H$4:$H$28,'Base CDI'!$I$4:$I$29,S1803,"Cubic","Extrapolate=Linear","MultiX=Average","Skip=True","Sort=True")</f>
        <v>13.594417267977844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47697</v>
      </c>
      <c r="T1804" s="43">
        <f ca="1">_xll.BInterpol('Base CDI'!$H$4:$H$28,'Base CDI'!$J$4:$J$29,S1804,"Cubic","Extrapolate=Linear","MultiX=Average","Skip=True","Sort=True")</f>
        <v>13.495391250227835</v>
      </c>
      <c r="U1804" s="43">
        <f ca="1">_xll.BInterpol('Base CDI'!$H$4:$H$28,'Base CDI'!$I$4:$I$29,S1804,"Cubic","Extrapolate=Linear","MultiX=Average","Skip=True","Sort=True")</f>
        <v>13.594839561045555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47698</v>
      </c>
      <c r="T1805" s="43">
        <f ca="1">_xll.BInterpol('Base CDI'!$H$4:$H$28,'Base CDI'!$J$4:$J$29,S1805,"Cubic","Extrapolate=Linear","MultiX=Average","Skip=True","Sort=True")</f>
        <v>13.495815572270674</v>
      </c>
      <c r="U1805" s="43">
        <f ca="1">_xll.BInterpol('Base CDI'!$H$4:$H$28,'Base CDI'!$I$4:$I$29,S1805,"Cubic","Extrapolate=Linear","MultiX=Average","Skip=True","Sort=True")</f>
        <v>13.59526144163809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47699</v>
      </c>
      <c r="T1806" s="43">
        <f ca="1">_xll.BInterpol('Base CDI'!$H$4:$H$28,'Base CDI'!$J$4:$J$29,S1806,"Cubic","Extrapolate=Linear","MultiX=Average","Skip=True","Sort=True")</f>
        <v>13.496239522314774</v>
      </c>
      <c r="U1806" s="43">
        <f ca="1">_xll.BInterpol('Base CDI'!$H$4:$H$28,'Base CDI'!$I$4:$I$29,S1806,"Cubic","Extrapolate=Linear","MultiX=Average","Skip=True","Sort=True")</f>
        <v>13.595682910440601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47700</v>
      </c>
      <c r="T1807" s="43">
        <f ca="1">_xll.BInterpol('Base CDI'!$H$4:$H$28,'Base CDI'!$J$4:$J$29,S1807,"Cubic","Extrapolate=Linear","MultiX=Average","Skip=True","Sort=True")</f>
        <v>13.496663100382479</v>
      </c>
      <c r="U1807" s="43">
        <f ca="1">_xll.BInterpol('Base CDI'!$H$4:$H$28,'Base CDI'!$I$4:$I$29,S1807,"Cubic","Extrapolate=Linear","MultiX=Average","Skip=True","Sort=True")</f>
        <v>13.596103968138239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47701</v>
      </c>
      <c r="T1808" s="43">
        <f ca="1">_xll.BInterpol('Base CDI'!$H$4:$H$28,'Base CDI'!$J$4:$J$29,S1808,"Cubic","Extrapolate=Linear","MultiX=Average","Skip=True","Sort=True")</f>
        <v>13.497086306496138</v>
      </c>
      <c r="U1808" s="43">
        <f ca="1">_xll.BInterpol('Base CDI'!$H$4:$H$28,'Base CDI'!$I$4:$I$29,S1808,"Cubic","Extrapolate=Linear","MultiX=Average","Skip=True","Sort=True")</f>
        <v>13.596524615416156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47702</v>
      </c>
      <c r="T1809" s="43">
        <f ca="1">_xll.BInterpol('Base CDI'!$H$4:$H$28,'Base CDI'!$J$4:$J$29,S1809,"Cubic","Extrapolate=Linear","MultiX=Average","Skip=True","Sort=True")</f>
        <v>13.497509140678096</v>
      </c>
      <c r="U1809" s="43">
        <f ca="1">_xll.BInterpol('Base CDI'!$H$4:$H$28,'Base CDI'!$I$4:$I$29,S1809,"Cubic","Extrapolate=Linear","MultiX=Average","Skip=True","Sort=True")</f>
        <v>13.596944852959503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47703</v>
      </c>
      <c r="T1810" s="43">
        <f ca="1">_xll.BInterpol('Base CDI'!$H$4:$H$28,'Base CDI'!$J$4:$J$29,S1810,"Cubic","Extrapolate=Linear","MultiX=Average","Skip=True","Sort=True")</f>
        <v>13.497931602950697</v>
      </c>
      <c r="U1810" s="43">
        <f ca="1">_xll.BInterpol('Base CDI'!$H$4:$H$28,'Base CDI'!$I$4:$I$29,S1810,"Cubic","Extrapolate=Linear","MultiX=Average","Skip=True","Sort=True")</f>
        <v>13.597364681453429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47704</v>
      </c>
      <c r="T1811" s="43">
        <f ca="1">_xll.BInterpol('Base CDI'!$H$4:$H$28,'Base CDI'!$J$4:$J$29,S1811,"Cubic","Extrapolate=Linear","MultiX=Average","Skip=True","Sort=True")</f>
        <v>13.49835369333629</v>
      </c>
      <c r="U1811" s="43">
        <f ca="1">_xll.BInterpol('Base CDI'!$H$4:$H$28,'Base CDI'!$I$4:$I$29,S1811,"Cubic","Extrapolate=Linear","MultiX=Average","Skip=True","Sort=True")</f>
        <v>13.597784101583091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47705</v>
      </c>
      <c r="T1812" s="43">
        <f ca="1">_xll.BInterpol('Base CDI'!$H$4:$H$28,'Base CDI'!$J$4:$J$29,S1812,"Cubic","Extrapolate=Linear","MultiX=Average","Skip=True","Sort=True")</f>
        <v>13.498775411857219</v>
      </c>
      <c r="U1812" s="43">
        <f ca="1">_xll.BInterpol('Base CDI'!$H$4:$H$28,'Base CDI'!$I$4:$I$29,S1812,"Cubic","Extrapolate=Linear","MultiX=Average","Skip=True","Sort=True")</f>
        <v>13.598203114033636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47706</v>
      </c>
      <c r="T1813" s="43">
        <f ca="1">_xll.BInterpol('Base CDI'!$H$4:$H$28,'Base CDI'!$J$4:$J$29,S1813,"Cubic","Extrapolate=Linear","MultiX=Average","Skip=True","Sort=True")</f>
        <v>13.499196758535831</v>
      </c>
      <c r="U1813" s="43">
        <f ca="1">_xll.BInterpol('Base CDI'!$H$4:$H$28,'Base CDI'!$I$4:$I$29,S1813,"Cubic","Extrapolate=Linear","MultiX=Average","Skip=True","Sort=True")</f>
        <v>13.598621719490216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47707</v>
      </c>
      <c r="T1814" s="43">
        <f ca="1">_xll.BInterpol('Base CDI'!$H$4:$H$28,'Base CDI'!$J$4:$J$29,S1814,"Cubic","Extrapolate=Linear","MultiX=Average","Skip=True","Sort=True")</f>
        <v>13.499617733394471</v>
      </c>
      <c r="U1814" s="43">
        <f ca="1">_xll.BInterpol('Base CDI'!$H$4:$H$28,'Base CDI'!$I$4:$I$29,S1814,"Cubic","Extrapolate=Linear","MultiX=Average","Skip=True","Sort=True")</f>
        <v>13.599039918637985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47708</v>
      </c>
      <c r="T1815" s="43">
        <f ca="1">_xll.BInterpol('Base CDI'!$H$4:$H$28,'Base CDI'!$J$4:$J$29,S1815,"Cubic","Extrapolate=Linear","MultiX=Average","Skip=True","Sort=True")</f>
        <v>13.500038336455484</v>
      </c>
      <c r="U1815" s="43">
        <f ca="1">_xll.BInterpol('Base CDI'!$H$4:$H$28,'Base CDI'!$I$4:$I$29,S1815,"Cubic","Extrapolate=Linear","MultiX=Average","Skip=True","Sort=True")</f>
        <v>13.599457712162092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47709</v>
      </c>
      <c r="T1816" s="43">
        <f ca="1">_xll.BInterpol('Base CDI'!$H$4:$H$28,'Base CDI'!$J$4:$J$29,S1816,"Cubic","Extrapolate=Linear","MultiX=Average","Skip=True","Sort=True")</f>
        <v>13.500458567741219</v>
      </c>
      <c r="U1816" s="43">
        <f ca="1">_xll.BInterpol('Base CDI'!$H$4:$H$28,'Base CDI'!$I$4:$I$29,S1816,"Cubic","Extrapolate=Linear","MultiX=Average","Skip=True","Sort=True")</f>
        <v>13.599875100747688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47710</v>
      </c>
      <c r="T1817" s="43">
        <f ca="1">_xll.BInterpol('Base CDI'!$H$4:$H$28,'Base CDI'!$J$4:$J$29,S1817,"Cubic","Extrapolate=Linear","MultiX=Average","Skip=True","Sort=True")</f>
        <v>13.500878427274021</v>
      </c>
      <c r="U1817" s="43">
        <f ca="1">_xll.BInterpol('Base CDI'!$H$4:$H$28,'Base CDI'!$I$4:$I$29,S1817,"Cubic","Extrapolate=Linear","MultiX=Average","Skip=True","Sort=True")</f>
        <v>13.600292085079928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47711</v>
      </c>
      <c r="T1818" s="43">
        <f ca="1">_xll.BInterpol('Base CDI'!$H$4:$H$28,'Base CDI'!$J$4:$J$29,S1818,"Cubic","Extrapolate=Linear","MultiX=Average","Skip=True","Sort=True")</f>
        <v>13.501297915076234</v>
      </c>
      <c r="U1818" s="43">
        <f ca="1">_xll.BInterpol('Base CDI'!$H$4:$H$28,'Base CDI'!$I$4:$I$29,S1818,"Cubic","Extrapolate=Linear","MultiX=Average","Skip=True","Sort=True")</f>
        <v>13.600708665843959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47712</v>
      </c>
      <c r="T1819" s="43">
        <f ca="1">_xll.BInterpol('Base CDI'!$H$4:$H$28,'Base CDI'!$J$4:$J$29,S1819,"Cubic","Extrapolate=Linear","MultiX=Average","Skip=True","Sort=True")</f>
        <v>13.501717031170205</v>
      </c>
      <c r="U1819" s="43">
        <f ca="1">_xll.BInterpol('Base CDI'!$H$4:$H$28,'Base CDI'!$I$4:$I$29,S1819,"Cubic","Extrapolate=Linear","MultiX=Average","Skip=True","Sort=True")</f>
        <v>13.601124843724936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47713</v>
      </c>
      <c r="T1820" s="43">
        <f ca="1">_xll.BInterpol('Base CDI'!$H$4:$H$28,'Base CDI'!$J$4:$J$29,S1820,"Cubic","Extrapolate=Linear","MultiX=Average","Skip=True","Sort=True")</f>
        <v>13.502135775578282</v>
      </c>
      <c r="U1820" s="43">
        <f ca="1">_xll.BInterpol('Base CDI'!$H$4:$H$28,'Base CDI'!$I$4:$I$29,S1820,"Cubic","Extrapolate=Linear","MultiX=Average","Skip=True","Sort=True")</f>
        <v>13.601540619408008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47714</v>
      </c>
      <c r="T1821" s="43">
        <f ca="1">_xll.BInterpol('Base CDI'!$H$4:$H$28,'Base CDI'!$J$4:$J$29,S1821,"Cubic","Extrapolate=Linear","MultiX=Average","Skip=True","Sort=True")</f>
        <v>13.502554148322808</v>
      </c>
      <c r="U1821" s="43">
        <f ca="1">_xll.BInterpol('Base CDI'!$H$4:$H$28,'Base CDI'!$I$4:$I$29,S1821,"Cubic","Extrapolate=Linear","MultiX=Average","Skip=True","Sort=True")</f>
        <v>13.601955993578327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47715</v>
      </c>
      <c r="T1822" s="43">
        <f ca="1">_xll.BInterpol('Base CDI'!$H$4:$H$28,'Base CDI'!$J$4:$J$29,S1822,"Cubic","Extrapolate=Linear","MultiX=Average","Skip=True","Sort=True")</f>
        <v>13.50297214942613</v>
      </c>
      <c r="U1822" s="43">
        <f ca="1">_xll.BInterpol('Base CDI'!$H$4:$H$28,'Base CDI'!$I$4:$I$29,S1822,"Cubic","Extrapolate=Linear","MultiX=Average","Skip=True","Sort=True")</f>
        <v>13.602370966921045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47716</v>
      </c>
      <c r="T1823" s="43">
        <f ca="1">_xll.BInterpol('Base CDI'!$H$4:$H$28,'Base CDI'!$J$4:$J$29,S1823,"Cubic","Extrapolate=Linear","MultiX=Average","Skip=True","Sort=True")</f>
        <v>13.503389778910595</v>
      </c>
      <c r="U1823" s="43">
        <f ca="1">_xll.BInterpol('Base CDI'!$H$4:$H$28,'Base CDI'!$I$4:$I$29,S1823,"Cubic","Extrapolate=Linear","MultiX=Average","Skip=True","Sort=True")</f>
        <v>13.602785540121314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47717</v>
      </c>
      <c r="T1824" s="43">
        <f ca="1">_xll.BInterpol('Base CDI'!$H$4:$H$28,'Base CDI'!$J$4:$J$29,S1824,"Cubic","Extrapolate=Linear","MultiX=Average","Skip=True","Sort=True")</f>
        <v>13.503807036798547</v>
      </c>
      <c r="U1824" s="43">
        <f ca="1">_xll.BInterpol('Base CDI'!$H$4:$H$28,'Base CDI'!$I$4:$I$29,S1824,"Cubic","Extrapolate=Linear","MultiX=Average","Skip=True","Sort=True")</f>
        <v>13.603199713864285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47718</v>
      </c>
      <c r="T1825" s="43">
        <f ca="1">_xll.BInterpol('Base CDI'!$H$4:$H$28,'Base CDI'!$J$4:$J$29,S1825,"Cubic","Extrapolate=Linear","MultiX=Average","Skip=True","Sort=True")</f>
        <v>13.504223923112335</v>
      </c>
      <c r="U1825" s="43">
        <f ca="1">_xll.BInterpol('Base CDI'!$H$4:$H$28,'Base CDI'!$I$4:$I$29,S1825,"Cubic","Extrapolate=Linear","MultiX=Average","Skip=True","Sort=True")</f>
        <v>13.603613488835109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47719</v>
      </c>
      <c r="T1826" s="43">
        <f ca="1">_xll.BInterpol('Base CDI'!$H$4:$H$28,'Base CDI'!$J$4:$J$29,S1826,"Cubic","Extrapolate=Linear","MultiX=Average","Skip=True","Sort=True")</f>
        <v>13.504640437874301</v>
      </c>
      <c r="U1826" s="43">
        <f ca="1">_xll.BInterpol('Base CDI'!$H$4:$H$28,'Base CDI'!$I$4:$I$29,S1826,"Cubic","Extrapolate=Linear","MultiX=Average","Skip=True","Sort=True")</f>
        <v>13.604026865718938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47720</v>
      </c>
      <c r="T1827" s="43">
        <f ca="1">_xll.BInterpol('Base CDI'!$H$4:$H$28,'Base CDI'!$J$4:$J$29,S1827,"Cubic","Extrapolate=Linear","MultiX=Average","Skip=True","Sort=True")</f>
        <v>13.505056581106794</v>
      </c>
      <c r="U1827" s="43">
        <f ca="1">_xll.BInterpol('Base CDI'!$H$4:$H$28,'Base CDI'!$I$4:$I$29,S1827,"Cubic","Extrapolate=Linear","MultiX=Average","Skip=True","Sort=True")</f>
        <v>13.604439845200922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47721</v>
      </c>
      <c r="T1828" s="43">
        <f ca="1">_xll.BInterpol('Base CDI'!$H$4:$H$28,'Base CDI'!$J$4:$J$29,S1828,"Cubic","Extrapolate=Linear","MultiX=Average","Skip=True","Sort=True")</f>
        <v>13.505472352832159</v>
      </c>
      <c r="U1828" s="43">
        <f ca="1">_xll.BInterpol('Base CDI'!$H$4:$H$28,'Base CDI'!$I$4:$I$29,S1828,"Cubic","Extrapolate=Linear","MultiX=Average","Skip=True","Sort=True")</f>
        <v>13.604852427966213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47722</v>
      </c>
      <c r="T1829" s="43">
        <f ca="1">_xll.BInterpol('Base CDI'!$H$4:$H$28,'Base CDI'!$J$4:$J$29,S1829,"Cubic","Extrapolate=Linear","MultiX=Average","Skip=True","Sort=True")</f>
        <v>13.505887753072741</v>
      </c>
      <c r="U1829" s="43">
        <f ca="1">_xll.BInterpol('Base CDI'!$H$4:$H$28,'Base CDI'!$I$4:$I$29,S1829,"Cubic","Extrapolate=Linear","MultiX=Average","Skip=True","Sort=True")</f>
        <v>13.605264614699964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47723</v>
      </c>
      <c r="T1830" s="43">
        <f ca="1">_xll.BInterpol('Base CDI'!$H$4:$H$28,'Base CDI'!$J$4:$J$29,S1830,"Cubic","Extrapolate=Linear","MultiX=Average","Skip=True","Sort=True")</f>
        <v>13.506302781850888</v>
      </c>
      <c r="U1830" s="43">
        <f ca="1">_xll.BInterpol('Base CDI'!$H$4:$H$28,'Base CDI'!$I$4:$I$29,S1830,"Cubic","Extrapolate=Linear","MultiX=Average","Skip=True","Sort=True")</f>
        <v>13.605676406087326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47724</v>
      </c>
      <c r="T1831" s="43">
        <f ca="1">_xll.BInterpol('Base CDI'!$H$4:$H$28,'Base CDI'!$J$4:$J$29,S1831,"Cubic","Extrapolate=Linear","MultiX=Average","Skip=True","Sort=True")</f>
        <v>13.506717439188945</v>
      </c>
      <c r="U1831" s="43">
        <f ca="1">_xll.BInterpol('Base CDI'!$H$4:$H$28,'Base CDI'!$I$4:$I$29,S1831,"Cubic","Extrapolate=Linear","MultiX=Average","Skip=True","Sort=True")</f>
        <v>13.606087802813448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47725</v>
      </c>
      <c r="T1832" s="43">
        <f ca="1">_xll.BInterpol('Base CDI'!$H$4:$H$28,'Base CDI'!$J$4:$J$29,S1832,"Cubic","Extrapolate=Linear","MultiX=Average","Skip=True","Sort=True")</f>
        <v>13.507131725109257</v>
      </c>
      <c r="U1832" s="43">
        <f ca="1">_xll.BInterpol('Base CDI'!$H$4:$H$28,'Base CDI'!$I$4:$I$29,S1832,"Cubic","Extrapolate=Linear","MultiX=Average","Skip=True","Sort=True")</f>
        <v>13.606498805563485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47726</v>
      </c>
      <c r="T1833" s="43">
        <f ca="1">_xll.BInterpol('Base CDI'!$H$4:$H$28,'Base CDI'!$J$4:$J$29,S1833,"Cubic","Extrapolate=Linear","MultiX=Average","Skip=True","Sort=True")</f>
        <v>13.507545639634172</v>
      </c>
      <c r="U1833" s="43">
        <f ca="1">_xll.BInterpol('Base CDI'!$H$4:$H$28,'Base CDI'!$I$4:$I$29,S1833,"Cubic","Extrapolate=Linear","MultiX=Average","Skip=True","Sort=True")</f>
        <v>13.606909415022587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47727</v>
      </c>
      <c r="T1834" s="43">
        <f ca="1">_xll.BInterpol('Base CDI'!$H$4:$H$28,'Base CDI'!$J$4:$J$29,S1834,"Cubic","Extrapolate=Linear","MultiX=Average","Skip=True","Sort=True")</f>
        <v>13.507959182786033</v>
      </c>
      <c r="U1834" s="43">
        <f ca="1">_xll.BInterpol('Base CDI'!$H$4:$H$28,'Base CDI'!$I$4:$I$29,S1834,"Cubic","Extrapolate=Linear","MultiX=Average","Skip=True","Sort=True")</f>
        <v>13.607319631875905</v>
      </c>
    </row>
    <row r="1835" spans="16:21" x14ac:dyDescent="0.25">
      <c r="P1835" s="10">
        <v>37182</v>
      </c>
      <c r="Q1835">
        <v>6.702979</v>
      </c>
      <c r="S1835" s="42">
        <f t="shared" ca="1" si="33"/>
        <v>47728</v>
      </c>
      <c r="T1835" s="43">
        <f ca="1">_xll.BInterpol('Base CDI'!$H$4:$H$28,'Base CDI'!$J$4:$J$29,S1835,"Cubic","Extrapolate=Linear","MultiX=Average","Skip=True","Sort=True")</f>
        <v>13.508372354587189</v>
      </c>
      <c r="U1835" s="43">
        <f ca="1">_xll.BInterpol('Base CDI'!$H$4:$H$28,'Base CDI'!$I$4:$I$29,S1835,"Cubic","Extrapolate=Linear","MultiX=Average","Skip=True","Sort=True")</f>
        <v>13.60772945680859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47729</v>
      </c>
      <c r="T1836" s="43">
        <f ca="1">_xll.BInterpol('Base CDI'!$H$4:$H$28,'Base CDI'!$J$4:$J$29,S1836,"Cubic","Extrapolate=Linear","MultiX=Average","Skip=True","Sort=True")</f>
        <v>13.508785155059984</v>
      </c>
      <c r="U1836" s="43">
        <f ca="1">_xll.BInterpol('Base CDI'!$H$4:$H$28,'Base CDI'!$I$4:$I$29,S1836,"Cubic","Extrapolate=Linear","MultiX=Average","Skip=True","Sort=True")</f>
        <v>13.608138890505794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47730</v>
      </c>
      <c r="T1837" s="43">
        <f ca="1">_xll.BInterpol('Base CDI'!$H$4:$H$28,'Base CDI'!$J$4:$J$29,S1837,"Cubic","Extrapolate=Linear","MultiX=Average","Skip=True","Sort=True")</f>
        <v>13.509197584226765</v>
      </c>
      <c r="U1837" s="43">
        <f ca="1">_xll.BInterpol('Base CDI'!$H$4:$H$28,'Base CDI'!$I$4:$I$29,S1837,"Cubic","Extrapolate=Linear","MultiX=Average","Skip=True","Sort=True")</f>
        <v>13.60854793365267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47731</v>
      </c>
      <c r="T1838" s="43">
        <f ca="1">_xll.BInterpol('Base CDI'!$H$4:$H$28,'Base CDI'!$J$4:$J$29,S1838,"Cubic","Extrapolate=Linear","MultiX=Average","Skip=True","Sort=True")</f>
        <v>13.509609642109879</v>
      </c>
      <c r="U1838" s="43">
        <f ca="1">_xll.BInterpol('Base CDI'!$H$4:$H$28,'Base CDI'!$I$4:$I$29,S1838,"Cubic","Extrapolate=Linear","MultiX=Average","Skip=True","Sort=True")</f>
        <v>13.608956586934367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47732</v>
      </c>
      <c r="T1839" s="43">
        <f ca="1">_xll.BInterpol('Base CDI'!$H$4:$H$28,'Base CDI'!$J$4:$J$29,S1839,"Cubic","Extrapolate=Linear","MultiX=Average","Skip=True","Sort=True")</f>
        <v>13.510021328731669</v>
      </c>
      <c r="U1839" s="43">
        <f ca="1">_xll.BInterpol('Base CDI'!$H$4:$H$28,'Base CDI'!$I$4:$I$29,S1839,"Cubic","Extrapolate=Linear","MultiX=Average","Skip=True","Sort=True")</f>
        <v>13.609364851036037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47733</v>
      </c>
      <c r="T1840" s="43">
        <f ca="1">_xll.BInterpol('Base CDI'!$H$4:$H$28,'Base CDI'!$J$4:$J$29,S1840,"Cubic","Extrapolate=Linear","MultiX=Average","Skip=True","Sort=True")</f>
        <v>13.510432644114482</v>
      </c>
      <c r="U1840" s="43">
        <f ca="1">_xll.BInterpol('Base CDI'!$H$4:$H$28,'Base CDI'!$I$4:$I$29,S1840,"Cubic","Extrapolate=Linear","MultiX=Average","Skip=True","Sort=True")</f>
        <v>13.609772726642833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47734</v>
      </c>
      <c r="T1841" s="43">
        <f ca="1">_xll.BInterpol('Base CDI'!$H$4:$H$28,'Base CDI'!$J$4:$J$29,S1841,"Cubic","Extrapolate=Linear","MultiX=Average","Skip=True","Sort=True")</f>
        <v>13.510843588280666</v>
      </c>
      <c r="U1841" s="43">
        <f ca="1">_xll.BInterpol('Base CDI'!$H$4:$H$28,'Base CDI'!$I$4:$I$29,S1841,"Cubic","Extrapolate=Linear","MultiX=Average","Skip=True","Sort=True")</f>
        <v>13.610180214439904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47735</v>
      </c>
      <c r="T1842" s="43">
        <f ca="1">_xll.BInterpol('Base CDI'!$H$4:$H$28,'Base CDI'!$J$4:$J$29,S1842,"Cubic","Extrapolate=Linear","MultiX=Average","Skip=True","Sort=True")</f>
        <v>13.511254161252566</v>
      </c>
      <c r="U1842" s="43">
        <f ca="1">_xll.BInterpol('Base CDI'!$H$4:$H$28,'Base CDI'!$I$4:$I$29,S1842,"Cubic","Extrapolate=Linear","MultiX=Average","Skip=True","Sort=True")</f>
        <v>13.610587315112404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47736</v>
      </c>
      <c r="T1843" s="43">
        <f ca="1">_xll.BInterpol('Base CDI'!$H$4:$H$28,'Base CDI'!$J$4:$J$29,S1843,"Cubic","Extrapolate=Linear","MultiX=Average","Skip=True","Sort=True")</f>
        <v>13.511664363052526</v>
      </c>
      <c r="U1843" s="43">
        <f ca="1">_xll.BInterpol('Base CDI'!$H$4:$H$28,'Base CDI'!$I$4:$I$29,S1843,"Cubic","Extrapolate=Linear","MultiX=Average","Skip=True","Sort=True")</f>
        <v>13.610994029345482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47737</v>
      </c>
      <c r="T1844" s="43">
        <f ca="1">_xll.BInterpol('Base CDI'!$H$4:$H$28,'Base CDI'!$J$4:$J$29,S1844,"Cubic","Extrapolate=Linear","MultiX=Average","Skip=True","Sort=True")</f>
        <v>13.512074193702894</v>
      </c>
      <c r="U1844" s="43">
        <f ca="1">_xll.BInterpol('Base CDI'!$H$4:$H$28,'Base CDI'!$I$4:$I$29,S1844,"Cubic","Extrapolate=Linear","MultiX=Average","Skip=True","Sort=True")</f>
        <v>13.611400357824293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47738</v>
      </c>
      <c r="T1845" s="43">
        <f ca="1">_xll.BInterpol('Base CDI'!$H$4:$H$28,'Base CDI'!$J$4:$J$29,S1845,"Cubic","Extrapolate=Linear","MultiX=Average","Skip=True","Sort=True")</f>
        <v>13.512483653226017</v>
      </c>
      <c r="U1845" s="43">
        <f ca="1">_xll.BInterpol('Base CDI'!$H$4:$H$28,'Base CDI'!$I$4:$I$29,S1845,"Cubic","Extrapolate=Linear","MultiX=Average","Skip=True","Sort=True")</f>
        <v>13.611806301233985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47739</v>
      </c>
      <c r="T1846" s="43">
        <f ca="1">_xll.BInterpol('Base CDI'!$H$4:$H$28,'Base CDI'!$J$4:$J$29,S1846,"Cubic","Extrapolate=Linear","MultiX=Average","Skip=True","Sort=True")</f>
        <v>13.512892741644237</v>
      </c>
      <c r="U1846" s="43">
        <f ca="1">_xll.BInterpol('Base CDI'!$H$4:$H$28,'Base CDI'!$I$4:$I$29,S1846,"Cubic","Extrapolate=Linear","MultiX=Average","Skip=True","Sort=True")</f>
        <v>13.612211860259711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47740</v>
      </c>
      <c r="T1847" s="43">
        <f ca="1">_xll.BInterpol('Base CDI'!$H$4:$H$28,'Base CDI'!$J$4:$J$29,S1847,"Cubic","Extrapolate=Linear","MultiX=Average","Skip=True","Sort=True")</f>
        <v>13.513301458979903</v>
      </c>
      <c r="U1847" s="43">
        <f ca="1">_xll.BInterpol('Base CDI'!$H$4:$H$28,'Base CDI'!$I$4:$I$29,S1847,"Cubic","Extrapolate=Linear","MultiX=Average","Skip=True","Sort=True")</f>
        <v>13.61261703558662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47741</v>
      </c>
      <c r="T1848" s="43">
        <f ca="1">_xll.BInterpol('Base CDI'!$H$4:$H$28,'Base CDI'!$J$4:$J$29,S1848,"Cubic","Extrapolate=Linear","MultiX=Average","Skip=True","Sort=True")</f>
        <v>13.513709805255361</v>
      </c>
      <c r="U1848" s="43">
        <f ca="1">_xll.BInterpol('Base CDI'!$H$4:$H$28,'Base CDI'!$I$4:$I$29,S1848,"Cubic","Extrapolate=Linear","MultiX=Average","Skip=True","Sort=True")</f>
        <v>13.613021827899868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47742</v>
      </c>
      <c r="T1849" s="43">
        <f ca="1">_xll.BInterpol('Base CDI'!$H$4:$H$28,'Base CDI'!$J$4:$J$29,S1849,"Cubic","Extrapolate=Linear","MultiX=Average","Skip=True","Sort=True")</f>
        <v>13.514117780492956</v>
      </c>
      <c r="U1849" s="43">
        <f ca="1">_xll.BInterpol('Base CDI'!$H$4:$H$28,'Base CDI'!$I$4:$I$29,S1849,"Cubic","Extrapolate=Linear","MultiX=Average","Skip=True","Sort=True")</f>
        <v>13.613426237884603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47743</v>
      </c>
      <c r="T1850" s="43">
        <f ca="1">_xll.BInterpol('Base CDI'!$H$4:$H$28,'Base CDI'!$J$4:$J$29,S1850,"Cubic","Extrapolate=Linear","MultiX=Average","Skip=True","Sort=True")</f>
        <v>13.514525384715034</v>
      </c>
      <c r="U1850" s="43">
        <f ca="1">_xll.BInterpol('Base CDI'!$H$4:$H$28,'Base CDI'!$I$4:$I$29,S1850,"Cubic","Extrapolate=Linear","MultiX=Average","Skip=True","Sort=True")</f>
        <v>13.613830266225978</v>
      </c>
    </row>
    <row r="1851" spans="16:21" x14ac:dyDescent="0.25">
      <c r="P1851" s="10">
        <v>37207</v>
      </c>
      <c r="Q1851">
        <v>6.777552</v>
      </c>
      <c r="S1851" s="42">
        <f t="shared" ca="1" si="33"/>
        <v>47744</v>
      </c>
      <c r="T1851" s="43">
        <f ca="1">_xll.BInterpol('Base CDI'!$H$4:$H$28,'Base CDI'!$J$4:$J$29,S1851,"Cubic","Extrapolate=Linear","MultiX=Average","Skip=True","Sort=True")</f>
        <v>13.514932617943941</v>
      </c>
      <c r="U1851" s="43">
        <f ca="1">_xll.BInterpol('Base CDI'!$H$4:$H$28,'Base CDI'!$I$4:$I$29,S1851,"Cubic","Extrapolate=Linear","MultiX=Average","Skip=True","Sort=True")</f>
        <v>13.614233913609143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47745</v>
      </c>
      <c r="T1852" s="43">
        <f ca="1">_xll.BInterpol('Base CDI'!$H$4:$H$28,'Base CDI'!$J$4:$J$29,S1852,"Cubic","Extrapolate=Linear","MultiX=Average","Skip=True","Sort=True")</f>
        <v>13.515339480202025</v>
      </c>
      <c r="U1852" s="43">
        <f ca="1">_xll.BInterpol('Base CDI'!$H$4:$H$28,'Base CDI'!$I$4:$I$29,S1852,"Cubic","Extrapolate=Linear","MultiX=Average","Skip=True","Sort=True")</f>
        <v>13.614637180719251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47746</v>
      </c>
      <c r="T1853" s="43">
        <f ca="1">_xll.BInterpol('Base CDI'!$H$4:$H$28,'Base CDI'!$J$4:$J$29,S1853,"Cubic","Extrapolate=Linear","MultiX=Average","Skip=True","Sort=True")</f>
        <v>13.515745971511627</v>
      </c>
      <c r="U1853" s="43">
        <f ca="1">_xll.BInterpol('Base CDI'!$H$4:$H$28,'Base CDI'!$I$4:$I$29,S1853,"Cubic","Extrapolate=Linear","MultiX=Average","Skip=True","Sort=True")</f>
        <v>13.615040068241452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47747</v>
      </c>
      <c r="T1854" s="43">
        <f ca="1">_xll.BInterpol('Base CDI'!$H$4:$H$28,'Base CDI'!$J$4:$J$29,S1854,"Cubic","Extrapolate=Linear","MultiX=Average","Skip=True","Sort=True")</f>
        <v>13.516152091895099</v>
      </c>
      <c r="U1854" s="43">
        <f ca="1">_xll.BInterpol('Base CDI'!$H$4:$H$28,'Base CDI'!$I$4:$I$29,S1854,"Cubic","Extrapolate=Linear","MultiX=Average","Skip=True","Sort=True")</f>
        <v>13.615442576860898</v>
      </c>
    </row>
    <row r="1855" spans="16:21" x14ac:dyDescent="0.25">
      <c r="P1855" s="10">
        <v>37214</v>
      </c>
      <c r="Q1855">
        <v>6.796335</v>
      </c>
      <c r="S1855" s="42">
        <f t="shared" ca="1" si="33"/>
        <v>47748</v>
      </c>
      <c r="T1855" s="43">
        <f ca="1">_xll.BInterpol('Base CDI'!$H$4:$H$28,'Base CDI'!$J$4:$J$29,S1855,"Cubic","Extrapolate=Linear","MultiX=Average","Skip=True","Sort=True")</f>
        <v>13.516557841374784</v>
      </c>
      <c r="U1855" s="43">
        <f ca="1">_xll.BInterpol('Base CDI'!$H$4:$H$28,'Base CDI'!$I$4:$I$29,S1855,"Cubic","Extrapolate=Linear","MultiX=Average","Skip=True","Sort=True")</f>
        <v>13.615844707262744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47749</v>
      </c>
      <c r="T1856" s="43">
        <f ca="1">_xll.BInterpol('Base CDI'!$H$4:$H$28,'Base CDI'!$J$4:$J$29,S1856,"Cubic","Extrapolate=Linear","MultiX=Average","Skip=True","Sort=True")</f>
        <v>13.516963219973027</v>
      </c>
      <c r="U1856" s="43">
        <f ca="1">_xll.BInterpol('Base CDI'!$H$4:$H$28,'Base CDI'!$I$4:$I$29,S1856,"Cubic","Extrapolate=Linear","MultiX=Average","Skip=True","Sort=True")</f>
        <v>13.616246460132134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47750</v>
      </c>
      <c r="T1857" s="43">
        <f ca="1">_xll.BInterpol('Base CDI'!$H$4:$H$28,'Base CDI'!$J$4:$J$29,S1857,"Cubic","Extrapolate=Linear","MultiX=Average","Skip=True","Sort=True")</f>
        <v>13.517368227712174</v>
      </c>
      <c r="U1857" s="43">
        <f ca="1">_xll.BInterpol('Base CDI'!$H$4:$H$28,'Base CDI'!$I$4:$I$29,S1857,"Cubic","Extrapolate=Linear","MultiX=Average","Skip=True","Sort=True")</f>
        <v>13.616647836154225</v>
      </c>
    </row>
    <row r="1858" spans="16:21" x14ac:dyDescent="0.25">
      <c r="P1858" s="10">
        <v>37217</v>
      </c>
      <c r="Q1858">
        <v>6.810454</v>
      </c>
      <c r="S1858" s="42">
        <f t="shared" ca="1" si="33"/>
        <v>47751</v>
      </c>
      <c r="T1858" s="43">
        <f ca="1">_xll.BInterpol('Base CDI'!$H$4:$H$28,'Base CDI'!$J$4:$J$29,S1858,"Cubic","Extrapolate=Linear","MultiX=Average","Skip=True","Sort=True")</f>
        <v>13.517772864614575</v>
      </c>
      <c r="U1858" s="43">
        <f ca="1">_xll.BInterpol('Base CDI'!$H$4:$H$28,'Base CDI'!$I$4:$I$29,S1858,"Cubic","Extrapolate=Linear","MultiX=Average","Skip=True","Sort=True")</f>
        <v>13.617048836014167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47752</v>
      </c>
      <c r="T1859" s="43">
        <f ca="1">_xll.BInterpol('Base CDI'!$H$4:$H$28,'Base CDI'!$J$4:$J$29,S1859,"Cubic","Extrapolate=Linear","MultiX=Average","Skip=True","Sort=True")</f>
        <v>13.51817713070257</v>
      </c>
      <c r="U1859" s="43">
        <f ca="1">_xll.BInterpol('Base CDI'!$H$4:$H$28,'Base CDI'!$I$4:$I$29,S1859,"Cubic","Extrapolate=Linear","MultiX=Average","Skip=True","Sort=True")</f>
        <v>13.617449460397111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47753</v>
      </c>
      <c r="T1860" s="43">
        <f ca="1">_xll.BInterpol('Base CDI'!$H$4:$H$28,'Base CDI'!$J$4:$J$29,S1860,"Cubic","Extrapolate=Linear","MultiX=Average","Skip=True","Sort=True")</f>
        <v>13.518581025998509</v>
      </c>
      <c r="U1860" s="43">
        <f ca="1">_xll.BInterpol('Base CDI'!$H$4:$H$28,'Base CDI'!$I$4:$I$29,S1860,"Cubic","Extrapolate=Linear","MultiX=Average","Skip=True","Sort=True")</f>
        <v>13.61784970998821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47754</v>
      </c>
      <c r="T1861" s="43">
        <f ca="1">_xll.BInterpol('Base CDI'!$H$4:$H$28,'Base CDI'!$J$4:$J$29,S1861,"Cubic","Extrapolate=Linear","MultiX=Average","Skip=True","Sort=True")</f>
        <v>13.518984550524737</v>
      </c>
      <c r="U1861" s="43">
        <f ca="1">_xll.BInterpol('Base CDI'!$H$4:$H$28,'Base CDI'!$I$4:$I$29,S1861,"Cubic","Extrapolate=Linear","MultiX=Average","Skip=True","Sort=True")</f>
        <v>13.618249585472615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47755</v>
      </c>
      <c r="T1862" s="43">
        <f ca="1">_xll.BInterpol('Base CDI'!$H$4:$H$28,'Base CDI'!$J$4:$J$29,S1862,"Cubic","Extrapolate=Linear","MultiX=Average","Skip=True","Sort=True")</f>
        <v>13.5193877043036</v>
      </c>
      <c r="U1862" s="43">
        <f ca="1">_xll.BInterpol('Base CDI'!$H$4:$H$28,'Base CDI'!$I$4:$I$29,S1862,"Cubic","Extrapolate=Linear","MultiX=Average","Skip=True","Sort=True")</f>
        <v>13.618649087535475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47756</v>
      </c>
      <c r="T1863" s="43">
        <f ca="1">_xll.BInterpol('Base CDI'!$H$4:$H$28,'Base CDI'!$J$4:$J$29,S1863,"Cubic","Extrapolate=Linear","MultiX=Average","Skip=True","Sort=True")</f>
        <v>13.519790487357444</v>
      </c>
      <c r="U1863" s="43">
        <f ca="1">_xll.BInterpol('Base CDI'!$H$4:$H$28,'Base CDI'!$I$4:$I$29,S1863,"Cubic","Extrapolate=Linear","MultiX=Average","Skip=True","Sort=True")</f>
        <v>13.619048216861945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47757</v>
      </c>
      <c r="T1864" s="43">
        <f ca="1">_xll.BInterpol('Base CDI'!$H$4:$H$28,'Base CDI'!$J$4:$J$29,S1864,"Cubic","Extrapolate=Linear","MultiX=Average","Skip=True","Sort=True")</f>
        <v>13.520192899708615</v>
      </c>
      <c r="U1864" s="43">
        <f ca="1">_xll.BInterpol('Base CDI'!$H$4:$H$28,'Base CDI'!$I$4:$I$29,S1864,"Cubic","Extrapolate=Linear","MultiX=Average","Skip=True","Sort=True")</f>
        <v>13.619446974137173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47758</v>
      </c>
      <c r="T1865" s="43">
        <f ca="1">_xll.BInterpol('Base CDI'!$H$4:$H$28,'Base CDI'!$J$4:$J$29,S1865,"Cubic","Extrapolate=Linear","MultiX=Average","Skip=True","Sort=True")</f>
        <v>13.520594941379457</v>
      </c>
      <c r="U1865" s="43">
        <f ca="1">_xll.BInterpol('Base CDI'!$H$4:$H$28,'Base CDI'!$I$4:$I$29,S1865,"Cubic","Extrapolate=Linear","MultiX=Average","Skip=True","Sort=True")</f>
        <v>13.619845360046313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47759</v>
      </c>
      <c r="T1866" s="43">
        <f ca="1">_xll.BInterpol('Base CDI'!$H$4:$H$28,'Base CDI'!$J$4:$J$29,S1866,"Cubic","Extrapolate=Linear","MultiX=Average","Skip=True","Sort=True")</f>
        <v>13.52099661239232</v>
      </c>
      <c r="U1866" s="43">
        <f ca="1">_xll.BInterpol('Base CDI'!$H$4:$H$28,'Base CDI'!$I$4:$I$29,S1866,"Cubic","Extrapolate=Linear","MultiX=Average","Skip=True","Sort=True")</f>
        <v>13.620243375274516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47760</v>
      </c>
      <c r="T1867" s="43">
        <f ca="1">_xll.BInterpol('Base CDI'!$H$4:$H$28,'Base CDI'!$J$4:$J$29,S1867,"Cubic","Extrapolate=Linear","MultiX=Average","Skip=True","Sort=True")</f>
        <v>13.521397912769546</v>
      </c>
      <c r="U1867" s="43">
        <f ca="1">_xll.BInterpol('Base CDI'!$H$4:$H$28,'Base CDI'!$I$4:$I$29,S1867,"Cubic","Extrapolate=Linear","MultiX=Average","Skip=True","Sort=True")</f>
        <v>13.620641020506932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47761</v>
      </c>
      <c r="T1868" s="43">
        <f ca="1">_xll.BInterpol('Base CDI'!$H$4:$H$28,'Base CDI'!$J$4:$J$29,S1868,"Cubic","Extrapolate=Linear","MultiX=Average","Skip=True","Sort=True")</f>
        <v>13.521798842533483</v>
      </c>
      <c r="U1868" s="43">
        <f ca="1">_xll.BInterpol('Base CDI'!$H$4:$H$28,'Base CDI'!$I$4:$I$29,S1868,"Cubic","Extrapolate=Linear","MultiX=Average","Skip=True","Sort=True")</f>
        <v>13.621038296428713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47762</v>
      </c>
      <c r="T1869" s="43">
        <f ca="1">_xll.BInterpol('Base CDI'!$H$4:$H$28,'Base CDI'!$J$4:$J$29,S1869,"Cubic","Extrapolate=Linear","MultiX=Average","Skip=True","Sort=True")</f>
        <v>13.522199401706478</v>
      </c>
      <c r="U1869" s="43">
        <f ca="1">_xll.BInterpol('Base CDI'!$H$4:$H$28,'Base CDI'!$I$4:$I$29,S1869,"Cubic","Extrapolate=Linear","MultiX=Average","Skip=True","Sort=True")</f>
        <v>13.621435203725014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47763</v>
      </c>
      <c r="T1870" s="43">
        <f ca="1">_xll.BInterpol('Base CDI'!$H$4:$H$28,'Base CDI'!$J$4:$J$29,S1870,"Cubic","Extrapolate=Linear","MultiX=Average","Skip=True","Sort=True")</f>
        <v>13.522599590310875</v>
      </c>
      <c r="U1870" s="43">
        <f ca="1">_xll.BInterpol('Base CDI'!$H$4:$H$28,'Base CDI'!$I$4:$I$29,S1870,"Cubic","Extrapolate=Linear","MultiX=Average","Skip=True","Sort=True")</f>
        <v>13.62183174308098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47764</v>
      </c>
      <c r="T1871" s="43">
        <f ca="1">_xll.BInterpol('Base CDI'!$H$4:$H$28,'Base CDI'!$J$4:$J$29,S1871,"Cubic","Extrapolate=Linear","MultiX=Average","Skip=True","Sort=True")</f>
        <v>13.522999408369019</v>
      </c>
      <c r="U1871" s="43">
        <f ca="1">_xll.BInterpol('Base CDI'!$H$4:$H$28,'Base CDI'!$I$4:$I$29,S1871,"Cubic","Extrapolate=Linear","MultiX=Average","Skip=True","Sort=True")</f>
        <v>13.622227915181767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47765</v>
      </c>
      <c r="T1872" s="43">
        <f ca="1">_xll.BInterpol('Base CDI'!$H$4:$H$28,'Base CDI'!$J$4:$J$29,S1872,"Cubic","Extrapolate=Linear","MultiX=Average","Skip=True","Sort=True")</f>
        <v>13.52339885590326</v>
      </c>
      <c r="U1872" s="43">
        <f ca="1">_xll.BInterpol('Base CDI'!$H$4:$H$28,'Base CDI'!$I$4:$I$29,S1872,"Cubic","Extrapolate=Linear","MultiX=Average","Skip=True","Sort=True")</f>
        <v>13.622623720712527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47766</v>
      </c>
      <c r="T1873" s="43">
        <f ca="1">_xll.BInterpol('Base CDI'!$H$4:$H$28,'Base CDI'!$J$4:$J$29,S1873,"Cubic","Extrapolate=Linear","MultiX=Average","Skip=True","Sort=True")</f>
        <v>13.52379793293594</v>
      </c>
      <c r="U1873" s="43">
        <f ca="1">_xll.BInterpol('Base CDI'!$H$4:$H$28,'Base CDI'!$I$4:$I$29,S1873,"Cubic","Extrapolate=Linear","MultiX=Average","Skip=True","Sort=True")</f>
        <v>13.623019160358407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47767</v>
      </c>
      <c r="T1874" s="43">
        <f ca="1">_xll.BInterpol('Base CDI'!$H$4:$H$28,'Base CDI'!$J$4:$J$29,S1874,"Cubic","Extrapolate=Linear","MultiX=Average","Skip=True","Sort=True")</f>
        <v>13.524196639489407</v>
      </c>
      <c r="U1874" s="43">
        <f ca="1">_xll.BInterpol('Base CDI'!$H$4:$H$28,'Base CDI'!$I$4:$I$29,S1874,"Cubic","Extrapolate=Linear","MultiX=Average","Skip=True","Sort=True")</f>
        <v>13.623414234804564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47768</v>
      </c>
      <c r="T1875" s="43">
        <f ca="1">_xll.BInterpol('Base CDI'!$H$4:$H$28,'Base CDI'!$J$4:$J$29,S1875,"Cubic","Extrapolate=Linear","MultiX=Average","Skip=True","Sort=True")</f>
        <v>13.524594975586005</v>
      </c>
      <c r="U1875" s="43">
        <f ca="1">_xll.BInterpol('Base CDI'!$H$4:$H$28,'Base CDI'!$I$4:$I$29,S1875,"Cubic","Extrapolate=Linear","MultiX=Average","Skip=True","Sort=True")</f>
        <v>13.623808944736144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47769</v>
      </c>
      <c r="T1876" s="43">
        <f ca="1">_xll.BInterpol('Base CDI'!$H$4:$H$28,'Base CDI'!$J$4:$J$29,S1876,"Cubic","Extrapolate=Linear","MultiX=Average","Skip=True","Sort=True")</f>
        <v>13.524992941248083</v>
      </c>
      <c r="U1876" s="43">
        <f ca="1">_xll.BInterpol('Base CDI'!$H$4:$H$28,'Base CDI'!$I$4:$I$29,S1876,"Cubic","Extrapolate=Linear","MultiX=Average","Skip=True","Sort=True")</f>
        <v>13.624203290838302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47770</v>
      </c>
      <c r="T1877" s="43">
        <f ca="1">_xll.BInterpol('Base CDI'!$H$4:$H$28,'Base CDI'!$J$4:$J$29,S1877,"Cubic","Extrapolate=Linear","MultiX=Average","Skip=True","Sort=True")</f>
        <v>13.525390536497985</v>
      </c>
      <c r="U1877" s="43">
        <f ca="1">_xll.BInterpol('Base CDI'!$H$4:$H$28,'Base CDI'!$I$4:$I$29,S1877,"Cubic","Extrapolate=Linear","MultiX=Average","Skip=True","Sort=True")</f>
        <v>13.624597273796189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47771</v>
      </c>
      <c r="T1878" s="43">
        <f ca="1">_xll.BInterpol('Base CDI'!$H$4:$H$28,'Base CDI'!$J$4:$J$29,S1878,"Cubic","Extrapolate=Linear","MultiX=Average","Skip=True","Sort=True")</f>
        <v>13.525787761358059</v>
      </c>
      <c r="U1878" s="43">
        <f ca="1">_xll.BInterpol('Base CDI'!$H$4:$H$28,'Base CDI'!$I$4:$I$29,S1878,"Cubic","Extrapolate=Linear","MultiX=Average","Skip=True","Sort=True")</f>
        <v>13.624990894294957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47772</v>
      </c>
      <c r="T1879" s="43">
        <f ca="1">_xll.BInterpol('Base CDI'!$H$4:$H$28,'Base CDI'!$J$4:$J$29,S1879,"Cubic","Extrapolate=Linear","MultiX=Average","Skip=True","Sort=True")</f>
        <v>13.526184615850646</v>
      </c>
      <c r="U1879" s="43">
        <f ca="1">_xll.BInterpol('Base CDI'!$H$4:$H$28,'Base CDI'!$I$4:$I$29,S1879,"Cubic","Extrapolate=Linear","MultiX=Average","Skip=True","Sort=True")</f>
        <v>13.625384153019755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47773</v>
      </c>
      <c r="T1880" s="43">
        <f ca="1">_xll.BInterpol('Base CDI'!$H$4:$H$28,'Base CDI'!$J$4:$J$29,S1880,"Cubic","Extrapolate=Linear","MultiX=Average","Skip=True","Sort=True")</f>
        <v>13.526581099998097</v>
      </c>
      <c r="U1880" s="43">
        <f ca="1">_xll.BInterpol('Base CDI'!$H$4:$H$28,'Base CDI'!$I$4:$I$29,S1880,"Cubic","Extrapolate=Linear","MultiX=Average","Skip=True","Sort=True")</f>
        <v>13.625777050655737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47774</v>
      </c>
      <c r="T1881" s="43">
        <f ca="1">_xll.BInterpol('Base CDI'!$H$4:$H$28,'Base CDI'!$J$4:$J$29,S1881,"Cubic","Extrapolate=Linear","MultiX=Average","Skip=True","Sort=True")</f>
        <v>13.526977213822757</v>
      </c>
      <c r="U1881" s="43">
        <f ca="1">_xll.BInterpol('Base CDI'!$H$4:$H$28,'Base CDI'!$I$4:$I$29,S1881,"Cubic","Extrapolate=Linear","MultiX=Average","Skip=True","Sort=True")</f>
        <v>13.626169587888052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47775</v>
      </c>
      <c r="T1882" s="43">
        <f ca="1">_xll.BInterpol('Base CDI'!$H$4:$H$28,'Base CDI'!$J$4:$J$29,S1882,"Cubic","Extrapolate=Linear","MultiX=Average","Skip=True","Sort=True")</f>
        <v>13.527372957346969</v>
      </c>
      <c r="U1882" s="43">
        <f ca="1">_xll.BInterpol('Base CDI'!$H$4:$H$28,'Base CDI'!$I$4:$I$29,S1882,"Cubic","Extrapolate=Linear","MultiX=Average","Skip=True","Sort=True")</f>
        <v>13.626561765401853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47776</v>
      </c>
      <c r="T1883" s="43">
        <f ca="1">_xll.BInterpol('Base CDI'!$H$4:$H$28,'Base CDI'!$J$4:$J$29,S1883,"Cubic","Extrapolate=Linear","MultiX=Average","Skip=True","Sort=True")</f>
        <v>13.527768330593084</v>
      </c>
      <c r="U1883" s="43">
        <f ca="1">_xll.BInterpol('Base CDI'!$H$4:$H$28,'Base CDI'!$I$4:$I$29,S1883,"Cubic","Extrapolate=Linear","MultiX=Average","Skip=True","Sort=True")</f>
        <v>13.626953583882292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47777</v>
      </c>
      <c r="T1884" s="43">
        <f ca="1">_xll.BInterpol('Base CDI'!$H$4:$H$28,'Base CDI'!$J$4:$J$29,S1884,"Cubic","Extrapolate=Linear","MultiX=Average","Skip=True","Sort=True")</f>
        <v>13.528163333583443</v>
      </c>
      <c r="U1884" s="43">
        <f ca="1">_xll.BInterpol('Base CDI'!$H$4:$H$28,'Base CDI'!$I$4:$I$29,S1884,"Cubic","Extrapolate=Linear","MultiX=Average","Skip=True","Sort=True")</f>
        <v>13.627345044014518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47778</v>
      </c>
      <c r="T1885" s="43">
        <f ca="1">_xll.BInterpol('Base CDI'!$H$4:$H$28,'Base CDI'!$J$4:$J$29,S1885,"Cubic","Extrapolate=Linear","MultiX=Average","Skip=True","Sort=True")</f>
        <v>13.528557966340395</v>
      </c>
      <c r="U1885" s="43">
        <f ca="1">_xll.BInterpol('Base CDI'!$H$4:$H$28,'Base CDI'!$I$4:$I$29,S1885,"Cubic","Extrapolate=Linear","MultiX=Average","Skip=True","Sort=True")</f>
        <v>13.627736146483686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47779</v>
      </c>
      <c r="T1886" s="43">
        <f ca="1">_xll.BInterpol('Base CDI'!$H$4:$H$28,'Base CDI'!$J$4:$J$29,S1886,"Cubic","Extrapolate=Linear","MultiX=Average","Skip=True","Sort=True")</f>
        <v>13.528952228886286</v>
      </c>
      <c r="U1886" s="43">
        <f ca="1">_xll.BInterpol('Base CDI'!$H$4:$H$28,'Base CDI'!$I$4:$I$29,S1886,"Cubic","Extrapolate=Linear","MultiX=Average","Skip=True","Sort=True")</f>
        <v>13.628126891974945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47780</v>
      </c>
      <c r="T1887" s="43">
        <f ca="1">_xll.BInterpol('Base CDI'!$H$4:$H$28,'Base CDI'!$J$4:$J$29,S1887,"Cubic","Extrapolate=Linear","MultiX=Average","Skip=True","Sort=True")</f>
        <v>13.52934612124346</v>
      </c>
      <c r="U1887" s="43">
        <f ca="1">_xll.BInterpol('Base CDI'!$H$4:$H$28,'Base CDI'!$I$4:$I$29,S1887,"Cubic","Extrapolate=Linear","MultiX=Average","Skip=True","Sort=True")</f>
        <v>13.628517281173448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47781</v>
      </c>
      <c r="T1888" s="43">
        <f ca="1">_xll.BInterpol('Base CDI'!$H$4:$H$28,'Base CDI'!$J$4:$J$29,S1888,"Cubic","Extrapolate=Linear","MultiX=Average","Skip=True","Sort=True")</f>
        <v>13.529739643434263</v>
      </c>
      <c r="U1888" s="43">
        <f ca="1">_xll.BInterpol('Base CDI'!$H$4:$H$28,'Base CDI'!$I$4:$I$29,S1888,"Cubic","Extrapolate=Linear","MultiX=Average","Skip=True","Sort=True")</f>
        <v>13.628907314764344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47782</v>
      </c>
      <c r="T1889" s="43">
        <f ca="1">_xll.BInterpol('Base CDI'!$H$4:$H$28,'Base CDI'!$J$4:$J$29,S1889,"Cubic","Extrapolate=Linear","MultiX=Average","Skip=True","Sort=True")</f>
        <v>13.530132795481043</v>
      </c>
      <c r="U1889" s="43">
        <f ca="1">_xll.BInterpol('Base CDI'!$H$4:$H$28,'Base CDI'!$I$4:$I$29,S1889,"Cubic","Extrapolate=Linear","MultiX=Average","Skip=True","Sort=True")</f>
        <v>13.629296993432787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47783</v>
      </c>
      <c r="T1890" s="43">
        <f ca="1">_xll.BInterpol('Base CDI'!$H$4:$H$28,'Base CDI'!$J$4:$J$29,S1890,"Cubic","Extrapolate=Linear","MultiX=Average","Skip=True","Sort=True")</f>
        <v>13.530525577406145</v>
      </c>
      <c r="U1890" s="43">
        <f ca="1">_xll.BInterpol('Base CDI'!$H$4:$H$28,'Base CDI'!$I$4:$I$29,S1890,"Cubic","Extrapolate=Linear","MultiX=Average","Skip=True","Sort=True")</f>
        <v>13.629686317863927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47784</v>
      </c>
      <c r="T1891" s="43">
        <f ca="1">_xll.BInterpol('Base CDI'!$H$4:$H$28,'Base CDI'!$J$4:$J$29,S1891,"Cubic","Extrapolate=Linear","MultiX=Average","Skip=True","Sort=True")</f>
        <v>13.530917989231916</v>
      </c>
      <c r="U1891" s="43">
        <f ca="1">_xll.BInterpol('Base CDI'!$H$4:$H$28,'Base CDI'!$I$4:$I$29,S1891,"Cubic","Extrapolate=Linear","MultiX=Average","Skip=True","Sort=True")</f>
        <v>13.630075288742916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47785</v>
      </c>
      <c r="T1892" s="43">
        <f ca="1">_xll.BInterpol('Base CDI'!$H$4:$H$28,'Base CDI'!$J$4:$J$29,S1892,"Cubic","Extrapolate=Linear","MultiX=Average","Skip=True","Sort=True")</f>
        <v>13.5313100309807</v>
      </c>
      <c r="U1892" s="43">
        <f ca="1">_xll.BInterpol('Base CDI'!$H$4:$H$28,'Base CDI'!$I$4:$I$29,S1892,"Cubic","Extrapolate=Linear","MultiX=Average","Skip=True","Sort=True")</f>
        <v>13.630463906754905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47786</v>
      </c>
      <c r="T1893" s="43">
        <f ca="1">_xll.BInterpol('Base CDI'!$H$4:$H$28,'Base CDI'!$J$4:$J$29,S1893,"Cubic","Extrapolate=Linear","MultiX=Average","Skip=True","Sort=True")</f>
        <v>13.531701702674843</v>
      </c>
      <c r="U1893" s="43">
        <f ca="1">_xll.BInterpol('Base CDI'!$H$4:$H$28,'Base CDI'!$I$4:$I$29,S1893,"Cubic","Extrapolate=Linear","MultiX=Average","Skip=True","Sort=True")</f>
        <v>13.630852172585046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47787</v>
      </c>
      <c r="T1894" s="43">
        <f ca="1">_xll.BInterpol('Base CDI'!$H$4:$H$28,'Base CDI'!$J$4:$J$29,S1894,"Cubic","Extrapolate=Linear","MultiX=Average","Skip=True","Sort=True")</f>
        <v>13.532093004336692</v>
      </c>
      <c r="U1894" s="43">
        <f ca="1">_xll.BInterpol('Base CDI'!$H$4:$H$28,'Base CDI'!$I$4:$I$29,S1894,"Cubic","Extrapolate=Linear","MultiX=Average","Skip=True","Sort=True")</f>
        <v>13.63124008691849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47788</v>
      </c>
      <c r="T1895" s="43">
        <f ca="1">_xll.BInterpol('Base CDI'!$H$4:$H$28,'Base CDI'!$J$4:$J$29,S1895,"Cubic","Extrapolate=Linear","MultiX=Average","Skip=True","Sort=True")</f>
        <v>13.532483935988594</v>
      </c>
      <c r="U1895" s="43">
        <f ca="1">_xll.BInterpol('Base CDI'!$H$4:$H$28,'Base CDI'!$I$4:$I$29,S1895,"Cubic","Extrapolate=Linear","MultiX=Average","Skip=True","Sort=True")</f>
        <v>13.631627650440388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47789</v>
      </c>
      <c r="T1896" s="43">
        <f ca="1">_xll.BInterpol('Base CDI'!$H$4:$H$28,'Base CDI'!$J$4:$J$29,S1896,"Cubic","Extrapolate=Linear","MultiX=Average","Skip=True","Sort=True")</f>
        <v>13.532874497652893</v>
      </c>
      <c r="U1896" s="43">
        <f ca="1">_xll.BInterpol('Base CDI'!$H$4:$H$28,'Base CDI'!$I$4:$I$29,S1896,"Cubic","Extrapolate=Linear","MultiX=Average","Skip=True","Sort=True")</f>
        <v>13.632014863835893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47790</v>
      </c>
      <c r="T1897" s="43">
        <f ca="1">_xll.BInterpol('Base CDI'!$H$4:$H$28,'Base CDI'!$J$4:$J$29,S1897,"Cubic","Extrapolate=Linear","MultiX=Average","Skip=True","Sort=True")</f>
        <v>13.533264689351936</v>
      </c>
      <c r="U1897" s="43">
        <f ca="1">_xll.BInterpol('Base CDI'!$H$4:$H$28,'Base CDI'!$I$4:$I$29,S1897,"Cubic","Extrapolate=Linear","MultiX=Average","Skip=True","Sort=True")</f>
        <v>13.632401727790155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47791</v>
      </c>
      <c r="T1898" s="43">
        <f ca="1">_xll.BInterpol('Base CDI'!$H$4:$H$28,'Base CDI'!$J$4:$J$29,S1898,"Cubic","Extrapolate=Linear","MultiX=Average","Skip=True","Sort=True")</f>
        <v>13.533654511108068</v>
      </c>
      <c r="U1898" s="43">
        <f ca="1">_xll.BInterpol('Base CDI'!$H$4:$H$28,'Base CDI'!$I$4:$I$29,S1898,"Cubic","Extrapolate=Linear","MultiX=Average","Skip=True","Sort=True")</f>
        <v>13.632788242988326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47792</v>
      </c>
      <c r="T1899" s="43">
        <f ca="1">_xll.BInterpol('Base CDI'!$H$4:$H$28,'Base CDI'!$J$4:$J$29,S1899,"Cubic","Extrapolate=Linear","MultiX=Average","Skip=True","Sort=True")</f>
        <v>13.534043962943636</v>
      </c>
      <c r="U1899" s="43">
        <f ca="1">_xll.BInterpol('Base CDI'!$H$4:$H$28,'Base CDI'!$I$4:$I$29,S1899,"Cubic","Extrapolate=Linear","MultiX=Average","Skip=True","Sort=True")</f>
        <v>13.633174410115558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47793</v>
      </c>
      <c r="T1900" s="43">
        <f ca="1">_xll.BInterpol('Base CDI'!$H$4:$H$28,'Base CDI'!$J$4:$J$29,S1900,"Cubic","Extrapolate=Linear","MultiX=Average","Skip=True","Sort=True")</f>
        <v>13.534433044880986</v>
      </c>
      <c r="U1900" s="43">
        <f ca="1">_xll.BInterpol('Base CDI'!$H$4:$H$28,'Base CDI'!$I$4:$I$29,S1900,"Cubic","Extrapolate=Linear","MultiX=Average","Skip=True","Sort=True")</f>
        <v>13.633560229857002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47794</v>
      </c>
      <c r="T1901" s="43">
        <f ca="1">_xll.BInterpol('Base CDI'!$H$4:$H$28,'Base CDI'!$J$4:$J$29,S1901,"Cubic","Extrapolate=Linear","MultiX=Average","Skip=True","Sort=True")</f>
        <v>13.534821756942463</v>
      </c>
      <c r="U1901" s="43">
        <f ca="1">_xll.BInterpol('Base CDI'!$H$4:$H$28,'Base CDI'!$I$4:$I$29,S1901,"Cubic","Extrapolate=Linear","MultiX=Average","Skip=True","Sort=True")</f>
        <v>13.63394570289781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47795</v>
      </c>
      <c r="T1902" s="43">
        <f ca="1">_xll.BInterpol('Base CDI'!$H$4:$H$28,'Base CDI'!$J$4:$J$29,S1902,"Cubic","Extrapolate=Linear","MultiX=Average","Skip=True","Sort=True")</f>
        <v>13.535210099150415</v>
      </c>
      <c r="U1902" s="43">
        <f ca="1">_xll.BInterpol('Base CDI'!$H$4:$H$28,'Base CDI'!$I$4:$I$29,S1902,"Cubic","Extrapolate=Linear","MultiX=Average","Skip=True","Sort=True")</f>
        <v>13.634330829923131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47796</v>
      </c>
      <c r="T1903" s="43">
        <f ca="1">_xll.BInterpol('Base CDI'!$H$4:$H$28,'Base CDI'!$J$4:$J$29,S1903,"Cubic","Extrapolate=Linear","MultiX=Average","Skip=True","Sort=True")</f>
        <v>13.535598071527184</v>
      </c>
      <c r="U1903" s="43">
        <f ca="1">_xll.BInterpol('Base CDI'!$H$4:$H$28,'Base CDI'!$I$4:$I$29,S1903,"Cubic","Extrapolate=Linear","MultiX=Average","Skip=True","Sort=True")</f>
        <v>13.63471561161812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47797</v>
      </c>
      <c r="T1904" s="43">
        <f ca="1">_xll.BInterpol('Base CDI'!$H$4:$H$28,'Base CDI'!$J$4:$J$29,S1904,"Cubic","Extrapolate=Linear","MultiX=Average","Skip=True","Sort=True")</f>
        <v>13.535985674095121</v>
      </c>
      <c r="U1904" s="43">
        <f ca="1">_xll.BInterpol('Base CDI'!$H$4:$H$28,'Base CDI'!$I$4:$I$29,S1904,"Cubic","Extrapolate=Linear","MultiX=Average","Skip=True","Sort=True")</f>
        <v>13.635100048667924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47798</v>
      </c>
      <c r="T1905" s="43">
        <f ca="1">_xll.BInterpol('Base CDI'!$H$4:$H$28,'Base CDI'!$J$4:$J$29,S1905,"Cubic","Extrapolate=Linear","MultiX=Average","Skip=True","Sort=True")</f>
        <v>13.536372906876569</v>
      </c>
      <c r="U1905" s="43">
        <f ca="1">_xll.BInterpol('Base CDI'!$H$4:$H$28,'Base CDI'!$I$4:$I$29,S1905,"Cubic","Extrapolate=Linear","MultiX=Average","Skip=True","Sort=True")</f>
        <v>13.635484141757699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47799</v>
      </c>
      <c r="T1906" s="43">
        <f ca="1">_xll.BInterpol('Base CDI'!$H$4:$H$28,'Base CDI'!$J$4:$J$29,S1906,"Cubic","Extrapolate=Linear","MultiX=Average","Skip=True","Sort=True")</f>
        <v>13.536759769893873</v>
      </c>
      <c r="U1906" s="43">
        <f ca="1">_xll.BInterpol('Base CDI'!$H$4:$H$28,'Base CDI'!$I$4:$I$29,S1906,"Cubic","Extrapolate=Linear","MultiX=Average","Skip=True","Sort=True")</f>
        <v>13.635867891572595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47800</v>
      </c>
      <c r="T1907" s="43">
        <f ca="1">_xll.BInterpol('Base CDI'!$H$4:$H$28,'Base CDI'!$J$4:$J$29,S1907,"Cubic","Extrapolate=Linear","MultiX=Average","Skip=True","Sort=True")</f>
        <v>13.537146263169381</v>
      </c>
      <c r="U1907" s="43">
        <f ca="1">_xll.BInterpol('Base CDI'!$H$4:$H$28,'Base CDI'!$I$4:$I$29,S1907,"Cubic","Extrapolate=Linear","MultiX=Average","Skip=True","Sort=True")</f>
        <v>13.636251298797761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47801</v>
      </c>
      <c r="T1908" s="43">
        <f ca="1">_xll.BInterpol('Base CDI'!$H$4:$H$28,'Base CDI'!$J$4:$J$29,S1908,"Cubic","Extrapolate=Linear","MultiX=Average","Skip=True","Sort=True")</f>
        <v>13.537532386725438</v>
      </c>
      <c r="U1908" s="43">
        <f ca="1">_xll.BInterpol('Base CDI'!$H$4:$H$28,'Base CDI'!$I$4:$I$29,S1908,"Cubic","Extrapolate=Linear","MultiX=Average","Skip=True","Sort=True")</f>
        <v>13.636634364118352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47802</v>
      </c>
      <c r="T1909" s="43">
        <f ca="1">_xll.BInterpol('Base CDI'!$H$4:$H$28,'Base CDI'!$J$4:$J$29,S1909,"Cubic","Extrapolate=Linear","MultiX=Average","Skip=True","Sort=True")</f>
        <v>13.537918140584392</v>
      </c>
      <c r="U1909" s="43">
        <f ca="1">_xll.BInterpol('Base CDI'!$H$4:$H$28,'Base CDI'!$I$4:$I$29,S1909,"Cubic","Extrapolate=Linear","MultiX=Average","Skip=True","Sort=True")</f>
        <v>13.637017088219519</v>
      </c>
    </row>
    <row r="1910" spans="16:21" x14ac:dyDescent="0.25">
      <c r="P1910" s="10">
        <v>37293</v>
      </c>
      <c r="Q1910">
        <v>7.059825</v>
      </c>
      <c r="S1910" s="42">
        <f t="shared" ca="1" si="34"/>
        <v>47803</v>
      </c>
      <c r="T1910" s="43">
        <f ca="1">_xll.BInterpol('Base CDI'!$H$4:$H$28,'Base CDI'!$J$4:$J$29,S1910,"Cubic","Extrapolate=Linear","MultiX=Average","Skip=True","Sort=True")</f>
        <v>13.538303524768587</v>
      </c>
      <c r="U1910" s="43">
        <f ca="1">_xll.BInterpol('Base CDI'!$H$4:$H$28,'Base CDI'!$I$4:$I$29,S1910,"Cubic","Extrapolate=Linear","MultiX=Average","Skip=True","Sort=True")</f>
        <v>13.637399471786411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47804</v>
      </c>
      <c r="T1911" s="43">
        <f ca="1">_xll.BInterpol('Base CDI'!$H$4:$H$28,'Base CDI'!$J$4:$J$29,S1911,"Cubic","Extrapolate=Linear","MultiX=Average","Skip=True","Sort=True")</f>
        <v>13.538688539300367</v>
      </c>
      <c r="U1911" s="43">
        <f ca="1">_xll.BInterpol('Base CDI'!$H$4:$H$28,'Base CDI'!$I$4:$I$29,S1911,"Cubic","Extrapolate=Linear","MultiX=Average","Skip=True","Sort=True")</f>
        <v>13.637781515504182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47805</v>
      </c>
      <c r="T1912" s="43">
        <f ca="1">_xll.BInterpol('Base CDI'!$H$4:$H$28,'Base CDI'!$J$4:$J$29,S1912,"Cubic","Extrapolate=Linear","MultiX=Average","Skip=True","Sort=True")</f>
        <v>13.539073184202081</v>
      </c>
      <c r="U1912" s="43">
        <f ca="1">_xll.BInterpol('Base CDI'!$H$4:$H$28,'Base CDI'!$I$4:$I$29,S1912,"Cubic","Extrapolate=Linear","MultiX=Average","Skip=True","Sort=True")</f>
        <v>13.638163220057981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47806</v>
      </c>
      <c r="T1913" s="43">
        <f ca="1">_xll.BInterpol('Base CDI'!$H$4:$H$28,'Base CDI'!$J$4:$J$29,S1913,"Cubic","Extrapolate=Linear","MultiX=Average","Skip=True","Sort=True")</f>
        <v>13.539457459496075</v>
      </c>
      <c r="U1913" s="43">
        <f ca="1">_xll.BInterpol('Base CDI'!$H$4:$H$28,'Base CDI'!$I$4:$I$29,S1913,"Cubic","Extrapolate=Linear","MultiX=Average","Skip=True","Sort=True")</f>
        <v>13.63854458613296</v>
      </c>
    </row>
    <row r="1914" spans="16:21" x14ac:dyDescent="0.25">
      <c r="P1914" s="10">
        <v>37301</v>
      </c>
      <c r="Q1914">
        <v>7.079383</v>
      </c>
      <c r="S1914" s="42">
        <f t="shared" ca="1" si="34"/>
        <v>47807</v>
      </c>
      <c r="T1914" s="43">
        <f ca="1">_xll.BInterpol('Base CDI'!$H$4:$H$28,'Base CDI'!$J$4:$J$29,S1914,"Cubic","Extrapolate=Linear","MultiX=Average","Skip=True","Sort=True")</f>
        <v>13.539841365204696</v>
      </c>
      <c r="U1914" s="43">
        <f ca="1">_xll.BInterpol('Base CDI'!$H$4:$H$28,'Base CDI'!$I$4:$I$29,S1914,"Cubic","Extrapolate=Linear","MultiX=Average","Skip=True","Sort=True")</f>
        <v>13.638925614414273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47808</v>
      </c>
      <c r="T1915" s="43">
        <f ca="1">_xll.BInterpol('Base CDI'!$H$4:$H$28,'Base CDI'!$J$4:$J$29,S1915,"Cubic","Extrapolate=Linear","MultiX=Average","Skip=True","Sort=True")</f>
        <v>13.540224901350285</v>
      </c>
      <c r="U1915" s="43">
        <f ca="1">_xll.BInterpol('Base CDI'!$H$4:$H$28,'Base CDI'!$I$4:$I$29,S1915,"Cubic","Extrapolate=Linear","MultiX=Average","Skip=True","Sort=True")</f>
        <v>13.639306305587068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47809</v>
      </c>
      <c r="T1916" s="43">
        <f ca="1">_xll.BInterpol('Base CDI'!$H$4:$H$28,'Base CDI'!$J$4:$J$29,S1916,"Cubic","Extrapolate=Linear","MultiX=Average","Skip=True","Sort=True")</f>
        <v>13.540608067955192</v>
      </c>
      <c r="U1916" s="43">
        <f ca="1">_xll.BInterpol('Base CDI'!$H$4:$H$28,'Base CDI'!$I$4:$I$29,S1916,"Cubic","Extrapolate=Linear","MultiX=Average","Skip=True","Sort=True")</f>
        <v>13.639686660336499</v>
      </c>
    </row>
    <row r="1917" spans="16:21" x14ac:dyDescent="0.25">
      <c r="P1917" s="10">
        <v>37306</v>
      </c>
      <c r="Q1917">
        <v>7.094087</v>
      </c>
      <c r="S1917" s="42">
        <f t="shared" ca="1" si="34"/>
        <v>47810</v>
      </c>
      <c r="T1917" s="43">
        <f ca="1">_xll.BInterpol('Base CDI'!$H$4:$H$28,'Base CDI'!$J$4:$J$29,S1917,"Cubic","Extrapolate=Linear","MultiX=Average","Skip=True","Sort=True")</f>
        <v>13.540990865041763</v>
      </c>
      <c r="U1917" s="43">
        <f ca="1">_xll.BInterpol('Base CDI'!$H$4:$H$28,'Base CDI'!$I$4:$I$29,S1917,"Cubic","Extrapolate=Linear","MultiX=Average","Skip=True","Sort=True")</f>
        <v>13.640066679347717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47811</v>
      </c>
      <c r="T1918" s="43">
        <f ca="1">_xll.BInterpol('Base CDI'!$H$4:$H$28,'Base CDI'!$J$4:$J$29,S1918,"Cubic","Extrapolate=Linear","MultiX=Average","Skip=True","Sort=True")</f>
        <v>13.541373292632343</v>
      </c>
      <c r="U1918" s="43">
        <f ca="1">_xll.BInterpol('Base CDI'!$H$4:$H$28,'Base CDI'!$I$4:$I$29,S1918,"Cubic","Extrapolate=Linear","MultiX=Average","Skip=True","Sort=True")</f>
        <v>13.640446363305871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47812</v>
      </c>
      <c r="T1919" s="43">
        <f ca="1">_xll.BInterpol('Base CDI'!$H$4:$H$28,'Base CDI'!$J$4:$J$29,S1919,"Cubic","Extrapolate=Linear","MultiX=Average","Skip=True","Sort=True")</f>
        <v>13.541755350749277</v>
      </c>
      <c r="U1919" s="43">
        <f ca="1">_xll.BInterpol('Base CDI'!$H$4:$H$28,'Base CDI'!$I$4:$I$29,S1919,"Cubic","Extrapolate=Linear","MultiX=Average","Skip=True","Sort=True")</f>
        <v>13.640825712896117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47813</v>
      </c>
      <c r="T1920" s="43">
        <f ca="1">_xll.BInterpol('Base CDI'!$H$4:$H$28,'Base CDI'!$J$4:$J$29,S1920,"Cubic","Extrapolate=Linear","MultiX=Average","Skip=True","Sort=True")</f>
        <v>13.542137039414913</v>
      </c>
      <c r="U1920" s="43">
        <f ca="1">_xll.BInterpol('Base CDI'!$H$4:$H$28,'Base CDI'!$I$4:$I$29,S1920,"Cubic","Extrapolate=Linear","MultiX=Average","Skip=True","Sort=True")</f>
        <v>13.641204728803602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47814</v>
      </c>
      <c r="T1921" s="43">
        <f ca="1">_xll.BInterpol('Base CDI'!$H$4:$H$28,'Base CDI'!$J$4:$J$29,S1921,"Cubic","Extrapolate=Linear","MultiX=Average","Skip=True","Sort=True")</f>
        <v>13.542518358651595</v>
      </c>
      <c r="U1921" s="43">
        <f ca="1">_xll.BInterpol('Base CDI'!$H$4:$H$28,'Base CDI'!$I$4:$I$29,S1921,"Cubic","Extrapolate=Linear","MultiX=Average","Skip=True","Sort=True")</f>
        <v>13.64158341171348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47815</v>
      </c>
      <c r="T1922" s="43">
        <f ca="1">_xll.BInterpol('Base CDI'!$H$4:$H$28,'Base CDI'!$J$4:$J$29,S1922,"Cubic","Extrapolate=Linear","MultiX=Average","Skip=True","Sort=True")</f>
        <v>13.542899308481671</v>
      </c>
      <c r="U1922" s="43">
        <f ca="1">_xll.BInterpol('Base CDI'!$H$4:$H$28,'Base CDI'!$I$4:$I$29,S1922,"Cubic","Extrapolate=Linear","MultiX=Average","Skip=True","Sort=True")</f>
        <v>13.641961762310903</v>
      </c>
    </row>
    <row r="1923" spans="16:21" x14ac:dyDescent="0.25">
      <c r="P1923" s="10">
        <v>37314</v>
      </c>
      <c r="Q1923">
        <v>7.123335</v>
      </c>
      <c r="S1923" s="42">
        <f t="shared" ca="1" si="34"/>
        <v>47816</v>
      </c>
      <c r="T1923" s="43">
        <f ca="1">_xll.BInterpol('Base CDI'!$H$4:$H$28,'Base CDI'!$J$4:$J$29,S1923,"Cubic","Extrapolate=Linear","MultiX=Average","Skip=True","Sort=True")</f>
        <v>13.543279888927485</v>
      </c>
      <c r="U1923" s="43">
        <f ca="1">_xll.BInterpol('Base CDI'!$H$4:$H$28,'Base CDI'!$I$4:$I$29,S1923,"Cubic","Extrapolate=Linear","MultiX=Average","Skip=True","Sort=True")</f>
        <v>13.64233978128102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47817</v>
      </c>
      <c r="T1924" s="43">
        <f ca="1">_xll.BInterpol('Base CDI'!$H$4:$H$28,'Base CDI'!$J$4:$J$29,S1924,"Cubic","Extrapolate=Linear","MultiX=Average","Skip=True","Sort=True")</f>
        <v>13.543660100011383</v>
      </c>
      <c r="U1924" s="43">
        <f ca="1">_xll.BInterpol('Base CDI'!$H$4:$H$28,'Base CDI'!$I$4:$I$29,S1924,"Cubic","Extrapolate=Linear","MultiX=Average","Skip=True","Sort=True")</f>
        <v>13.642717469308984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47818</v>
      </c>
      <c r="T1925" s="43">
        <f ca="1">_xll.BInterpol('Base CDI'!$H$4:$H$28,'Base CDI'!$J$4:$J$29,S1925,"Cubic","Extrapolate=Linear","MultiX=Average","Skip=True","Sort=True")</f>
        <v>13.544039941755713</v>
      </c>
      <c r="U1925" s="43">
        <f ca="1">_xll.BInterpol('Base CDI'!$H$4:$H$28,'Base CDI'!$I$4:$I$29,S1925,"Cubic","Extrapolate=Linear","MultiX=Average","Skip=True","Sort=True")</f>
        <v>13.643094827079945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47819</v>
      </c>
      <c r="T1926" s="43">
        <f ca="1">_xll.BInterpol('Base CDI'!$H$4:$H$28,'Base CDI'!$J$4:$J$29,S1926,"Cubic","Extrapolate=Linear","MultiX=Average","Skip=True","Sort=True")</f>
        <v>13.544419414182819</v>
      </c>
      <c r="U1926" s="43">
        <f ca="1">_xll.BInterpol('Base CDI'!$H$4:$H$28,'Base CDI'!$I$4:$I$29,S1926,"Cubic","Extrapolate=Linear","MultiX=Average","Skip=True","Sort=True")</f>
        <v>13.643471855279056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47820</v>
      </c>
      <c r="T1927" s="43">
        <f ca="1">_xll.BInterpol('Base CDI'!$H$4:$H$28,'Base CDI'!$J$4:$J$29,S1927,"Cubic","Extrapolate=Linear","MultiX=Average","Skip=True","Sort=True")</f>
        <v>13.544798517315048</v>
      </c>
      <c r="U1927" s="43">
        <f ca="1">_xll.BInterpol('Base CDI'!$H$4:$H$28,'Base CDI'!$I$4:$I$29,S1927,"Cubic","Extrapolate=Linear","MultiX=Average","Skip=True","Sort=True")</f>
        <v>13.643848554591468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47821</v>
      </c>
      <c r="T1928" s="43">
        <f ca="1">_xll.BInterpol('Base CDI'!$H$4:$H$28,'Base CDI'!$J$4:$J$29,S1928,"Cubic","Extrapolate=Linear","MultiX=Average","Skip=True","Sort=True")</f>
        <v>13.545177251174746</v>
      </c>
      <c r="U1928" s="43">
        <f ca="1">_xll.BInterpol('Base CDI'!$H$4:$H$28,'Base CDI'!$I$4:$I$29,S1928,"Cubic","Extrapolate=Linear","MultiX=Average","Skip=True","Sort=True")</f>
        <v>13.644224925702334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47822</v>
      </c>
      <c r="T1929" s="43">
        <f ca="1">_xll.BInterpol('Base CDI'!$H$4:$H$28,'Base CDI'!$J$4:$J$29,S1929,"Cubic","Extrapolate=Linear","MultiX=Average","Skip=True","Sort=True")</f>
        <v>13.545555615784259</v>
      </c>
      <c r="U1929" s="43">
        <f ca="1">_xll.BInterpol('Base CDI'!$H$4:$H$28,'Base CDI'!$I$4:$I$29,S1929,"Cubic","Extrapolate=Linear","MultiX=Average","Skip=True","Sort=True")</f>
        <v>13.644600969296802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47823</v>
      </c>
      <c r="T1930" s="43">
        <f ca="1">_xll.BInterpol('Base CDI'!$H$4:$H$28,'Base CDI'!$J$4:$J$29,S1930,"Cubic","Extrapolate=Linear","MultiX=Average","Skip=True","Sort=True")</f>
        <v>13.545933611165932</v>
      </c>
      <c r="U1930" s="43">
        <f ca="1">_xll.BInterpol('Base CDI'!$H$4:$H$28,'Base CDI'!$I$4:$I$29,S1930,"Cubic","Extrapolate=Linear","MultiX=Average","Skip=True","Sort=True")</f>
        <v>13.644976686060026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47824</v>
      </c>
      <c r="T1931" s="43">
        <f ca="1">_xll.BInterpol('Base CDI'!$H$4:$H$28,'Base CDI'!$J$4:$J$29,S1931,"Cubic","Extrapolate=Linear","MultiX=Average","Skip=True","Sort=True")</f>
        <v>13.546311237342113</v>
      </c>
      <c r="U1931" s="43">
        <f ca="1">_xll.BInterpol('Base CDI'!$H$4:$H$28,'Base CDI'!$I$4:$I$29,S1931,"Cubic","Extrapolate=Linear","MultiX=Average","Skip=True","Sort=True")</f>
        <v>13.645352076677158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47825</v>
      </c>
      <c r="T1932" s="43">
        <f ca="1">_xll.BInterpol('Base CDI'!$H$4:$H$28,'Base CDI'!$J$4:$J$29,S1932,"Cubic","Extrapolate=Linear","MultiX=Average","Skip=True","Sort=True")</f>
        <v>13.546688494335145</v>
      </c>
      <c r="U1932" s="43">
        <f ca="1">_xll.BInterpol('Base CDI'!$H$4:$H$28,'Base CDI'!$I$4:$I$29,S1932,"Cubic","Extrapolate=Linear","MultiX=Average","Skip=True","Sort=True")</f>
        <v>13.645727141833346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47826</v>
      </c>
      <c r="T1933" s="43">
        <f ca="1">_xll.BInterpol('Base CDI'!$H$4:$H$28,'Base CDI'!$J$4:$J$29,S1933,"Cubic","Extrapolate=Linear","MultiX=Average","Skip=True","Sort=True")</f>
        <v>13.547065382167377</v>
      </c>
      <c r="U1933" s="43">
        <f ca="1">_xll.BInterpol('Base CDI'!$H$4:$H$28,'Base CDI'!$I$4:$I$29,S1933,"Cubic","Extrapolate=Linear","MultiX=Average","Skip=True","Sort=True")</f>
        <v>13.646101882213745</v>
      </c>
    </row>
    <row r="1934" spans="16:21" x14ac:dyDescent="0.25">
      <c r="P1934" s="10">
        <v>37329</v>
      </c>
      <c r="Q1934">
        <v>7.177079</v>
      </c>
      <c r="S1934" s="42">
        <f t="shared" ca="1" si="35"/>
        <v>47827</v>
      </c>
      <c r="T1934" s="43">
        <f ca="1">_xll.BInterpol('Base CDI'!$H$4:$H$28,'Base CDI'!$J$4:$J$29,S1934,"Cubic","Extrapolate=Linear","MultiX=Average","Skip=True","Sort=True")</f>
        <v>13.547441900861152</v>
      </c>
      <c r="U1934" s="43">
        <f ca="1">_xll.BInterpol('Base CDI'!$H$4:$H$28,'Base CDI'!$I$4:$I$29,S1934,"Cubic","Extrapolate=Linear","MultiX=Average","Skip=True","Sort=True")</f>
        <v>13.646476298503504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47828</v>
      </c>
      <c r="T1935" s="43">
        <f ca="1">_xll.BInterpol('Base CDI'!$H$4:$H$28,'Base CDI'!$J$4:$J$29,S1935,"Cubic","Extrapolate=Linear","MultiX=Average","Skip=True","Sort=True")</f>
        <v>13.547818050438817</v>
      </c>
      <c r="U1935" s="43">
        <f ca="1">_xll.BInterpol('Base CDI'!$H$4:$H$28,'Base CDI'!$I$4:$I$29,S1935,"Cubic","Extrapolate=Linear","MultiX=Average","Skip=True","Sort=True")</f>
        <v>13.646850391387778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47829</v>
      </c>
      <c r="T1936" s="43">
        <f ca="1">_xll.BInterpol('Base CDI'!$H$4:$H$28,'Base CDI'!$J$4:$J$29,S1936,"Cubic","Extrapolate=Linear","MultiX=Average","Skip=True","Sort=True")</f>
        <v>13.54819383092272</v>
      </c>
      <c r="U1936" s="43">
        <f ca="1">_xll.BInterpol('Base CDI'!$H$4:$H$28,'Base CDI'!$I$4:$I$29,S1936,"Cubic","Extrapolate=Linear","MultiX=Average","Skip=True","Sort=True")</f>
        <v>13.647224161551714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47830</v>
      </c>
      <c r="T1937" s="43">
        <f ca="1">_xll.BInterpol('Base CDI'!$H$4:$H$28,'Base CDI'!$J$4:$J$29,S1937,"Cubic","Extrapolate=Linear","MultiX=Average","Skip=True","Sort=True")</f>
        <v>13.548569242335205</v>
      </c>
      <c r="U1937" s="43">
        <f ca="1">_xll.BInterpol('Base CDI'!$H$4:$H$28,'Base CDI'!$I$4:$I$29,S1937,"Cubic","Extrapolate=Linear","MultiX=Average","Skip=True","Sort=True")</f>
        <v>13.647597609680467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47831</v>
      </c>
      <c r="T1938" s="43">
        <f ca="1">_xll.BInterpol('Base CDI'!$H$4:$H$28,'Base CDI'!$J$4:$J$29,S1938,"Cubic","Extrapolate=Linear","MultiX=Average","Skip=True","Sort=True")</f>
        <v>13.548944284698619</v>
      </c>
      <c r="U1938" s="43">
        <f ca="1">_xll.BInterpol('Base CDI'!$H$4:$H$28,'Base CDI'!$I$4:$I$29,S1938,"Cubic","Extrapolate=Linear","MultiX=Average","Skip=True","Sort=True")</f>
        <v>13.647970736459186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47832</v>
      </c>
      <c r="T1939" s="43">
        <f ca="1">_xll.BInterpol('Base CDI'!$H$4:$H$28,'Base CDI'!$J$4:$J$29,S1939,"Cubic","Extrapolate=Linear","MultiX=Average","Skip=True","Sort=True")</f>
        <v>13.549318958035306</v>
      </c>
      <c r="U1939" s="43">
        <f ca="1">_xll.BInterpol('Base CDI'!$H$4:$H$28,'Base CDI'!$I$4:$I$29,S1939,"Cubic","Extrapolate=Linear","MultiX=Average","Skip=True","Sort=True")</f>
        <v>13.648343542573024</v>
      </c>
    </row>
    <row r="1940" spans="16:21" x14ac:dyDescent="0.25">
      <c r="P1940" s="10">
        <v>37337</v>
      </c>
      <c r="Q1940">
        <v>7.206423</v>
      </c>
      <c r="S1940" s="42">
        <f t="shared" ca="1" si="35"/>
        <v>47833</v>
      </c>
      <c r="T1940" s="43">
        <f ca="1">_xll.BInterpol('Base CDI'!$H$4:$H$28,'Base CDI'!$J$4:$J$29,S1940,"Cubic","Extrapolate=Linear","MultiX=Average","Skip=True","Sort=True")</f>
        <v>13.549693262367613</v>
      </c>
      <c r="U1940" s="43">
        <f ca="1">_xll.BInterpol('Base CDI'!$H$4:$H$28,'Base CDI'!$I$4:$I$29,S1940,"Cubic","Extrapolate=Linear","MultiX=Average","Skip=True","Sort=True")</f>
        <v>13.648716028707131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47834</v>
      </c>
      <c r="T1941" s="43">
        <f ca="1">_xll.BInterpol('Base CDI'!$H$4:$H$28,'Base CDI'!$J$4:$J$29,S1941,"Cubic","Extrapolate=Linear","MultiX=Average","Skip=True","Sort=True")</f>
        <v>13.550067197717889</v>
      </c>
      <c r="U1941" s="43">
        <f ca="1">_xll.BInterpol('Base CDI'!$H$4:$H$28,'Base CDI'!$I$4:$I$29,S1941,"Cubic","Extrapolate=Linear","MultiX=Average","Skip=True","Sort=True")</f>
        <v>13.649088195546661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47835</v>
      </c>
      <c r="T1942" s="43">
        <f ca="1">_xll.BInterpol('Base CDI'!$H$4:$H$28,'Base CDI'!$J$4:$J$29,S1942,"Cubic","Extrapolate=Linear","MultiX=Average","Skip=True","Sort=True")</f>
        <v>13.550440764108474</v>
      </c>
      <c r="U1942" s="43">
        <f ca="1">_xll.BInterpol('Base CDI'!$H$4:$H$28,'Base CDI'!$I$4:$I$29,S1942,"Cubic","Extrapolate=Linear","MultiX=Average","Skip=True","Sort=True")</f>
        <v>13.649460043776761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47836</v>
      </c>
      <c r="T1943" s="43">
        <f ca="1">_xll.BInterpol('Base CDI'!$H$4:$H$28,'Base CDI'!$J$4:$J$29,S1943,"Cubic","Extrapolate=Linear","MultiX=Average","Skip=True","Sort=True")</f>
        <v>13.550813961561719</v>
      </c>
      <c r="U1943" s="43">
        <f ca="1">_xll.BInterpol('Base CDI'!$H$4:$H$28,'Base CDI'!$I$4:$I$29,S1943,"Cubic","Extrapolate=Linear","MultiX=Average","Skip=True","Sort=True")</f>
        <v>13.649831574082587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47837</v>
      </c>
      <c r="T1944" s="43">
        <f ca="1">_xll.BInterpol('Base CDI'!$H$4:$H$28,'Base CDI'!$J$4:$J$29,S1944,"Cubic","Extrapolate=Linear","MultiX=Average","Skip=True","Sort=True")</f>
        <v>13.551186790099967</v>
      </c>
      <c r="U1944" s="43">
        <f ca="1">_xll.BInterpol('Base CDI'!$H$4:$H$28,'Base CDI'!$I$4:$I$29,S1944,"Cubic","Extrapolate=Linear","MultiX=Average","Skip=True","Sort=True")</f>
        <v>13.650202787149288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47838</v>
      </c>
      <c r="T1945" s="43">
        <f ca="1">_xll.BInterpol('Base CDI'!$H$4:$H$28,'Base CDI'!$J$4:$J$29,S1945,"Cubic","Extrapolate=Linear","MultiX=Average","Skip=True","Sort=True")</f>
        <v>13.551559249745567</v>
      </c>
      <c r="U1945" s="43">
        <f ca="1">_xll.BInterpol('Base CDI'!$H$4:$H$28,'Base CDI'!$I$4:$I$29,S1945,"Cubic","Extrapolate=Linear","MultiX=Average","Skip=True","Sort=True")</f>
        <v>13.650573683662017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47839</v>
      </c>
      <c r="T1946" s="43">
        <f ca="1">_xll.BInterpol('Base CDI'!$H$4:$H$28,'Base CDI'!$J$4:$J$29,S1946,"Cubic","Extrapolate=Linear","MultiX=Average","Skip=True","Sort=True")</f>
        <v>13.551931340520863</v>
      </c>
      <c r="U1946" s="43">
        <f ca="1">_xll.BInterpol('Base CDI'!$H$4:$H$28,'Base CDI'!$I$4:$I$29,S1946,"Cubic","Extrapolate=Linear","MultiX=Average","Skip=True","Sort=True")</f>
        <v>13.650944264305924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47840</v>
      </c>
      <c r="T1947" s="43">
        <f ca="1">_xll.BInterpol('Base CDI'!$H$4:$H$28,'Base CDI'!$J$4:$J$29,S1947,"Cubic","Extrapolate=Linear","MultiX=Average","Skip=True","Sort=True")</f>
        <v>13.5523030624482</v>
      </c>
      <c r="U1947" s="43">
        <f ca="1">_xll.BInterpol('Base CDI'!$H$4:$H$28,'Base CDI'!$I$4:$I$29,S1947,"Cubic","Extrapolate=Linear","MultiX=Average","Skip=True","Sort=True")</f>
        <v>13.651314529766161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47841</v>
      </c>
      <c r="T1948" s="43">
        <f ca="1">_xll.BInterpol('Base CDI'!$H$4:$H$28,'Base CDI'!$J$4:$J$29,S1948,"Cubic","Extrapolate=Linear","MultiX=Average","Skip=True","Sort=True")</f>
        <v>13.552674415549925</v>
      </c>
      <c r="U1948" s="43">
        <f ca="1">_xll.BInterpol('Base CDI'!$H$4:$H$28,'Base CDI'!$I$4:$I$29,S1948,"Cubic","Extrapolate=Linear","MultiX=Average","Skip=True","Sort=True")</f>
        <v>13.651684480727878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47842</v>
      </c>
      <c r="T1949" s="43">
        <f ca="1">_xll.BInterpol('Base CDI'!$H$4:$H$28,'Base CDI'!$J$4:$J$29,S1949,"Cubic","Extrapolate=Linear","MultiX=Average","Skip=True","Sort=True")</f>
        <v>13.553045399848385</v>
      </c>
      <c r="U1949" s="43">
        <f ca="1">_xll.BInterpol('Base CDI'!$H$4:$H$28,'Base CDI'!$I$4:$I$29,S1949,"Cubic","Extrapolate=Linear","MultiX=Average","Skip=True","Sort=True")</f>
        <v>13.652054117876231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47843</v>
      </c>
      <c r="T1950" s="43">
        <f ca="1">_xll.BInterpol('Base CDI'!$H$4:$H$28,'Base CDI'!$J$4:$J$29,S1950,"Cubic","Extrapolate=Linear","MultiX=Average","Skip=True","Sort=True")</f>
        <v>13.553416015365924</v>
      </c>
      <c r="U1950" s="43">
        <f ca="1">_xll.BInterpol('Base CDI'!$H$4:$H$28,'Base CDI'!$I$4:$I$29,S1950,"Cubic","Extrapolate=Linear","MultiX=Average","Skip=True","Sort=True")</f>
        <v>13.652423441896365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47844</v>
      </c>
      <c r="T1951" s="43">
        <f ca="1">_xll.BInterpol('Base CDI'!$H$4:$H$28,'Base CDI'!$J$4:$J$29,S1951,"Cubic","Extrapolate=Linear","MultiX=Average","Skip=True","Sort=True")</f>
        <v>13.553786262124888</v>
      </c>
      <c r="U1951" s="43">
        <f ca="1">_xll.BInterpol('Base CDI'!$H$4:$H$28,'Base CDI'!$I$4:$I$29,S1951,"Cubic","Extrapolate=Linear","MultiX=Average","Skip=True","Sort=True")</f>
        <v>13.652792453473438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47845</v>
      </c>
      <c r="T1952" s="43">
        <f ca="1">_xll.BInterpol('Base CDI'!$H$4:$H$28,'Base CDI'!$J$4:$J$29,S1952,"Cubic","Extrapolate=Linear","MultiX=Average","Skip=True","Sort=True")</f>
        <v>13.554156140147626</v>
      </c>
      <c r="U1952" s="43">
        <f ca="1">_xll.BInterpol('Base CDI'!$H$4:$H$28,'Base CDI'!$I$4:$I$29,S1952,"Cubic","Extrapolate=Linear","MultiX=Average","Skip=True","Sort=True")</f>
        <v>13.653161153292597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47846</v>
      </c>
      <c r="T1953" s="43">
        <f ca="1">_xll.BInterpol('Base CDI'!$H$4:$H$28,'Base CDI'!$J$4:$J$29,S1953,"Cubic","Extrapolate=Linear","MultiX=Average","Skip=True","Sort=True")</f>
        <v>13.554525649456481</v>
      </c>
      <c r="U1953" s="43">
        <f ca="1">_xll.BInterpol('Base CDI'!$H$4:$H$28,'Base CDI'!$I$4:$I$29,S1953,"Cubic","Extrapolate=Linear","MultiX=Average","Skip=True","Sort=True")</f>
        <v>13.653529542038994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47847</v>
      </c>
      <c r="T1954" s="43">
        <f ca="1">_xll.BInterpol('Base CDI'!$H$4:$H$28,'Base CDI'!$J$4:$J$29,S1954,"Cubic","Extrapolate=Linear","MultiX=Average","Skip=True","Sort=True")</f>
        <v>13.554894790073799</v>
      </c>
      <c r="U1954" s="43">
        <f ca="1">_xll.BInterpol('Base CDI'!$H$4:$H$28,'Base CDI'!$I$4:$I$29,S1954,"Cubic","Extrapolate=Linear","MultiX=Average","Skip=True","Sort=True")</f>
        <v>13.653897620397782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47848</v>
      </c>
      <c r="T1955" s="43">
        <f ca="1">_xll.BInterpol('Base CDI'!$H$4:$H$28,'Base CDI'!$J$4:$J$29,S1955,"Cubic","Extrapolate=Linear","MultiX=Average","Skip=True","Sort=True")</f>
        <v>13.555263562021928</v>
      </c>
      <c r="U1955" s="43">
        <f ca="1">_xll.BInterpol('Base CDI'!$H$4:$H$28,'Base CDI'!$I$4:$I$29,S1955,"Cubic","Extrapolate=Linear","MultiX=Average","Skip=True","Sort=True")</f>
        <v>13.65426538905411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47849</v>
      </c>
      <c r="T1956" s="43">
        <f ca="1">_xll.BInterpol('Base CDI'!$H$4:$H$28,'Base CDI'!$J$4:$J$29,S1956,"Cubic","Extrapolate=Linear","MultiX=Average","Skip=True","Sort=True")</f>
        <v>13.555631965323213</v>
      </c>
      <c r="U1956" s="43">
        <f ca="1">_xll.BInterpol('Base CDI'!$H$4:$H$28,'Base CDI'!$I$4:$I$29,S1956,"Cubic","Extrapolate=Linear","MultiX=Average","Skip=True","Sort=True")</f>
        <v>13.654632848693133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47850</v>
      </c>
      <c r="T1957" s="43">
        <f ca="1">_xll.BInterpol('Base CDI'!$H$4:$H$28,'Base CDI'!$J$4:$J$29,S1957,"Cubic","Extrapolate=Linear","MultiX=Average","Skip=True","Sort=True")</f>
        <v>13.555999999999999</v>
      </c>
      <c r="U1957" s="43">
        <f ca="1">_xll.BInterpol('Base CDI'!$H$4:$H$28,'Base CDI'!$I$4:$I$29,S1957,"Cubic","Extrapolate=Linear","MultiX=Average","Skip=True","Sort=True")</f>
        <v>13.654999999999999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47851</v>
      </c>
      <c r="T1958" s="43">
        <f ca="1">_xll.BInterpol('Base CDI'!$H$4:$H$28,'Base CDI'!$J$4:$J$29,S1958,"Cubic","Extrapolate=Linear","MultiX=Average","Skip=True","Sort=True")</f>
        <v>13.556367666089995</v>
      </c>
      <c r="U1958" s="43">
        <f ca="1">_xll.BInterpol('Base CDI'!$H$4:$H$28,'Base CDI'!$I$4:$I$29,S1958,"Cubic","Extrapolate=Linear","MultiX=Average","Skip=True","Sort=True")</f>
        <v>13.655366843542561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47852</v>
      </c>
      <c r="T1959" s="43">
        <f ca="1">_xll.BInterpol('Base CDI'!$H$4:$H$28,'Base CDI'!$J$4:$J$29,S1959,"Cubic","Extrapolate=Linear","MultiX=Average","Skip=True","Sort=True")</f>
        <v>13.556734963692364</v>
      </c>
      <c r="U1959" s="43">
        <f ca="1">_xll.BInterpol('Base CDI'!$H$4:$H$28,'Base CDI'!$I$4:$I$29,S1959,"Cubic","Extrapolate=Linear","MultiX=Average","Skip=True","Sort=True")</f>
        <v>13.655733379419457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47853</v>
      </c>
      <c r="T1960" s="43">
        <f ca="1">_xll.BInterpol('Base CDI'!$H$4:$H$28,'Base CDI'!$J$4:$J$29,S1960,"Cubic","Extrapolate=Linear","MultiX=Average","Skip=True","Sort=True")</f>
        <v>13.557101892921628</v>
      </c>
      <c r="U1960" s="43">
        <f ca="1">_xll.BInterpol('Base CDI'!$H$4:$H$28,'Base CDI'!$I$4:$I$29,S1960,"Cubic","Extrapolate=Linear","MultiX=Average","Skip=True","Sort=True")</f>
        <v>13.656099607612033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47854</v>
      </c>
      <c r="T1961" s="43">
        <f ca="1">_xll.BInterpol('Base CDI'!$H$4:$H$28,'Base CDI'!$J$4:$J$29,S1961,"Cubic","Extrapolate=Linear","MultiX=Average","Skip=True","Sort=True")</f>
        <v>13.557468453892309</v>
      </c>
      <c r="U1961" s="43">
        <f ca="1">_xll.BInterpol('Base CDI'!$H$4:$H$28,'Base CDI'!$I$4:$I$29,S1961,"Cubic","Extrapolate=Linear","MultiX=Average","Skip=True","Sort=True")</f>
        <v>13.656465528101629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47855</v>
      </c>
      <c r="T1962" s="43">
        <f ca="1">_xll.BInterpol('Base CDI'!$H$4:$H$28,'Base CDI'!$J$4:$J$29,S1962,"Cubic","Extrapolate=Linear","MultiX=Average","Skip=True","Sort=True")</f>
        <v>13.557834646718932</v>
      </c>
      <c r="U1962" s="43">
        <f ca="1">_xll.BInterpol('Base CDI'!$H$4:$H$28,'Base CDI'!$I$4:$I$29,S1962,"Cubic","Extrapolate=Linear","MultiX=Average","Skip=True","Sort=True")</f>
        <v>13.656831140869583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47856</v>
      </c>
      <c r="T1963" s="43">
        <f ca="1">_xll.BInterpol('Base CDI'!$H$4:$H$28,'Base CDI'!$J$4:$J$29,S1963,"Cubic","Extrapolate=Linear","MultiX=Average","Skip=True","Sort=True")</f>
        <v>13.558200471516022</v>
      </c>
      <c r="U1963" s="43">
        <f ca="1">_xll.BInterpol('Base CDI'!$H$4:$H$28,'Base CDI'!$I$4:$I$29,S1963,"Cubic","Extrapolate=Linear","MultiX=Average","Skip=True","Sort=True")</f>
        <v>13.657196445897238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47857</v>
      </c>
      <c r="T1964" s="43">
        <f ca="1">_xll.BInterpol('Base CDI'!$H$4:$H$28,'Base CDI'!$J$4:$J$29,S1964,"Cubic","Extrapolate=Linear","MultiX=Average","Skip=True","Sort=True")</f>
        <v>13.558565928398101</v>
      </c>
      <c r="U1964" s="43">
        <f ca="1">_xll.BInterpol('Base CDI'!$H$4:$H$28,'Base CDI'!$I$4:$I$29,S1964,"Cubic","Extrapolate=Linear","MultiX=Average","Skip=True","Sort=True")</f>
        <v>13.657561443165935</v>
      </c>
    </row>
    <row r="1965" spans="16:21" x14ac:dyDescent="0.25">
      <c r="P1965" s="10">
        <v>37375</v>
      </c>
      <c r="Q1965">
        <v>7.328303</v>
      </c>
      <c r="S1965" s="42">
        <f t="shared" ca="1" si="35"/>
        <v>47858</v>
      </c>
      <c r="T1965" s="43">
        <f ca="1">_xll.BInterpol('Base CDI'!$H$4:$H$28,'Base CDI'!$J$4:$J$29,S1965,"Cubic","Extrapolate=Linear","MultiX=Average","Skip=True","Sort=True")</f>
        <v>13.558931017479692</v>
      </c>
      <c r="U1965" s="43">
        <f ca="1">_xll.BInterpol('Base CDI'!$H$4:$H$28,'Base CDI'!$I$4:$I$29,S1965,"Cubic","Extrapolate=Linear","MultiX=Average","Skip=True","Sort=True")</f>
        <v>13.657926132657014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47859</v>
      </c>
      <c r="T1966" s="43">
        <f ca="1">_xll.BInterpol('Base CDI'!$H$4:$H$28,'Base CDI'!$J$4:$J$29,S1966,"Cubic","Extrapolate=Linear","MultiX=Average","Skip=True","Sort=True")</f>
        <v>13.559295738875321</v>
      </c>
      <c r="U1966" s="43">
        <f ca="1">_xll.BInterpol('Base CDI'!$H$4:$H$28,'Base CDI'!$I$4:$I$29,S1966,"Cubic","Extrapolate=Linear","MultiX=Average","Skip=True","Sort=True")</f>
        <v>13.658290514351819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47860</v>
      </c>
      <c r="T1967" s="43">
        <f ca="1">_xll.BInterpol('Base CDI'!$H$4:$H$28,'Base CDI'!$J$4:$J$29,S1967,"Cubic","Extrapolate=Linear","MultiX=Average","Skip=True","Sort=True")</f>
        <v>13.559660092699508</v>
      </c>
      <c r="U1967" s="43">
        <f ca="1">_xll.BInterpol('Base CDI'!$H$4:$H$28,'Base CDI'!$I$4:$I$29,S1967,"Cubic","Extrapolate=Linear","MultiX=Average","Skip=True","Sort=True")</f>
        <v>13.658654588231688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47861</v>
      </c>
      <c r="T1968" s="43">
        <f ca="1">_xll.BInterpol('Base CDI'!$H$4:$H$28,'Base CDI'!$J$4:$J$29,S1968,"Cubic","Extrapolate=Linear","MultiX=Average","Skip=True","Sort=True")</f>
        <v>13.56002407906678</v>
      </c>
      <c r="U1968" s="43">
        <f ca="1">_xll.BInterpol('Base CDI'!$H$4:$H$28,'Base CDI'!$I$4:$I$29,S1968,"Cubic","Extrapolate=Linear","MultiX=Average","Skip=True","Sort=True")</f>
        <v>13.659018354277961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47862</v>
      </c>
      <c r="T1969" s="43">
        <f ca="1">_xll.BInterpol('Base CDI'!$H$4:$H$28,'Base CDI'!$J$4:$J$29,S1969,"Cubic","Extrapolate=Linear","MultiX=Average","Skip=True","Sort=True")</f>
        <v>13.56038769809166</v>
      </c>
      <c r="U1969" s="43">
        <f ca="1">_xll.BInterpol('Base CDI'!$H$4:$H$28,'Base CDI'!$I$4:$I$29,S1969,"Cubic","Extrapolate=Linear","MultiX=Average","Skip=True","Sort=True")</f>
        <v>13.659381812471981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47863</v>
      </c>
      <c r="T1970" s="43">
        <f ca="1">_xll.BInterpol('Base CDI'!$H$4:$H$28,'Base CDI'!$J$4:$J$29,S1970,"Cubic","Extrapolate=Linear","MultiX=Average","Skip=True","Sort=True")</f>
        <v>13.560750949888668</v>
      </c>
      <c r="U1970" s="43">
        <f ca="1">_xll.BInterpol('Base CDI'!$H$4:$H$28,'Base CDI'!$I$4:$I$29,S1970,"Cubic","Extrapolate=Linear","MultiX=Average","Skip=True","Sort=True")</f>
        <v>13.65974496279509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47864</v>
      </c>
      <c r="T1971" s="43">
        <f ca="1">_xll.BInterpol('Base CDI'!$H$4:$H$28,'Base CDI'!$J$4:$J$29,S1971,"Cubic","Extrapolate=Linear","MultiX=Average","Skip=True","Sort=True")</f>
        <v>13.561113834572332</v>
      </c>
      <c r="U1971" s="43">
        <f ca="1">_xll.BInterpol('Base CDI'!$H$4:$H$28,'Base CDI'!$I$4:$I$29,S1971,"Cubic","Extrapolate=Linear","MultiX=Average","Skip=True","Sort=True")</f>
        <v>13.660107805228627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47865</v>
      </c>
      <c r="T1972" s="43">
        <f ca="1">_xll.BInterpol('Base CDI'!$H$4:$H$28,'Base CDI'!$J$4:$J$29,S1972,"Cubic","Extrapolate=Linear","MultiX=Average","Skip=True","Sort=True")</f>
        <v>13.561476352257175</v>
      </c>
      <c r="U1972" s="43">
        <f ca="1">_xll.BInterpol('Base CDI'!$H$4:$H$28,'Base CDI'!$I$4:$I$29,S1972,"Cubic","Extrapolate=Linear","MultiX=Average","Skip=True","Sort=True")</f>
        <v>13.660470339753934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47866</v>
      </c>
      <c r="T1973" s="43">
        <f ca="1">_xll.BInterpol('Base CDI'!$H$4:$H$28,'Base CDI'!$J$4:$J$29,S1973,"Cubic","Extrapolate=Linear","MultiX=Average","Skip=True","Sort=True")</f>
        <v>13.561838503057718</v>
      </c>
      <c r="U1973" s="43">
        <f ca="1">_xll.BInterpol('Base CDI'!$H$4:$H$28,'Base CDI'!$I$4:$I$29,S1973,"Cubic","Extrapolate=Linear","MultiX=Average","Skip=True","Sort=True")</f>
        <v>13.660832566352351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47867</v>
      </c>
      <c r="T1974" s="43">
        <f ca="1">_xll.BInterpol('Base CDI'!$H$4:$H$28,'Base CDI'!$J$4:$J$29,S1974,"Cubic","Extrapolate=Linear","MultiX=Average","Skip=True","Sort=True")</f>
        <v>13.562200287088487</v>
      </c>
      <c r="U1974" s="43">
        <f ca="1">_xll.BInterpol('Base CDI'!$H$4:$H$28,'Base CDI'!$I$4:$I$29,S1974,"Cubic","Extrapolate=Linear","MultiX=Average","Skip=True","Sort=True")</f>
        <v>13.66119448500522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47868</v>
      </c>
      <c r="T1975" s="43">
        <f ca="1">_xll.BInterpol('Base CDI'!$H$4:$H$28,'Base CDI'!$J$4:$J$29,S1975,"Cubic","Extrapolate=Linear","MultiX=Average","Skip=True","Sort=True")</f>
        <v>13.562561704464004</v>
      </c>
      <c r="U1975" s="43">
        <f ca="1">_xll.BInterpol('Base CDI'!$H$4:$H$28,'Base CDI'!$I$4:$I$29,S1975,"Cubic","Extrapolate=Linear","MultiX=Average","Skip=True","Sort=True")</f>
        <v>13.661556095693882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47869</v>
      </c>
      <c r="T1976" s="43">
        <f ca="1">_xll.BInterpol('Base CDI'!$H$4:$H$28,'Base CDI'!$J$4:$J$29,S1976,"Cubic","Extrapolate=Linear","MultiX=Average","Skip=True","Sort=True")</f>
        <v>13.562922755298795</v>
      </c>
      <c r="U1976" s="43">
        <f ca="1">_xll.BInterpol('Base CDI'!$H$4:$H$28,'Base CDI'!$I$4:$I$29,S1976,"Cubic","Extrapolate=Linear","MultiX=Average","Skip=True","Sort=True")</f>
        <v>13.661917398399677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47870</v>
      </c>
      <c r="T1977" s="43">
        <f ca="1">_xll.BInterpol('Base CDI'!$H$4:$H$28,'Base CDI'!$J$4:$J$29,S1977,"Cubic","Extrapolate=Linear","MultiX=Average","Skip=True","Sort=True")</f>
        <v>13.56328343970738</v>
      </c>
      <c r="U1977" s="43">
        <f ca="1">_xll.BInterpol('Base CDI'!$H$4:$H$28,'Base CDI'!$I$4:$I$29,S1977,"Cubic","Extrapolate=Linear","MultiX=Average","Skip=True","Sort=True")</f>
        <v>13.662278393103946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47871</v>
      </c>
      <c r="T1978" s="43">
        <f ca="1">_xll.BInterpol('Base CDI'!$H$4:$H$28,'Base CDI'!$J$4:$J$29,S1978,"Cubic","Extrapolate=Linear","MultiX=Average","Skip=True","Sort=True")</f>
        <v>13.563643757804286</v>
      </c>
      <c r="U1978" s="43">
        <f ca="1">_xll.BInterpol('Base CDI'!$H$4:$H$28,'Base CDI'!$I$4:$I$29,S1978,"Cubic","Extrapolate=Linear","MultiX=Average","Skip=True","Sort=True")</f>
        <v>13.662639079788033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47872</v>
      </c>
      <c r="T1979" s="43">
        <f ca="1">_xll.BInterpol('Base CDI'!$H$4:$H$28,'Base CDI'!$J$4:$J$29,S1979,"Cubic","Extrapolate=Linear","MultiX=Average","Skip=True","Sort=True")</f>
        <v>13.564003709704034</v>
      </c>
      <c r="U1979" s="43">
        <f ca="1">_xll.BInterpol('Base CDI'!$H$4:$H$28,'Base CDI'!$I$4:$I$29,S1979,"Cubic","Extrapolate=Linear","MultiX=Average","Skip=True","Sort=True")</f>
        <v>13.662999458433275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47873</v>
      </c>
      <c r="T1980" s="43">
        <f ca="1">_xll.BInterpol('Base CDI'!$H$4:$H$28,'Base CDI'!$J$4:$J$29,S1980,"Cubic","Extrapolate=Linear","MultiX=Average","Skip=True","Sort=True")</f>
        <v>13.564363295521149</v>
      </c>
      <c r="U1980" s="43">
        <f ca="1">_xll.BInterpol('Base CDI'!$H$4:$H$28,'Base CDI'!$I$4:$I$29,S1980,"Cubic","Extrapolate=Linear","MultiX=Average","Skip=True","Sort=True")</f>
        <v>13.663359529021013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47874</v>
      </c>
      <c r="T1981" s="43">
        <f ca="1">_xll.BInterpol('Base CDI'!$H$4:$H$28,'Base CDI'!$J$4:$J$29,S1981,"Cubic","Extrapolate=Linear","MultiX=Average","Skip=True","Sort=True")</f>
        <v>13.564722515370153</v>
      </c>
      <c r="U1981" s="43">
        <f ca="1">_xll.BInterpol('Base CDI'!$H$4:$H$28,'Base CDI'!$I$4:$I$29,S1981,"Cubic","Extrapolate=Linear","MultiX=Average","Skip=True","Sort=True")</f>
        <v>13.66371929153259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47875</v>
      </c>
      <c r="T1982" s="43">
        <f ca="1">_xll.BInterpol('Base CDI'!$H$4:$H$28,'Base CDI'!$J$4:$J$29,S1982,"Cubic","Extrapolate=Linear","MultiX=Average","Skip=True","Sort=True")</f>
        <v>13.565081369365574</v>
      </c>
      <c r="U1982" s="43">
        <f ca="1">_xll.BInterpol('Base CDI'!$H$4:$H$28,'Base CDI'!$I$4:$I$29,S1982,"Cubic","Extrapolate=Linear","MultiX=Average","Skip=True","Sort=True")</f>
        <v>13.664078745949348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47876</v>
      </c>
      <c r="T1983" s="43">
        <f ca="1">_xll.BInterpol('Base CDI'!$H$4:$H$28,'Base CDI'!$J$4:$J$29,S1983,"Cubic","Extrapolate=Linear","MultiX=Average","Skip=True","Sort=True")</f>
        <v>13.56543985762193</v>
      </c>
      <c r="U1983" s="43">
        <f ca="1">_xll.BInterpol('Base CDI'!$H$4:$H$28,'Base CDI'!$I$4:$I$29,S1983,"Cubic","Extrapolate=Linear","MultiX=Average","Skip=True","Sort=True")</f>
        <v>13.664437892252625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47877</v>
      </c>
      <c r="T1984" s="43">
        <f ca="1">_xll.BInterpol('Base CDI'!$H$4:$H$28,'Base CDI'!$J$4:$J$29,S1984,"Cubic","Extrapolate=Linear","MultiX=Average","Skip=True","Sort=True")</f>
        <v>13.565797980253748</v>
      </c>
      <c r="U1984" s="43">
        <f ca="1">_xll.BInterpol('Base CDI'!$H$4:$H$28,'Base CDI'!$I$4:$I$29,S1984,"Cubic","Extrapolate=Linear","MultiX=Average","Skip=True","Sort=True")</f>
        <v>13.664796730423763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47878</v>
      </c>
      <c r="T1985" s="43">
        <f ca="1">_xll.BInterpol('Base CDI'!$H$4:$H$28,'Base CDI'!$J$4:$J$29,S1985,"Cubic","Extrapolate=Linear","MultiX=Average","Skip=True","Sort=True")</f>
        <v>13.566155737375551</v>
      </c>
      <c r="U1985" s="43">
        <f ca="1">_xll.BInterpol('Base CDI'!$H$4:$H$28,'Base CDI'!$I$4:$I$29,S1985,"Cubic","Extrapolate=Linear","MultiX=Average","Skip=True","Sort=True")</f>
        <v>13.665155260444106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47879</v>
      </c>
      <c r="T1986" s="43">
        <f ca="1">_xll.BInterpol('Base CDI'!$H$4:$H$28,'Base CDI'!$J$4:$J$29,S1986,"Cubic","Extrapolate=Linear","MultiX=Average","Skip=True","Sort=True")</f>
        <v>13.56651312910186</v>
      </c>
      <c r="U1986" s="43">
        <f ca="1">_xll.BInterpol('Base CDI'!$H$4:$H$28,'Base CDI'!$I$4:$I$29,S1986,"Cubic","Extrapolate=Linear","MultiX=Average","Skip=True","Sort=True")</f>
        <v>13.665513482294989</v>
      </c>
    </row>
    <row r="1987" spans="16:21" x14ac:dyDescent="0.25">
      <c r="P1987" s="10">
        <v>37407</v>
      </c>
      <c r="Q1987">
        <v>7.43621</v>
      </c>
      <c r="S1987" s="42">
        <f t="shared" ca="1" si="35"/>
        <v>47880</v>
      </c>
      <c r="T1987" s="43">
        <f ca="1">_xll.BInterpol('Base CDI'!$H$4:$H$28,'Base CDI'!$J$4:$J$29,S1987,"Cubic","Extrapolate=Linear","MultiX=Average","Skip=True","Sort=True")</f>
        <v>13.566870155547203</v>
      </c>
      <c r="U1987" s="43">
        <f ca="1">_xll.BInterpol('Base CDI'!$H$4:$H$28,'Base CDI'!$I$4:$I$29,S1987,"Cubic","Extrapolate=Linear","MultiX=Average","Skip=True","Sort=True")</f>
        <v>13.665871395957758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47881</v>
      </c>
      <c r="T1988" s="43">
        <f ca="1">_xll.BInterpol('Base CDI'!$H$4:$H$28,'Base CDI'!$J$4:$J$29,S1988,"Cubic","Extrapolate=Linear","MultiX=Average","Skip=True","Sort=True")</f>
        <v>13.567226816826102</v>
      </c>
      <c r="U1988" s="43">
        <f ca="1">_xll.BInterpol('Base CDI'!$H$4:$H$28,'Base CDI'!$I$4:$I$29,S1988,"Cubic","Extrapolate=Linear","MultiX=Average","Skip=True","Sort=True")</f>
        <v>13.666229001413752</v>
      </c>
    </row>
    <row r="1989" spans="16:21" x14ac:dyDescent="0.25">
      <c r="P1989" s="10">
        <v>37411</v>
      </c>
      <c r="Q1989">
        <v>7.44564</v>
      </c>
      <c r="S1989" s="42">
        <f t="shared" ca="1" si="35"/>
        <v>47882</v>
      </c>
      <c r="T1989" s="43">
        <f ca="1">_xll.BInterpol('Base CDI'!$H$4:$H$28,'Base CDI'!$J$4:$J$29,S1989,"Cubic","Extrapolate=Linear","MultiX=Average","Skip=True","Sort=True")</f>
        <v>13.567583113053079</v>
      </c>
      <c r="U1989" s="43">
        <f ca="1">_xll.BInterpol('Base CDI'!$H$4:$H$28,'Base CDI'!$I$4:$I$29,S1989,"Cubic","Extrapolate=Linear","MultiX=Average","Skip=True","Sort=True")</f>
        <v>13.666586298644313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47883</v>
      </c>
      <c r="T1990" s="43">
        <f ca="1">_xll.BInterpol('Base CDI'!$H$4:$H$28,'Base CDI'!$J$4:$J$29,S1990,"Cubic","Extrapolate=Linear","MultiX=Average","Skip=True","Sort=True")</f>
        <v>13.567939044342658</v>
      </c>
      <c r="U1990" s="43">
        <f ca="1">_xll.BInterpol('Base CDI'!$H$4:$H$28,'Base CDI'!$I$4:$I$29,S1990,"Cubic","Extrapolate=Linear","MultiX=Average","Skip=True","Sort=True")</f>
        <v>13.666943287630781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47884</v>
      </c>
      <c r="T1991" s="43">
        <f ca="1">_xll.BInterpol('Base CDI'!$H$4:$H$28,'Base CDI'!$J$4:$J$29,S1991,"Cubic","Extrapolate=Linear","MultiX=Average","Skip=True","Sort=True")</f>
        <v>13.568294610809364</v>
      </c>
      <c r="U1991" s="43">
        <f ca="1">_xll.BInterpol('Base CDI'!$H$4:$H$28,'Base CDI'!$I$4:$I$29,S1991,"Cubic","Extrapolate=Linear","MultiX=Average","Skip=True","Sort=True")</f>
        <v>13.667299968354497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47885</v>
      </c>
      <c r="T1992" s="43">
        <f ca="1">_xll.BInterpol('Base CDI'!$H$4:$H$28,'Base CDI'!$J$4:$J$29,S1992,"Cubic","Extrapolate=Linear","MultiX=Average","Skip=True","Sort=True")</f>
        <v>13.568649812567719</v>
      </c>
      <c r="U1992" s="43">
        <f ca="1">_xll.BInterpol('Base CDI'!$H$4:$H$28,'Base CDI'!$I$4:$I$29,S1992,"Cubic","Extrapolate=Linear","MultiX=Average","Skip=True","Sort=True")</f>
        <v>13.667656340796801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47886</v>
      </c>
      <c r="T1993" s="43">
        <f ca="1">_xll.BInterpol('Base CDI'!$H$4:$H$28,'Base CDI'!$J$4:$J$29,S1993,"Cubic","Extrapolate=Linear","MultiX=Average","Skip=True","Sort=True")</f>
        <v>13.569004649732248</v>
      </c>
      <c r="U1993" s="43">
        <f ca="1">_xll.BInterpol('Base CDI'!$H$4:$H$28,'Base CDI'!$I$4:$I$29,S1993,"Cubic","Extrapolate=Linear","MultiX=Average","Skip=True","Sort=True")</f>
        <v>13.668012404939036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47887</v>
      </c>
      <c r="T1994" s="43">
        <f ca="1">_xll.BInterpol('Base CDI'!$H$4:$H$28,'Base CDI'!$J$4:$J$29,S1994,"Cubic","Extrapolate=Linear","MultiX=Average","Skip=True","Sort=True")</f>
        <v>13.569359122417474</v>
      </c>
      <c r="U1994" s="43">
        <f ca="1">_xll.BInterpol('Base CDI'!$H$4:$H$28,'Base CDI'!$I$4:$I$29,S1994,"Cubic","Extrapolate=Linear","MultiX=Average","Skip=True","Sort=True")</f>
        <v>13.668368160762544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47888</v>
      </c>
      <c r="T1995" s="43">
        <f ca="1">_xll.BInterpol('Base CDI'!$H$4:$H$28,'Base CDI'!$J$4:$J$29,S1995,"Cubic","Extrapolate=Linear","MultiX=Average","Skip=True","Sort=True")</f>
        <v>13.56971323073792</v>
      </c>
      <c r="U1995" s="43">
        <f ca="1">_xll.BInterpol('Base CDI'!$H$4:$H$28,'Base CDI'!$I$4:$I$29,S1995,"Cubic","Extrapolate=Linear","MultiX=Average","Skip=True","Sort=True")</f>
        <v>13.668723608248662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47889</v>
      </c>
      <c r="T1996" s="43">
        <f ca="1">_xll.BInterpol('Base CDI'!$H$4:$H$28,'Base CDI'!$J$4:$J$29,S1996,"Cubic","Extrapolate=Linear","MultiX=Average","Skip=True","Sort=True")</f>
        <v>13.57006697480811</v>
      </c>
      <c r="U1996" s="43">
        <f ca="1">_xll.BInterpol('Base CDI'!$H$4:$H$28,'Base CDI'!$I$4:$I$29,S1996,"Cubic","Extrapolate=Linear","MultiX=Average","Skip=True","Sort=True")</f>
        <v>13.669078747378734</v>
      </c>
    </row>
    <row r="1997" spans="16:21" x14ac:dyDescent="0.25">
      <c r="P1997" s="10">
        <v>37421</v>
      </c>
      <c r="Q1997">
        <v>7.483142</v>
      </c>
      <c r="S1997" s="42">
        <f t="shared" ca="1" si="36"/>
        <v>47890</v>
      </c>
      <c r="T1997" s="43">
        <f ca="1">_xll.BInterpol('Base CDI'!$H$4:$H$28,'Base CDI'!$J$4:$J$29,S1997,"Cubic","Extrapolate=Linear","MultiX=Average","Skip=True","Sort=True")</f>
        <v>13.570420354742568</v>
      </c>
      <c r="U1997" s="43">
        <f ca="1">_xll.BInterpol('Base CDI'!$H$4:$H$28,'Base CDI'!$I$4:$I$29,S1997,"Cubic","Extrapolate=Linear","MultiX=Average","Skip=True","Sort=True")</f>
        <v>13.669433578134099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47891</v>
      </c>
      <c r="T1998" s="43">
        <f ca="1">_xll.BInterpol('Base CDI'!$H$4:$H$28,'Base CDI'!$J$4:$J$29,S1998,"Cubic","Extrapolate=Linear","MultiX=Average","Skip=True","Sort=True")</f>
        <v>13.570773370655818</v>
      </c>
      <c r="U1998" s="43">
        <f ca="1">_xll.BInterpol('Base CDI'!$H$4:$H$28,'Base CDI'!$I$4:$I$29,S1998,"Cubic","Extrapolate=Linear","MultiX=Average","Skip=True","Sort=True")</f>
        <v>13.669788100496101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47892</v>
      </c>
      <c r="T1999" s="43">
        <f ca="1">_xll.BInterpol('Base CDI'!$H$4:$H$28,'Base CDI'!$J$4:$J$29,S1999,"Cubic","Extrapolate=Linear","MultiX=Average","Skip=True","Sort=True")</f>
        <v>13.571126022662382</v>
      </c>
      <c r="U1999" s="43">
        <f ca="1">_xll.BInterpol('Base CDI'!$H$4:$H$28,'Base CDI'!$I$4:$I$29,S1999,"Cubic","Extrapolate=Linear","MultiX=Average","Skip=True","Sort=True")</f>
        <v>13.670142314446077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47893</v>
      </c>
      <c r="T2000" s="43">
        <f ca="1">_xll.BInterpol('Base CDI'!$H$4:$H$28,'Base CDI'!$J$4:$J$29,S2000,"Cubic","Extrapolate=Linear","MultiX=Average","Skip=True","Sort=True")</f>
        <v>13.571478310876785</v>
      </c>
      <c r="U2000" s="43">
        <f ca="1">_xll.BInterpol('Base CDI'!$H$4:$H$28,'Base CDI'!$I$4:$I$29,S2000,"Cubic","Extrapolate=Linear","MultiX=Average","Skip=True","Sort=True")</f>
        <v>13.67049621996537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47894</v>
      </c>
      <c r="T2001" s="43">
        <f ca="1">_xll.BInterpol('Base CDI'!$H$4:$H$28,'Base CDI'!$J$4:$J$29,S2001,"Cubic","Extrapolate=Linear","MultiX=Average","Skip=True","Sort=True")</f>
        <v>13.57183023541355</v>
      </c>
      <c r="U2001" s="43">
        <f ca="1">_xll.BInterpol('Base CDI'!$H$4:$H$28,'Base CDI'!$I$4:$I$29,S2001,"Cubic","Extrapolate=Linear","MultiX=Average","Skip=True","Sort=True")</f>
        <v>13.670849817035323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47895</v>
      </c>
      <c r="T2002" s="43">
        <f ca="1">_xll.BInterpol('Base CDI'!$H$4:$H$28,'Base CDI'!$J$4:$J$29,S2002,"Cubic","Extrapolate=Linear","MultiX=Average","Skip=True","Sort=True")</f>
        <v>13.5721817963872</v>
      </c>
      <c r="U2002" s="43">
        <f ca="1">_xll.BInterpol('Base CDI'!$H$4:$H$28,'Base CDI'!$I$4:$I$29,S2002,"Cubic","Extrapolate=Linear","MultiX=Average","Skip=True","Sort=True")</f>
        <v>13.671203105637273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47896</v>
      </c>
      <c r="T2003" s="43">
        <f ca="1">_xll.BInterpol('Base CDI'!$H$4:$H$28,'Base CDI'!$J$4:$J$29,S2003,"Cubic","Extrapolate=Linear","MultiX=Average","Skip=True","Sort=True")</f>
        <v>13.57253299391226</v>
      </c>
      <c r="U2003" s="43">
        <f ca="1">_xll.BInterpol('Base CDI'!$H$4:$H$28,'Base CDI'!$I$4:$I$29,S2003,"Cubic","Extrapolate=Linear","MultiX=Average","Skip=True","Sort=True")</f>
        <v>13.671556085752565</v>
      </c>
    </row>
    <row r="2004" spans="16:21" x14ac:dyDescent="0.25">
      <c r="P2004" s="10">
        <v>37432</v>
      </c>
      <c r="Q2004">
        <v>7.518262</v>
      </c>
      <c r="S2004" s="42">
        <f t="shared" ca="1" si="36"/>
        <v>47897</v>
      </c>
      <c r="T2004" s="43">
        <f ca="1">_xll.BInterpol('Base CDI'!$H$4:$H$28,'Base CDI'!$J$4:$J$29,S2004,"Cubic","Extrapolate=Linear","MultiX=Average","Skip=True","Sort=True")</f>
        <v>13.572883828103253</v>
      </c>
      <c r="U2004" s="43">
        <f ca="1">_xll.BInterpol('Base CDI'!$H$4:$H$28,'Base CDI'!$I$4:$I$29,S2004,"Cubic","Extrapolate=Linear","MultiX=Average","Skip=True","Sort=True")</f>
        <v>13.671908757362537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47898</v>
      </c>
      <c r="T2005" s="43">
        <f ca="1">_xll.BInterpol('Base CDI'!$H$4:$H$28,'Base CDI'!$J$4:$J$29,S2005,"Cubic","Extrapolate=Linear","MultiX=Average","Skip=True","Sort=True")</f>
        <v>13.573234299074702</v>
      </c>
      <c r="U2005" s="43">
        <f ca="1">_xll.BInterpol('Base CDI'!$H$4:$H$28,'Base CDI'!$I$4:$I$29,S2005,"Cubic","Extrapolate=Linear","MultiX=Average","Skip=True","Sort=True")</f>
        <v>13.672261120448532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47899</v>
      </c>
      <c r="T2006" s="43">
        <f ca="1">_xll.BInterpol('Base CDI'!$H$4:$H$28,'Base CDI'!$J$4:$J$29,S2006,"Cubic","Extrapolate=Linear","MultiX=Average","Skip=True","Sort=True")</f>
        <v>13.573584406941132</v>
      </c>
      <c r="U2006" s="43">
        <f ca="1">_xll.BInterpol('Base CDI'!$H$4:$H$28,'Base CDI'!$I$4:$I$29,S2006,"Cubic","Extrapolate=Linear","MultiX=Average","Skip=True","Sort=True")</f>
        <v>13.672613174991888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47900</v>
      </c>
      <c r="T2007" s="43">
        <f ca="1">_xll.BInterpol('Base CDI'!$H$4:$H$28,'Base CDI'!$J$4:$J$29,S2007,"Cubic","Extrapolate=Linear","MultiX=Average","Skip=True","Sort=True")</f>
        <v>13.573934151817065</v>
      </c>
      <c r="U2007" s="43">
        <f ca="1">_xll.BInterpol('Base CDI'!$H$4:$H$28,'Base CDI'!$I$4:$I$29,S2007,"Cubic","Extrapolate=Linear","MultiX=Average","Skip=True","Sort=True")</f>
        <v>13.672964920973948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47901</v>
      </c>
      <c r="T2008" s="43">
        <f ca="1">_xll.BInterpol('Base CDI'!$H$4:$H$28,'Base CDI'!$J$4:$J$29,S2008,"Cubic","Extrapolate=Linear","MultiX=Average","Skip=True","Sort=True")</f>
        <v>13.574283533817024</v>
      </c>
      <c r="U2008" s="43">
        <f ca="1">_xll.BInterpol('Base CDI'!$H$4:$H$28,'Base CDI'!$I$4:$I$29,S2008,"Cubic","Extrapolate=Linear","MultiX=Average","Skip=True","Sort=True")</f>
        <v>13.673316358376054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47902</v>
      </c>
      <c r="T2009" s="43">
        <f ca="1">_xll.BInterpol('Base CDI'!$H$4:$H$28,'Base CDI'!$J$4:$J$29,S2009,"Cubic","Extrapolate=Linear","MultiX=Average","Skip=True","Sort=True")</f>
        <v>13.574632553055535</v>
      </c>
      <c r="U2009" s="43">
        <f ca="1">_xll.BInterpol('Base CDI'!$H$4:$H$28,'Base CDI'!$I$4:$I$29,S2009,"Cubic","Extrapolate=Linear","MultiX=Average","Skip=True","Sort=True")</f>
        <v>13.673667487179545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47903</v>
      </c>
      <c r="T2010" s="43">
        <f ca="1">_xll.BInterpol('Base CDI'!$H$4:$H$28,'Base CDI'!$J$4:$J$29,S2010,"Cubic","Extrapolate=Linear","MultiX=Average","Skip=True","Sort=True")</f>
        <v>13.57498120964712</v>
      </c>
      <c r="U2010" s="43">
        <f ca="1">_xll.BInterpol('Base CDI'!$H$4:$H$28,'Base CDI'!$I$4:$I$29,S2010,"Cubic","Extrapolate=Linear","MultiX=Average","Skip=True","Sort=True")</f>
        <v>13.674018307365763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47904</v>
      </c>
      <c r="T2011" s="43">
        <f ca="1">_xll.BInterpol('Base CDI'!$H$4:$H$28,'Base CDI'!$J$4:$J$29,S2011,"Cubic","Extrapolate=Linear","MultiX=Average","Skip=True","Sort=True")</f>
        <v>13.575329503706303</v>
      </c>
      <c r="U2011" s="43">
        <f ca="1">_xll.BInterpol('Base CDI'!$H$4:$H$28,'Base CDI'!$I$4:$I$29,S2011,"Cubic","Extrapolate=Linear","MultiX=Average","Skip=True","Sort=True")</f>
        <v>13.674368818916049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47905</v>
      </c>
      <c r="T2012" s="43">
        <f ca="1">_xll.BInterpol('Base CDI'!$H$4:$H$28,'Base CDI'!$J$4:$J$29,S2012,"Cubic","Extrapolate=Linear","MultiX=Average","Skip=True","Sort=True")</f>
        <v>13.575677435347609</v>
      </c>
      <c r="U2012" s="43">
        <f ca="1">_xll.BInterpol('Base CDI'!$H$4:$H$28,'Base CDI'!$I$4:$I$29,S2012,"Cubic","Extrapolate=Linear","MultiX=Average","Skip=True","Sort=True")</f>
        <v>13.674719021811745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47906</v>
      </c>
      <c r="T2013" s="43">
        <f ca="1">_xll.BInterpol('Base CDI'!$H$4:$H$28,'Base CDI'!$J$4:$J$29,S2013,"Cubic","Extrapolate=Linear","MultiX=Average","Skip=True","Sort=True")</f>
        <v>13.576025004685558</v>
      </c>
      <c r="U2013" s="43">
        <f ca="1">_xll.BInterpol('Base CDI'!$H$4:$H$28,'Base CDI'!$I$4:$I$29,S2013,"Cubic","Extrapolate=Linear","MultiX=Average","Skip=True","Sort=True")</f>
        <v>13.675068916034189</v>
      </c>
    </row>
    <row r="2014" spans="16:21" x14ac:dyDescent="0.25">
      <c r="P2014" s="10">
        <v>37446</v>
      </c>
      <c r="Q2014">
        <v>7.568829</v>
      </c>
      <c r="S2014" s="42">
        <f t="shared" ca="1" si="36"/>
        <v>47907</v>
      </c>
      <c r="T2014" s="43">
        <f ca="1">_xll.BInterpol('Base CDI'!$H$4:$H$28,'Base CDI'!$J$4:$J$29,S2014,"Cubic","Extrapolate=Linear","MultiX=Average","Skip=True","Sort=True")</f>
        <v>13.576372211834677</v>
      </c>
      <c r="U2014" s="43">
        <f ca="1">_xll.BInterpol('Base CDI'!$H$4:$H$28,'Base CDI'!$I$4:$I$29,S2014,"Cubic","Extrapolate=Linear","MultiX=Average","Skip=True","Sort=True")</f>
        <v>13.675418501564724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47908</v>
      </c>
      <c r="T2015" s="43">
        <f ca="1">_xll.BInterpol('Base CDI'!$H$4:$H$28,'Base CDI'!$J$4:$J$29,S2015,"Cubic","Extrapolate=Linear","MultiX=Average","Skip=True","Sort=True")</f>
        <v>13.576719056909488</v>
      </c>
      <c r="U2015" s="43">
        <f ca="1">_xll.BInterpol('Base CDI'!$H$4:$H$28,'Base CDI'!$I$4:$I$29,S2015,"Cubic","Extrapolate=Linear","MultiX=Average","Skip=True","Sort=True")</f>
        <v>13.675767778384692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47909</v>
      </c>
      <c r="T2016" s="43">
        <f ca="1">_xll.BInterpol('Base CDI'!$H$4:$H$28,'Base CDI'!$J$4:$J$29,S2016,"Cubic","Extrapolate=Linear","MultiX=Average","Skip=True","Sort=True")</f>
        <v>13.577065540024515</v>
      </c>
      <c r="U2016" s="43">
        <f ca="1">_xll.BInterpol('Base CDI'!$H$4:$H$28,'Base CDI'!$I$4:$I$29,S2016,"Cubic","Extrapolate=Linear","MultiX=Average","Skip=True","Sort=True")</f>
        <v>13.676116746475431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47910</v>
      </c>
      <c r="T2017" s="43">
        <f ca="1">_xll.BInterpol('Base CDI'!$H$4:$H$28,'Base CDI'!$J$4:$J$29,S2017,"Cubic","Extrapolate=Linear","MultiX=Average","Skip=True","Sort=True")</f>
        <v>13.577411661294281</v>
      </c>
      <c r="U2017" s="43">
        <f ca="1">_xll.BInterpol('Base CDI'!$H$4:$H$28,'Base CDI'!$I$4:$I$29,S2017,"Cubic","Extrapolate=Linear","MultiX=Average","Skip=True","Sort=True")</f>
        <v>13.676465405818284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47911</v>
      </c>
      <c r="T2018" s="43">
        <f ca="1">_xll.BInterpol('Base CDI'!$H$4:$H$28,'Base CDI'!$J$4:$J$29,S2018,"Cubic","Extrapolate=Linear","MultiX=Average","Skip=True","Sort=True")</f>
        <v>13.577757420833311</v>
      </c>
      <c r="U2018" s="43">
        <f ca="1">_xll.BInterpol('Base CDI'!$H$4:$H$28,'Base CDI'!$I$4:$I$29,S2018,"Cubic","Extrapolate=Linear","MultiX=Average","Skip=True","Sort=True")</f>
        <v>13.676813756394592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47912</v>
      </c>
      <c r="T2019" s="43">
        <f ca="1">_xll.BInterpol('Base CDI'!$H$4:$H$28,'Base CDI'!$J$4:$J$29,S2019,"Cubic","Extrapolate=Linear","MultiX=Average","Skip=True","Sort=True")</f>
        <v>13.578102818756127</v>
      </c>
      <c r="U2019" s="43">
        <f ca="1">_xll.BInterpol('Base CDI'!$H$4:$H$28,'Base CDI'!$I$4:$I$29,S2019,"Cubic","Extrapolate=Linear","MultiX=Average","Skip=True","Sort=True")</f>
        <v>13.677161798185697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47913</v>
      </c>
      <c r="T2020" s="43">
        <f ca="1">_xll.BInterpol('Base CDI'!$H$4:$H$28,'Base CDI'!$J$4:$J$29,S2020,"Cubic","Extrapolate=Linear","MultiX=Average","Skip=True","Sort=True")</f>
        <v>13.578447855177254</v>
      </c>
      <c r="U2020" s="43">
        <f ca="1">_xll.BInterpol('Base CDI'!$H$4:$H$28,'Base CDI'!$I$4:$I$29,S2020,"Cubic","Extrapolate=Linear","MultiX=Average","Skip=True","Sort=True")</f>
        <v>13.677509531172937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47914</v>
      </c>
      <c r="T2021" s="43">
        <f ca="1">_xll.BInterpol('Base CDI'!$H$4:$H$28,'Base CDI'!$J$4:$J$29,S2021,"Cubic","Extrapolate=Linear","MultiX=Average","Skip=True","Sort=True")</f>
        <v>13.578792530211214</v>
      </c>
      <c r="U2021" s="43">
        <f ca="1">_xll.BInterpol('Base CDI'!$H$4:$H$28,'Base CDI'!$I$4:$I$29,S2021,"Cubic","Extrapolate=Linear","MultiX=Average","Skip=True","Sort=True")</f>
        <v>13.677856955337655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47915</v>
      </c>
      <c r="T2022" s="43">
        <f ca="1">_xll.BInterpol('Base CDI'!$H$4:$H$28,'Base CDI'!$J$4:$J$29,S2022,"Cubic","Extrapolate=Linear","MultiX=Average","Skip=True","Sort=True")</f>
        <v>13.579136843972533</v>
      </c>
      <c r="U2022" s="43">
        <f ca="1">_xll.BInterpol('Base CDI'!$H$4:$H$28,'Base CDI'!$I$4:$I$29,S2022,"Cubic","Extrapolate=Linear","MultiX=Average","Skip=True","Sort=True")</f>
        <v>13.678204070661192</v>
      </c>
    </row>
    <row r="2023" spans="16:21" x14ac:dyDescent="0.25">
      <c r="P2023" s="10">
        <v>37459</v>
      </c>
      <c r="Q2023">
        <v>7.614242</v>
      </c>
      <c r="S2023" s="42">
        <f t="shared" ca="1" si="36"/>
        <v>47916</v>
      </c>
      <c r="T2023" s="43">
        <f ca="1">_xll.BInterpol('Base CDI'!$H$4:$H$28,'Base CDI'!$J$4:$J$29,S2023,"Cubic","Extrapolate=Linear","MultiX=Average","Skip=True","Sort=True")</f>
        <v>13.579480796575732</v>
      </c>
      <c r="U2023" s="43">
        <f ca="1">_xll.BInterpol('Base CDI'!$H$4:$H$28,'Base CDI'!$I$4:$I$29,S2023,"Cubic","Extrapolate=Linear","MultiX=Average","Skip=True","Sort=True")</f>
        <v>13.678550877124888</v>
      </c>
    </row>
    <row r="2024" spans="16:21" x14ac:dyDescent="0.25">
      <c r="P2024" s="10">
        <v>37460</v>
      </c>
      <c r="Q2024">
        <v>7.619211</v>
      </c>
      <c r="S2024" s="42">
        <f t="shared" ca="1" si="36"/>
        <v>47917</v>
      </c>
      <c r="T2024" s="43">
        <f ca="1">_xll.BInterpol('Base CDI'!$H$4:$H$28,'Base CDI'!$J$4:$J$29,S2024,"Cubic","Extrapolate=Linear","MultiX=Average","Skip=True","Sort=True")</f>
        <v>13.579824388135334</v>
      </c>
      <c r="U2024" s="43">
        <f ca="1">_xll.BInterpol('Base CDI'!$H$4:$H$28,'Base CDI'!$I$4:$I$29,S2024,"Cubic","Extrapolate=Linear","MultiX=Average","Skip=True","Sort=True")</f>
        <v>13.678897374710084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47918</v>
      </c>
      <c r="T2025" s="43">
        <f ca="1">_xll.BInterpol('Base CDI'!$H$4:$H$28,'Base CDI'!$J$4:$J$29,S2025,"Cubic","Extrapolate=Linear","MultiX=Average","Skip=True","Sort=True")</f>
        <v>13.580167618765866</v>
      </c>
      <c r="U2025" s="43">
        <f ca="1">_xll.BInterpol('Base CDI'!$H$4:$H$28,'Base CDI'!$I$4:$I$29,S2025,"Cubic","Extrapolate=Linear","MultiX=Average","Skip=True","Sort=True")</f>
        <v>13.679243563398122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47919</v>
      </c>
      <c r="T2026" s="43">
        <f ca="1">_xll.BInterpol('Base CDI'!$H$4:$H$28,'Base CDI'!$J$4:$J$29,S2026,"Cubic","Extrapolate=Linear","MultiX=Average","Skip=True","Sort=True")</f>
        <v>13.580510488581851</v>
      </c>
      <c r="U2026" s="43">
        <f ca="1">_xll.BInterpol('Base CDI'!$H$4:$H$28,'Base CDI'!$I$4:$I$29,S2026,"Cubic","Extrapolate=Linear","MultiX=Average","Skip=True","Sort=True")</f>
        <v>13.679589443170341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47920</v>
      </c>
      <c r="T2027" s="43">
        <f ca="1">_xll.BInterpol('Base CDI'!$H$4:$H$28,'Base CDI'!$J$4:$J$29,S2027,"Cubic","Extrapolate=Linear","MultiX=Average","Skip=True","Sort=True")</f>
        <v>13.580852997697809</v>
      </c>
      <c r="U2027" s="43">
        <f ca="1">_xll.BInterpol('Base CDI'!$H$4:$H$28,'Base CDI'!$I$4:$I$29,S2027,"Cubic","Extrapolate=Linear","MultiX=Average","Skip=True","Sort=True")</f>
        <v>13.679935014008086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47921</v>
      </c>
      <c r="T2028" s="43">
        <f ca="1">_xll.BInterpol('Base CDI'!$H$4:$H$28,'Base CDI'!$J$4:$J$29,S2028,"Cubic","Extrapolate=Linear","MultiX=Average","Skip=True","Sort=True")</f>
        <v>13.581195146228268</v>
      </c>
      <c r="U2028" s="43">
        <f ca="1">_xll.BInterpol('Base CDI'!$H$4:$H$28,'Base CDI'!$I$4:$I$29,S2028,"Cubic","Extrapolate=Linear","MultiX=Average","Skip=True","Sort=True")</f>
        <v>13.680280275892695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47922</v>
      </c>
      <c r="T2029" s="43">
        <f ca="1">_xll.BInterpol('Base CDI'!$H$4:$H$28,'Base CDI'!$J$4:$J$29,S2029,"Cubic","Extrapolate=Linear","MultiX=Average","Skip=True","Sort=True")</f>
        <v>13.581536934287747</v>
      </c>
      <c r="U2029" s="43">
        <f ca="1">_xll.BInterpol('Base CDI'!$H$4:$H$28,'Base CDI'!$I$4:$I$29,S2029,"Cubic","Extrapolate=Linear","MultiX=Average","Skip=True","Sort=True")</f>
        <v>13.680625228805509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47923</v>
      </c>
      <c r="T2030" s="43">
        <f ca="1">_xll.BInterpol('Base CDI'!$H$4:$H$28,'Base CDI'!$J$4:$J$29,S2030,"Cubic","Extrapolate=Linear","MultiX=Average","Skip=True","Sort=True")</f>
        <v>13.581878361990775</v>
      </c>
      <c r="U2030" s="43">
        <f ca="1">_xll.BInterpol('Base CDI'!$H$4:$H$28,'Base CDI'!$I$4:$I$29,S2030,"Cubic","Extrapolate=Linear","MultiX=Average","Skip=True","Sort=True")</f>
        <v>13.680969872727868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47924</v>
      </c>
      <c r="T2031" s="43">
        <f ca="1">_xll.BInterpol('Base CDI'!$H$4:$H$28,'Base CDI'!$J$4:$J$29,S2031,"Cubic","Extrapolate=Linear","MultiX=Average","Skip=True","Sort=True")</f>
        <v>13.582219429451872</v>
      </c>
      <c r="U2031" s="43">
        <f ca="1">_xll.BInterpol('Base CDI'!$H$4:$H$28,'Base CDI'!$I$4:$I$29,S2031,"Cubic","Extrapolate=Linear","MultiX=Average","Skip=True","Sort=True")</f>
        <v>13.681314207641115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47925</v>
      </c>
      <c r="T2032" s="43">
        <f ca="1">_xll.BInterpol('Base CDI'!$H$4:$H$28,'Base CDI'!$J$4:$J$29,S2032,"Cubic","Extrapolate=Linear","MultiX=Average","Skip=True","Sort=True")</f>
        <v>13.582560136785562</v>
      </c>
      <c r="U2032" s="43">
        <f ca="1">_xll.BInterpol('Base CDI'!$H$4:$H$28,'Base CDI'!$I$4:$I$29,S2032,"Cubic","Extrapolate=Linear","MultiX=Average","Skip=True","Sort=True")</f>
        <v>13.681658233526592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47926</v>
      </c>
      <c r="T2033" s="43">
        <f ca="1">_xll.BInterpol('Base CDI'!$H$4:$H$28,'Base CDI'!$J$4:$J$29,S2033,"Cubic","Extrapolate=Linear","MultiX=Average","Skip=True","Sort=True")</f>
        <v>13.582900484106368</v>
      </c>
      <c r="U2033" s="43">
        <f ca="1">_xll.BInterpol('Base CDI'!$H$4:$H$28,'Base CDI'!$I$4:$I$29,S2033,"Cubic","Extrapolate=Linear","MultiX=Average","Skip=True","Sort=True")</f>
        <v>13.682001950365638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47927</v>
      </c>
      <c r="T2034" s="43">
        <f ca="1">_xll.BInterpol('Base CDI'!$H$4:$H$28,'Base CDI'!$J$4:$J$29,S2034,"Cubic","Extrapolate=Linear","MultiX=Average","Skip=True","Sort=True")</f>
        <v>13.583240471528816</v>
      </c>
      <c r="U2034" s="43">
        <f ca="1">_xll.BInterpol('Base CDI'!$H$4:$H$28,'Base CDI'!$I$4:$I$29,S2034,"Cubic","Extrapolate=Linear","MultiX=Average","Skip=True","Sort=True")</f>
        <v>13.682345358139592</v>
      </c>
    </row>
    <row r="2035" spans="16:21" x14ac:dyDescent="0.25">
      <c r="P2035" s="10">
        <v>37475</v>
      </c>
      <c r="Q2035">
        <v>7.674112</v>
      </c>
      <c r="S2035" s="42">
        <f t="shared" ca="1" si="36"/>
        <v>47928</v>
      </c>
      <c r="T2035" s="43">
        <f ca="1">_xll.BInterpol('Base CDI'!$H$4:$H$28,'Base CDI'!$J$4:$J$29,S2035,"Cubic","Extrapolate=Linear","MultiX=Average","Skip=True","Sort=True")</f>
        <v>13.583580099167428</v>
      </c>
      <c r="U2035" s="43">
        <f ca="1">_xll.BInterpol('Base CDI'!$H$4:$H$28,'Base CDI'!$I$4:$I$29,S2035,"Cubic","Extrapolate=Linear","MultiX=Average","Skip=True","Sort=True")</f>
        <v>13.6826884568298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47929</v>
      </c>
      <c r="T2036" s="43">
        <f ca="1">_xll.BInterpol('Base CDI'!$H$4:$H$28,'Base CDI'!$J$4:$J$29,S2036,"Cubic","Extrapolate=Linear","MultiX=Average","Skip=True","Sort=True")</f>
        <v>13.583919367136726</v>
      </c>
      <c r="U2036" s="43">
        <f ca="1">_xll.BInterpol('Base CDI'!$H$4:$H$28,'Base CDI'!$I$4:$I$29,S2036,"Cubic","Extrapolate=Linear","MultiX=Average","Skip=True","Sort=True")</f>
        <v>13.683031246417599</v>
      </c>
    </row>
    <row r="2037" spans="16:21" x14ac:dyDescent="0.25">
      <c r="P2037" s="10">
        <v>37477</v>
      </c>
      <c r="Q2037">
        <v>7.684145</v>
      </c>
      <c r="S2037" s="42">
        <f t="shared" ca="1" si="36"/>
        <v>47930</v>
      </c>
      <c r="T2037" s="43">
        <f ca="1">_xll.BInterpol('Base CDI'!$H$4:$H$28,'Base CDI'!$J$4:$J$29,S2037,"Cubic","Extrapolate=Linear","MultiX=Average","Skip=True","Sort=True")</f>
        <v>13.584258275551237</v>
      </c>
      <c r="U2037" s="43">
        <f ca="1">_xll.BInterpol('Base CDI'!$H$4:$H$28,'Base CDI'!$I$4:$I$29,S2037,"Cubic","Extrapolate=Linear","MultiX=Average","Skip=True","Sort=True")</f>
        <v>13.683373726884332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47931</v>
      </c>
      <c r="T2038" s="43">
        <f ca="1">_xll.BInterpol('Base CDI'!$H$4:$H$28,'Base CDI'!$J$4:$J$29,S2038,"Cubic","Extrapolate=Linear","MultiX=Average","Skip=True","Sort=True")</f>
        <v>13.584596824525482</v>
      </c>
      <c r="U2038" s="43">
        <f ca="1">_xll.BInterpol('Base CDI'!$H$4:$H$28,'Base CDI'!$I$4:$I$29,S2038,"Cubic","Extrapolate=Linear","MultiX=Average","Skip=True","Sort=True")</f>
        <v>13.683715898211338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47932</v>
      </c>
      <c r="T2039" s="43">
        <f ca="1">_xll.BInterpol('Base CDI'!$H$4:$H$28,'Base CDI'!$J$4:$J$29,S2039,"Cubic","Extrapolate=Linear","MultiX=Average","Skip=True","Sort=True")</f>
        <v>13.584935014173986</v>
      </c>
      <c r="U2039" s="43">
        <f ca="1">_xll.BInterpol('Base CDI'!$H$4:$H$28,'Base CDI'!$I$4:$I$29,S2039,"Cubic","Extrapolate=Linear","MultiX=Average","Skip=True","Sort=True")</f>
        <v>13.684057760379961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47933</v>
      </c>
      <c r="T2040" s="43">
        <f ca="1">_xll.BInterpol('Base CDI'!$H$4:$H$28,'Base CDI'!$J$4:$J$29,S2040,"Cubic","Extrapolate=Linear","MultiX=Average","Skip=True","Sort=True")</f>
        <v>13.585272844611273</v>
      </c>
      <c r="U2040" s="43">
        <f ca="1">_xll.BInterpol('Base CDI'!$H$4:$H$28,'Base CDI'!$I$4:$I$29,S2040,"Cubic","Extrapolate=Linear","MultiX=Average","Skip=True","Sort=True")</f>
        <v>13.684399313371538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47934</v>
      </c>
      <c r="T2041" s="43">
        <f ca="1">_xll.BInterpol('Base CDI'!$H$4:$H$28,'Base CDI'!$J$4:$J$29,S2041,"Cubic","Extrapolate=Linear","MultiX=Average","Skip=True","Sort=True")</f>
        <v>13.585610315951865</v>
      </c>
      <c r="U2041" s="43">
        <f ca="1">_xll.BInterpol('Base CDI'!$H$4:$H$28,'Base CDI'!$I$4:$I$29,S2041,"Cubic","Extrapolate=Linear","MultiX=Average","Skip=True","Sort=True")</f>
        <v>13.684740557167414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47935</v>
      </c>
      <c r="T2042" s="43">
        <f ca="1">_xll.BInterpol('Base CDI'!$H$4:$H$28,'Base CDI'!$J$4:$J$29,S2042,"Cubic","Extrapolate=Linear","MultiX=Average","Skip=True","Sort=True")</f>
        <v>13.585947428310286</v>
      </c>
      <c r="U2042" s="43">
        <f ca="1">_xll.BInterpol('Base CDI'!$H$4:$H$28,'Base CDI'!$I$4:$I$29,S2042,"Cubic","Extrapolate=Linear","MultiX=Average","Skip=True","Sort=True")</f>
        <v>13.685081491748926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47936</v>
      </c>
      <c r="T2043" s="43">
        <f ca="1">_xll.BInterpol('Base CDI'!$H$4:$H$28,'Base CDI'!$J$4:$J$29,S2043,"Cubic","Extrapolate=Linear","MultiX=Average","Skip=True","Sort=True")</f>
        <v>13.58628418180106</v>
      </c>
      <c r="U2043" s="43">
        <f ca="1">_xll.BInterpol('Base CDI'!$H$4:$H$28,'Base CDI'!$I$4:$I$29,S2043,"Cubic","Extrapolate=Linear","MultiX=Average","Skip=True","Sort=True")</f>
        <v>13.685422117097419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47937</v>
      </c>
      <c r="T2044" s="43">
        <f ca="1">_xll.BInterpol('Base CDI'!$H$4:$H$28,'Base CDI'!$J$4:$J$29,S2044,"Cubic","Extrapolate=Linear","MultiX=Average","Skip=True","Sort=True")</f>
        <v>13.58662057653871</v>
      </c>
      <c r="U2044" s="43">
        <f ca="1">_xll.BInterpol('Base CDI'!$H$4:$H$28,'Base CDI'!$I$4:$I$29,S2044,"Cubic","Extrapolate=Linear","MultiX=Average","Skip=True","Sort=True")</f>
        <v>13.685762433194231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47938</v>
      </c>
      <c r="T2045" s="43">
        <f ca="1">_xll.BInterpol('Base CDI'!$H$4:$H$28,'Base CDI'!$J$4:$J$29,S2045,"Cubic","Extrapolate=Linear","MultiX=Average","Skip=True","Sort=True")</f>
        <v>13.58695661263776</v>
      </c>
      <c r="U2045" s="43">
        <f ca="1">_xll.BInterpol('Base CDI'!$H$4:$H$28,'Base CDI'!$I$4:$I$29,S2045,"Cubic","Extrapolate=Linear","MultiX=Average","Skip=True","Sort=True")</f>
        <v>13.686102440020706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47939</v>
      </c>
      <c r="T2046" s="43">
        <f ca="1">_xll.BInterpol('Base CDI'!$H$4:$H$28,'Base CDI'!$J$4:$J$29,S2046,"Cubic","Extrapolate=Linear","MultiX=Average","Skip=True","Sort=True")</f>
        <v>13.587292290212734</v>
      </c>
      <c r="U2046" s="43">
        <f ca="1">_xll.BInterpol('Base CDI'!$H$4:$H$28,'Base CDI'!$I$4:$I$29,S2046,"Cubic","Extrapolate=Linear","MultiX=Average","Skip=True","Sort=True")</f>
        <v>13.686442137558181</v>
      </c>
    </row>
    <row r="2047" spans="16:21" x14ac:dyDescent="0.25">
      <c r="P2047" s="10">
        <v>37491</v>
      </c>
      <c r="Q2047">
        <v>7.734432</v>
      </c>
      <c r="S2047" s="42">
        <f t="shared" ca="1" si="36"/>
        <v>47940</v>
      </c>
      <c r="T2047" s="43">
        <f ca="1">_xll.BInterpol('Base CDI'!$H$4:$H$28,'Base CDI'!$J$4:$J$29,S2047,"Cubic","Extrapolate=Linear","MultiX=Average","Skip=True","Sort=True")</f>
        <v>13.587627609378156</v>
      </c>
      <c r="U2047" s="43">
        <f ca="1">_xll.BInterpol('Base CDI'!$H$4:$H$28,'Base CDI'!$I$4:$I$29,S2047,"Cubic","Extrapolate=Linear","MultiX=Average","Skip=True","Sort=True")</f>
        <v>13.686781525788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47941</v>
      </c>
      <c r="T2048" s="43">
        <f ca="1">_xll.BInterpol('Base CDI'!$H$4:$H$28,'Base CDI'!$J$4:$J$29,S2048,"Cubic","Extrapolate=Linear","MultiX=Average","Skip=True","Sort=True")</f>
        <v>13.587962570248548</v>
      </c>
      <c r="U2048" s="43">
        <f ca="1">_xll.BInterpol('Base CDI'!$H$4:$H$28,'Base CDI'!$I$4:$I$29,S2048,"Cubic","Extrapolate=Linear","MultiX=Average","Skip=True","Sort=True")</f>
        <v>13.687120604691502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47942</v>
      </c>
      <c r="T2049" s="43">
        <f ca="1">_xll.BInterpol('Base CDI'!$H$4:$H$28,'Base CDI'!$J$4:$J$29,S2049,"Cubic","Extrapolate=Linear","MultiX=Average","Skip=True","Sort=True")</f>
        <v>13.588297172938434</v>
      </c>
      <c r="U2049" s="43">
        <f ca="1">_xll.BInterpol('Base CDI'!$H$4:$H$28,'Base CDI'!$I$4:$I$29,S2049,"Cubic","Extrapolate=Linear","MultiX=Average","Skip=True","Sort=True")</f>
        <v>13.687459374250031</v>
      </c>
    </row>
    <row r="2050" spans="16:21" x14ac:dyDescent="0.25">
      <c r="P2050" s="10">
        <v>37496</v>
      </c>
      <c r="Q2050">
        <v>7.749568</v>
      </c>
      <c r="S2050" s="42">
        <f t="shared" ca="1" si="36"/>
        <v>47943</v>
      </c>
      <c r="T2050" s="43">
        <f ca="1">_xll.BInterpol('Base CDI'!$H$4:$H$28,'Base CDI'!$J$4:$J$29,S2050,"Cubic","Extrapolate=Linear","MultiX=Average","Skip=True","Sort=True")</f>
        <v>13.588631417562338</v>
      </c>
      <c r="U2050" s="43">
        <f ca="1">_xll.BInterpol('Base CDI'!$H$4:$H$28,'Base CDI'!$I$4:$I$29,S2050,"Cubic","Extrapolate=Linear","MultiX=Average","Skip=True","Sort=True")</f>
        <v>13.687797834444924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47944</v>
      </c>
      <c r="T2051" s="43">
        <f ca="1">_xll.BInterpol('Base CDI'!$H$4:$H$28,'Base CDI'!$J$4:$J$29,S2051,"Cubic","Extrapolate=Linear","MultiX=Average","Skip=True","Sort=True")</f>
        <v>13.588965304234783</v>
      </c>
      <c r="U2051" s="43">
        <f ca="1">_xll.BInterpol('Base CDI'!$H$4:$H$28,'Base CDI'!$I$4:$I$29,S2051,"Cubic","Extrapolate=Linear","MultiX=Average","Skip=True","Sort=True")</f>
        <v>13.688135985257524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47945</v>
      </c>
      <c r="T2052" s="43">
        <f ca="1">_xll.BInterpol('Base CDI'!$H$4:$H$28,'Base CDI'!$J$4:$J$29,S2052,"Cubic","Extrapolate=Linear","MultiX=Average","Skip=True","Sort=True")</f>
        <v>13.589298833070295</v>
      </c>
      <c r="U2052" s="43">
        <f ca="1">_xll.BInterpol('Base CDI'!$H$4:$H$28,'Base CDI'!$I$4:$I$29,S2052,"Cubic","Extrapolate=Linear","MultiX=Average","Skip=True","Sort=True")</f>
        <v>13.688473826669172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47946</v>
      </c>
      <c r="T2053" s="43">
        <f ca="1">_xll.BInterpol('Base CDI'!$H$4:$H$28,'Base CDI'!$J$4:$J$29,S2053,"Cubic","Extrapolate=Linear","MultiX=Average","Skip=True","Sort=True")</f>
        <v>13.589632004183395</v>
      </c>
      <c r="U2053" s="43">
        <f ca="1">_xll.BInterpol('Base CDI'!$H$4:$H$28,'Base CDI'!$I$4:$I$29,S2053,"Cubic","Extrapolate=Linear","MultiX=Average","Skip=True","Sort=True")</f>
        <v>13.68881135866121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47947</v>
      </c>
      <c r="T2054" s="43">
        <f ca="1">_xll.BInterpol('Base CDI'!$H$4:$H$28,'Base CDI'!$J$4:$J$29,S2054,"Cubic","Extrapolate=Linear","MultiX=Average","Skip=True","Sort=True")</f>
        <v>13.589964817688607</v>
      </c>
      <c r="U2054" s="43">
        <f ca="1">_xll.BInterpol('Base CDI'!$H$4:$H$28,'Base CDI'!$I$4:$I$29,S2054,"Cubic","Extrapolate=Linear","MultiX=Average","Skip=True","Sort=True")</f>
        <v>13.689148581214978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47948</v>
      </c>
      <c r="T2055" s="43">
        <f ca="1">_xll.BInterpol('Base CDI'!$H$4:$H$28,'Base CDI'!$J$4:$J$29,S2055,"Cubic","Extrapolate=Linear","MultiX=Average","Skip=True","Sort=True")</f>
        <v>13.590297273700456</v>
      </c>
      <c r="U2055" s="43">
        <f ca="1">_xll.BInterpol('Base CDI'!$H$4:$H$28,'Base CDI'!$I$4:$I$29,S2055,"Cubic","Extrapolate=Linear","MultiX=Average","Skip=True","Sort=True")</f>
        <v>13.689485494311816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47949</v>
      </c>
      <c r="T2056" s="43">
        <f ca="1">_xll.BInterpol('Base CDI'!$H$4:$H$28,'Base CDI'!$J$4:$J$29,S2056,"Cubic","Extrapolate=Linear","MultiX=Average","Skip=True","Sort=True")</f>
        <v>13.590629372333463</v>
      </c>
      <c r="U2056" s="43">
        <f ca="1">_xll.BInterpol('Base CDI'!$H$4:$H$28,'Base CDI'!$I$4:$I$29,S2056,"Cubic","Extrapolate=Linear","MultiX=Average","Skip=True","Sort=True")</f>
        <v>13.689822097933066</v>
      </c>
    </row>
    <row r="2057" spans="16:21" x14ac:dyDescent="0.25">
      <c r="P2057" s="10">
        <v>37505</v>
      </c>
      <c r="Q2057">
        <v>7.785069</v>
      </c>
      <c r="S2057" s="42">
        <f t="shared" ca="1" si="36"/>
        <v>47950</v>
      </c>
      <c r="T2057" s="43">
        <f ca="1">_xll.BInterpol('Base CDI'!$H$4:$H$28,'Base CDI'!$J$4:$J$29,S2057,"Cubic","Extrapolate=Linear","MultiX=Average","Skip=True","Sort=True")</f>
        <v>13.590961113702154</v>
      </c>
      <c r="U2057" s="43">
        <f ca="1">_xll.BInterpol('Base CDI'!$H$4:$H$28,'Base CDI'!$I$4:$I$29,S2057,"Cubic","Extrapolate=Linear","MultiX=Average","Skip=True","Sort=True")</f>
        <v>13.690158392060068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47951</v>
      </c>
      <c r="T2058" s="43">
        <f ca="1">_xll.BInterpol('Base CDI'!$H$4:$H$28,'Base CDI'!$J$4:$J$29,S2058,"Cubic","Extrapolate=Linear","MultiX=Average","Skip=True","Sort=True")</f>
        <v>13.591292497921051</v>
      </c>
      <c r="U2058" s="43">
        <f ca="1">_xll.BInterpol('Base CDI'!$H$4:$H$28,'Base CDI'!$I$4:$I$29,S2058,"Cubic","Extrapolate=Linear","MultiX=Average","Skip=True","Sort=True")</f>
        <v>13.690494376674165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47952</v>
      </c>
      <c r="T2059" s="43">
        <f ca="1">_xll.BInterpol('Base CDI'!$H$4:$H$28,'Base CDI'!$J$4:$J$29,S2059,"Cubic","Extrapolate=Linear","MultiX=Average","Skip=True","Sort=True")</f>
        <v>13.591623525104678</v>
      </c>
      <c r="U2059" s="43">
        <f ca="1">_xll.BInterpol('Base CDI'!$H$4:$H$28,'Base CDI'!$I$4:$I$29,S2059,"Cubic","Extrapolate=Linear","MultiX=Average","Skip=True","Sort=True")</f>
        <v>13.690830051756697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47953</v>
      </c>
      <c r="T2060" s="43">
        <f ca="1">_xll.BInterpol('Base CDI'!$H$4:$H$28,'Base CDI'!$J$4:$J$29,S2060,"Cubic","Extrapolate=Linear","MultiX=Average","Skip=True","Sort=True")</f>
        <v>13.59195419536756</v>
      </c>
      <c r="U2060" s="43">
        <f ca="1">_xll.BInterpol('Base CDI'!$H$4:$H$28,'Base CDI'!$I$4:$I$29,S2060,"Cubic","Extrapolate=Linear","MultiX=Average","Skip=True","Sort=True")</f>
        <v>13.691165417289005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47954</v>
      </c>
      <c r="T2061" s="43">
        <f ca="1">_xll.BInterpol('Base CDI'!$H$4:$H$28,'Base CDI'!$J$4:$J$29,S2061,"Cubic","Extrapolate=Linear","MultiX=Average","Skip=True","Sort=True")</f>
        <v>13.592284508824219</v>
      </c>
      <c r="U2061" s="43">
        <f ca="1">_xll.BInterpol('Base CDI'!$H$4:$H$28,'Base CDI'!$I$4:$I$29,S2061,"Cubic","Extrapolate=Linear","MultiX=Average","Skip=True","Sort=True")</f>
        <v>13.691500473252429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47955</v>
      </c>
      <c r="T2062" s="43">
        <f ca="1">_xll.BInterpol('Base CDI'!$H$4:$H$28,'Base CDI'!$J$4:$J$29,S2062,"Cubic","Extrapolate=Linear","MultiX=Average","Skip=True","Sort=True")</f>
        <v>13.592614465589179</v>
      </c>
      <c r="U2062" s="43">
        <f ca="1">_xll.BInterpol('Base CDI'!$H$4:$H$28,'Base CDI'!$I$4:$I$29,S2062,"Cubic","Extrapolate=Linear","MultiX=Average","Skip=True","Sort=True")</f>
        <v>13.69183521962831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47956</v>
      </c>
      <c r="T2063" s="43">
        <f ca="1">_xll.BInterpol('Base CDI'!$H$4:$H$28,'Base CDI'!$J$4:$J$29,S2063,"Cubic","Extrapolate=Linear","MultiX=Average","Skip=True","Sort=True")</f>
        <v>13.592944065776964</v>
      </c>
      <c r="U2063" s="43">
        <f ca="1">_xll.BInterpol('Base CDI'!$H$4:$H$28,'Base CDI'!$I$4:$I$29,S2063,"Cubic","Extrapolate=Linear","MultiX=Average","Skip=True","Sort=True")</f>
        <v>13.69216965639799</v>
      </c>
    </row>
    <row r="2064" spans="16:21" x14ac:dyDescent="0.25">
      <c r="P2064" s="10">
        <v>37516</v>
      </c>
      <c r="Q2064">
        <v>7.820729</v>
      </c>
      <c r="S2064" s="42">
        <f t="shared" ca="1" si="37"/>
        <v>47957</v>
      </c>
      <c r="T2064" s="43">
        <f ca="1">_xll.BInterpol('Base CDI'!$H$4:$H$28,'Base CDI'!$J$4:$J$29,S2064,"Cubic","Extrapolate=Linear","MultiX=Average","Skip=True","Sort=True")</f>
        <v>13.593273309502097</v>
      </c>
      <c r="U2064" s="43">
        <f ca="1">_xll.BInterpol('Base CDI'!$H$4:$H$28,'Base CDI'!$I$4:$I$29,S2064,"Cubic","Extrapolate=Linear","MultiX=Average","Skip=True","Sort=True")</f>
        <v>13.69250378354281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47958</v>
      </c>
      <c r="T2065" s="43">
        <f ca="1">_xll.BInterpol('Base CDI'!$H$4:$H$28,'Base CDI'!$J$4:$J$29,S2065,"Cubic","Extrapolate=Linear","MultiX=Average","Skip=True","Sort=True")</f>
        <v>13.593602196879102</v>
      </c>
      <c r="U2065" s="43">
        <f ca="1">_xll.BInterpol('Base CDI'!$H$4:$H$28,'Base CDI'!$I$4:$I$29,S2065,"Cubic","Extrapolate=Linear","MultiX=Average","Skip=True","Sort=True")</f>
        <v>13.692837601044111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47959</v>
      </c>
      <c r="T2066" s="43">
        <f ca="1">_xll.BInterpol('Base CDI'!$H$4:$H$28,'Base CDI'!$J$4:$J$29,S2066,"Cubic","Extrapolate=Linear","MultiX=Average","Skip=True","Sort=True")</f>
        <v>13.593930728022501</v>
      </c>
      <c r="U2066" s="43">
        <f ca="1">_xll.BInterpol('Base CDI'!$H$4:$H$28,'Base CDI'!$I$4:$I$29,S2066,"Cubic","Extrapolate=Linear","MultiX=Average","Skip=True","Sort=True")</f>
        <v>13.693171108883233</v>
      </c>
    </row>
    <row r="2067" spans="16:21" x14ac:dyDescent="0.25">
      <c r="P2067" s="10">
        <v>37519</v>
      </c>
      <c r="Q2067">
        <v>7.836068</v>
      </c>
      <c r="S2067" s="42">
        <f t="shared" ca="1" si="37"/>
        <v>47960</v>
      </c>
      <c r="T2067" s="43">
        <f ca="1">_xll.BInterpol('Base CDI'!$H$4:$H$28,'Base CDI'!$J$4:$J$29,S2067,"Cubic","Extrapolate=Linear","MultiX=Average","Skip=True","Sort=True")</f>
        <v>13.594258903046821</v>
      </c>
      <c r="U2067" s="43">
        <f ca="1">_xll.BInterpol('Base CDI'!$H$4:$H$28,'Base CDI'!$I$4:$I$29,S2067,"Cubic","Extrapolate=Linear","MultiX=Average","Skip=True","Sort=True")</f>
        <v>13.693504307041518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47961</v>
      </c>
      <c r="T2068" s="43">
        <f ca="1">_xll.BInterpol('Base CDI'!$H$4:$H$28,'Base CDI'!$J$4:$J$29,S2068,"Cubic","Extrapolate=Linear","MultiX=Average","Skip=True","Sort=True")</f>
        <v>13.594586722066582</v>
      </c>
      <c r="U2068" s="43">
        <f ca="1">_xll.BInterpol('Base CDI'!$H$4:$H$28,'Base CDI'!$I$4:$I$29,S2068,"Cubic","Extrapolate=Linear","MultiX=Average","Skip=True","Sort=True")</f>
        <v>13.693837195500306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47962</v>
      </c>
      <c r="T2069" s="43">
        <f ca="1">_xll.BInterpol('Base CDI'!$H$4:$H$28,'Base CDI'!$J$4:$J$29,S2069,"Cubic","Extrapolate=Linear","MultiX=Average","Skip=True","Sort=True")</f>
        <v>13.594914185196311</v>
      </c>
      <c r="U2069" s="43">
        <f ca="1">_xll.BInterpol('Base CDI'!$H$4:$H$28,'Base CDI'!$I$4:$I$29,S2069,"Cubic","Extrapolate=Linear","MultiX=Average","Skip=True","Sort=True")</f>
        <v>13.69416977424094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47963</v>
      </c>
      <c r="T2070" s="43">
        <f ca="1">_xll.BInterpol('Base CDI'!$H$4:$H$28,'Base CDI'!$J$4:$J$29,S2070,"Cubic","Extrapolate=Linear","MultiX=Average","Skip=True","Sort=True")</f>
        <v>13.595241292550527</v>
      </c>
      <c r="U2070" s="43">
        <f ca="1">_xll.BInterpol('Base CDI'!$H$4:$H$28,'Base CDI'!$I$4:$I$29,S2070,"Cubic","Extrapolate=Linear","MultiX=Average","Skip=True","Sort=True")</f>
        <v>13.694502043244759</v>
      </c>
    </row>
    <row r="2071" spans="16:21" x14ac:dyDescent="0.25">
      <c r="P2071" s="10">
        <v>37525</v>
      </c>
      <c r="Q2071">
        <v>7.85656</v>
      </c>
      <c r="S2071" s="42">
        <f t="shared" ca="1" si="37"/>
        <v>47964</v>
      </c>
      <c r="T2071" s="43">
        <f ca="1">_xll.BInterpol('Base CDI'!$H$4:$H$28,'Base CDI'!$J$4:$J$29,S2071,"Cubic","Extrapolate=Linear","MultiX=Average","Skip=True","Sort=True")</f>
        <v>13.595568044243759</v>
      </c>
      <c r="U2071" s="43">
        <f ca="1">_xll.BInterpol('Base CDI'!$H$4:$H$28,'Base CDI'!$I$4:$I$29,S2071,"Cubic","Extrapolate=Linear","MultiX=Average","Skip=True","Sort=True")</f>
        <v>13.694834002493103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47965</v>
      </c>
      <c r="T2072" s="43">
        <f ca="1">_xll.BInterpol('Base CDI'!$H$4:$H$28,'Base CDI'!$J$4:$J$29,S2072,"Cubic","Extrapolate=Linear","MultiX=Average","Skip=True","Sort=True")</f>
        <v>13.595894440390527</v>
      </c>
      <c r="U2072" s="43">
        <f ca="1">_xll.BInterpol('Base CDI'!$H$4:$H$28,'Base CDI'!$I$4:$I$29,S2072,"Cubic","Extrapolate=Linear","MultiX=Average","Skip=True","Sort=True")</f>
        <v>13.695165651967315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47966</v>
      </c>
      <c r="T2073" s="43">
        <f ca="1">_xll.BInterpol('Base CDI'!$H$4:$H$28,'Base CDI'!$J$4:$J$29,S2073,"Cubic","Extrapolate=Linear","MultiX=Average","Skip=True","Sort=True")</f>
        <v>13.596220481105355</v>
      </c>
      <c r="U2073" s="43">
        <f ca="1">_xll.BInterpol('Base CDI'!$H$4:$H$28,'Base CDI'!$I$4:$I$29,S2073,"Cubic","Extrapolate=Linear","MultiX=Average","Skip=True","Sort=True")</f>
        <v>13.695496991648737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47967</v>
      </c>
      <c r="T2074" s="43">
        <f ca="1">_xll.BInterpol('Base CDI'!$H$4:$H$28,'Base CDI'!$J$4:$J$29,S2074,"Cubic","Extrapolate=Linear","MultiX=Average","Skip=True","Sort=True")</f>
        <v>13.596546166502769</v>
      </c>
      <c r="U2074" s="43">
        <f ca="1">_xll.BInterpol('Base CDI'!$H$4:$H$28,'Base CDI'!$I$4:$I$29,S2074,"Cubic","Extrapolate=Linear","MultiX=Average","Skip=True","Sort=True")</f>
        <v>13.695828021518707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47968</v>
      </c>
      <c r="T2075" s="43">
        <f ca="1">_xll.BInterpol('Base CDI'!$H$4:$H$28,'Base CDI'!$J$4:$J$29,S2075,"Cubic","Extrapolate=Linear","MultiX=Average","Skip=True","Sort=True")</f>
        <v>13.596871496697288</v>
      </c>
      <c r="U2075" s="43">
        <f ca="1">_xll.BInterpol('Base CDI'!$H$4:$H$28,'Base CDI'!$I$4:$I$29,S2075,"Cubic","Extrapolate=Linear","MultiX=Average","Skip=True","Sort=True")</f>
        <v>13.696158741558568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47969</v>
      </c>
      <c r="T2076" s="43">
        <f ca="1">_xll.BInterpol('Base CDI'!$H$4:$H$28,'Base CDI'!$J$4:$J$29,S2076,"Cubic","Extrapolate=Linear","MultiX=Average","Skip=True","Sort=True")</f>
        <v>13.597196471803441</v>
      </c>
      <c r="U2076" s="43">
        <f ca="1">_xll.BInterpol('Base CDI'!$H$4:$H$28,'Base CDI'!$I$4:$I$29,S2076,"Cubic","Extrapolate=Linear","MultiX=Average","Skip=True","Sort=True")</f>
        <v>13.69648915174966</v>
      </c>
    </row>
    <row r="2077" spans="16:21" x14ac:dyDescent="0.25">
      <c r="P2077" s="10">
        <v>37533</v>
      </c>
      <c r="Q2077">
        <v>7.88741</v>
      </c>
      <c r="S2077" s="42">
        <f t="shared" ca="1" si="37"/>
        <v>47970</v>
      </c>
      <c r="T2077" s="43">
        <f ca="1">_xll.BInterpol('Base CDI'!$H$4:$H$28,'Base CDI'!$J$4:$J$29,S2077,"Cubic","Extrapolate=Linear","MultiX=Average","Skip=True","Sort=True")</f>
        <v>13.597521091935747</v>
      </c>
      <c r="U2077" s="43">
        <f ca="1">_xll.BInterpol('Base CDI'!$H$4:$H$28,'Base CDI'!$I$4:$I$29,S2077,"Cubic","Extrapolate=Linear","MultiX=Average","Skip=True","Sort=True")</f>
        <v>13.696819252073325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47971</v>
      </c>
      <c r="T2078" s="43">
        <f ca="1">_xll.BInterpol('Base CDI'!$H$4:$H$28,'Base CDI'!$J$4:$J$29,S2078,"Cubic","Extrapolate=Linear","MultiX=Average","Skip=True","Sort=True")</f>
        <v>13.597845357208731</v>
      </c>
      <c r="U2078" s="43">
        <f ca="1">_xll.BInterpol('Base CDI'!$H$4:$H$28,'Base CDI'!$I$4:$I$29,S2078,"Cubic","Extrapolate=Linear","MultiX=Average","Skip=True","Sort=True")</f>
        <v>13.697149042510903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47972</v>
      </c>
      <c r="T2079" s="43">
        <f ca="1">_xll.BInterpol('Base CDI'!$H$4:$H$28,'Base CDI'!$J$4:$J$29,S2079,"Cubic","Extrapolate=Linear","MultiX=Average","Skip=True","Sort=True")</f>
        <v>13.598169267736919</v>
      </c>
      <c r="U2079" s="43">
        <f ca="1">_xll.BInterpol('Base CDI'!$H$4:$H$28,'Base CDI'!$I$4:$I$29,S2079,"Cubic","Extrapolate=Linear","MultiX=Average","Skip=True","Sort=True")</f>
        <v>13.697478523043737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47973</v>
      </c>
      <c r="T2080" s="43">
        <f ca="1">_xll.BInterpol('Base CDI'!$H$4:$H$28,'Base CDI'!$J$4:$J$29,S2080,"Cubic","Extrapolate=Linear","MultiX=Average","Skip=True","Sort=True")</f>
        <v>13.598492823634832</v>
      </c>
      <c r="U2080" s="43">
        <f ca="1">_xll.BInterpol('Base CDI'!$H$4:$H$28,'Base CDI'!$I$4:$I$29,S2080,"Cubic","Extrapolate=Linear","MultiX=Average","Skip=True","Sort=True")</f>
        <v>13.697807693653164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47974</v>
      </c>
      <c r="T2081" s="43">
        <f ca="1">_xll.BInterpol('Base CDI'!$H$4:$H$28,'Base CDI'!$J$4:$J$29,S2081,"Cubic","Extrapolate=Linear","MultiX=Average","Skip=True","Sort=True")</f>
        <v>13.598816025016994</v>
      </c>
      <c r="U2081" s="43">
        <f ca="1">_xll.BInterpol('Base CDI'!$H$4:$H$28,'Base CDI'!$I$4:$I$29,S2081,"Cubic","Extrapolate=Linear","MultiX=Average","Skip=True","Sort=True")</f>
        <v>13.698136554320527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47975</v>
      </c>
      <c r="T2082" s="43">
        <f ca="1">_xll.BInterpol('Base CDI'!$H$4:$H$28,'Base CDI'!$J$4:$J$29,S2082,"Cubic","Extrapolate=Linear","MultiX=Average","Skip=True","Sort=True")</f>
        <v>13.59913887199793</v>
      </c>
      <c r="U2082" s="43">
        <f ca="1">_xll.BInterpol('Base CDI'!$H$4:$H$28,'Base CDI'!$I$4:$I$29,S2082,"Cubic","Extrapolate=Linear","MultiX=Average","Skip=True","Sort=True")</f>
        <v>13.69846510502717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47976</v>
      </c>
      <c r="T2083" s="43">
        <f ca="1">_xll.BInterpol('Base CDI'!$H$4:$H$28,'Base CDI'!$J$4:$J$29,S2083,"Cubic","Extrapolate=Linear","MultiX=Average","Skip=True","Sort=True")</f>
        <v>13.599461364692161</v>
      </c>
      <c r="U2083" s="43">
        <f ca="1">_xll.BInterpol('Base CDI'!$H$4:$H$28,'Base CDI'!$I$4:$I$29,S2083,"Cubic","Extrapolate=Linear","MultiX=Average","Skip=True","Sort=True")</f>
        <v>13.698793345754428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47977</v>
      </c>
      <c r="T2084" s="43">
        <f ca="1">_xll.BInterpol('Base CDI'!$H$4:$H$28,'Base CDI'!$J$4:$J$29,S2084,"Cubic","Extrapolate=Linear","MultiX=Average","Skip=True","Sort=True")</f>
        <v>13.599783503214212</v>
      </c>
      <c r="U2084" s="43">
        <f ca="1">_xll.BInterpol('Base CDI'!$H$4:$H$28,'Base CDI'!$I$4:$I$29,S2084,"Cubic","Extrapolate=Linear","MultiX=Average","Skip=True","Sort=True")</f>
        <v>13.699121276483648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47978</v>
      </c>
      <c r="T2085" s="43">
        <f ca="1">_xll.BInterpol('Base CDI'!$H$4:$H$28,'Base CDI'!$J$4:$J$29,S2085,"Cubic","Extrapolate=Linear","MultiX=Average","Skip=True","Sort=True")</f>
        <v>13.600105287678607</v>
      </c>
      <c r="U2085" s="43">
        <f ca="1">_xll.BInterpol('Base CDI'!$H$4:$H$28,'Base CDI'!$I$4:$I$29,S2085,"Cubic","Extrapolate=Linear","MultiX=Average","Skip=True","Sort=True")</f>
        <v>13.699448897196167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47979</v>
      </c>
      <c r="T2086" s="43">
        <f ca="1">_xll.BInterpol('Base CDI'!$H$4:$H$28,'Base CDI'!$J$4:$J$29,S2086,"Cubic","Extrapolate=Linear","MultiX=Average","Skip=True","Sort=True")</f>
        <v>13.60042671819987</v>
      </c>
      <c r="U2086" s="43">
        <f ca="1">_xll.BInterpol('Base CDI'!$H$4:$H$28,'Base CDI'!$I$4:$I$29,S2086,"Cubic","Extrapolate=Linear","MultiX=Average","Skip=True","Sort=True")</f>
        <v>13.699776207873327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47980</v>
      </c>
      <c r="T2087" s="43">
        <f ca="1">_xll.BInterpol('Base CDI'!$H$4:$H$28,'Base CDI'!$J$4:$J$29,S2087,"Cubic","Extrapolate=Linear","MultiX=Average","Skip=True","Sort=True")</f>
        <v>13.600747794892522</v>
      </c>
      <c r="U2087" s="43">
        <f ca="1">_xll.BInterpol('Base CDI'!$H$4:$H$28,'Base CDI'!$I$4:$I$29,S2087,"Cubic","Extrapolate=Linear","MultiX=Average","Skip=True","Sort=True")</f>
        <v>13.700103208496468</v>
      </c>
    </row>
    <row r="2088" spans="16:21" x14ac:dyDescent="0.25">
      <c r="P2088" s="10">
        <v>37550</v>
      </c>
      <c r="Q2088">
        <v>7.947336</v>
      </c>
      <c r="S2088" s="42">
        <f t="shared" ca="1" si="37"/>
        <v>47981</v>
      </c>
      <c r="T2088" s="43">
        <f ca="1">_xll.BInterpol('Base CDI'!$H$4:$H$28,'Base CDI'!$J$4:$J$29,S2088,"Cubic","Extrapolate=Linear","MultiX=Average","Skip=True","Sort=True")</f>
        <v>13.60106851787109</v>
      </c>
      <c r="U2088" s="43">
        <f ca="1">_xll.BInterpol('Base CDI'!$H$4:$H$28,'Base CDI'!$I$4:$I$29,S2088,"Cubic","Extrapolate=Linear","MultiX=Average","Skip=True","Sort=True")</f>
        <v>13.700429899046934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47982</v>
      </c>
      <c r="T2089" s="43">
        <f ca="1">_xll.BInterpol('Base CDI'!$H$4:$H$28,'Base CDI'!$J$4:$J$29,S2089,"Cubic","Extrapolate=Linear","MultiX=Average","Skip=True","Sort=True")</f>
        <v>13.601388887250096</v>
      </c>
      <c r="U2089" s="43">
        <f ca="1">_xll.BInterpol('Base CDI'!$H$4:$H$28,'Base CDI'!$I$4:$I$29,S2089,"Cubic","Extrapolate=Linear","MultiX=Average","Skip=True","Sort=True")</f>
        <v>13.700756279506065</v>
      </c>
    </row>
    <row r="2090" spans="16:21" x14ac:dyDescent="0.25">
      <c r="P2090" s="10">
        <v>37552</v>
      </c>
      <c r="Q2090">
        <v>7.959282</v>
      </c>
      <c r="S2090" s="42">
        <f t="shared" ca="1" si="37"/>
        <v>47983</v>
      </c>
      <c r="T2090" s="43">
        <f ca="1">_xll.BInterpol('Base CDI'!$H$4:$H$28,'Base CDI'!$J$4:$J$29,S2090,"Cubic","Extrapolate=Linear","MultiX=Average","Skip=True","Sort=True")</f>
        <v>13.601708903144061</v>
      </c>
      <c r="U2090" s="43">
        <f ca="1">_xll.BInterpol('Base CDI'!$H$4:$H$28,'Base CDI'!$I$4:$I$29,S2090,"Cubic","Extrapolate=Linear","MultiX=Average","Skip=True","Sort=True")</f>
        <v>13.7010823498552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47984</v>
      </c>
      <c r="T2091" s="43">
        <f ca="1">_xll.BInterpol('Base CDI'!$H$4:$H$28,'Base CDI'!$J$4:$J$29,S2091,"Cubic","Extrapolate=Linear","MultiX=Average","Skip=True","Sort=True")</f>
        <v>13.602028565667514</v>
      </c>
      <c r="U2091" s="43">
        <f ca="1">_xll.BInterpol('Base CDI'!$H$4:$H$28,'Base CDI'!$I$4:$I$29,S2091,"Cubic","Extrapolate=Linear","MultiX=Average","Skip=True","Sort=True")</f>
        <v>13.701408110075681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47985</v>
      </c>
      <c r="T2092" s="43">
        <f ca="1">_xll.BInterpol('Base CDI'!$H$4:$H$28,'Base CDI'!$J$4:$J$29,S2092,"Cubic","Extrapolate=Linear","MultiX=Average","Skip=True","Sort=True")</f>
        <v>13.602347874934974</v>
      </c>
      <c r="U2092" s="43">
        <f ca="1">_xll.BInterpol('Base CDI'!$H$4:$H$28,'Base CDI'!$I$4:$I$29,S2092,"Cubic","Extrapolate=Linear","MultiX=Average","Skip=True","Sort=True")</f>
        <v>13.701733560148849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47986</v>
      </c>
      <c r="T2093" s="43">
        <f ca="1">_xll.BInterpol('Base CDI'!$H$4:$H$28,'Base CDI'!$J$4:$J$29,S2093,"Cubic","Extrapolate=Linear","MultiX=Average","Skip=True","Sort=True")</f>
        <v>13.602666831060969</v>
      </c>
      <c r="U2093" s="43">
        <f ca="1">_xll.BInterpol('Base CDI'!$H$4:$H$28,'Base CDI'!$I$4:$I$29,S2093,"Cubic","Extrapolate=Linear","MultiX=Average","Skip=True","Sort=True")</f>
        <v>13.702058700056044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47987</v>
      </c>
      <c r="T2094" s="43">
        <f ca="1">_xll.BInterpol('Base CDI'!$H$4:$H$28,'Base CDI'!$J$4:$J$29,S2094,"Cubic","Extrapolate=Linear","MultiX=Average","Skip=True","Sort=True")</f>
        <v>13.602985434160017</v>
      </c>
      <c r="U2094" s="43">
        <f ca="1">_xll.BInterpol('Base CDI'!$H$4:$H$28,'Base CDI'!$I$4:$I$29,S2094,"Cubic","Extrapolate=Linear","MultiX=Average","Skip=True","Sort=True")</f>
        <v>13.70238352977861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47988</v>
      </c>
      <c r="T2095" s="43">
        <f ca="1">_xll.BInterpol('Base CDI'!$H$4:$H$28,'Base CDI'!$J$4:$J$29,S2095,"Cubic","Extrapolate=Linear","MultiX=Average","Skip=True","Sort=True")</f>
        <v>13.603303684346645</v>
      </c>
      <c r="U2095" s="43">
        <f ca="1">_xll.BInterpol('Base CDI'!$H$4:$H$28,'Base CDI'!$I$4:$I$29,S2095,"Cubic","Extrapolate=Linear","MultiX=Average","Skip=True","Sort=True")</f>
        <v>13.702708049297884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47989</v>
      </c>
      <c r="T2096" s="43">
        <f ca="1">_xll.BInterpol('Base CDI'!$H$4:$H$28,'Base CDI'!$J$4:$J$29,S2096,"Cubic","Extrapolate=Linear","MultiX=Average","Skip=True","Sort=True")</f>
        <v>13.603621581735377</v>
      </c>
      <c r="U2096" s="43">
        <f ca="1">_xll.BInterpol('Base CDI'!$H$4:$H$28,'Base CDI'!$I$4:$I$29,S2096,"Cubic","Extrapolate=Linear","MultiX=Average","Skip=True","Sort=True")</f>
        <v>13.703032258595211</v>
      </c>
    </row>
    <row r="2097" spans="16:21" x14ac:dyDescent="0.25">
      <c r="P2097" s="10">
        <v>37561</v>
      </c>
      <c r="Q2097">
        <v>8.001182</v>
      </c>
      <c r="S2097" s="42">
        <f t="shared" ca="1" si="37"/>
        <v>47990</v>
      </c>
      <c r="T2097" s="43">
        <f ca="1">_xll.BInterpol('Base CDI'!$H$4:$H$28,'Base CDI'!$J$4:$J$29,S2097,"Cubic","Extrapolate=Linear","MultiX=Average","Skip=True","Sort=True")</f>
        <v>13.603939126440736</v>
      </c>
      <c r="U2097" s="43">
        <f ca="1">_xll.BInterpol('Base CDI'!$H$4:$H$28,'Base CDI'!$I$4:$I$29,S2097,"Cubic","Extrapolate=Linear","MultiX=Average","Skip=True","Sort=True")</f>
        <v>13.703356157651928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47991</v>
      </c>
      <c r="T2098" s="43">
        <f ca="1">_xll.BInterpol('Base CDI'!$H$4:$H$28,'Base CDI'!$J$4:$J$29,S2098,"Cubic","Extrapolate=Linear","MultiX=Average","Skip=True","Sort=True")</f>
        <v>13.604256318577244</v>
      </c>
      <c r="U2098" s="43">
        <f ca="1">_xll.BInterpol('Base CDI'!$H$4:$H$28,'Base CDI'!$I$4:$I$29,S2098,"Cubic","Extrapolate=Linear","MultiX=Average","Skip=True","Sort=True")</f>
        <v>13.70367974644938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47992</v>
      </c>
      <c r="T2099" s="43">
        <f ca="1">_xll.BInterpol('Base CDI'!$H$4:$H$28,'Base CDI'!$J$4:$J$29,S2099,"Cubic","Extrapolate=Linear","MultiX=Average","Skip=True","Sort=True")</f>
        <v>13.604573158259427</v>
      </c>
      <c r="U2099" s="43">
        <f ca="1">_xll.BInterpol('Base CDI'!$H$4:$H$28,'Base CDI'!$I$4:$I$29,S2099,"Cubic","Extrapolate=Linear","MultiX=Average","Skip=True","Sort=True")</f>
        <v>13.704003024968905</v>
      </c>
    </row>
    <row r="2100" spans="16:21" x14ac:dyDescent="0.25">
      <c r="P2100" s="10">
        <v>37566</v>
      </c>
      <c r="Q2100">
        <v>8.019209</v>
      </c>
      <c r="S2100" s="42">
        <f t="shared" ca="1" si="37"/>
        <v>47993</v>
      </c>
      <c r="T2100" s="43">
        <f ca="1">_xll.BInterpol('Base CDI'!$H$4:$H$28,'Base CDI'!$J$4:$J$29,S2100,"Cubic","Extrapolate=Linear","MultiX=Average","Skip=True","Sort=True")</f>
        <v>13.604889645601807</v>
      </c>
      <c r="U2100" s="43">
        <f ca="1">_xll.BInterpol('Base CDI'!$H$4:$H$28,'Base CDI'!$I$4:$I$29,S2100,"Cubic","Extrapolate=Linear","MultiX=Average","Skip=True","Sort=True")</f>
        <v>13.704325993191844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47994</v>
      </c>
      <c r="T2101" s="43">
        <f ca="1">_xll.BInterpol('Base CDI'!$H$4:$H$28,'Base CDI'!$J$4:$J$29,S2101,"Cubic","Extrapolate=Linear","MultiX=Average","Skip=True","Sort=True")</f>
        <v>13.605205780718908</v>
      </c>
      <c r="U2101" s="43">
        <f ca="1">_xll.BInterpol('Base CDI'!$H$4:$H$28,'Base CDI'!$I$4:$I$29,S2101,"Cubic","Extrapolate=Linear","MultiX=Average","Skip=True","Sort=True")</f>
        <v>13.704648651099539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47995</v>
      </c>
      <c r="T2102" s="43">
        <f ca="1">_xll.BInterpol('Base CDI'!$H$4:$H$28,'Base CDI'!$J$4:$J$29,S2102,"Cubic","Extrapolate=Linear","MultiX=Average","Skip=True","Sort=True")</f>
        <v>13.605521563725254</v>
      </c>
      <c r="U2102" s="43">
        <f ca="1">_xll.BInterpol('Base CDI'!$H$4:$H$28,'Base CDI'!$I$4:$I$29,S2102,"Cubic","Extrapolate=Linear","MultiX=Average","Skip=True","Sort=True")</f>
        <v>13.704970998673332</v>
      </c>
    </row>
    <row r="2103" spans="16:21" x14ac:dyDescent="0.25">
      <c r="P2103" s="10">
        <v>37571</v>
      </c>
      <c r="Q2103">
        <v>8.037293</v>
      </c>
      <c r="S2103" s="42">
        <f t="shared" ca="1" si="37"/>
        <v>47996</v>
      </c>
      <c r="T2103" s="43">
        <f ca="1">_xll.BInterpol('Base CDI'!$H$4:$H$28,'Base CDI'!$J$4:$J$29,S2103,"Cubic","Extrapolate=Linear","MultiX=Average","Skip=True","Sort=True")</f>
        <v>13.605836994735368</v>
      </c>
      <c r="U2103" s="43">
        <f ca="1">_xll.BInterpol('Base CDI'!$H$4:$H$28,'Base CDI'!$I$4:$I$29,S2103,"Cubic","Extrapolate=Linear","MultiX=Average","Skip=True","Sort=True")</f>
        <v>13.705293035894563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47997</v>
      </c>
      <c r="T2104" s="43">
        <f ca="1">_xll.BInterpol('Base CDI'!$H$4:$H$28,'Base CDI'!$J$4:$J$29,S2104,"Cubic","Extrapolate=Linear","MultiX=Average","Skip=True","Sort=True")</f>
        <v>13.606152073863774</v>
      </c>
      <c r="U2104" s="43">
        <f ca="1">_xll.BInterpol('Base CDI'!$H$4:$H$28,'Base CDI'!$I$4:$I$29,S2104,"Cubic","Extrapolate=Linear","MultiX=Average","Skip=True","Sort=True")</f>
        <v>13.705614762744572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47998</v>
      </c>
      <c r="T2105" s="43">
        <f ca="1">_xll.BInterpol('Base CDI'!$H$4:$H$28,'Base CDI'!$J$4:$J$29,S2105,"Cubic","Extrapolate=Linear","MultiX=Average","Skip=True","Sort=True")</f>
        <v>13.606466801224995</v>
      </c>
      <c r="U2105" s="43">
        <f ca="1">_xll.BInterpol('Base CDI'!$H$4:$H$28,'Base CDI'!$I$4:$I$29,S2105,"Cubic","Extrapolate=Linear","MultiX=Average","Skip=True","Sort=True")</f>
        <v>13.705936179204702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47999</v>
      </c>
      <c r="T2106" s="43">
        <f ca="1">_xll.BInterpol('Base CDI'!$H$4:$H$28,'Base CDI'!$J$4:$J$29,S2106,"Cubic","Extrapolate=Linear","MultiX=Average","Skip=True","Sort=True")</f>
        <v>13.606781176933556</v>
      </c>
      <c r="U2106" s="43">
        <f ca="1">_xll.BInterpol('Base CDI'!$H$4:$H$28,'Base CDI'!$I$4:$I$29,S2106,"Cubic","Extrapolate=Linear","MultiX=Average","Skip=True","Sort=True")</f>
        <v>13.706257285256291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48000</v>
      </c>
      <c r="T2107" s="43">
        <f ca="1">_xll.BInterpol('Base CDI'!$H$4:$H$28,'Base CDI'!$J$4:$J$29,S2107,"Cubic","Extrapolate=Linear","MultiX=Average","Skip=True","Sort=True")</f>
        <v>13.607095201103977</v>
      </c>
      <c r="U2107" s="43">
        <f ca="1">_xll.BInterpol('Base CDI'!$H$4:$H$28,'Base CDI'!$I$4:$I$29,S2107,"Cubic","Extrapolate=Linear","MultiX=Average","Skip=True","Sort=True")</f>
        <v>13.706578080880682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48001</v>
      </c>
      <c r="T2108" s="43">
        <f ca="1">_xll.BInterpol('Base CDI'!$H$4:$H$28,'Base CDI'!$J$4:$J$29,S2108,"Cubic","Extrapolate=Linear","MultiX=Average","Skip=True","Sort=True")</f>
        <v>13.607408873850787</v>
      </c>
      <c r="U2108" s="43">
        <f ca="1">_xll.BInterpol('Base CDI'!$H$4:$H$28,'Base CDI'!$I$4:$I$29,S2108,"Cubic","Extrapolate=Linear","MultiX=Average","Skip=True","Sort=True")</f>
        <v>13.706898566059216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48002</v>
      </c>
      <c r="T2109" s="43">
        <f ca="1">_xll.BInterpol('Base CDI'!$H$4:$H$28,'Base CDI'!$J$4:$J$29,S2109,"Cubic","Extrapolate=Linear","MultiX=Average","Skip=True","Sort=True")</f>
        <v>13.607722195288506</v>
      </c>
      <c r="U2109" s="43">
        <f ca="1">_xll.BInterpol('Base CDI'!$H$4:$H$28,'Base CDI'!$I$4:$I$29,S2109,"Cubic","Extrapolate=Linear","MultiX=Average","Skip=True","Sort=True")</f>
        <v>13.707218740773234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48003</v>
      </c>
      <c r="T2110" s="43">
        <f ca="1">_xll.BInterpol('Base CDI'!$H$4:$H$28,'Base CDI'!$J$4:$J$29,S2110,"Cubic","Extrapolate=Linear","MultiX=Average","Skip=True","Sort=True")</f>
        <v>13.608035165531657</v>
      </c>
      <c r="U2110" s="43">
        <f ca="1">_xll.BInterpol('Base CDI'!$H$4:$H$28,'Base CDI'!$I$4:$I$29,S2110,"Cubic","Extrapolate=Linear","MultiX=Average","Skip=True","Sort=True")</f>
        <v>13.707538605004077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48004</v>
      </c>
      <c r="T2111" s="43">
        <f ca="1">_xll.BInterpol('Base CDI'!$H$4:$H$28,'Base CDI'!$J$4:$J$29,S2111,"Cubic","Extrapolate=Linear","MultiX=Average","Skip=True","Sort=True")</f>
        <v>13.608347784694766</v>
      </c>
      <c r="U2111" s="43">
        <f ca="1">_xll.BInterpol('Base CDI'!$H$4:$H$28,'Base CDI'!$I$4:$I$29,S2111,"Cubic","Extrapolate=Linear","MultiX=Average","Skip=True","Sort=True")</f>
        <v>13.707858158733085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48005</v>
      </c>
      <c r="T2112" s="43">
        <f ca="1">_xll.BInterpol('Base CDI'!$H$4:$H$28,'Base CDI'!$J$4:$J$29,S2112,"Cubic","Extrapolate=Linear","MultiX=Average","Skip=True","Sort=True")</f>
        <v>13.608660052892356</v>
      </c>
      <c r="U2112" s="43">
        <f ca="1">_xll.BInterpol('Base CDI'!$H$4:$H$28,'Base CDI'!$I$4:$I$29,S2112,"Cubic","Extrapolate=Linear","MultiX=Average","Skip=True","Sort=True")</f>
        <v>13.708177401941601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48006</v>
      </c>
      <c r="T2113" s="43">
        <f ca="1">_xll.BInterpol('Base CDI'!$H$4:$H$28,'Base CDI'!$J$4:$J$29,S2113,"Cubic","Extrapolate=Linear","MultiX=Average","Skip=True","Sort=True")</f>
        <v>13.608971970238949</v>
      </c>
      <c r="U2113" s="43">
        <f ca="1">_xll.BInterpol('Base CDI'!$H$4:$H$28,'Base CDI'!$I$4:$I$29,S2113,"Cubic","Extrapolate=Linear","MultiX=Average","Skip=True","Sort=True")</f>
        <v>13.708496334610963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48007</v>
      </c>
      <c r="T2114" s="43">
        <f ca="1">_xll.BInterpol('Base CDI'!$H$4:$H$28,'Base CDI'!$J$4:$J$29,S2114,"Cubic","Extrapolate=Linear","MultiX=Average","Skip=True","Sort=True")</f>
        <v>13.609283536849071</v>
      </c>
      <c r="U2114" s="43">
        <f ca="1">_xll.BInterpol('Base CDI'!$H$4:$H$28,'Base CDI'!$I$4:$I$29,S2114,"Cubic","Extrapolate=Linear","MultiX=Average","Skip=True","Sort=True")</f>
        <v>13.708814956722513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48008</v>
      </c>
      <c r="T2115" s="43">
        <f ca="1">_xll.BInterpol('Base CDI'!$H$4:$H$28,'Base CDI'!$J$4:$J$29,S2115,"Cubic","Extrapolate=Linear","MultiX=Average","Skip=True","Sort=True")</f>
        <v>13.609594752837245</v>
      </c>
      <c r="U2115" s="43">
        <f ca="1">_xll.BInterpol('Base CDI'!$H$4:$H$28,'Base CDI'!$I$4:$I$29,S2115,"Cubic","Extrapolate=Linear","MultiX=Average","Skip=True","Sort=True")</f>
        <v>13.709133268257595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48009</v>
      </c>
      <c r="T2116" s="43">
        <f ca="1">_xll.BInterpol('Base CDI'!$H$4:$H$28,'Base CDI'!$J$4:$J$29,S2116,"Cubic","Extrapolate=Linear","MultiX=Average","Skip=True","Sort=True")</f>
        <v>13.609905618317992</v>
      </c>
      <c r="U2116" s="43">
        <f ca="1">_xll.BInterpol('Base CDI'!$H$4:$H$28,'Base CDI'!$I$4:$I$29,S2116,"Cubic","Extrapolate=Linear","MultiX=Average","Skip=True","Sort=True")</f>
        <v>13.709451269197546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48010</v>
      </c>
      <c r="T2117" s="43">
        <f ca="1">_xll.BInterpol('Base CDI'!$H$4:$H$28,'Base CDI'!$J$4:$J$29,S2117,"Cubic","Extrapolate=Linear","MultiX=Average","Skip=True","Sort=True")</f>
        <v>13.610216133405837</v>
      </c>
      <c r="U2117" s="43">
        <f ca="1">_xll.BInterpol('Base CDI'!$H$4:$H$28,'Base CDI'!$I$4:$I$29,S2117,"Cubic","Extrapolate=Linear","MultiX=Average","Skip=True","Sort=True")</f>
        <v>13.709768959523709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48011</v>
      </c>
      <c r="T2118" s="43">
        <f ca="1">_xll.BInterpol('Base CDI'!$H$4:$H$28,'Base CDI'!$J$4:$J$29,S2118,"Cubic","Extrapolate=Linear","MultiX=Average","Skip=True","Sort=True")</f>
        <v>13.610526298215305</v>
      </c>
      <c r="U2118" s="43">
        <f ca="1">_xll.BInterpol('Base CDI'!$H$4:$H$28,'Base CDI'!$I$4:$I$29,S2118,"Cubic","Extrapolate=Linear","MultiX=Average","Skip=True","Sort=True")</f>
        <v>13.710086339217424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48012</v>
      </c>
      <c r="T2119" s="43">
        <f ca="1">_xll.BInterpol('Base CDI'!$H$4:$H$28,'Base CDI'!$J$4:$J$29,S2119,"Cubic","Extrapolate=Linear","MultiX=Average","Skip=True","Sort=True")</f>
        <v>13.61083611286092</v>
      </c>
      <c r="U2119" s="43">
        <f ca="1">_xll.BInterpol('Base CDI'!$H$4:$H$28,'Base CDI'!$I$4:$I$29,S2119,"Cubic","Extrapolate=Linear","MultiX=Average","Skip=True","Sort=True")</f>
        <v>13.710403408260033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48013</v>
      </c>
      <c r="T2120" s="43">
        <f ca="1">_xll.BInterpol('Base CDI'!$H$4:$H$28,'Base CDI'!$J$4:$J$29,S2120,"Cubic","Extrapolate=Linear","MultiX=Average","Skip=True","Sort=True")</f>
        <v>13.611145577457203</v>
      </c>
      <c r="U2120" s="43">
        <f ca="1">_xll.BInterpol('Base CDI'!$H$4:$H$28,'Base CDI'!$I$4:$I$29,S2120,"Cubic","Extrapolate=Linear","MultiX=Average","Skip=True","Sort=True")</f>
        <v>13.710720166632877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48014</v>
      </c>
      <c r="T2121" s="43">
        <f ca="1">_xll.BInterpol('Base CDI'!$H$4:$H$28,'Base CDI'!$J$4:$J$29,S2121,"Cubic","Extrapolate=Linear","MultiX=Average","Skip=True","Sort=True")</f>
        <v>13.611454692118679</v>
      </c>
      <c r="U2121" s="43">
        <f ca="1">_xll.BInterpol('Base CDI'!$H$4:$H$28,'Base CDI'!$I$4:$I$29,S2121,"Cubic","Extrapolate=Linear","MultiX=Average","Skip=True","Sort=True")</f>
        <v>13.711036614317294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48015</v>
      </c>
      <c r="T2122" s="43">
        <f ca="1">_xll.BInterpol('Base CDI'!$H$4:$H$28,'Base CDI'!$J$4:$J$29,S2122,"Cubic","Extrapolate=Linear","MultiX=Average","Skip=True","Sort=True")</f>
        <v>13.611763456959871</v>
      </c>
      <c r="U2122" s="43">
        <f ca="1">_xll.BInterpol('Base CDI'!$H$4:$H$28,'Base CDI'!$I$4:$I$29,S2122,"Cubic","Extrapolate=Linear","MultiX=Average","Skip=True","Sort=True")</f>
        <v>13.71135275129463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48016</v>
      </c>
      <c r="T2123" s="43">
        <f ca="1">_xll.BInterpol('Base CDI'!$H$4:$H$28,'Base CDI'!$J$4:$J$29,S2123,"Cubic","Extrapolate=Linear","MultiX=Average","Skip=True","Sort=True")</f>
        <v>13.612071872095303</v>
      </c>
      <c r="U2123" s="43">
        <f ca="1">_xll.BInterpol('Base CDI'!$H$4:$H$28,'Base CDI'!$I$4:$I$29,S2123,"Cubic","Extrapolate=Linear","MultiX=Average","Skip=True","Sort=True")</f>
        <v>13.711668577546222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48017</v>
      </c>
      <c r="T2124" s="43">
        <f ca="1">_xll.BInterpol('Base CDI'!$H$4:$H$28,'Base CDI'!$J$4:$J$29,S2124,"Cubic","Extrapolate=Linear","MultiX=Average","Skip=True","Sort=True")</f>
        <v>13.612379937639499</v>
      </c>
      <c r="U2124" s="43">
        <f ca="1">_xll.BInterpol('Base CDI'!$H$4:$H$28,'Base CDI'!$I$4:$I$29,S2124,"Cubic","Extrapolate=Linear","MultiX=Average","Skip=True","Sort=True")</f>
        <v>13.711984093053413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48018</v>
      </c>
      <c r="T2125" s="43">
        <f ca="1">_xll.BInterpol('Base CDI'!$H$4:$H$28,'Base CDI'!$J$4:$J$29,S2125,"Cubic","Extrapolate=Linear","MultiX=Average","Skip=True","Sort=True")</f>
        <v>13.612687653706983</v>
      </c>
      <c r="U2125" s="43">
        <f ca="1">_xll.BInterpol('Base CDI'!$H$4:$H$28,'Base CDI'!$I$4:$I$29,S2125,"Cubic","Extrapolate=Linear","MultiX=Average","Skip=True","Sort=True")</f>
        <v>13.712299297797543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48019</v>
      </c>
      <c r="T2126" s="43">
        <f ca="1">_xll.BInterpol('Base CDI'!$H$4:$H$28,'Base CDI'!$J$4:$J$29,S2126,"Cubic","Extrapolate=Linear","MultiX=Average","Skip=True","Sort=True")</f>
        <v>13.612995020412276</v>
      </c>
      <c r="U2126" s="43">
        <f ca="1">_xll.BInterpol('Base CDI'!$H$4:$H$28,'Base CDI'!$I$4:$I$29,S2126,"Cubic","Extrapolate=Linear","MultiX=Average","Skip=True","Sort=True")</f>
        <v>13.712614191759954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48020</v>
      </c>
      <c r="T2127" s="43">
        <f ca="1">_xll.BInterpol('Base CDI'!$H$4:$H$28,'Base CDI'!$J$4:$J$29,S2127,"Cubic","Extrapolate=Linear","MultiX=Average","Skip=True","Sort=True")</f>
        <v>13.613302037869905</v>
      </c>
      <c r="U2127" s="43">
        <f ca="1">_xll.BInterpol('Base CDI'!$H$4:$H$28,'Base CDI'!$I$4:$I$29,S2127,"Cubic","Extrapolate=Linear","MultiX=Average","Skip=True","Sort=True")</f>
        <v>13.712928774921986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48021</v>
      </c>
      <c r="T2128" s="43">
        <f ca="1">_xll.BInterpol('Base CDI'!$H$4:$H$28,'Base CDI'!$J$4:$J$29,S2128,"Cubic","Extrapolate=Linear","MultiX=Average","Skip=True","Sort=True")</f>
        <v>13.613608706194391</v>
      </c>
      <c r="U2128" s="43">
        <f ca="1">_xll.BInterpol('Base CDI'!$H$4:$H$28,'Base CDI'!$I$4:$I$29,S2128,"Cubic","Extrapolate=Linear","MultiX=Average","Skip=True","Sort=True")</f>
        <v>13.71324304726498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48022</v>
      </c>
      <c r="T2129" s="43">
        <f ca="1">_xll.BInterpol('Base CDI'!$H$4:$H$28,'Base CDI'!$J$4:$J$29,S2129,"Cubic","Extrapolate=Linear","MultiX=Average","Skip=True","Sort=True")</f>
        <v>13.613915025500258</v>
      </c>
      <c r="U2129" s="43">
        <f ca="1">_xll.BInterpol('Base CDI'!$H$4:$H$28,'Base CDI'!$I$4:$I$29,S2129,"Cubic","Extrapolate=Linear","MultiX=Average","Skip=True","Sort=True")</f>
        <v>13.713557008770277</v>
      </c>
    </row>
    <row r="2130" spans="16:21" x14ac:dyDescent="0.25">
      <c r="P2130" s="10">
        <v>37609</v>
      </c>
      <c r="Q2130">
        <v>8.206906</v>
      </c>
      <c r="S2130" s="42">
        <f t="shared" ca="1" si="38"/>
        <v>48023</v>
      </c>
      <c r="T2130" s="43">
        <f ca="1">_xll.BInterpol('Base CDI'!$H$4:$H$28,'Base CDI'!$J$4:$J$29,S2130,"Cubic","Extrapolate=Linear","MultiX=Average","Skip=True","Sort=True")</f>
        <v>13.614220995902032</v>
      </c>
      <c r="U2130" s="43">
        <f ca="1">_xll.BInterpol('Base CDI'!$H$4:$H$28,'Base CDI'!$I$4:$I$29,S2130,"Cubic","Extrapolate=Linear","MultiX=Average","Skip=True","Sort=True")</f>
        <v>13.71387065941922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48024</v>
      </c>
      <c r="T2131" s="43">
        <f ca="1">_xll.BInterpol('Base CDI'!$H$4:$H$28,'Base CDI'!$J$4:$J$29,S2131,"Cubic","Extrapolate=Linear","MultiX=Average","Skip=True","Sort=True")</f>
        <v>13.614526617514233</v>
      </c>
      <c r="U2131" s="43">
        <f ca="1">_xll.BInterpol('Base CDI'!$H$4:$H$28,'Base CDI'!$I$4:$I$29,S2131,"Cubic","Extrapolate=Linear","MultiX=Average","Skip=True","Sort=True")</f>
        <v>13.714183999193146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48025</v>
      </c>
      <c r="T2132" s="43">
        <f ca="1">_xll.BInterpol('Base CDI'!$H$4:$H$28,'Base CDI'!$J$4:$J$29,S2132,"Cubic","Extrapolate=Linear","MultiX=Average","Skip=True","Sort=True")</f>
        <v>13.614831890451388</v>
      </c>
      <c r="U2132" s="43">
        <f ca="1">_xll.BInterpol('Base CDI'!$H$4:$H$28,'Base CDI'!$I$4:$I$29,S2132,"Cubic","Extrapolate=Linear","MultiX=Average","Skip=True","Sort=True")</f>
        <v>13.714497028073399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48026</v>
      </c>
      <c r="T2133" s="43">
        <f ca="1">_xll.BInterpol('Base CDI'!$H$4:$H$28,'Base CDI'!$J$4:$J$29,S2133,"Cubic","Extrapolate=Linear","MultiX=Average","Skip=True","Sort=True")</f>
        <v>13.615136814828018</v>
      </c>
      <c r="U2133" s="43">
        <f ca="1">_xll.BInterpol('Base CDI'!$H$4:$H$28,'Base CDI'!$I$4:$I$29,S2133,"Cubic","Extrapolate=Linear","MultiX=Average","Skip=True","Sort=True")</f>
        <v>13.71480974604132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48027</v>
      </c>
      <c r="T2134" s="43">
        <f ca="1">_xll.BInterpol('Base CDI'!$H$4:$H$28,'Base CDI'!$J$4:$J$29,S2134,"Cubic","Extrapolate=Linear","MultiX=Average","Skip=True","Sort=True")</f>
        <v>13.615441390758647</v>
      </c>
      <c r="U2134" s="43">
        <f ca="1">_xll.BInterpol('Base CDI'!$H$4:$H$28,'Base CDI'!$I$4:$I$29,S2134,"Cubic","Extrapolate=Linear","MultiX=Average","Skip=True","Sort=True")</f>
        <v>13.715122153078248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48028</v>
      </c>
      <c r="T2135" s="43">
        <f ca="1">_xll.BInterpol('Base CDI'!$H$4:$H$28,'Base CDI'!$J$4:$J$29,S2135,"Cubic","Extrapolate=Linear","MultiX=Average","Skip=True","Sort=True")</f>
        <v>13.615745618357801</v>
      </c>
      <c r="U2135" s="43">
        <f ca="1">_xll.BInterpol('Base CDI'!$H$4:$H$28,'Base CDI'!$I$4:$I$29,S2135,"Cubic","Extrapolate=Linear","MultiX=Average","Skip=True","Sort=True")</f>
        <v>13.715434249165526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48029</v>
      </c>
      <c r="T2136" s="43">
        <f ca="1">_xll.BInterpol('Base CDI'!$H$4:$H$28,'Base CDI'!$J$4:$J$29,S2136,"Cubic","Extrapolate=Linear","MultiX=Average","Skip=True","Sort=True")</f>
        <v>13.616049497740001</v>
      </c>
      <c r="U2136" s="43">
        <f ca="1">_xll.BInterpol('Base CDI'!$H$4:$H$28,'Base CDI'!$I$4:$I$29,S2136,"Cubic","Extrapolate=Linear","MultiX=Average","Skip=True","Sort=True")</f>
        <v>13.715746034284495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48030</v>
      </c>
      <c r="T2137" s="43">
        <f ca="1">_xll.BInterpol('Base CDI'!$H$4:$H$28,'Base CDI'!$J$4:$J$29,S2137,"Cubic","Extrapolate=Linear","MultiX=Average","Skip=True","Sort=True")</f>
        <v>13.61635302901977</v>
      </c>
      <c r="U2137" s="43">
        <f ca="1">_xll.BInterpol('Base CDI'!$H$4:$H$28,'Base CDI'!$I$4:$I$29,S2137,"Cubic","Extrapolate=Linear","MultiX=Average","Skip=True","Sort=True")</f>
        <v>13.716057508416492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48031</v>
      </c>
      <c r="T2138" s="43">
        <f ca="1">_xll.BInterpol('Base CDI'!$H$4:$H$28,'Base CDI'!$J$4:$J$29,S2138,"Cubic","Extrapolate=Linear","MultiX=Average","Skip=True","Sort=True")</f>
        <v>13.616656212311632</v>
      </c>
      <c r="U2138" s="43">
        <f ca="1">_xll.BInterpol('Base CDI'!$H$4:$H$28,'Base CDI'!$I$4:$I$29,S2138,"Cubic","Extrapolate=Linear","MultiX=Average","Skip=True","Sort=True")</f>
        <v>13.716368671542863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48032</v>
      </c>
      <c r="T2139" s="43">
        <f ca="1">_xll.BInterpol('Base CDI'!$H$4:$H$28,'Base CDI'!$J$4:$J$29,S2139,"Cubic","Extrapolate=Linear","MultiX=Average","Skip=True","Sort=True")</f>
        <v>13.616959047730115</v>
      </c>
      <c r="U2139" s="43">
        <f ca="1">_xll.BInterpol('Base CDI'!$H$4:$H$28,'Base CDI'!$I$4:$I$29,S2139,"Cubic","Extrapolate=Linear","MultiX=Average","Skip=True","Sort=True")</f>
        <v>13.716679523644947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48033</v>
      </c>
      <c r="T2140" s="43">
        <f ca="1">_xll.BInterpol('Base CDI'!$H$4:$H$28,'Base CDI'!$J$4:$J$29,S2140,"Cubic","Extrapolate=Linear","MultiX=Average","Skip=True","Sort=True")</f>
        <v>13.617261535389735</v>
      </c>
      <c r="U2140" s="43">
        <f ca="1">_xll.BInterpol('Base CDI'!$H$4:$H$28,'Base CDI'!$I$4:$I$29,S2140,"Cubic","Extrapolate=Linear","MultiX=Average","Skip=True","Sort=True")</f>
        <v>13.716990064704087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48034</v>
      </c>
      <c r="T2141" s="43">
        <f ca="1">_xll.BInterpol('Base CDI'!$H$4:$H$28,'Base CDI'!$J$4:$J$29,S2141,"Cubic","Extrapolate=Linear","MultiX=Average","Skip=True","Sort=True")</f>
        <v>13.617563675405023</v>
      </c>
      <c r="U2141" s="43">
        <f ca="1">_xll.BInterpol('Base CDI'!$H$4:$H$28,'Base CDI'!$I$4:$I$29,S2141,"Cubic","Extrapolate=Linear","MultiX=Average","Skip=True","Sort=True")</f>
        <v>13.717300294701619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48035</v>
      </c>
      <c r="T2142" s="43">
        <f ca="1">_xll.BInterpol('Base CDI'!$H$4:$H$28,'Base CDI'!$J$4:$J$29,S2142,"Cubic","Extrapolate=Linear","MultiX=Average","Skip=True","Sort=True")</f>
        <v>13.617865467890498</v>
      </c>
      <c r="U2142" s="43">
        <f ca="1">_xll.BInterpol('Base CDI'!$H$4:$H$28,'Base CDI'!$I$4:$I$29,S2142,"Cubic","Extrapolate=Linear","MultiX=Average","Skip=True","Sort=True")</f>
        <v>13.717610213618888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48036</v>
      </c>
      <c r="T2143" s="43">
        <f ca="1">_xll.BInterpol('Base CDI'!$H$4:$H$28,'Base CDI'!$J$4:$J$29,S2143,"Cubic","Extrapolate=Linear","MultiX=Average","Skip=True","Sort=True")</f>
        <v>13.618166912960683</v>
      </c>
      <c r="U2143" s="43">
        <f ca="1">_xll.BInterpol('Base CDI'!$H$4:$H$28,'Base CDI'!$I$4:$I$29,S2143,"Cubic","Extrapolate=Linear","MultiX=Average","Skip=True","Sort=True")</f>
        <v>13.717919821437235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48037</v>
      </c>
      <c r="T2144" s="43">
        <f ca="1">_xll.BInterpol('Base CDI'!$H$4:$H$28,'Base CDI'!$J$4:$J$29,S2144,"Cubic","Extrapolate=Linear","MultiX=Average","Skip=True","Sort=True")</f>
        <v>13.618468010730107</v>
      </c>
      <c r="U2144" s="43">
        <f ca="1">_xll.BInterpol('Base CDI'!$H$4:$H$28,'Base CDI'!$I$4:$I$29,S2144,"Cubic","Extrapolate=Linear","MultiX=Average","Skip=True","Sort=True")</f>
        <v>13.718229118137998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48038</v>
      </c>
      <c r="T2145" s="43">
        <f ca="1">_xll.BInterpol('Base CDI'!$H$4:$H$28,'Base CDI'!$J$4:$J$29,S2145,"Cubic","Extrapolate=Linear","MultiX=Average","Skip=True","Sort=True")</f>
        <v>13.618768761313287</v>
      </c>
      <c r="U2145" s="43">
        <f ca="1">_xll.BInterpol('Base CDI'!$H$4:$H$28,'Base CDI'!$I$4:$I$29,S2145,"Cubic","Extrapolate=Linear","MultiX=Average","Skip=True","Sort=True")</f>
        <v>13.718538103702521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48039</v>
      </c>
      <c r="T2146" s="43">
        <f ca="1">_xll.BInterpol('Base CDI'!$H$4:$H$28,'Base CDI'!$J$4:$J$29,S2146,"Cubic","Extrapolate=Linear","MultiX=Average","Skip=True","Sort=True")</f>
        <v>13.619069164824751</v>
      </c>
      <c r="U2146" s="43">
        <f ca="1">_xll.BInterpol('Base CDI'!$H$4:$H$28,'Base CDI'!$I$4:$I$29,S2146,"Cubic","Extrapolate=Linear","MultiX=Average","Skip=True","Sort=True")</f>
        <v>13.718846778112145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48040</v>
      </c>
      <c r="T2147" s="43">
        <f ca="1">_xll.BInterpol('Base CDI'!$H$4:$H$28,'Base CDI'!$J$4:$J$29,S2147,"Cubic","Extrapolate=Linear","MultiX=Average","Skip=True","Sort=True")</f>
        <v>13.619369221379021</v>
      </c>
      <c r="U2147" s="43">
        <f ca="1">_xll.BInterpol('Base CDI'!$H$4:$H$28,'Base CDI'!$I$4:$I$29,S2147,"Cubic","Extrapolate=Linear","MultiX=Average","Skip=True","Sort=True")</f>
        <v>13.719155141348208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48041</v>
      </c>
      <c r="T2148" s="43">
        <f ca="1">_xll.BInterpol('Base CDI'!$H$4:$H$28,'Base CDI'!$J$4:$J$29,S2148,"Cubic","Extrapolate=Linear","MultiX=Average","Skip=True","Sort=True")</f>
        <v>13.61966893109062</v>
      </c>
      <c r="U2148" s="43">
        <f ca="1">_xll.BInterpol('Base CDI'!$H$4:$H$28,'Base CDI'!$I$4:$I$29,S2148,"Cubic","Extrapolate=Linear","MultiX=Average","Skip=True","Sort=True")</f>
        <v>13.719463193392054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48042</v>
      </c>
      <c r="T2149" s="43">
        <f ca="1">_xll.BInterpol('Base CDI'!$H$4:$H$28,'Base CDI'!$J$4:$J$29,S2149,"Cubic","Extrapolate=Linear","MultiX=Average","Skip=True","Sort=True")</f>
        <v>13.619968294074074</v>
      </c>
      <c r="U2149" s="43">
        <f ca="1">_xll.BInterpol('Base CDI'!$H$4:$H$28,'Base CDI'!$I$4:$I$29,S2149,"Cubic","Extrapolate=Linear","MultiX=Average","Skip=True","Sort=True")</f>
        <v>13.719770934225021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48043</v>
      </c>
      <c r="T2150" s="43">
        <f ca="1">_xll.BInterpol('Base CDI'!$H$4:$H$28,'Base CDI'!$J$4:$J$29,S2150,"Cubic","Extrapolate=Linear","MultiX=Average","Skip=True","Sort=True")</f>
        <v>13.620267310443904</v>
      </c>
      <c r="U2150" s="43">
        <f ca="1">_xll.BInterpol('Base CDI'!$H$4:$H$28,'Base CDI'!$I$4:$I$29,S2150,"Cubic","Extrapolate=Linear","MultiX=Average","Skip=True","Sort=True")</f>
        <v>13.720078363828454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48044</v>
      </c>
      <c r="T2151" s="43">
        <f ca="1">_xll.BInterpol('Base CDI'!$H$4:$H$28,'Base CDI'!$J$4:$J$29,S2151,"Cubic","Extrapolate=Linear","MultiX=Average","Skip=True","Sort=True")</f>
        <v>13.620565980314634</v>
      </c>
      <c r="U2151" s="43">
        <f ca="1">_xll.BInterpol('Base CDI'!$H$4:$H$28,'Base CDI'!$I$4:$I$29,S2151,"Cubic","Extrapolate=Linear","MultiX=Average","Skip=True","Sort=True")</f>
        <v>13.720385482183692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48045</v>
      </c>
      <c r="T2152" s="43">
        <f ca="1">_xll.BInterpol('Base CDI'!$H$4:$H$28,'Base CDI'!$J$4:$J$29,S2152,"Cubic","Extrapolate=Linear","MultiX=Average","Skip=True","Sort=True")</f>
        <v>13.620864303800788</v>
      </c>
      <c r="U2152" s="43">
        <f ca="1">_xll.BInterpol('Base CDI'!$H$4:$H$28,'Base CDI'!$I$4:$I$29,S2152,"Cubic","Extrapolate=Linear","MultiX=Average","Skip=True","Sort=True")</f>
        <v>13.720692289272074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48046</v>
      </c>
      <c r="T2153" s="43">
        <f ca="1">_xll.BInterpol('Base CDI'!$H$4:$H$28,'Base CDI'!$J$4:$J$29,S2153,"Cubic","Extrapolate=Linear","MultiX=Average","Skip=True","Sort=True")</f>
        <v>13.621162281016892</v>
      </c>
      <c r="U2153" s="43">
        <f ca="1">_xll.BInterpol('Base CDI'!$H$4:$H$28,'Base CDI'!$I$4:$I$29,S2153,"Cubic","Extrapolate=Linear","MultiX=Average","Skip=True","Sort=True")</f>
        <v>13.720998785074944</v>
      </c>
    </row>
    <row r="2154" spans="16:21" x14ac:dyDescent="0.25">
      <c r="P2154" s="10">
        <v>37645</v>
      </c>
      <c r="Q2154">
        <v>8.382066</v>
      </c>
      <c r="S2154" s="42">
        <f t="shared" ca="1" si="38"/>
        <v>48047</v>
      </c>
      <c r="T2154" s="43">
        <f ca="1">_xll.BInterpol('Base CDI'!$H$4:$H$28,'Base CDI'!$J$4:$J$29,S2154,"Cubic","Extrapolate=Linear","MultiX=Average","Skip=True","Sort=True")</f>
        <v>13.621459912077464</v>
      </c>
      <c r="U2154" s="43">
        <f ca="1">_xll.BInterpol('Base CDI'!$H$4:$H$28,'Base CDI'!$I$4:$I$29,S2154,"Cubic","Extrapolate=Linear","MultiX=Average","Skip=True","Sort=True")</f>
        <v>13.721304969573641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48048</v>
      </c>
      <c r="T2155" s="43">
        <f ca="1">_xll.BInterpol('Base CDI'!$H$4:$H$28,'Base CDI'!$J$4:$J$29,S2155,"Cubic","Extrapolate=Linear","MultiX=Average","Skip=True","Sort=True")</f>
        <v>13.621757197097033</v>
      </c>
      <c r="U2155" s="43">
        <f ca="1">_xll.BInterpol('Base CDI'!$H$4:$H$28,'Base CDI'!$I$4:$I$29,S2155,"Cubic","Extrapolate=Linear","MultiX=Average","Skip=True","Sort=True")</f>
        <v>13.721610842749508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48049</v>
      </c>
      <c r="T2156" s="43">
        <f ca="1">_xll.BInterpol('Base CDI'!$H$4:$H$28,'Base CDI'!$J$4:$J$29,S2156,"Cubic","Extrapolate=Linear","MultiX=Average","Skip=True","Sort=True")</f>
        <v>13.622054136190121</v>
      </c>
      <c r="U2156" s="43">
        <f ca="1">_xll.BInterpol('Base CDI'!$H$4:$H$28,'Base CDI'!$I$4:$I$29,S2156,"Cubic","Extrapolate=Linear","MultiX=Average","Skip=True","Sort=True")</f>
        <v>13.721916404583883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48050</v>
      </c>
      <c r="T2157" s="43">
        <f ca="1">_xll.BInterpol('Base CDI'!$H$4:$H$28,'Base CDI'!$J$4:$J$29,S2157,"Cubic","Extrapolate=Linear","MultiX=Average","Skip=True","Sort=True")</f>
        <v>13.622350729471249</v>
      </c>
      <c r="U2157" s="43">
        <f ca="1">_xll.BInterpol('Base CDI'!$H$4:$H$28,'Base CDI'!$I$4:$I$29,S2157,"Cubic","Extrapolate=Linear","MultiX=Average","Skip=True","Sort=True")</f>
        <v>13.72222165505811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48051</v>
      </c>
      <c r="T2158" s="43">
        <f ca="1">_xll.BInterpol('Base CDI'!$H$4:$H$28,'Base CDI'!$J$4:$J$29,S2158,"Cubic","Extrapolate=Linear","MultiX=Average","Skip=True","Sort=True")</f>
        <v>13.622646977054943</v>
      </c>
      <c r="U2158" s="43">
        <f ca="1">_xll.BInterpol('Base CDI'!$H$4:$H$28,'Base CDI'!$I$4:$I$29,S2158,"Cubic","Extrapolate=Linear","MultiX=Average","Skip=True","Sort=True")</f>
        <v>13.722526594153528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48052</v>
      </c>
      <c r="T2159" s="43">
        <f ca="1">_xll.BInterpol('Base CDI'!$H$4:$H$28,'Base CDI'!$J$4:$J$29,S2159,"Cubic","Extrapolate=Linear","MultiX=Average","Skip=True","Sort=True")</f>
        <v>13.622942879055728</v>
      </c>
      <c r="U2159" s="43">
        <f ca="1">_xll.BInterpol('Base CDI'!$H$4:$H$28,'Base CDI'!$I$4:$I$29,S2159,"Cubic","Extrapolate=Linear","MultiX=Average","Skip=True","Sort=True")</f>
        <v>13.722831221851479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48053</v>
      </c>
      <c r="T2160" s="43">
        <f ca="1">_xll.BInterpol('Base CDI'!$H$4:$H$28,'Base CDI'!$J$4:$J$29,S2160,"Cubic","Extrapolate=Linear","MultiX=Average","Skip=True","Sort=True")</f>
        <v>13.623238435588124</v>
      </c>
      <c r="U2160" s="43">
        <f ca="1">_xll.BInterpol('Base CDI'!$H$4:$H$28,'Base CDI'!$I$4:$I$29,S2160,"Cubic","Extrapolate=Linear","MultiX=Average","Skip=True","Sort=True")</f>
        <v>13.723135538133304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48054</v>
      </c>
      <c r="T2161" s="43">
        <f ca="1">_xll.BInterpol('Base CDI'!$H$4:$H$28,'Base CDI'!$J$4:$J$29,S2161,"Cubic","Extrapolate=Linear","MultiX=Average","Skip=True","Sort=True")</f>
        <v>13.623533646766658</v>
      </c>
      <c r="U2161" s="43">
        <f ca="1">_xll.BInterpol('Base CDI'!$H$4:$H$28,'Base CDI'!$I$4:$I$29,S2161,"Cubic","Extrapolate=Linear","MultiX=Average","Skip=True","Sort=True")</f>
        <v>13.723439542980342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48055</v>
      </c>
      <c r="T2162" s="43">
        <f ca="1">_xll.BInterpol('Base CDI'!$H$4:$H$28,'Base CDI'!$J$4:$J$29,S2162,"Cubic","Extrapolate=Linear","MultiX=Average","Skip=True","Sort=True")</f>
        <v>13.623828512705851</v>
      </c>
      <c r="U2162" s="43">
        <f ca="1">_xll.BInterpol('Base CDI'!$H$4:$H$28,'Base CDI'!$I$4:$I$29,S2162,"Cubic","Extrapolate=Linear","MultiX=Average","Skip=True","Sort=True")</f>
        <v>13.723743236373938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48056</v>
      </c>
      <c r="T2163" s="43">
        <f ca="1">_xll.BInterpol('Base CDI'!$H$4:$H$28,'Base CDI'!$J$4:$J$29,S2163,"Cubic","Extrapolate=Linear","MultiX=Average","Skip=True","Sort=True")</f>
        <v>13.624123033520227</v>
      </c>
      <c r="U2163" s="43">
        <f ca="1">_xll.BInterpol('Base CDI'!$H$4:$H$28,'Base CDI'!$I$4:$I$29,S2163,"Cubic","Extrapolate=Linear","MultiX=Average","Skip=True","Sort=True")</f>
        <v>13.724046618295429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48057</v>
      </c>
      <c r="T2164" s="43">
        <f ca="1">_xll.BInterpol('Base CDI'!$H$4:$H$28,'Base CDI'!$J$4:$J$29,S2164,"Cubic","Extrapolate=Linear","MultiX=Average","Skip=True","Sort=True")</f>
        <v>13.624417209324312</v>
      </c>
      <c r="U2164" s="43">
        <f ca="1">_xll.BInterpol('Base CDI'!$H$4:$H$28,'Base CDI'!$I$4:$I$29,S2164,"Cubic","Extrapolate=Linear","MultiX=Average","Skip=True","Sort=True")</f>
        <v>13.724349688726157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48058</v>
      </c>
      <c r="T2165" s="43">
        <f ca="1">_xll.BInterpol('Base CDI'!$H$4:$H$28,'Base CDI'!$J$4:$J$29,S2165,"Cubic","Extrapolate=Linear","MultiX=Average","Skip=True","Sort=True")</f>
        <v>13.624711040232627</v>
      </c>
      <c r="U2165" s="43">
        <f ca="1">_xll.BInterpol('Base CDI'!$H$4:$H$28,'Base CDI'!$I$4:$I$29,S2165,"Cubic","Extrapolate=Linear","MultiX=Average","Skip=True","Sort=True")</f>
        <v>13.724652447647465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48059</v>
      </c>
      <c r="T2166" s="43">
        <f ca="1">_xll.BInterpol('Base CDI'!$H$4:$H$28,'Base CDI'!$J$4:$J$29,S2166,"Cubic","Extrapolate=Linear","MultiX=Average","Skip=True","Sort=True")</f>
        <v>13.625004526359696</v>
      </c>
      <c r="U2166" s="43">
        <f ca="1">_xll.BInterpol('Base CDI'!$H$4:$H$28,'Base CDI'!$I$4:$I$29,S2166,"Cubic","Extrapolate=Linear","MultiX=Average","Skip=True","Sort=True")</f>
        <v>13.724954895040691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48060</v>
      </c>
      <c r="T2167" s="43">
        <f ca="1">_xll.BInterpol('Base CDI'!$H$4:$H$28,'Base CDI'!$J$4:$J$29,S2167,"Cubic","Extrapolate=Linear","MultiX=Average","Skip=True","Sort=True")</f>
        <v>13.625297667820044</v>
      </c>
      <c r="U2167" s="43">
        <f ca="1">_xll.BInterpol('Base CDI'!$H$4:$H$28,'Base CDI'!$I$4:$I$29,S2167,"Cubic","Extrapolate=Linear","MultiX=Average","Skip=True","Sort=True")</f>
        <v>13.725257030887178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48061</v>
      </c>
      <c r="T2168" s="43">
        <f ca="1">_xll.BInterpol('Base CDI'!$H$4:$H$28,'Base CDI'!$J$4:$J$29,S2168,"Cubic","Extrapolate=Linear","MultiX=Average","Skip=True","Sort=True")</f>
        <v>13.625590464728193</v>
      </c>
      <c r="U2168" s="43">
        <f ca="1">_xll.BInterpol('Base CDI'!$H$4:$H$28,'Base CDI'!$I$4:$I$29,S2168,"Cubic","Extrapolate=Linear","MultiX=Average","Skip=True","Sort=True")</f>
        <v>13.725558855168266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48062</v>
      </c>
      <c r="T2169" s="43">
        <f ca="1">_xll.BInterpol('Base CDI'!$H$4:$H$28,'Base CDI'!$J$4:$J$29,S2169,"Cubic","Extrapolate=Linear","MultiX=Average","Skip=True","Sort=True")</f>
        <v>13.625882917198666</v>
      </c>
      <c r="U2169" s="43">
        <f ca="1">_xll.BInterpol('Base CDI'!$H$4:$H$28,'Base CDI'!$I$4:$I$29,S2169,"Cubic","Extrapolate=Linear","MultiX=Average","Skip=True","Sort=True")</f>
        <v>13.725860367865298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48063</v>
      </c>
      <c r="T2170" s="43">
        <f ca="1">_xll.BInterpol('Base CDI'!$H$4:$H$28,'Base CDI'!$J$4:$J$29,S2170,"Cubic","Extrapolate=Linear","MultiX=Average","Skip=True","Sort=True")</f>
        <v>13.62617502534599</v>
      </c>
      <c r="U2170" s="43">
        <f ca="1">_xll.BInterpol('Base CDI'!$H$4:$H$28,'Base CDI'!$I$4:$I$29,S2170,"Cubic","Extrapolate=Linear","MultiX=Average","Skip=True","Sort=True")</f>
        <v>13.726161568959611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48064</v>
      </c>
      <c r="T2171" s="43">
        <f ca="1">_xll.BInterpol('Base CDI'!$H$4:$H$28,'Base CDI'!$J$4:$J$29,S2171,"Cubic","Extrapolate=Linear","MultiX=Average","Skip=True","Sort=True")</f>
        <v>13.626466789284684</v>
      </c>
      <c r="U2171" s="43">
        <f ca="1">_xll.BInterpol('Base CDI'!$H$4:$H$28,'Base CDI'!$I$4:$I$29,S2171,"Cubic","Extrapolate=Linear","MultiX=Average","Skip=True","Sort=True")</f>
        <v>13.72646245843255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48065</v>
      </c>
      <c r="T2172" s="43">
        <f ca="1">_xll.BInterpol('Base CDI'!$H$4:$H$28,'Base CDI'!$J$4:$J$29,S2172,"Cubic","Extrapolate=Linear","MultiX=Average","Skip=True","Sort=True")</f>
        <v>13.626758209129274</v>
      </c>
      <c r="U2172" s="43">
        <f ca="1">_xll.BInterpol('Base CDI'!$H$4:$H$28,'Base CDI'!$I$4:$I$29,S2172,"Cubic","Extrapolate=Linear","MultiX=Average","Skip=True","Sort=True")</f>
        <v>13.726763036265455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48066</v>
      </c>
      <c r="T2173" s="43">
        <f ca="1">_xll.BInterpol('Base CDI'!$H$4:$H$28,'Base CDI'!$J$4:$J$29,S2173,"Cubic","Extrapolate=Linear","MultiX=Average","Skip=True","Sort=True")</f>
        <v>13.627049284994285</v>
      </c>
      <c r="U2173" s="43">
        <f ca="1">_xll.BInterpol('Base CDI'!$H$4:$H$28,'Base CDI'!$I$4:$I$29,S2173,"Cubic","Extrapolate=Linear","MultiX=Average","Skip=True","Sort=True")</f>
        <v>13.727063302439666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48067</v>
      </c>
      <c r="T2174" s="43">
        <f ca="1">_xll.BInterpol('Base CDI'!$H$4:$H$28,'Base CDI'!$J$4:$J$29,S2174,"Cubic","Extrapolate=Linear","MultiX=Average","Skip=True","Sort=True")</f>
        <v>13.627340016994239</v>
      </c>
      <c r="U2174" s="43">
        <f ca="1">_xll.BInterpol('Base CDI'!$H$4:$H$28,'Base CDI'!$I$4:$I$29,S2174,"Cubic","Extrapolate=Linear","MultiX=Average","Skip=True","Sort=True")</f>
        <v>13.727363256936522</v>
      </c>
    </row>
    <row r="2175" spans="16:21" x14ac:dyDescent="0.25">
      <c r="P2175" s="10">
        <v>37676</v>
      </c>
      <c r="Q2175">
        <v>8.54162</v>
      </c>
      <c r="S2175" s="42">
        <f t="shared" ca="1" si="38"/>
        <v>48068</v>
      </c>
      <c r="T2175" s="43">
        <f ca="1">_xll.BInterpol('Base CDI'!$H$4:$H$28,'Base CDI'!$J$4:$J$29,S2175,"Cubic","Extrapolate=Linear","MultiX=Average","Skip=True","Sort=True")</f>
        <v>13.627630405243659</v>
      </c>
      <c r="U2175" s="43">
        <f ca="1">_xll.BInterpol('Base CDI'!$H$4:$H$28,'Base CDI'!$I$4:$I$29,S2175,"Cubic","Extrapolate=Linear","MultiX=Average","Skip=True","Sort=True")</f>
        <v>13.727662899737368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48069</v>
      </c>
      <c r="T2176" s="43">
        <f ca="1">_xll.BInterpol('Base CDI'!$H$4:$H$28,'Base CDI'!$J$4:$J$29,S2176,"Cubic","Extrapolate=Linear","MultiX=Average","Skip=True","Sort=True")</f>
        <v>13.62792044985707</v>
      </c>
      <c r="U2176" s="43">
        <f ca="1">_xll.BInterpol('Base CDI'!$H$4:$H$28,'Base CDI'!$I$4:$I$29,S2176,"Cubic","Extrapolate=Linear","MultiX=Average","Skip=True","Sort=True")</f>
        <v>13.727962230823543</v>
      </c>
    </row>
    <row r="2177" spans="16:21" x14ac:dyDescent="0.25">
      <c r="P2177" s="10">
        <v>37678</v>
      </c>
      <c r="Q2177">
        <v>8.557423</v>
      </c>
      <c r="S2177" s="42">
        <f t="shared" ca="1" si="38"/>
        <v>48070</v>
      </c>
      <c r="T2177" s="43">
        <f ca="1">_xll.BInterpol('Base CDI'!$H$4:$H$28,'Base CDI'!$J$4:$J$29,S2177,"Cubic","Extrapolate=Linear","MultiX=Average","Skip=True","Sort=True")</f>
        <v>13.628210150948995</v>
      </c>
      <c r="U2177" s="43">
        <f ca="1">_xll.BInterpol('Base CDI'!$H$4:$H$28,'Base CDI'!$I$4:$I$29,S2177,"Cubic","Extrapolate=Linear","MultiX=Average","Skip=True","Sort=True")</f>
        <v>13.72826125017639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48071</v>
      </c>
      <c r="T2178" s="43">
        <f ca="1">_xll.BInterpol('Base CDI'!$H$4:$H$28,'Base CDI'!$J$4:$J$29,S2178,"Cubic","Extrapolate=Linear","MultiX=Average","Skip=True","Sort=True")</f>
        <v>13.628499508633956</v>
      </c>
      <c r="U2178" s="43">
        <f ca="1">_xll.BInterpol('Base CDI'!$H$4:$H$28,'Base CDI'!$I$4:$I$29,S2178,"Cubic","Extrapolate=Linear","MultiX=Average","Skip=True","Sort=True")</f>
        <v>13.728559957777247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48072</v>
      </c>
      <c r="T2179" s="43">
        <f ca="1">_xll.BInterpol('Base CDI'!$H$4:$H$28,'Base CDI'!$J$4:$J$29,S2179,"Cubic","Extrapolate=Linear","MultiX=Average","Skip=True","Sort=True")</f>
        <v>13.628788523026479</v>
      </c>
      <c r="U2179" s="43">
        <f ca="1">_xll.BInterpol('Base CDI'!$H$4:$H$28,'Base CDI'!$I$4:$I$29,S2179,"Cubic","Extrapolate=Linear","MultiX=Average","Skip=True","Sort=True")</f>
        <v>13.728858353607455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48073</v>
      </c>
      <c r="T2180" s="43">
        <f ca="1">_xll.BInterpol('Base CDI'!$H$4:$H$28,'Base CDI'!$J$4:$J$29,S2180,"Cubic","Extrapolate=Linear","MultiX=Average","Skip=True","Sort=True")</f>
        <v>13.629077194241086</v>
      </c>
      <c r="U2180" s="43">
        <f ca="1">_xll.BInterpol('Base CDI'!$H$4:$H$28,'Base CDI'!$I$4:$I$29,S2180,"Cubic","Extrapolate=Linear","MultiX=Average","Skip=True","Sort=True")</f>
        <v>13.729156437648356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48074</v>
      </c>
      <c r="T2181" s="43">
        <f ca="1">_xll.BInterpol('Base CDI'!$H$4:$H$28,'Base CDI'!$J$4:$J$29,S2181,"Cubic","Extrapolate=Linear","MultiX=Average","Skip=True","Sort=True")</f>
        <v>13.629365522392302</v>
      </c>
      <c r="U2181" s="43">
        <f ca="1">_xll.BInterpol('Base CDI'!$H$4:$H$28,'Base CDI'!$I$4:$I$29,S2181,"Cubic","Extrapolate=Linear","MultiX=Average","Skip=True","Sort=True")</f>
        <v>13.729454209881293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48075</v>
      </c>
      <c r="T2182" s="43">
        <f ca="1">_xll.BInterpol('Base CDI'!$H$4:$H$28,'Base CDI'!$J$4:$J$29,S2182,"Cubic","Extrapolate=Linear","MultiX=Average","Skip=True","Sort=True")</f>
        <v>13.62965350759465</v>
      </c>
      <c r="U2182" s="43">
        <f ca="1">_xll.BInterpol('Base CDI'!$H$4:$H$28,'Base CDI'!$I$4:$I$29,S2182,"Cubic","Extrapolate=Linear","MultiX=Average","Skip=True","Sort=True")</f>
        <v>13.729751670287605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48076</v>
      </c>
      <c r="T2183" s="43">
        <f ca="1">_xll.BInterpol('Base CDI'!$H$4:$H$28,'Base CDI'!$J$4:$J$29,S2183,"Cubic","Extrapolate=Linear","MultiX=Average","Skip=True","Sort=True")</f>
        <v>13.629941149962653</v>
      </c>
      <c r="U2183" s="43">
        <f ca="1">_xll.BInterpol('Base CDI'!$H$4:$H$28,'Base CDI'!$I$4:$I$29,S2183,"Cubic","Extrapolate=Linear","MultiX=Average","Skip=True","Sort=True")</f>
        <v>13.730048818848633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48077</v>
      </c>
      <c r="T2184" s="43">
        <f ca="1">_xll.BInterpol('Base CDI'!$H$4:$H$28,'Base CDI'!$J$4:$J$29,S2184,"Cubic","Extrapolate=Linear","MultiX=Average","Skip=True","Sort=True")</f>
        <v>13.630228449610835</v>
      </c>
      <c r="U2184" s="43">
        <f ca="1">_xll.BInterpol('Base CDI'!$H$4:$H$28,'Base CDI'!$I$4:$I$29,S2184,"Cubic","Extrapolate=Linear","MultiX=Average","Skip=True","Sort=True")</f>
        <v>13.730345655545717</v>
      </c>
    </row>
    <row r="2185" spans="16:21" x14ac:dyDescent="0.25">
      <c r="P2185" s="10">
        <v>37692</v>
      </c>
      <c r="Q2185">
        <v>8.621048</v>
      </c>
      <c r="S2185" s="42">
        <f t="shared" ca="1" si="38"/>
        <v>48078</v>
      </c>
      <c r="T2185" s="43">
        <f ca="1">_xll.BInterpol('Base CDI'!$H$4:$H$28,'Base CDI'!$J$4:$J$29,S2185,"Cubic","Extrapolate=Linear","MultiX=Average","Skip=True","Sort=True")</f>
        <v>13.63051540665372</v>
      </c>
      <c r="U2185" s="43">
        <f ca="1">_xll.BInterpol('Base CDI'!$H$4:$H$28,'Base CDI'!$I$4:$I$29,S2185,"Cubic","Extrapolate=Linear","MultiX=Average","Skip=True","Sort=True")</f>
        <v>13.730642180360199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48079</v>
      </c>
      <c r="T2186" s="43">
        <f ca="1">_xll.BInterpol('Base CDI'!$H$4:$H$28,'Base CDI'!$J$4:$J$29,S2186,"Cubic","Extrapolate=Linear","MultiX=Average","Skip=True","Sort=True")</f>
        <v>13.630802021205831</v>
      </c>
      <c r="U2186" s="43">
        <f ca="1">_xll.BInterpol('Base CDI'!$H$4:$H$28,'Base CDI'!$I$4:$I$29,S2186,"Cubic","Extrapolate=Linear","MultiX=Average","Skip=True","Sort=True")</f>
        <v>13.730938393273421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48080</v>
      </c>
      <c r="T2187" s="43">
        <f ca="1">_xll.BInterpol('Base CDI'!$H$4:$H$28,'Base CDI'!$J$4:$J$29,S2187,"Cubic","Extrapolate=Linear","MultiX=Average","Skip=True","Sort=True")</f>
        <v>13.631088293381691</v>
      </c>
      <c r="U2187" s="43">
        <f ca="1">_xll.BInterpol('Base CDI'!$H$4:$H$28,'Base CDI'!$I$4:$I$29,S2187,"Cubic","Extrapolate=Linear","MultiX=Average","Skip=True","Sort=True")</f>
        <v>13.731234294266724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48081</v>
      </c>
      <c r="T2188" s="43">
        <f ca="1">_xll.BInterpol('Base CDI'!$H$4:$H$28,'Base CDI'!$J$4:$J$29,S2188,"Cubic","Extrapolate=Linear","MultiX=Average","Skip=True","Sort=True")</f>
        <v>13.631374223295825</v>
      </c>
      <c r="U2188" s="43">
        <f ca="1">_xll.BInterpol('Base CDI'!$H$4:$H$28,'Base CDI'!$I$4:$I$29,S2188,"Cubic","Extrapolate=Linear","MultiX=Average","Skip=True","Sort=True")</f>
        <v>13.731529883321446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48082</v>
      </c>
      <c r="T2189" s="43">
        <f ca="1">_xll.BInterpol('Base CDI'!$H$4:$H$28,'Base CDI'!$J$4:$J$29,S2189,"Cubic","Extrapolate=Linear","MultiX=Average","Skip=True","Sort=True")</f>
        <v>13.631659811062756</v>
      </c>
      <c r="U2189" s="43">
        <f ca="1">_xll.BInterpol('Base CDI'!$H$4:$H$28,'Base CDI'!$I$4:$I$29,S2189,"Cubic","Extrapolate=Linear","MultiX=Average","Skip=True","Sort=True")</f>
        <v>13.731825160418932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48083</v>
      </c>
      <c r="T2190" s="43">
        <f ca="1">_xll.BInterpol('Base CDI'!$H$4:$H$28,'Base CDI'!$J$4:$J$29,S2190,"Cubic","Extrapolate=Linear","MultiX=Average","Skip=True","Sort=True")</f>
        <v>13.631945056797006</v>
      </c>
      <c r="U2190" s="43">
        <f ca="1">_xll.BInterpol('Base CDI'!$H$4:$H$28,'Base CDI'!$I$4:$I$29,S2190,"Cubic","Extrapolate=Linear","MultiX=Average","Skip=True","Sort=True")</f>
        <v>13.732120125540519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48084</v>
      </c>
      <c r="T2191" s="43">
        <f ca="1">_xll.BInterpol('Base CDI'!$H$4:$H$28,'Base CDI'!$J$4:$J$29,S2191,"Cubic","Extrapolate=Linear","MultiX=Average","Skip=True","Sort=True")</f>
        <v>13.632229960613103</v>
      </c>
      <c r="U2191" s="43">
        <f ca="1">_xll.BInterpol('Base CDI'!$H$4:$H$28,'Base CDI'!$I$4:$I$29,S2191,"Cubic","Extrapolate=Linear","MultiX=Average","Skip=True","Sort=True")</f>
        <v>13.73241477866755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48085</v>
      </c>
      <c r="T2192" s="43">
        <f ca="1">_xll.BInterpol('Base CDI'!$H$4:$H$28,'Base CDI'!$J$4:$J$29,S2192,"Cubic","Extrapolate=Linear","MultiX=Average","Skip=True","Sort=True")</f>
        <v>13.632514522625566</v>
      </c>
      <c r="U2192" s="43">
        <f ca="1">_xll.BInterpol('Base CDI'!$H$4:$H$28,'Base CDI'!$I$4:$I$29,S2192,"Cubic","Extrapolate=Linear","MultiX=Average","Skip=True","Sort=True")</f>
        <v>13.732709119781367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48086</v>
      </c>
      <c r="T2193" s="43">
        <f ca="1">_xll.BInterpol('Base CDI'!$H$4:$H$28,'Base CDI'!$J$4:$J$29,S2193,"Cubic","Extrapolate=Linear","MultiX=Average","Skip=True","Sort=True")</f>
        <v>13.632798742948919</v>
      </c>
      <c r="U2193" s="43">
        <f ca="1">_xll.BInterpol('Base CDI'!$H$4:$H$28,'Base CDI'!$I$4:$I$29,S2193,"Cubic","Extrapolate=Linear","MultiX=Average","Skip=True","Sort=True")</f>
        <v>13.733003148863309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48087</v>
      </c>
      <c r="T2194" s="43">
        <f ca="1">_xll.BInterpol('Base CDI'!$H$4:$H$28,'Base CDI'!$J$4:$J$29,S2194,"Cubic","Extrapolate=Linear","MultiX=Average","Skip=True","Sort=True")</f>
        <v>13.633082621697689</v>
      </c>
      <c r="U2194" s="43">
        <f ca="1">_xll.BInterpol('Base CDI'!$H$4:$H$28,'Base CDI'!$I$4:$I$29,S2194,"Cubic","Extrapolate=Linear","MultiX=Average","Skip=True","Sort=True")</f>
        <v>13.733296865894719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48088</v>
      </c>
      <c r="T2195" s="43">
        <f ca="1">_xll.BInterpol('Base CDI'!$H$4:$H$28,'Base CDI'!$J$4:$J$29,S2195,"Cubic","Extrapolate=Linear","MultiX=Average","Skip=True","Sort=True")</f>
        <v>13.633366158986398</v>
      </c>
      <c r="U2195" s="43">
        <f ca="1">_xll.BInterpol('Base CDI'!$H$4:$H$28,'Base CDI'!$I$4:$I$29,S2195,"Cubic","Extrapolate=Linear","MultiX=Average","Skip=True","Sort=True")</f>
        <v>13.733590270856936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48089</v>
      </c>
      <c r="T2196" s="43">
        <f ca="1">_xll.BInterpol('Base CDI'!$H$4:$H$28,'Base CDI'!$J$4:$J$29,S2196,"Cubic","Extrapolate=Linear","MultiX=Average","Skip=True","Sort=True")</f>
        <v>13.633649354929567</v>
      </c>
      <c r="U2196" s="43">
        <f ca="1">_xll.BInterpol('Base CDI'!$H$4:$H$28,'Base CDI'!$I$4:$I$29,S2196,"Cubic","Extrapolate=Linear","MultiX=Average","Skip=True","Sort=True")</f>
        <v>13.733883363731303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48090</v>
      </c>
      <c r="T2197" s="43">
        <f ca="1">_xll.BInterpol('Base CDI'!$H$4:$H$28,'Base CDI'!$J$4:$J$29,S2197,"Cubic","Extrapolate=Linear","MultiX=Average","Skip=True","Sort=True")</f>
        <v>13.633932209641722</v>
      </c>
      <c r="U2197" s="43">
        <f ca="1">_xll.BInterpol('Base CDI'!$H$4:$H$28,'Base CDI'!$I$4:$I$29,S2197,"Cubic","Extrapolate=Linear","MultiX=Average","Skip=True","Sort=True")</f>
        <v>13.734176144499159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48091</v>
      </c>
      <c r="T2198" s="43">
        <f ca="1">_xll.BInterpol('Base CDI'!$H$4:$H$28,'Base CDI'!$J$4:$J$29,S2198,"Cubic","Extrapolate=Linear","MultiX=Average","Skip=True","Sort=True")</f>
        <v>13.634214723237388</v>
      </c>
      <c r="U2198" s="43">
        <f ca="1">_xll.BInterpol('Base CDI'!$H$4:$H$28,'Base CDI'!$I$4:$I$29,S2198,"Cubic","Extrapolate=Linear","MultiX=Average","Skip=True","Sort=True")</f>
        <v>13.734468613141846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48092</v>
      </c>
      <c r="T2199" s="43">
        <f ca="1">_xll.BInterpol('Base CDI'!$H$4:$H$28,'Base CDI'!$J$4:$J$29,S2199,"Cubic","Extrapolate=Linear","MultiX=Average","Skip=True","Sort=True")</f>
        <v>13.634496895831084</v>
      </c>
      <c r="U2199" s="43">
        <f ca="1">_xll.BInterpol('Base CDI'!$H$4:$H$28,'Base CDI'!$I$4:$I$29,S2199,"Cubic","Extrapolate=Linear","MultiX=Average","Skip=True","Sort=True")</f>
        <v>13.734760769640705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48093</v>
      </c>
      <c r="T2200" s="43">
        <f ca="1">_xll.BInterpol('Base CDI'!$H$4:$H$28,'Base CDI'!$J$4:$J$29,S2200,"Cubic","Extrapolate=Linear","MultiX=Average","Skip=True","Sort=True")</f>
        <v>13.63477872753734</v>
      </c>
      <c r="U2200" s="43">
        <f ca="1">_xll.BInterpol('Base CDI'!$H$4:$H$28,'Base CDI'!$I$4:$I$29,S2200,"Cubic","Extrapolate=Linear","MultiX=Average","Skip=True","Sort=True")</f>
        <v>13.735052613977075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48094</v>
      </c>
      <c r="T2201" s="43">
        <f ca="1">_xll.BInterpol('Base CDI'!$H$4:$H$28,'Base CDI'!$J$4:$J$29,S2201,"Cubic","Extrapolate=Linear","MultiX=Average","Skip=True","Sort=True")</f>
        <v>13.635060218470674</v>
      </c>
      <c r="U2201" s="43">
        <f ca="1">_xll.BInterpol('Base CDI'!$H$4:$H$28,'Base CDI'!$I$4:$I$29,S2201,"Cubic","Extrapolate=Linear","MultiX=Average","Skip=True","Sort=True")</f>
        <v>13.7353441461323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48095</v>
      </c>
      <c r="T2202" s="43">
        <f ca="1">_xll.BInterpol('Base CDI'!$H$4:$H$28,'Base CDI'!$J$4:$J$29,S2202,"Cubic","Extrapolate=Linear","MultiX=Average","Skip=True","Sort=True")</f>
        <v>13.63534136874561</v>
      </c>
      <c r="U2202" s="43">
        <f ca="1">_xll.BInterpol('Base CDI'!$H$4:$H$28,'Base CDI'!$I$4:$I$29,S2202,"Cubic","Extrapolate=Linear","MultiX=Average","Skip=True","Sort=True")</f>
        <v>13.73563536608772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48096</v>
      </c>
      <c r="T2203" s="43">
        <f ca="1">_xll.BInterpol('Base CDI'!$H$4:$H$28,'Base CDI'!$J$4:$J$29,S2203,"Cubic","Extrapolate=Linear","MultiX=Average","Skip=True","Sort=True")</f>
        <v>13.635622178476677</v>
      </c>
      <c r="U2203" s="43">
        <f ca="1">_xll.BInterpol('Base CDI'!$H$4:$H$28,'Base CDI'!$I$4:$I$29,S2203,"Cubic","Extrapolate=Linear","MultiX=Average","Skip=True","Sort=True")</f>
        <v>13.735926273824676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48097</v>
      </c>
      <c r="T2204" s="43">
        <f ca="1">_xll.BInterpol('Base CDI'!$H$4:$H$28,'Base CDI'!$J$4:$J$29,S2204,"Cubic","Extrapolate=Linear","MultiX=Average","Skip=True","Sort=True")</f>
        <v>13.635902647778392</v>
      </c>
      <c r="U2204" s="43">
        <f ca="1">_xll.BInterpol('Base CDI'!$H$4:$H$28,'Base CDI'!$I$4:$I$29,S2204,"Cubic","Extrapolate=Linear","MultiX=Average","Skip=True","Sort=True")</f>
        <v>13.736216869324508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48098</v>
      </c>
      <c r="T2205" s="43">
        <f ca="1">_xll.BInterpol('Base CDI'!$H$4:$H$28,'Base CDI'!$J$4:$J$29,S2205,"Cubic","Extrapolate=Linear","MultiX=Average","Skip=True","Sort=True")</f>
        <v>13.636182776765281</v>
      </c>
      <c r="U2205" s="43">
        <f ca="1">_xll.BInterpol('Base CDI'!$H$4:$H$28,'Base CDI'!$I$4:$I$29,S2205,"Cubic","Extrapolate=Linear","MultiX=Average","Skip=True","Sort=True")</f>
        <v>13.736507152568558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48099</v>
      </c>
      <c r="T2206" s="43">
        <f ca="1">_xll.BInterpol('Base CDI'!$H$4:$H$28,'Base CDI'!$J$4:$J$29,S2206,"Cubic","Extrapolate=Linear","MultiX=Average","Skip=True","Sort=True")</f>
        <v>13.63646256555187</v>
      </c>
      <c r="U2206" s="43">
        <f ca="1">_xll.BInterpol('Base CDI'!$H$4:$H$28,'Base CDI'!$I$4:$I$29,S2206,"Cubic","Extrapolate=Linear","MultiX=Average","Skip=True","Sort=True")</f>
        <v>13.736797123538166</v>
      </c>
    </row>
    <row r="2207" spans="16:21" x14ac:dyDescent="0.25">
      <c r="P2207" s="10">
        <v>37722</v>
      </c>
      <c r="Q2207">
        <v>8.798133</v>
      </c>
      <c r="S2207" s="42">
        <f t="shared" ca="1" si="39"/>
        <v>48100</v>
      </c>
      <c r="T2207" s="43">
        <f ca="1">_xll.BInterpol('Base CDI'!$H$4:$H$28,'Base CDI'!$J$4:$J$29,S2207,"Cubic","Extrapolate=Linear","MultiX=Average","Skip=True","Sort=True")</f>
        <v>13.636742014252679</v>
      </c>
      <c r="U2207" s="43">
        <f ca="1">_xll.BInterpol('Base CDI'!$H$4:$H$28,'Base CDI'!$I$4:$I$29,S2207,"Cubic","Extrapolate=Linear","MultiX=Average","Skip=True","Sort=True")</f>
        <v>13.737086782214673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48101</v>
      </c>
      <c r="T2208" s="43">
        <f ca="1">_xll.BInterpol('Base CDI'!$H$4:$H$28,'Base CDI'!$J$4:$J$29,S2208,"Cubic","Extrapolate=Linear","MultiX=Average","Skip=True","Sort=True")</f>
        <v>13.637021122982235</v>
      </c>
      <c r="U2208" s="43">
        <f ca="1">_xll.BInterpol('Base CDI'!$H$4:$H$28,'Base CDI'!$I$4:$I$29,S2208,"Cubic","Extrapolate=Linear","MultiX=Average","Skip=True","Sort=True")</f>
        <v>13.737376128579422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48102</v>
      </c>
      <c r="T2209" s="43">
        <f ca="1">_xll.BInterpol('Base CDI'!$H$4:$H$28,'Base CDI'!$J$4:$J$29,S2209,"Cubic","Extrapolate=Linear","MultiX=Average","Skip=True","Sort=True")</f>
        <v>13.637299891855058</v>
      </c>
      <c r="U2209" s="43">
        <f ca="1">_xll.BInterpol('Base CDI'!$H$4:$H$28,'Base CDI'!$I$4:$I$29,S2209,"Cubic","Extrapolate=Linear","MultiX=Average","Skip=True","Sort=True")</f>
        <v>13.737665162613753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48103</v>
      </c>
      <c r="T2210" s="43">
        <f ca="1">_xll.BInterpol('Base CDI'!$H$4:$H$28,'Base CDI'!$J$4:$J$29,S2210,"Cubic","Extrapolate=Linear","MultiX=Average","Skip=True","Sort=True")</f>
        <v>13.637578320985673</v>
      </c>
      <c r="U2210" s="43">
        <f ca="1">_xll.BInterpol('Base CDI'!$H$4:$H$28,'Base CDI'!$I$4:$I$29,S2210,"Cubic","Extrapolate=Linear","MultiX=Average","Skip=True","Sort=True")</f>
        <v>13.737953884299005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48104</v>
      </c>
      <c r="T2211" s="43">
        <f ca="1">_xll.BInterpol('Base CDI'!$H$4:$H$28,'Base CDI'!$J$4:$J$29,S2211,"Cubic","Extrapolate=Linear","MultiX=Average","Skip=True","Sort=True")</f>
        <v>13.637856410488606</v>
      </c>
      <c r="U2211" s="43">
        <f ca="1">_xll.BInterpol('Base CDI'!$H$4:$H$28,'Base CDI'!$I$4:$I$29,S2211,"Cubic","Extrapolate=Linear","MultiX=Average","Skip=True","Sort=True")</f>
        <v>13.738242293616521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48105</v>
      </c>
      <c r="T2212" s="43">
        <f ca="1">_xll.BInterpol('Base CDI'!$H$4:$H$28,'Base CDI'!$J$4:$J$29,S2212,"Cubic","Extrapolate=Linear","MultiX=Average","Skip=True","Sort=True")</f>
        <v>13.638134160478376</v>
      </c>
      <c r="U2212" s="43">
        <f ca="1">_xll.BInterpol('Base CDI'!$H$4:$H$28,'Base CDI'!$I$4:$I$29,S2212,"Cubic","Extrapolate=Linear","MultiX=Average","Skip=True","Sort=True")</f>
        <v>13.738530390547641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48106</v>
      </c>
      <c r="T2213" s="43">
        <f ca="1">_xll.BInterpol('Base CDI'!$H$4:$H$28,'Base CDI'!$J$4:$J$29,S2213,"Cubic","Extrapolate=Linear","MultiX=Average","Skip=True","Sort=True")</f>
        <v>13.638411571069511</v>
      </c>
      <c r="U2213" s="43">
        <f ca="1">_xll.BInterpol('Base CDI'!$H$4:$H$28,'Base CDI'!$I$4:$I$29,S2213,"Cubic","Extrapolate=Linear","MultiX=Average","Skip=True","Sort=True")</f>
        <v>13.738818175073709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48107</v>
      </c>
      <c r="T2214" s="43">
        <f ca="1">_xll.BInterpol('Base CDI'!$H$4:$H$28,'Base CDI'!$J$4:$J$29,S2214,"Cubic","Extrapolate=Linear","MultiX=Average","Skip=True","Sort=True")</f>
        <v>13.638688642376533</v>
      </c>
      <c r="U2214" s="43">
        <f ca="1">_xll.BInterpol('Base CDI'!$H$4:$H$28,'Base CDI'!$I$4:$I$29,S2214,"Cubic","Extrapolate=Linear","MultiX=Average","Skip=True","Sort=True")</f>
        <v>13.739105647176061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48108</v>
      </c>
      <c r="T2215" s="43">
        <f ca="1">_xll.BInterpol('Base CDI'!$H$4:$H$28,'Base CDI'!$J$4:$J$29,S2215,"Cubic","Extrapolate=Linear","MultiX=Average","Skip=True","Sort=True")</f>
        <v>13.638965374513964</v>
      </c>
      <c r="U2215" s="43">
        <f ca="1">_xll.BInterpol('Base CDI'!$H$4:$H$28,'Base CDI'!$I$4:$I$29,S2215,"Cubic","Extrapolate=Linear","MultiX=Average","Skip=True","Sort=True")</f>
        <v>13.73939280683604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48109</v>
      </c>
      <c r="T2216" s="43">
        <f ca="1">_xll.BInterpol('Base CDI'!$H$4:$H$28,'Base CDI'!$J$4:$J$29,S2216,"Cubic","Extrapolate=Linear","MultiX=Average","Skip=True","Sort=True")</f>
        <v>13.639241767596328</v>
      </c>
      <c r="U2216" s="43">
        <f ca="1">_xll.BInterpol('Base CDI'!$H$4:$H$28,'Base CDI'!$I$4:$I$29,S2216,"Cubic","Extrapolate=Linear","MultiX=Average","Skip=True","Sort=True")</f>
        <v>13.739679654034989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48110</v>
      </c>
      <c r="T2217" s="43">
        <f ca="1">_xll.BInterpol('Base CDI'!$H$4:$H$28,'Base CDI'!$J$4:$J$29,S2217,"Cubic","Extrapolate=Linear","MultiX=Average","Skip=True","Sort=True")</f>
        <v>13.639517821738151</v>
      </c>
      <c r="U2217" s="43">
        <f ca="1">_xll.BInterpol('Base CDI'!$H$4:$H$28,'Base CDI'!$I$4:$I$29,S2217,"Cubic","Extrapolate=Linear","MultiX=Average","Skip=True","Sort=True")</f>
        <v>13.739966188754247</v>
      </c>
    </row>
    <row r="2218" spans="16:21" x14ac:dyDescent="0.25">
      <c r="P2218" s="10">
        <v>37741</v>
      </c>
      <c r="Q2218">
        <v>8.888083</v>
      </c>
      <c r="S2218" s="42">
        <f t="shared" ca="1" si="39"/>
        <v>48111</v>
      </c>
      <c r="T2218" s="43">
        <f ca="1">_xll.BInterpol('Base CDI'!$H$4:$H$28,'Base CDI'!$J$4:$J$29,S2218,"Cubic","Extrapolate=Linear","MultiX=Average","Skip=True","Sort=True")</f>
        <v>13.639793537053956</v>
      </c>
      <c r="U2218" s="43">
        <f ca="1">_xll.BInterpol('Base CDI'!$H$4:$H$28,'Base CDI'!$I$4:$I$29,S2218,"Cubic","Extrapolate=Linear","MultiX=Average","Skip=True","Sort=True")</f>
        <v>13.740252410975156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48112</v>
      </c>
      <c r="T2219" s="43">
        <f ca="1">_xll.BInterpol('Base CDI'!$H$4:$H$28,'Base CDI'!$J$4:$J$29,S2219,"Cubic","Extrapolate=Linear","MultiX=Average","Skip=True","Sort=True")</f>
        <v>13.640068913658263</v>
      </c>
      <c r="U2219" s="43">
        <f ca="1">_xll.BInterpol('Base CDI'!$H$4:$H$28,'Base CDI'!$I$4:$I$29,S2219,"Cubic","Extrapolate=Linear","MultiX=Average","Skip=True","Sort=True")</f>
        <v>13.740538320679056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48113</v>
      </c>
      <c r="T2220" s="43">
        <f ca="1">_xll.BInterpol('Base CDI'!$H$4:$H$28,'Base CDI'!$J$4:$J$29,S2220,"Cubic","Extrapolate=Linear","MultiX=Average","Skip=True","Sort=True")</f>
        <v>13.640343951665599</v>
      </c>
      <c r="U2220" s="43">
        <f ca="1">_xll.BInterpol('Base CDI'!$H$4:$H$28,'Base CDI'!$I$4:$I$29,S2220,"Cubic","Extrapolate=Linear","MultiX=Average","Skip=True","Sort=True")</f>
        <v>13.740823917847287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48114</v>
      </c>
      <c r="T2221" s="43">
        <f ca="1">_xll.BInterpol('Base CDI'!$H$4:$H$28,'Base CDI'!$J$4:$J$29,S2221,"Cubic","Extrapolate=Linear","MultiX=Average","Skip=True","Sort=True")</f>
        <v>13.640618651190488</v>
      </c>
      <c r="U2221" s="43">
        <f ca="1">_xll.BInterpol('Base CDI'!$H$4:$H$28,'Base CDI'!$I$4:$I$29,S2221,"Cubic","Extrapolate=Linear","MultiX=Average","Skip=True","Sort=True")</f>
        <v>13.741109202461192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48115</v>
      </c>
      <c r="T2222" s="43">
        <f ca="1">_xll.BInterpol('Base CDI'!$H$4:$H$28,'Base CDI'!$J$4:$J$29,S2222,"Cubic","Extrapolate=Linear","MultiX=Average","Skip=True","Sort=True")</f>
        <v>13.640893012347453</v>
      </c>
      <c r="U2222" s="43">
        <f ca="1">_xll.BInterpol('Base CDI'!$H$4:$H$28,'Base CDI'!$I$4:$I$29,S2222,"Cubic","Extrapolate=Linear","MultiX=Average","Skip=True","Sort=True")</f>
        <v>13.741394174502112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48116</v>
      </c>
      <c r="T2223" s="43">
        <f ca="1">_xll.BInterpol('Base CDI'!$H$4:$H$28,'Base CDI'!$J$4:$J$29,S2223,"Cubic","Extrapolate=Linear","MultiX=Average","Skip=True","Sort=True")</f>
        <v>13.641167035251016</v>
      </c>
      <c r="U2223" s="43">
        <f ca="1">_xll.BInterpol('Base CDI'!$H$4:$H$28,'Base CDI'!$I$4:$I$29,S2223,"Cubic","Extrapolate=Linear","MultiX=Average","Skip=True","Sort=True")</f>
        <v>13.741678833951386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48117</v>
      </c>
      <c r="T2224" s="43">
        <f ca="1">_xll.BInterpol('Base CDI'!$H$4:$H$28,'Base CDI'!$J$4:$J$29,S2224,"Cubic","Extrapolate=Linear","MultiX=Average","Skip=True","Sort=True")</f>
        <v>13.6414407200157</v>
      </c>
      <c r="U2224" s="43">
        <f ca="1">_xll.BInterpol('Base CDI'!$H$4:$H$28,'Base CDI'!$I$4:$I$29,S2224,"Cubic","Extrapolate=Linear","MultiX=Average","Skip=True","Sort=True")</f>
        <v>13.741963180790357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48118</v>
      </c>
      <c r="T2225" s="43">
        <f ca="1">_xll.BInterpol('Base CDI'!$H$4:$H$28,'Base CDI'!$J$4:$J$29,S2225,"Cubic","Extrapolate=Linear","MultiX=Average","Skip=True","Sort=True")</f>
        <v>13.641714066756032</v>
      </c>
      <c r="U2225" s="43">
        <f ca="1">_xll.BInterpol('Base CDI'!$H$4:$H$28,'Base CDI'!$I$4:$I$29,S2225,"Cubic","Extrapolate=Linear","MultiX=Average","Skip=True","Sort=True")</f>
        <v>13.742247215000365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48119</v>
      </c>
      <c r="T2226" s="43">
        <f ca="1">_xll.BInterpol('Base CDI'!$H$4:$H$28,'Base CDI'!$J$4:$J$29,S2226,"Cubic","Extrapolate=Linear","MultiX=Average","Skip=True","Sort=True")</f>
        <v>13.641987075586533</v>
      </c>
      <c r="U2226" s="43">
        <f ca="1">_xll.BInterpol('Base CDI'!$H$4:$H$28,'Base CDI'!$I$4:$I$29,S2226,"Cubic","Extrapolate=Linear","MultiX=Average","Skip=True","Sort=True")</f>
        <v>13.742530936562751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48120</v>
      </c>
      <c r="T2227" s="43">
        <f ca="1">_xll.BInterpol('Base CDI'!$H$4:$H$28,'Base CDI'!$J$4:$J$29,S2227,"Cubic","Extrapolate=Linear","MultiX=Average","Skip=True","Sort=True")</f>
        <v>13.642259746621727</v>
      </c>
      <c r="U2227" s="43">
        <f ca="1">_xll.BInterpol('Base CDI'!$H$4:$H$28,'Base CDI'!$I$4:$I$29,S2227,"Cubic","Extrapolate=Linear","MultiX=Average","Skip=True","Sort=True")</f>
        <v>13.742814345458857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48121</v>
      </c>
      <c r="T2228" s="43">
        <f ca="1">_xll.BInterpol('Base CDI'!$H$4:$H$28,'Base CDI'!$J$4:$J$29,S2228,"Cubic","Extrapolate=Linear","MultiX=Average","Skip=True","Sort=True")</f>
        <v>13.642532079976139</v>
      </c>
      <c r="U2228" s="43">
        <f ca="1">_xll.BInterpol('Base CDI'!$H$4:$H$28,'Base CDI'!$I$4:$I$29,S2228,"Cubic","Extrapolate=Linear","MultiX=Average","Skip=True","Sort=True")</f>
        <v>13.743097441670024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48122</v>
      </c>
      <c r="T2229" s="43">
        <f ca="1">_xll.BInterpol('Base CDI'!$H$4:$H$28,'Base CDI'!$J$4:$J$29,S2229,"Cubic","Extrapolate=Linear","MultiX=Average","Skip=True","Sort=True")</f>
        <v>13.642804075764291</v>
      </c>
      <c r="U2229" s="43">
        <f ca="1">_xll.BInterpol('Base CDI'!$H$4:$H$28,'Base CDI'!$I$4:$I$29,S2229,"Cubic","Extrapolate=Linear","MultiX=Average","Skip=True","Sort=True")</f>
        <v>13.743380225177591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48123</v>
      </c>
      <c r="T2230" s="43">
        <f ca="1">_xll.BInterpol('Base CDI'!$H$4:$H$28,'Base CDI'!$J$4:$J$29,S2230,"Cubic","Extrapolate=Linear","MultiX=Average","Skip=True","Sort=True")</f>
        <v>13.643075734100707</v>
      </c>
      <c r="U2230" s="43">
        <f ca="1">_xll.BInterpol('Base CDI'!$H$4:$H$28,'Base CDI'!$I$4:$I$29,S2230,"Cubic","Extrapolate=Linear","MultiX=Average","Skip=True","Sort=True")</f>
        <v>13.743662695962898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48124</v>
      </c>
      <c r="T2231" s="43">
        <f ca="1">_xll.BInterpol('Base CDI'!$H$4:$H$28,'Base CDI'!$J$4:$J$29,S2231,"Cubic","Extrapolate=Linear","MultiX=Average","Skip=True","Sort=True")</f>
        <v>13.643347055099913</v>
      </c>
      <c r="U2231" s="43">
        <f ca="1">_xll.BInterpol('Base CDI'!$H$4:$H$28,'Base CDI'!$I$4:$I$29,S2231,"Cubic","Extrapolate=Linear","MultiX=Average","Skip=True","Sort=True")</f>
        <v>13.743944854007291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48125</v>
      </c>
      <c r="T2232" s="43">
        <f ca="1">_xll.BInterpol('Base CDI'!$H$4:$H$28,'Base CDI'!$J$4:$J$29,S2232,"Cubic","Extrapolate=Linear","MultiX=Average","Skip=True","Sort=True")</f>
        <v>13.643618038876427</v>
      </c>
      <c r="U2232" s="43">
        <f ca="1">_xll.BInterpol('Base CDI'!$H$4:$H$28,'Base CDI'!$I$4:$I$29,S2232,"Cubic","Extrapolate=Linear","MultiX=Average","Skip=True","Sort=True")</f>
        <v>13.744226699292108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48126</v>
      </c>
      <c r="T2233" s="43">
        <f ca="1">_xll.BInterpol('Base CDI'!$H$4:$H$28,'Base CDI'!$J$4:$J$29,S2233,"Cubic","Extrapolate=Linear","MultiX=Average","Skip=True","Sort=True")</f>
        <v>13.643888685544777</v>
      </c>
      <c r="U2233" s="43">
        <f ca="1">_xll.BInterpol('Base CDI'!$H$4:$H$28,'Base CDI'!$I$4:$I$29,S2233,"Cubic","Extrapolate=Linear","MultiX=Average","Skip=True","Sort=True")</f>
        <v>13.744508231798688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48127</v>
      </c>
      <c r="T2234" s="43">
        <f ca="1">_xll.BInterpol('Base CDI'!$H$4:$H$28,'Base CDI'!$J$4:$J$29,S2234,"Cubic","Extrapolate=Linear","MultiX=Average","Skip=True","Sort=True")</f>
        <v>13.644158995219486</v>
      </c>
      <c r="U2234" s="43">
        <f ca="1">_xll.BInterpol('Base CDI'!$H$4:$H$28,'Base CDI'!$I$4:$I$29,S2234,"Cubic","Extrapolate=Linear","MultiX=Average","Skip=True","Sort=True")</f>
        <v>13.744789451508376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48128</v>
      </c>
      <c r="T2235" s="43">
        <f ca="1">_xll.BInterpol('Base CDI'!$H$4:$H$28,'Base CDI'!$J$4:$J$29,S2235,"Cubic","Extrapolate=Linear","MultiX=Average","Skip=True","Sort=True")</f>
        <v>13.644428968015076</v>
      </c>
      <c r="U2235" s="43">
        <f ca="1">_xll.BInterpol('Base CDI'!$H$4:$H$28,'Base CDI'!$I$4:$I$29,S2235,"Cubic","Extrapolate=Linear","MultiX=Average","Skip=True","Sort=True")</f>
        <v>13.74507035840251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48129</v>
      </c>
      <c r="T2236" s="43">
        <f ca="1">_xll.BInterpol('Base CDI'!$H$4:$H$28,'Base CDI'!$J$4:$J$29,S2236,"Cubic","Extrapolate=Linear","MultiX=Average","Skip=True","Sort=True")</f>
        <v>13.644698604046074</v>
      </c>
      <c r="U2236" s="43">
        <f ca="1">_xll.BInterpol('Base CDI'!$H$4:$H$28,'Base CDI'!$I$4:$I$29,S2236,"Cubic","Extrapolate=Linear","MultiX=Average","Skip=True","Sort=True")</f>
        <v>13.745350952462433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48130</v>
      </c>
      <c r="T2237" s="43">
        <f ca="1">_xll.BInterpol('Base CDI'!$H$4:$H$28,'Base CDI'!$J$4:$J$29,S2237,"Cubic","Extrapolate=Linear","MultiX=Average","Skip=True","Sort=True")</f>
        <v>13.644967903426998</v>
      </c>
      <c r="U2237" s="43">
        <f ca="1">_xll.BInterpol('Base CDI'!$H$4:$H$28,'Base CDI'!$I$4:$I$29,S2237,"Cubic","Extrapolate=Linear","MultiX=Average","Skip=True","Sort=True")</f>
        <v>13.745631233669483</v>
      </c>
    </row>
    <row r="2238" spans="16:21" x14ac:dyDescent="0.25">
      <c r="P2238" s="10">
        <v>37770</v>
      </c>
      <c r="Q2238">
        <v>9.053903</v>
      </c>
      <c r="S2238" s="42">
        <f t="shared" ca="1" si="39"/>
        <v>48131</v>
      </c>
      <c r="T2238" s="43">
        <f ca="1">_xll.BInterpol('Base CDI'!$H$4:$H$28,'Base CDI'!$J$4:$J$29,S2238,"Cubic","Extrapolate=Linear","MultiX=Average","Skip=True","Sort=True")</f>
        <v>13.645236866272377</v>
      </c>
      <c r="U2238" s="43">
        <f ca="1">_xll.BInterpol('Base CDI'!$H$4:$H$28,'Base CDI'!$I$4:$I$29,S2238,"Cubic","Extrapolate=Linear","MultiX=Average","Skip=True","Sort=True")</f>
        <v>13.745911202005004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48132</v>
      </c>
      <c r="T2239" s="43">
        <f ca="1">_xll.BInterpol('Base CDI'!$H$4:$H$28,'Base CDI'!$J$4:$J$29,S2239,"Cubic","Extrapolate=Linear","MultiX=Average","Skip=True","Sort=True")</f>
        <v>13.645505492696731</v>
      </c>
      <c r="U2239" s="43">
        <f ca="1">_xll.BInterpol('Base CDI'!$H$4:$H$28,'Base CDI'!$I$4:$I$29,S2239,"Cubic","Extrapolate=Linear","MultiX=Average","Skip=True","Sort=True")</f>
        <v>13.746190857450337</v>
      </c>
    </row>
    <row r="2240" spans="16:21" x14ac:dyDescent="0.25">
      <c r="P2240" s="10">
        <v>37774</v>
      </c>
      <c r="Q2240">
        <v>9.070627</v>
      </c>
      <c r="S2240" s="42">
        <f t="shared" ca="1" si="39"/>
        <v>48133</v>
      </c>
      <c r="T2240" s="43">
        <f ca="1">_xll.BInterpol('Base CDI'!$H$4:$H$28,'Base CDI'!$J$4:$J$29,S2240,"Cubic","Extrapolate=Linear","MultiX=Average","Skip=True","Sort=True")</f>
        <v>13.645773782814587</v>
      </c>
      <c r="U2240" s="43">
        <f ca="1">_xll.BInterpol('Base CDI'!$H$4:$H$28,'Base CDI'!$I$4:$I$29,S2240,"Cubic","Extrapolate=Linear","MultiX=Average","Skip=True","Sort=True")</f>
        <v>13.74647019998682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48134</v>
      </c>
      <c r="T2241" s="43">
        <f ca="1">_xll.BInterpol('Base CDI'!$H$4:$H$28,'Base CDI'!$J$4:$J$29,S2241,"Cubic","Extrapolate=Linear","MultiX=Average","Skip=True","Sort=True")</f>
        <v>13.646041736740465</v>
      </c>
      <c r="U2241" s="43">
        <f ca="1">_xll.BInterpol('Base CDI'!$H$4:$H$28,'Base CDI'!$I$4:$I$29,S2241,"Cubic","Extrapolate=Linear","MultiX=Average","Skip=True","Sort=True")</f>
        <v>13.746749229595796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48135</v>
      </c>
      <c r="T2242" s="43">
        <f ca="1">_xll.BInterpol('Base CDI'!$H$4:$H$28,'Base CDI'!$J$4:$J$29,S2242,"Cubic","Extrapolate=Linear","MultiX=Average","Skip=True","Sort=True")</f>
        <v>13.64630935458889</v>
      </c>
      <c r="U2242" s="43">
        <f ca="1">_xll.BInterpol('Base CDI'!$H$4:$H$28,'Base CDI'!$I$4:$I$29,S2242,"Cubic","Extrapolate=Linear","MultiX=Average","Skip=True","Sort=True")</f>
        <v>13.747027946258607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48136</v>
      </c>
      <c r="T2243" s="43">
        <f ca="1">_xll.BInterpol('Base CDI'!$H$4:$H$28,'Base CDI'!$J$4:$J$29,S2243,"Cubic","Extrapolate=Linear","MultiX=Average","Skip=True","Sort=True")</f>
        <v>13.646576636474387</v>
      </c>
      <c r="U2243" s="43">
        <f ca="1">_xll.BInterpol('Base CDI'!$H$4:$H$28,'Base CDI'!$I$4:$I$29,S2243,"Cubic","Extrapolate=Linear","MultiX=Average","Skip=True","Sort=True")</f>
        <v>13.747306349956594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48137</v>
      </c>
      <c r="T2244" s="43">
        <f ca="1">_xll.BInterpol('Base CDI'!$H$4:$H$28,'Base CDI'!$J$4:$J$29,S2244,"Cubic","Extrapolate=Linear","MultiX=Average","Skip=True","Sort=True")</f>
        <v>13.646843582511478</v>
      </c>
      <c r="U2244" s="43">
        <f ca="1">_xll.BInterpol('Base CDI'!$H$4:$H$28,'Base CDI'!$I$4:$I$29,S2244,"Cubic","Extrapolate=Linear","MultiX=Average","Skip=True","Sort=True")</f>
        <v>13.747584440671094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48138</v>
      </c>
      <c r="T2245" s="43">
        <f ca="1">_xll.BInterpol('Base CDI'!$H$4:$H$28,'Base CDI'!$J$4:$J$29,S2245,"Cubic","Extrapolate=Linear","MultiX=Average","Skip=True","Sort=True")</f>
        <v>13.647110192814687</v>
      </c>
      <c r="U2245" s="43">
        <f ca="1">_xll.BInterpol('Base CDI'!$H$4:$H$28,'Base CDI'!$I$4:$I$29,S2245,"Cubic","Extrapolate=Linear","MultiX=Average","Skip=True","Sort=True")</f>
        <v>13.747862218383453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48139</v>
      </c>
      <c r="T2246" s="43">
        <f ca="1">_xll.BInterpol('Base CDI'!$H$4:$H$28,'Base CDI'!$J$4:$J$29,S2246,"Cubic","Extrapolate=Linear","MultiX=Average","Skip=True","Sort=True")</f>
        <v>13.647376467498537</v>
      </c>
      <c r="U2246" s="43">
        <f ca="1">_xll.BInterpol('Base CDI'!$H$4:$H$28,'Base CDI'!$I$4:$I$29,S2246,"Cubic","Extrapolate=Linear","MultiX=Average","Skip=True","Sort=True")</f>
        <v>13.748139683075008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48140</v>
      </c>
      <c r="T2247" s="43">
        <f ca="1">_xll.BInterpol('Base CDI'!$H$4:$H$28,'Base CDI'!$J$4:$J$29,S2247,"Cubic","Extrapolate=Linear","MultiX=Average","Skip=True","Sort=True")</f>
        <v>13.647642406677553</v>
      </c>
      <c r="U2247" s="43">
        <f ca="1">_xll.BInterpol('Base CDI'!$H$4:$H$28,'Base CDI'!$I$4:$I$29,S2247,"Cubic","Extrapolate=Linear","MultiX=Average","Skip=True","Sort=True")</f>
        <v>13.748416834727102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48141</v>
      </c>
      <c r="T2248" s="43">
        <f ca="1">_xll.BInterpol('Base CDI'!$H$4:$H$28,'Base CDI'!$J$4:$J$29,S2248,"Cubic","Extrapolate=Linear","MultiX=Average","Skip=True","Sort=True")</f>
        <v>13.647908010466256</v>
      </c>
      <c r="U2248" s="43">
        <f ca="1">_xll.BInterpol('Base CDI'!$H$4:$H$28,'Base CDI'!$I$4:$I$29,S2248,"Cubic","Extrapolate=Linear","MultiX=Average","Skip=True","Sort=True")</f>
        <v>13.748693673321077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48142</v>
      </c>
      <c r="T2249" s="43">
        <f ca="1">_xll.BInterpol('Base CDI'!$H$4:$H$28,'Base CDI'!$J$4:$J$29,S2249,"Cubic","Extrapolate=Linear","MultiX=Average","Skip=True","Sort=True")</f>
        <v>13.648173278979174</v>
      </c>
      <c r="U2249" s="43">
        <f ca="1">_xll.BInterpol('Base CDI'!$H$4:$H$28,'Base CDI'!$I$4:$I$29,S2249,"Cubic","Extrapolate=Linear","MultiX=Average","Skip=True","Sort=True")</f>
        <v>13.748970198838272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48143</v>
      </c>
      <c r="T2250" s="43">
        <f ca="1">_xll.BInterpol('Base CDI'!$H$4:$H$28,'Base CDI'!$J$4:$J$29,S2250,"Cubic","Extrapolate=Linear","MultiX=Average","Skip=True","Sort=True")</f>
        <v>13.648438212330825</v>
      </c>
      <c r="U2250" s="43">
        <f ca="1">_xll.BInterpol('Base CDI'!$H$4:$H$28,'Base CDI'!$I$4:$I$29,S2250,"Cubic","Extrapolate=Linear","MultiX=Average","Skip=True","Sort=True")</f>
        <v>13.749246411260028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48144</v>
      </c>
      <c r="T2251" s="43">
        <f ca="1">_xll.BInterpol('Base CDI'!$H$4:$H$28,'Base CDI'!$J$4:$J$29,S2251,"Cubic","Extrapolate=Linear","MultiX=Average","Skip=True","Sort=True")</f>
        <v>13.648702810635738</v>
      </c>
      <c r="U2251" s="43">
        <f ca="1">_xll.BInterpol('Base CDI'!$H$4:$H$28,'Base CDI'!$I$4:$I$29,S2251,"Cubic","Extrapolate=Linear","MultiX=Average","Skip=True","Sort=True")</f>
        <v>13.749522310567688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48145</v>
      </c>
      <c r="T2252" s="43">
        <f ca="1">_xll.BInterpol('Base CDI'!$H$4:$H$28,'Base CDI'!$J$4:$J$29,S2252,"Cubic","Extrapolate=Linear","MultiX=Average","Skip=True","Sort=True")</f>
        <v>13.648967074008434</v>
      </c>
      <c r="U2252" s="43">
        <f ca="1">_xll.BInterpol('Base CDI'!$H$4:$H$28,'Base CDI'!$I$4:$I$29,S2252,"Cubic","Extrapolate=Linear","MultiX=Average","Skip=True","Sort=True")</f>
        <v>13.74979789674259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48146</v>
      </c>
      <c r="T2253" s="43">
        <f ca="1">_xll.BInterpol('Base CDI'!$H$4:$H$28,'Base CDI'!$J$4:$J$29,S2253,"Cubic","Extrapolate=Linear","MultiX=Average","Skip=True","Sort=True")</f>
        <v>13.649231002563434</v>
      </c>
      <c r="U2253" s="43">
        <f ca="1">_xll.BInterpol('Base CDI'!$H$4:$H$28,'Base CDI'!$I$4:$I$29,S2253,"Cubic","Extrapolate=Linear","MultiX=Average","Skip=True","Sort=True")</f>
        <v>13.750073169766079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48147</v>
      </c>
      <c r="T2254" s="43">
        <f ca="1">_xll.BInterpol('Base CDI'!$H$4:$H$28,'Base CDI'!$J$4:$J$29,S2254,"Cubic","Extrapolate=Linear","MultiX=Average","Skip=True","Sort=True")</f>
        <v>13.649494596415266</v>
      </c>
      <c r="U2254" s="43">
        <f ca="1">_xll.BInterpol('Base CDI'!$H$4:$H$28,'Base CDI'!$I$4:$I$29,S2254,"Cubic","Extrapolate=Linear","MultiX=Average","Skip=True","Sort=True")</f>
        <v>13.750348129619493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48148</v>
      </c>
      <c r="T2255" s="43">
        <f ca="1">_xll.BInterpol('Base CDI'!$H$4:$H$28,'Base CDI'!$J$4:$J$29,S2255,"Cubic","Extrapolate=Linear","MultiX=Average","Skip=True","Sort=True")</f>
        <v>13.649757855678454</v>
      </c>
      <c r="U2255" s="43">
        <f ca="1">_xll.BInterpol('Base CDI'!$H$4:$H$28,'Base CDI'!$I$4:$I$29,S2255,"Cubic","Extrapolate=Linear","MultiX=Average","Skip=True","Sort=True")</f>
        <v>13.750622776284171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48149</v>
      </c>
      <c r="T2256" s="43">
        <f ca="1">_xll.BInterpol('Base CDI'!$H$4:$H$28,'Base CDI'!$J$4:$J$29,S2256,"Cubic","Extrapolate=Linear","MultiX=Average","Skip=True","Sort=True")</f>
        <v>13.650020780467516</v>
      </c>
      <c r="U2256" s="43">
        <f ca="1">_xll.BInterpol('Base CDI'!$H$4:$H$28,'Base CDI'!$I$4:$I$29,S2256,"Cubic","Extrapolate=Linear","MultiX=Average","Skip=True","Sort=True")</f>
        <v>13.750897109741459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48150</v>
      </c>
      <c r="T2257" s="43">
        <f ca="1">_xll.BInterpol('Base CDI'!$H$4:$H$28,'Base CDI'!$J$4:$J$29,S2257,"Cubic","Extrapolate=Linear","MultiX=Average","Skip=True","Sort=True")</f>
        <v>13.650283370896981</v>
      </c>
      <c r="U2257" s="43">
        <f ca="1">_xll.BInterpol('Base CDI'!$H$4:$H$28,'Base CDI'!$I$4:$I$29,S2257,"Cubic","Extrapolate=Linear","MultiX=Average","Skip=True","Sort=True")</f>
        <v>13.751171129972695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48151</v>
      </c>
      <c r="T2258" s="43">
        <f ca="1">_xll.BInterpol('Base CDI'!$H$4:$H$28,'Base CDI'!$J$4:$J$29,S2258,"Cubic","Extrapolate=Linear","MultiX=Average","Skip=True","Sort=True")</f>
        <v>13.650545627081369</v>
      </c>
      <c r="U2258" s="43">
        <f ca="1">_xll.BInterpol('Base CDI'!$H$4:$H$28,'Base CDI'!$I$4:$I$29,S2258,"Cubic","Extrapolate=Linear","MultiX=Average","Skip=True","Sort=True")</f>
        <v>13.751444836959219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48152</v>
      </c>
      <c r="T2259" s="43">
        <f ca="1">_xll.BInterpol('Base CDI'!$H$4:$H$28,'Base CDI'!$J$4:$J$29,S2259,"Cubic","Extrapolate=Linear","MultiX=Average","Skip=True","Sort=True")</f>
        <v>13.650807549135207</v>
      </c>
      <c r="U2259" s="43">
        <f ca="1">_xll.BInterpol('Base CDI'!$H$4:$H$28,'Base CDI'!$I$4:$I$29,S2259,"Cubic","Extrapolate=Linear","MultiX=Average","Skip=True","Sort=True")</f>
        <v>13.751718230682377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48153</v>
      </c>
      <c r="T2260" s="43">
        <f ca="1">_xll.BInterpol('Base CDI'!$H$4:$H$28,'Base CDI'!$J$4:$J$29,S2260,"Cubic","Extrapolate=Linear","MultiX=Average","Skip=True","Sort=True")</f>
        <v>13.651069137173016</v>
      </c>
      <c r="U2260" s="43">
        <f ca="1">_xll.BInterpol('Base CDI'!$H$4:$H$28,'Base CDI'!$I$4:$I$29,S2260,"Cubic","Extrapolate=Linear","MultiX=Average","Skip=True","Sort=True")</f>
        <v>13.751991311123504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48154</v>
      </c>
      <c r="T2261" s="43">
        <f ca="1">_xll.BInterpol('Base CDI'!$H$4:$H$28,'Base CDI'!$J$4:$J$29,S2261,"Cubic","Extrapolate=Linear","MultiX=Average","Skip=True","Sort=True")</f>
        <v>13.651330391309321</v>
      </c>
      <c r="U2261" s="43">
        <f ca="1">_xll.BInterpol('Base CDI'!$H$4:$H$28,'Base CDI'!$I$4:$I$29,S2261,"Cubic","Extrapolate=Linear","MultiX=Average","Skip=True","Sort=True")</f>
        <v>13.752264078263943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48155</v>
      </c>
      <c r="T2262" s="43">
        <f ca="1">_xll.BInterpol('Base CDI'!$H$4:$H$28,'Base CDI'!$J$4:$J$29,S2262,"Cubic","Extrapolate=Linear","MultiX=Average","Skip=True","Sort=True")</f>
        <v>13.651591311658644</v>
      </c>
      <c r="U2262" s="43">
        <f ca="1">_xll.BInterpol('Base CDI'!$H$4:$H$28,'Base CDI'!$I$4:$I$29,S2262,"Cubic","Extrapolate=Linear","MultiX=Average","Skip=True","Sort=True")</f>
        <v>13.752536532085037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48156</v>
      </c>
      <c r="T2263" s="43">
        <f ca="1">_xll.BInterpol('Base CDI'!$H$4:$H$28,'Base CDI'!$J$4:$J$29,S2263,"Cubic","Extrapolate=Linear","MultiX=Average","Skip=True","Sort=True")</f>
        <v>13.65185189833551</v>
      </c>
      <c r="U2263" s="43">
        <f ca="1">_xll.BInterpol('Base CDI'!$H$4:$H$28,'Base CDI'!$I$4:$I$29,S2263,"Cubic","Extrapolate=Linear","MultiX=Average","Skip=True","Sort=True")</f>
        <v>13.752808672568124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48157</v>
      </c>
      <c r="T2264" s="43">
        <f ca="1">_xll.BInterpol('Base CDI'!$H$4:$H$28,'Base CDI'!$J$4:$J$29,S2264,"Cubic","Extrapolate=Linear","MultiX=Average","Skip=True","Sort=True")</f>
        <v>13.652112151454443</v>
      </c>
      <c r="U2264" s="43">
        <f ca="1">_xll.BInterpol('Base CDI'!$H$4:$H$28,'Base CDI'!$I$4:$I$29,S2264,"Cubic","Extrapolate=Linear","MultiX=Average","Skip=True","Sort=True")</f>
        <v>13.753080499694548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48158</v>
      </c>
      <c r="T2265" s="43">
        <f ca="1">_xll.BInterpol('Base CDI'!$H$4:$H$28,'Base CDI'!$J$4:$J$29,S2265,"Cubic","Extrapolate=Linear","MultiX=Average","Skip=True","Sort=True")</f>
        <v>13.652372071129964</v>
      </c>
      <c r="U2265" s="43">
        <f ca="1">_xll.BInterpol('Base CDI'!$H$4:$H$28,'Base CDI'!$I$4:$I$29,S2265,"Cubic","Extrapolate=Linear","MultiX=Average","Skip=True","Sort=True")</f>
        <v>13.753352013445646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48159</v>
      </c>
      <c r="T2266" s="43">
        <f ca="1">_xll.BInterpol('Base CDI'!$H$4:$H$28,'Base CDI'!$J$4:$J$29,S2266,"Cubic","Extrapolate=Linear","MultiX=Average","Skip=True","Sort=True")</f>
        <v>13.652631657476601</v>
      </c>
      <c r="U2266" s="43">
        <f ca="1">_xll.BInterpol('Base CDI'!$H$4:$H$28,'Base CDI'!$I$4:$I$29,S2266,"Cubic","Extrapolate=Linear","MultiX=Average","Skip=True","Sort=True")</f>
        <v>13.753623213802763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48160</v>
      </c>
      <c r="T2267" s="43">
        <f ca="1">_xll.BInterpol('Base CDI'!$H$4:$H$28,'Base CDI'!$J$4:$J$29,S2267,"Cubic","Extrapolate=Linear","MultiX=Average","Skip=True","Sort=True")</f>
        <v>13.652890910608873</v>
      </c>
      <c r="U2267" s="43">
        <f ca="1">_xll.BInterpol('Base CDI'!$H$4:$H$28,'Base CDI'!$I$4:$I$29,S2267,"Cubic","Extrapolate=Linear","MultiX=Average","Skip=True","Sort=True")</f>
        <v>13.753894100747239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48161</v>
      </c>
      <c r="T2268" s="43">
        <f ca="1">_xll.BInterpol('Base CDI'!$H$4:$H$28,'Base CDI'!$J$4:$J$29,S2268,"Cubic","Extrapolate=Linear","MultiX=Average","Skip=True","Sort=True")</f>
        <v>13.653149830641304</v>
      </c>
      <c r="U2268" s="43">
        <f ca="1">_xll.BInterpol('Base CDI'!$H$4:$H$28,'Base CDI'!$I$4:$I$29,S2268,"Cubic","Extrapolate=Linear","MultiX=Average","Skip=True","Sort=True")</f>
        <v>13.754164674260412</v>
      </c>
    </row>
    <row r="2269" spans="16:21" x14ac:dyDescent="0.25">
      <c r="P2269" s="10">
        <v>37816</v>
      </c>
      <c r="Q2269">
        <v>9.314095</v>
      </c>
      <c r="S2269" s="42">
        <f t="shared" ca="1" si="40"/>
        <v>48162</v>
      </c>
      <c r="T2269" s="43">
        <f ca="1">_xll.BInterpol('Base CDI'!$H$4:$H$28,'Base CDI'!$J$4:$J$29,S2269,"Cubic","Extrapolate=Linear","MultiX=Average","Skip=True","Sort=True")</f>
        <v>13.653408417688421</v>
      </c>
      <c r="U2269" s="43">
        <f ca="1">_xll.BInterpol('Base CDI'!$H$4:$H$28,'Base CDI'!$I$4:$I$29,S2269,"Cubic","Extrapolate=Linear","MultiX=Average","Skip=True","Sort=True")</f>
        <v>13.754434934323628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48163</v>
      </c>
      <c r="T2270" s="43">
        <f ca="1">_xll.BInterpol('Base CDI'!$H$4:$H$28,'Base CDI'!$J$4:$J$29,S2270,"Cubic","Extrapolate=Linear","MultiX=Average","Skip=True","Sort=True")</f>
        <v>13.653666671864746</v>
      </c>
      <c r="U2270" s="43">
        <f ca="1">_xll.BInterpol('Base CDI'!$H$4:$H$28,'Base CDI'!$I$4:$I$29,S2270,"Cubic","Extrapolate=Linear","MultiX=Average","Skip=True","Sort=True")</f>
        <v>13.754704880918224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48164</v>
      </c>
      <c r="T2271" s="43">
        <f ca="1">_xll.BInterpol('Base CDI'!$H$4:$H$28,'Base CDI'!$J$4:$J$29,S2271,"Cubic","Extrapolate=Linear","MultiX=Average","Skip=True","Sort=True")</f>
        <v>13.653924593284803</v>
      </c>
      <c r="U2271" s="43">
        <f ca="1">_xll.BInterpol('Base CDI'!$H$4:$H$28,'Base CDI'!$I$4:$I$29,S2271,"Cubic","Extrapolate=Linear","MultiX=Average","Skip=True","Sort=True")</f>
        <v>13.754974514025541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48165</v>
      </c>
      <c r="T2272" s="43">
        <f ca="1">_xll.BInterpol('Base CDI'!$H$4:$H$28,'Base CDI'!$J$4:$J$29,S2272,"Cubic","Extrapolate=Linear","MultiX=Average","Skip=True","Sort=True")</f>
        <v>13.654182182063114</v>
      </c>
      <c r="U2272" s="43">
        <f ca="1">_xll.BInterpol('Base CDI'!$H$4:$H$28,'Base CDI'!$I$4:$I$29,S2272,"Cubic","Extrapolate=Linear","MultiX=Average","Skip=True","Sort=True")</f>
        <v>13.755243833626922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48166</v>
      </c>
      <c r="T2273" s="43">
        <f ca="1">_xll.BInterpol('Base CDI'!$H$4:$H$28,'Base CDI'!$J$4:$J$29,S2273,"Cubic","Extrapolate=Linear","MultiX=Average","Skip=True","Sort=True")</f>
        <v>13.654439438314203</v>
      </c>
      <c r="U2273" s="43">
        <f ca="1">_xll.BInterpol('Base CDI'!$H$4:$H$28,'Base CDI'!$I$4:$I$29,S2273,"Cubic","Extrapolate=Linear","MultiX=Average","Skip=True","Sort=True")</f>
        <v>13.755512839703709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48167</v>
      </c>
      <c r="T2274" s="43">
        <f ca="1">_xll.BInterpol('Base CDI'!$H$4:$H$28,'Base CDI'!$J$4:$J$29,S2274,"Cubic","Extrapolate=Linear","MultiX=Average","Skip=True","Sort=True")</f>
        <v>13.654696362152594</v>
      </c>
      <c r="U2274" s="43">
        <f ca="1">_xll.BInterpol('Base CDI'!$H$4:$H$28,'Base CDI'!$I$4:$I$29,S2274,"Cubic","Extrapolate=Linear","MultiX=Average","Skip=True","Sort=True")</f>
        <v>13.755781532237238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48168</v>
      </c>
      <c r="T2275" s="43">
        <f ca="1">_xll.BInterpol('Base CDI'!$H$4:$H$28,'Base CDI'!$J$4:$J$29,S2275,"Cubic","Extrapolate=Linear","MultiX=Average","Skip=True","Sort=True")</f>
        <v>13.654952953692812</v>
      </c>
      <c r="U2275" s="43">
        <f ca="1">_xll.BInterpol('Base CDI'!$H$4:$H$28,'Base CDI'!$I$4:$I$29,S2275,"Cubic","Extrapolate=Linear","MultiX=Average","Skip=True","Sort=True")</f>
        <v>13.756049911208855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48169</v>
      </c>
      <c r="T2276" s="43">
        <f ca="1">_xll.BInterpol('Base CDI'!$H$4:$H$28,'Base CDI'!$J$4:$J$29,S2276,"Cubic","Extrapolate=Linear","MultiX=Average","Skip=True","Sort=True")</f>
        <v>13.655209213049377</v>
      </c>
      <c r="U2276" s="43">
        <f ca="1">_xll.BInterpol('Base CDI'!$H$4:$H$28,'Base CDI'!$I$4:$I$29,S2276,"Cubic","Extrapolate=Linear","MultiX=Average","Skip=True","Sort=True")</f>
        <v>13.756317976599899</v>
      </c>
    </row>
    <row r="2277" spans="16:21" x14ac:dyDescent="0.25">
      <c r="P2277" s="10">
        <v>37826</v>
      </c>
      <c r="Q2277">
        <v>9.381748</v>
      </c>
      <c r="S2277" s="42">
        <f t="shared" ca="1" si="40"/>
        <v>48170</v>
      </c>
      <c r="T2277" s="43">
        <f ca="1">_xll.BInterpol('Base CDI'!$H$4:$H$28,'Base CDI'!$J$4:$J$29,S2277,"Cubic","Extrapolate=Linear","MultiX=Average","Skip=True","Sort=True")</f>
        <v>13.655465140336817</v>
      </c>
      <c r="U2277" s="43">
        <f ca="1">_xll.BInterpol('Base CDI'!$H$4:$H$28,'Base CDI'!$I$4:$I$29,S2277,"Cubic","Extrapolate=Linear","MultiX=Average","Skip=True","Sort=True")</f>
        <v>13.756585728391711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48171</v>
      </c>
      <c r="T2278" s="43">
        <f ca="1">_xll.BInterpol('Base CDI'!$H$4:$H$28,'Base CDI'!$J$4:$J$29,S2278,"Cubic","Extrapolate=Linear","MultiX=Average","Skip=True","Sort=True")</f>
        <v>13.655720735669652</v>
      </c>
      <c r="U2278" s="43">
        <f ca="1">_xll.BInterpol('Base CDI'!$H$4:$H$28,'Base CDI'!$I$4:$I$29,S2278,"Cubic","Extrapolate=Linear","MultiX=Average","Skip=True","Sort=True")</f>
        <v>13.756853166565632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48172</v>
      </c>
      <c r="T2279" s="43">
        <f ca="1">_xll.BInterpol('Base CDI'!$H$4:$H$28,'Base CDI'!$J$4:$J$29,S2279,"Cubic","Extrapolate=Linear","MultiX=Average","Skip=True","Sort=True")</f>
        <v>13.655975999162408</v>
      </c>
      <c r="U2279" s="43">
        <f ca="1">_xll.BInterpol('Base CDI'!$H$4:$H$28,'Base CDI'!$I$4:$I$29,S2279,"Cubic","Extrapolate=Linear","MultiX=Average","Skip=True","Sort=True")</f>
        <v>13.757120291103003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48173</v>
      </c>
      <c r="T2280" s="43">
        <f ca="1">_xll.BInterpol('Base CDI'!$H$4:$H$28,'Base CDI'!$J$4:$J$29,S2280,"Cubic","Extrapolate=Linear","MultiX=Average","Skip=True","Sort=True")</f>
        <v>13.656230930929606</v>
      </c>
      <c r="U2280" s="43">
        <f ca="1">_xll.BInterpol('Base CDI'!$H$4:$H$28,'Base CDI'!$I$4:$I$29,S2280,"Cubic","Extrapolate=Linear","MultiX=Average","Skip=True","Sort=True")</f>
        <v>13.757387101985167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48174</v>
      </c>
      <c r="T2281" s="43">
        <f ca="1">_xll.BInterpol('Base CDI'!$H$4:$H$28,'Base CDI'!$J$4:$J$29,S2281,"Cubic","Extrapolate=Linear","MultiX=Average","Skip=True","Sort=True")</f>
        <v>13.656485531085773</v>
      </c>
      <c r="U2281" s="43">
        <f ca="1">_xll.BInterpol('Base CDI'!$H$4:$H$28,'Base CDI'!$I$4:$I$29,S2281,"Cubic","Extrapolate=Linear","MultiX=Average","Skip=True","Sort=True")</f>
        <v>13.757653599193461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48175</v>
      </c>
      <c r="T2282" s="43">
        <f ca="1">_xll.BInterpol('Base CDI'!$H$4:$H$28,'Base CDI'!$J$4:$J$29,S2282,"Cubic","Extrapolate=Linear","MultiX=Average","Skip=True","Sort=True")</f>
        <v>13.656739799745431</v>
      </c>
      <c r="U2282" s="43">
        <f ca="1">_xll.BInterpol('Base CDI'!$H$4:$H$28,'Base CDI'!$I$4:$I$29,S2282,"Cubic","Extrapolate=Linear","MultiX=Average","Skip=True","Sort=True")</f>
        <v>13.757919782709228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48176</v>
      </c>
      <c r="T2283" s="43">
        <f ca="1">_xll.BInterpol('Base CDI'!$H$4:$H$28,'Base CDI'!$J$4:$J$29,S2283,"Cubic","Extrapolate=Linear","MultiX=Average","Skip=True","Sort=True")</f>
        <v>13.656993737023102</v>
      </c>
      <c r="U2283" s="43">
        <f ca="1">_xll.BInterpol('Base CDI'!$H$4:$H$28,'Base CDI'!$I$4:$I$29,S2283,"Cubic","Extrapolate=Linear","MultiX=Average","Skip=True","Sort=True")</f>
        <v>13.758185652513809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48177</v>
      </c>
      <c r="T2284" s="43">
        <f ca="1">_xll.BInterpol('Base CDI'!$H$4:$H$28,'Base CDI'!$J$4:$J$29,S2284,"Cubic","Extrapolate=Linear","MultiX=Average","Skip=True","Sort=True")</f>
        <v>13.657247343033312</v>
      </c>
      <c r="U2284" s="43">
        <f ca="1">_xll.BInterpol('Base CDI'!$H$4:$H$28,'Base CDI'!$I$4:$I$29,S2284,"Cubic","Extrapolate=Linear","MultiX=Average","Skip=True","Sort=True")</f>
        <v>13.758451208588545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48178</v>
      </c>
      <c r="T2285" s="43">
        <f ca="1">_xll.BInterpol('Base CDI'!$H$4:$H$28,'Base CDI'!$J$4:$J$29,S2285,"Cubic","Extrapolate=Linear","MultiX=Average","Skip=True","Sort=True")</f>
        <v>13.657500617890582</v>
      </c>
      <c r="U2285" s="43">
        <f ca="1">_xll.BInterpol('Base CDI'!$H$4:$H$28,'Base CDI'!$I$4:$I$29,S2285,"Cubic","Extrapolate=Linear","MultiX=Average","Skip=True","Sort=True")</f>
        <v>13.758716450914777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48179</v>
      </c>
      <c r="T2286" s="43">
        <f ca="1">_xll.BInterpol('Base CDI'!$H$4:$H$28,'Base CDI'!$J$4:$J$29,S2286,"Cubic","Extrapolate=Linear","MultiX=Average","Skip=True","Sort=True")</f>
        <v>13.657753561709438</v>
      </c>
      <c r="U2286" s="43">
        <f ca="1">_xll.BInterpol('Base CDI'!$H$4:$H$28,'Base CDI'!$I$4:$I$29,S2286,"Cubic","Extrapolate=Linear","MultiX=Average","Skip=True","Sort=True")</f>
        <v>13.758981379473846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48180</v>
      </c>
      <c r="T2287" s="43">
        <f ca="1">_xll.BInterpol('Base CDI'!$H$4:$H$28,'Base CDI'!$J$4:$J$29,S2287,"Cubic","Extrapolate=Linear","MultiX=Average","Skip=True","Sort=True")</f>
        <v>13.658006174604404</v>
      </c>
      <c r="U2287" s="43">
        <f ca="1">_xll.BInterpol('Base CDI'!$H$4:$H$28,'Base CDI'!$I$4:$I$29,S2287,"Cubic","Extrapolate=Linear","MultiX=Average","Skip=True","Sort=True")</f>
        <v>13.759245994247093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48181</v>
      </c>
      <c r="T2288" s="43">
        <f ca="1">_xll.BInterpol('Base CDI'!$H$4:$H$28,'Base CDI'!$J$4:$J$29,S2288,"Cubic","Extrapolate=Linear","MultiX=Average","Skip=True","Sort=True")</f>
        <v>13.658258456690001</v>
      </c>
      <c r="U2288" s="43">
        <f ca="1">_xll.BInterpol('Base CDI'!$H$4:$H$28,'Base CDI'!$I$4:$I$29,S2288,"Cubic","Extrapolate=Linear","MultiX=Average","Skip=True","Sort=True")</f>
        <v>13.759510295215859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48182</v>
      </c>
      <c r="T2289" s="43">
        <f ca="1">_xll.BInterpol('Base CDI'!$H$4:$H$28,'Base CDI'!$J$4:$J$29,S2289,"Cubic","Extrapolate=Linear","MultiX=Average","Skip=True","Sort=True")</f>
        <v>13.658510408080755</v>
      </c>
      <c r="U2289" s="43">
        <f ca="1">_xll.BInterpol('Base CDI'!$H$4:$H$28,'Base CDI'!$I$4:$I$29,S2289,"Cubic","Extrapolate=Linear","MultiX=Average","Skip=True","Sort=True")</f>
        <v>13.759774282361484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48183</v>
      </c>
      <c r="T2290" s="43">
        <f ca="1">_xll.BInterpol('Base CDI'!$H$4:$H$28,'Base CDI'!$J$4:$J$29,S2290,"Cubic","Extrapolate=Linear","MultiX=Average","Skip=True","Sort=True")</f>
        <v>13.658762028891186</v>
      </c>
      <c r="U2290" s="43">
        <f ca="1">_xll.BInterpol('Base CDI'!$H$4:$H$28,'Base CDI'!$I$4:$I$29,S2290,"Cubic","Extrapolate=Linear","MultiX=Average","Skip=True","Sort=True")</f>
        <v>13.760037955665311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48184</v>
      </c>
      <c r="T2291" s="43">
        <f ca="1">_xll.BInterpol('Base CDI'!$H$4:$H$28,'Base CDI'!$J$4:$J$29,S2291,"Cubic","Extrapolate=Linear","MultiX=Average","Skip=True","Sort=True")</f>
        <v>13.659013319235822</v>
      </c>
      <c r="U2291" s="43">
        <f ca="1">_xll.BInterpol('Base CDI'!$H$4:$H$28,'Base CDI'!$I$4:$I$29,S2291,"Cubic","Extrapolate=Linear","MultiX=Average","Skip=True","Sort=True")</f>
        <v>13.760301315108679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48185</v>
      </c>
      <c r="T2292" s="43">
        <f ca="1">_xll.BInterpol('Base CDI'!$H$4:$H$28,'Base CDI'!$J$4:$J$29,S2292,"Cubic","Extrapolate=Linear","MultiX=Average","Skip=True","Sort=True")</f>
        <v>13.659264279229184</v>
      </c>
      <c r="U2292" s="43">
        <f ca="1">_xll.BInterpol('Base CDI'!$H$4:$H$28,'Base CDI'!$I$4:$I$29,S2292,"Cubic","Extrapolate=Linear","MultiX=Average","Skip=True","Sort=True")</f>
        <v>13.76056436067293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48186</v>
      </c>
      <c r="T2293" s="43">
        <f ca="1">_xll.BInterpol('Base CDI'!$H$4:$H$28,'Base CDI'!$J$4:$J$29,S2293,"Cubic","Extrapolate=Linear","MultiX=Average","Skip=True","Sort=True")</f>
        <v>13.659514908985798</v>
      </c>
      <c r="U2293" s="43">
        <f ca="1">_xll.BInterpol('Base CDI'!$H$4:$H$28,'Base CDI'!$I$4:$I$29,S2293,"Cubic","Extrapolate=Linear","MultiX=Average","Skip=True","Sort=True")</f>
        <v>13.760827092339404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48187</v>
      </c>
      <c r="T2294" s="43">
        <f ca="1">_xll.BInterpol('Base CDI'!$H$4:$H$28,'Base CDI'!$J$4:$J$29,S2294,"Cubic","Extrapolate=Linear","MultiX=Average","Skip=True","Sort=True")</f>
        <v>13.659765208620184</v>
      </c>
      <c r="U2294" s="43">
        <f ca="1">_xll.BInterpol('Base CDI'!$H$4:$H$28,'Base CDI'!$I$4:$I$29,S2294,"Cubic","Extrapolate=Linear","MultiX=Average","Skip=True","Sort=True")</f>
        <v>13.761089510089445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48188</v>
      </c>
      <c r="T2295" s="43">
        <f ca="1">_xll.BInterpol('Base CDI'!$H$4:$H$28,'Base CDI'!$J$4:$J$29,S2295,"Cubic","Extrapolate=Linear","MultiX=Average","Skip=True","Sort=True")</f>
        <v>13.660015178246868</v>
      </c>
      <c r="U2295" s="43">
        <f ca="1">_xll.BInterpol('Base CDI'!$H$4:$H$28,'Base CDI'!$I$4:$I$29,S2295,"Cubic","Extrapolate=Linear","MultiX=Average","Skip=True","Sort=True")</f>
        <v>13.76135161390439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48189</v>
      </c>
      <c r="T2296" s="43">
        <f ca="1">_xll.BInterpol('Base CDI'!$H$4:$H$28,'Base CDI'!$J$4:$J$29,S2296,"Cubic","Extrapolate=Linear","MultiX=Average","Skip=True","Sort=True")</f>
        <v>13.660264817980373</v>
      </c>
      <c r="U2296" s="43">
        <f ca="1">_xll.BInterpol('Base CDI'!$H$4:$H$28,'Base CDI'!$I$4:$I$29,S2296,"Cubic","Extrapolate=Linear","MultiX=Average","Skip=True","Sort=True")</f>
        <v>13.761613403765582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48190</v>
      </c>
      <c r="T2297" s="43">
        <f ca="1">_xll.BInterpol('Base CDI'!$H$4:$H$28,'Base CDI'!$J$4:$J$29,S2297,"Cubic","Extrapolate=Linear","MultiX=Average","Skip=True","Sort=True")</f>
        <v>13.660514127935222</v>
      </c>
      <c r="U2297" s="43">
        <f ca="1">_xll.BInterpol('Base CDI'!$H$4:$H$28,'Base CDI'!$I$4:$I$29,S2297,"Cubic","Extrapolate=Linear","MultiX=Average","Skip=True","Sort=True")</f>
        <v>13.761874879654361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48191</v>
      </c>
      <c r="T2298" s="43">
        <f ca="1">_xll.BInterpol('Base CDI'!$H$4:$H$28,'Base CDI'!$J$4:$J$29,S2298,"Cubic","Extrapolate=Linear","MultiX=Average","Skip=True","Sort=True")</f>
        <v>13.660763108225941</v>
      </c>
      <c r="U2298" s="43">
        <f ca="1">_xll.BInterpol('Base CDI'!$H$4:$H$28,'Base CDI'!$I$4:$I$29,S2298,"Cubic","Extrapolate=Linear","MultiX=Average","Skip=True","Sort=True")</f>
        <v>13.76213604155207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48192</v>
      </c>
      <c r="T2299" s="43">
        <f ca="1">_xll.BInterpol('Base CDI'!$H$4:$H$28,'Base CDI'!$J$4:$J$29,S2299,"Cubic","Extrapolate=Linear","MultiX=Average","Skip=True","Sort=True")</f>
        <v>13.661011758967051</v>
      </c>
      <c r="U2299" s="43">
        <f ca="1">_xll.BInterpol('Base CDI'!$H$4:$H$28,'Base CDI'!$I$4:$I$29,S2299,"Cubic","Extrapolate=Linear","MultiX=Average","Skip=True","Sort=True")</f>
        <v>13.762396889440048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48193</v>
      </c>
      <c r="T2300" s="43">
        <f ca="1">_xll.BInterpol('Base CDI'!$H$4:$H$28,'Base CDI'!$J$4:$J$29,S2300,"Cubic","Extrapolate=Linear","MultiX=Average","Skip=True","Sort=True")</f>
        <v>13.661260080273076</v>
      </c>
      <c r="U2300" s="43">
        <f ca="1">_xll.BInterpol('Base CDI'!$H$4:$H$28,'Base CDI'!$I$4:$I$29,S2300,"Cubic","Extrapolate=Linear","MultiX=Average","Skip=True","Sort=True")</f>
        <v>13.762657423299636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48194</v>
      </c>
      <c r="T2301" s="43">
        <f ca="1">_xll.BInterpol('Base CDI'!$H$4:$H$28,'Base CDI'!$J$4:$J$29,S2301,"Cubic","Extrapolate=Linear","MultiX=Average","Skip=True","Sort=True")</f>
        <v>13.66150807225854</v>
      </c>
      <c r="U2301" s="43">
        <f ca="1">_xll.BInterpol('Base CDI'!$H$4:$H$28,'Base CDI'!$I$4:$I$29,S2301,"Cubic","Extrapolate=Linear","MultiX=Average","Skip=True","Sort=True")</f>
        <v>13.762917643112177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48195</v>
      </c>
      <c r="T2302" s="43">
        <f ca="1">_xll.BInterpol('Base CDI'!$H$4:$H$28,'Base CDI'!$J$4:$J$29,S2302,"Cubic","Extrapolate=Linear","MultiX=Average","Skip=True","Sort=True")</f>
        <v>13.661755735037966</v>
      </c>
      <c r="U2302" s="43">
        <f ca="1">_xll.BInterpol('Base CDI'!$H$4:$H$28,'Base CDI'!$I$4:$I$29,S2302,"Cubic","Extrapolate=Linear","MultiX=Average","Skip=True","Sort=True")</f>
        <v>13.763177548859009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48196</v>
      </c>
      <c r="T2303" s="43">
        <f ca="1">_xll.BInterpol('Base CDI'!$H$4:$H$28,'Base CDI'!$J$4:$J$29,S2303,"Cubic","Extrapolate=Linear","MultiX=Average","Skip=True","Sort=True")</f>
        <v>13.662003068725879</v>
      </c>
      <c r="U2303" s="43">
        <f ca="1">_xll.BInterpol('Base CDI'!$H$4:$H$28,'Base CDI'!$I$4:$I$29,S2303,"Cubic","Extrapolate=Linear","MultiX=Average","Skip=True","Sort=True")</f>
        <v>13.763437140521475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48197</v>
      </c>
      <c r="T2304" s="43">
        <f ca="1">_xll.BInterpol('Base CDI'!$H$4:$H$28,'Base CDI'!$J$4:$J$29,S2304,"Cubic","Extrapolate=Linear","MultiX=Average","Skip=True","Sort=True")</f>
        <v>13.662250073436802</v>
      </c>
      <c r="U2304" s="43">
        <f ca="1">_xll.BInterpol('Base CDI'!$H$4:$H$28,'Base CDI'!$I$4:$I$29,S2304,"Cubic","Extrapolate=Linear","MultiX=Average","Skip=True","Sort=True")</f>
        <v>13.763696418080915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48198</v>
      </c>
      <c r="T2305" s="43">
        <f ca="1">_xll.BInterpol('Base CDI'!$H$4:$H$28,'Base CDI'!$J$4:$J$29,S2305,"Cubic","Extrapolate=Linear","MultiX=Average","Skip=True","Sort=True")</f>
        <v>13.662496749285259</v>
      </c>
      <c r="U2305" s="43">
        <f ca="1">_xll.BInterpol('Base CDI'!$H$4:$H$28,'Base CDI'!$I$4:$I$29,S2305,"Cubic","Extrapolate=Linear","MultiX=Average","Skip=True","Sort=True")</f>
        <v>13.763955381518672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48199</v>
      </c>
      <c r="T2306" s="43">
        <f ca="1">_xll.BInterpol('Base CDI'!$H$4:$H$28,'Base CDI'!$J$4:$J$29,S2306,"Cubic","Extrapolate=Linear","MultiX=Average","Skip=True","Sort=True")</f>
        <v>13.662743096385771</v>
      </c>
      <c r="U2306" s="43">
        <f ca="1">_xll.BInterpol('Base CDI'!$H$4:$H$28,'Base CDI'!$I$4:$I$29,S2306,"Cubic","Extrapolate=Linear","MultiX=Average","Skip=True","Sort=True")</f>
        <v>13.764214030816085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48200</v>
      </c>
      <c r="T2307" s="43">
        <f ca="1">_xll.BInterpol('Base CDI'!$H$4:$H$28,'Base CDI'!$J$4:$J$29,S2307,"Cubic","Extrapolate=Linear","MultiX=Average","Skip=True","Sort=True")</f>
        <v>13.662989114852865</v>
      </c>
      <c r="U2307" s="43">
        <f ca="1">_xll.BInterpol('Base CDI'!$H$4:$H$28,'Base CDI'!$I$4:$I$29,S2307,"Cubic","Extrapolate=Linear","MultiX=Average","Skip=True","Sort=True")</f>
        <v>13.764472365954495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48201</v>
      </c>
      <c r="T2308" s="43">
        <f ca="1">_xll.BInterpol('Base CDI'!$H$4:$H$28,'Base CDI'!$J$4:$J$29,S2308,"Cubic","Extrapolate=Linear","MultiX=Average","Skip=True","Sort=True")</f>
        <v>13.663234804801062</v>
      </c>
      <c r="U2308" s="43">
        <f ca="1">_xll.BInterpol('Base CDI'!$H$4:$H$28,'Base CDI'!$I$4:$I$29,S2308,"Cubic","Extrapolate=Linear","MultiX=Average","Skip=True","Sort=True")</f>
        <v>13.764730386915243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48202</v>
      </c>
      <c r="T2309" s="43">
        <f ca="1">_xll.BInterpol('Base CDI'!$H$4:$H$28,'Base CDI'!$J$4:$J$29,S2309,"Cubic","Extrapolate=Linear","MultiX=Average","Skip=True","Sort=True")</f>
        <v>13.663480166344888</v>
      </c>
      <c r="U2309" s="43">
        <f ca="1">_xll.BInterpol('Base CDI'!$H$4:$H$28,'Base CDI'!$I$4:$I$29,S2309,"Cubic","Extrapolate=Linear","MultiX=Average","Skip=True","Sort=True")</f>
        <v>13.764988093679671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48203</v>
      </c>
      <c r="T2310" s="43">
        <f ca="1">_xll.BInterpol('Base CDI'!$H$4:$H$28,'Base CDI'!$J$4:$J$29,S2310,"Cubic","Extrapolate=Linear","MultiX=Average","Skip=True","Sort=True")</f>
        <v>13.663725199598863</v>
      </c>
      <c r="U2310" s="43">
        <f ca="1">_xll.BInterpol('Base CDI'!$H$4:$H$28,'Base CDI'!$I$4:$I$29,S2310,"Cubic","Extrapolate=Linear","MultiX=Average","Skip=True","Sort=True")</f>
        <v>13.765245486229119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48204</v>
      </c>
      <c r="T2311" s="43">
        <f ca="1">_xll.BInterpol('Base CDI'!$H$4:$H$28,'Base CDI'!$J$4:$J$29,S2311,"Cubic","Extrapolate=Linear","MultiX=Average","Skip=True","Sort=True")</f>
        <v>13.663969904677515</v>
      </c>
      <c r="U2311" s="43">
        <f ca="1">_xll.BInterpol('Base CDI'!$H$4:$H$28,'Base CDI'!$I$4:$I$29,S2311,"Cubic","Extrapolate=Linear","MultiX=Average","Skip=True","Sort=True")</f>
        <v>13.76550256454493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48205</v>
      </c>
      <c r="T2312" s="43">
        <f ca="1">_xll.BInterpol('Base CDI'!$H$4:$H$28,'Base CDI'!$J$4:$J$29,S2312,"Cubic","Extrapolate=Linear","MultiX=Average","Skip=True","Sort=True")</f>
        <v>13.664214281695365</v>
      </c>
      <c r="U2312" s="43">
        <f ca="1">_xll.BInterpol('Base CDI'!$H$4:$H$28,'Base CDI'!$I$4:$I$29,S2312,"Cubic","Extrapolate=Linear","MultiX=Average","Skip=True","Sort=True")</f>
        <v>13.765759328608443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48206</v>
      </c>
      <c r="T2313" s="43">
        <f ca="1">_xll.BInterpol('Base CDI'!$H$4:$H$28,'Base CDI'!$J$4:$J$29,S2313,"Cubic","Extrapolate=Linear","MultiX=Average","Skip=True","Sort=True")</f>
        <v>13.664458330766937</v>
      </c>
      <c r="U2313" s="43">
        <f ca="1">_xll.BInterpol('Base CDI'!$H$4:$H$28,'Base CDI'!$I$4:$I$29,S2313,"Cubic","Extrapolate=Linear","MultiX=Average","Skip=True","Sort=True")</f>
        <v>13.766015778400998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48207</v>
      </c>
      <c r="T2314" s="43">
        <f ca="1">_xll.BInterpol('Base CDI'!$H$4:$H$28,'Base CDI'!$J$4:$J$29,S2314,"Cubic","Extrapolate=Linear","MultiX=Average","Skip=True","Sort=True")</f>
        <v>13.664702052006755</v>
      </c>
      <c r="U2314" s="43">
        <f ca="1">_xll.BInterpol('Base CDI'!$H$4:$H$28,'Base CDI'!$I$4:$I$29,S2314,"Cubic","Extrapolate=Linear","MultiX=Average","Skip=True","Sort=True")</f>
        <v>13.766271913903937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48208</v>
      </c>
      <c r="T2315" s="43">
        <f ca="1">_xll.BInterpol('Base CDI'!$H$4:$H$28,'Base CDI'!$J$4:$J$29,S2315,"Cubic","Extrapolate=Linear","MultiX=Average","Skip=True","Sort=True")</f>
        <v>13.664945445529341</v>
      </c>
      <c r="U2315" s="43">
        <f ca="1">_xll.BInterpol('Base CDI'!$H$4:$H$28,'Base CDI'!$I$4:$I$29,S2315,"Cubic","Extrapolate=Linear","MultiX=Average","Skip=True","Sort=True")</f>
        <v>13.766527735098602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48209</v>
      </c>
      <c r="T2316" s="43">
        <f ca="1">_xll.BInterpol('Base CDI'!$H$4:$H$28,'Base CDI'!$J$4:$J$29,S2316,"Cubic","Extrapolate=Linear","MultiX=Average","Skip=True","Sort=True")</f>
        <v>13.665188511449221</v>
      </c>
      <c r="U2316" s="43">
        <f ca="1">_xll.BInterpol('Base CDI'!$H$4:$H$28,'Base CDI'!$I$4:$I$29,S2316,"Cubic","Extrapolate=Linear","MultiX=Average","Skip=True","Sort=True")</f>
        <v>13.766783241966333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48210</v>
      </c>
      <c r="T2317" s="43">
        <f ca="1">_xll.BInterpol('Base CDI'!$H$4:$H$28,'Base CDI'!$J$4:$J$29,S2317,"Cubic","Extrapolate=Linear","MultiX=Average","Skip=True","Sort=True")</f>
        <v>13.665431249880918</v>
      </c>
      <c r="U2317" s="43">
        <f ca="1">_xll.BInterpol('Base CDI'!$H$4:$H$28,'Base CDI'!$I$4:$I$29,S2317,"Cubic","Extrapolate=Linear","MultiX=Average","Skip=True","Sort=True")</f>
        <v>13.767038434488473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48211</v>
      </c>
      <c r="T2318" s="43">
        <f ca="1">_xll.BInterpol('Base CDI'!$H$4:$H$28,'Base CDI'!$J$4:$J$29,S2318,"Cubic","Extrapolate=Linear","MultiX=Average","Skip=True","Sort=True")</f>
        <v>13.665673660938953</v>
      </c>
      <c r="U2318" s="43">
        <f ca="1">_xll.BInterpol('Base CDI'!$H$4:$H$28,'Base CDI'!$I$4:$I$29,S2318,"Cubic","Extrapolate=Linear","MultiX=Average","Skip=True","Sort=True")</f>
        <v>13.767293312646359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48212</v>
      </c>
      <c r="T2319" s="43">
        <f ca="1">_xll.BInterpol('Base CDI'!$H$4:$H$28,'Base CDI'!$J$4:$J$29,S2319,"Cubic","Extrapolate=Linear","MultiX=Average","Skip=True","Sort=True")</f>
        <v>13.665915744737854</v>
      </c>
      <c r="U2319" s="43">
        <f ca="1">_xll.BInterpol('Base CDI'!$H$4:$H$28,'Base CDI'!$I$4:$I$29,S2319,"Cubic","Extrapolate=Linear","MultiX=Average","Skip=True","Sort=True")</f>
        <v>13.767547876421336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48213</v>
      </c>
      <c r="T2320" s="43">
        <f ca="1">_xll.BInterpol('Base CDI'!$H$4:$H$28,'Base CDI'!$J$4:$J$29,S2320,"Cubic","Extrapolate=Linear","MultiX=Average","Skip=True","Sort=True")</f>
        <v>13.66615750139214</v>
      </c>
      <c r="U2320" s="43">
        <f ca="1">_xll.BInterpol('Base CDI'!$H$4:$H$28,'Base CDI'!$I$4:$I$29,S2320,"Cubic","Extrapolate=Linear","MultiX=Average","Skip=True","Sort=True")</f>
        <v>13.767802125794741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48214</v>
      </c>
      <c r="T2321" s="43">
        <f ca="1">_xll.BInterpol('Base CDI'!$H$4:$H$28,'Base CDI'!$J$4:$J$29,S2321,"Cubic","Extrapolate=Linear","MultiX=Average","Skip=True","Sort=True")</f>
        <v>13.666398931016339</v>
      </c>
      <c r="U2321" s="43">
        <f ca="1">_xll.BInterpol('Base CDI'!$H$4:$H$28,'Base CDI'!$I$4:$I$29,S2321,"Cubic","Extrapolate=Linear","MultiX=Average","Skip=True","Sort=True")</f>
        <v>13.76805606074792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48215</v>
      </c>
      <c r="T2322" s="43">
        <f ca="1">_xll.BInterpol('Base CDI'!$H$4:$H$28,'Base CDI'!$J$4:$J$29,S2322,"Cubic","Extrapolate=Linear","MultiX=Average","Skip=True","Sort=True")</f>
        <v>13.66664003372497</v>
      </c>
      <c r="U2322" s="43">
        <f ca="1">_xll.BInterpol('Base CDI'!$H$4:$H$28,'Base CDI'!$I$4:$I$29,S2322,"Cubic","Extrapolate=Linear","MultiX=Average","Skip=True","Sort=True")</f>
        <v>13.76830968126221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48216</v>
      </c>
      <c r="T2323" s="43">
        <f ca="1">_xll.BInterpol('Base CDI'!$H$4:$H$28,'Base CDI'!$J$4:$J$29,S2323,"Cubic","Extrapolate=Linear","MultiX=Average","Skip=True","Sort=True")</f>
        <v>13.666880809632561</v>
      </c>
      <c r="U2323" s="43">
        <f ca="1">_xll.BInterpol('Base CDI'!$H$4:$H$28,'Base CDI'!$I$4:$I$29,S2323,"Cubic","Extrapolate=Linear","MultiX=Average","Skip=True","Sort=True")</f>
        <v>13.768562987318951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48217</v>
      </c>
      <c r="T2324" s="43">
        <f ca="1">_xll.BInterpol('Base CDI'!$H$4:$H$28,'Base CDI'!$J$4:$J$29,S2324,"Cubic","Extrapolate=Linear","MultiX=Average","Skip=True","Sort=True")</f>
        <v>13.667121258853632</v>
      </c>
      <c r="U2324" s="43">
        <f ca="1">_xll.BInterpol('Base CDI'!$H$4:$H$28,'Base CDI'!$I$4:$I$29,S2324,"Cubic","Extrapolate=Linear","MultiX=Average","Skip=True","Sort=True")</f>
        <v>13.768815978899488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48218</v>
      </c>
      <c r="T2325" s="43">
        <f ca="1">_xll.BInterpol('Base CDI'!$H$4:$H$28,'Base CDI'!$J$4:$J$29,S2325,"Cubic","Extrapolate=Linear","MultiX=Average","Skip=True","Sort=True")</f>
        <v>13.667361381502708</v>
      </c>
      <c r="U2325" s="43">
        <f ca="1">_xll.BInterpol('Base CDI'!$H$4:$H$28,'Base CDI'!$I$4:$I$29,S2325,"Cubic","Extrapolate=Linear","MultiX=Average","Skip=True","Sort=True")</f>
        <v>13.76906865598516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48219</v>
      </c>
      <c r="T2326" s="43">
        <f ca="1">_xll.BInterpol('Base CDI'!$H$4:$H$28,'Base CDI'!$J$4:$J$29,S2326,"Cubic","Extrapolate=Linear","MultiX=Average","Skip=True","Sort=True")</f>
        <v>13.667601177694314</v>
      </c>
      <c r="U2326" s="43">
        <f ca="1">_xll.BInterpol('Base CDI'!$H$4:$H$28,'Base CDI'!$I$4:$I$29,S2326,"Cubic","Extrapolate=Linear","MultiX=Average","Skip=True","Sort=True")</f>
        <v>13.769321018557308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48220</v>
      </c>
      <c r="T2327" s="43">
        <f ca="1">_xll.BInterpol('Base CDI'!$H$4:$H$28,'Base CDI'!$J$4:$J$29,S2327,"Cubic","Extrapolate=Linear","MultiX=Average","Skip=True","Sort=True")</f>
        <v>13.667840647542972</v>
      </c>
      <c r="U2327" s="43">
        <f ca="1">_xll.BInterpol('Base CDI'!$H$4:$H$28,'Base CDI'!$I$4:$I$29,S2327,"Cubic","Extrapolate=Linear","MultiX=Average","Skip=True","Sort=True")</f>
        <v>13.769573066597273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48221</v>
      </c>
      <c r="T2328" s="43">
        <f ca="1">_xll.BInterpol('Base CDI'!$H$4:$H$28,'Base CDI'!$J$4:$J$29,S2328,"Cubic","Extrapolate=Linear","MultiX=Average","Skip=True","Sort=True")</f>
        <v>13.668079791163207</v>
      </c>
      <c r="U2328" s="43">
        <f ca="1">_xll.BInterpol('Base CDI'!$H$4:$H$28,'Base CDI'!$I$4:$I$29,S2328,"Cubic","Extrapolate=Linear","MultiX=Average","Skip=True","Sort=True")</f>
        <v>13.769824800086395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48222</v>
      </c>
      <c r="T2329" s="43">
        <f ca="1">_xll.BInterpol('Base CDI'!$H$4:$H$28,'Base CDI'!$J$4:$J$29,S2329,"Cubic","Extrapolate=Linear","MultiX=Average","Skip=True","Sort=True")</f>
        <v>13.668318608669539</v>
      </c>
      <c r="U2329" s="43">
        <f ca="1">_xll.BInterpol('Base CDI'!$H$4:$H$28,'Base CDI'!$I$4:$I$29,S2329,"Cubic","Extrapolate=Linear","MultiX=Average","Skip=True","Sort=True")</f>
        <v>13.770076219006018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48223</v>
      </c>
      <c r="T2330" s="43">
        <f ca="1">_xll.BInterpol('Base CDI'!$H$4:$H$28,'Base CDI'!$J$4:$J$29,S2330,"Cubic","Extrapolate=Linear","MultiX=Average","Skip=True","Sort=True")</f>
        <v>13.668557100176496</v>
      </c>
      <c r="U2330" s="43">
        <f ca="1">_xll.BInterpol('Base CDI'!$H$4:$H$28,'Base CDI'!$I$4:$I$29,S2330,"Cubic","Extrapolate=Linear","MultiX=Average","Skip=True","Sort=True")</f>
        <v>13.770327323337479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48224</v>
      </c>
      <c r="T2331" s="43">
        <f ca="1">_xll.BInterpol('Base CDI'!$H$4:$H$28,'Base CDI'!$J$4:$J$29,S2331,"Cubic","Extrapolate=Linear","MultiX=Average","Skip=True","Sort=True")</f>
        <v>13.668795265798598</v>
      </c>
      <c r="U2331" s="43">
        <f ca="1">_xll.BInterpol('Base CDI'!$H$4:$H$28,'Base CDI'!$I$4:$I$29,S2331,"Cubic","Extrapolate=Linear","MultiX=Average","Skip=True","Sort=True")</f>
        <v>13.770578113062122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48225</v>
      </c>
      <c r="T2332" s="43">
        <f ca="1">_xll.BInterpol('Base CDI'!$H$4:$H$28,'Base CDI'!$J$4:$J$29,S2332,"Cubic","Extrapolate=Linear","MultiX=Average","Skip=True","Sort=True")</f>
        <v>13.669033105650373</v>
      </c>
      <c r="U2332" s="43">
        <f ca="1">_xll.BInterpol('Base CDI'!$H$4:$H$28,'Base CDI'!$I$4:$I$29,S2332,"Cubic","Extrapolate=Linear","MultiX=Average","Skip=True","Sort=True")</f>
        <v>13.770828588161287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48226</v>
      </c>
      <c r="T2333" s="43">
        <f ca="1">_xll.BInterpol('Base CDI'!$H$4:$H$28,'Base CDI'!$J$4:$J$29,S2333,"Cubic","Extrapolate=Linear","MultiX=Average","Skip=True","Sort=True")</f>
        <v>13.669270619846339</v>
      </c>
      <c r="U2333" s="43">
        <f ca="1">_xll.BInterpol('Base CDI'!$H$4:$H$28,'Base CDI'!$I$4:$I$29,S2333,"Cubic","Extrapolate=Linear","MultiX=Average","Skip=True","Sort=True")</f>
        <v>13.771078748616315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48227</v>
      </c>
      <c r="T2334" s="43">
        <f ca="1">_xll.BInterpol('Base CDI'!$H$4:$H$28,'Base CDI'!$J$4:$J$29,S2334,"Cubic","Extrapolate=Linear","MultiX=Average","Skip=True","Sort=True")</f>
        <v>13.669507808501024</v>
      </c>
      <c r="U2334" s="43">
        <f ca="1">_xll.BInterpol('Base CDI'!$H$4:$H$28,'Base CDI'!$I$4:$I$29,S2334,"Cubic","Extrapolate=Linear","MultiX=Average","Skip=True","Sort=True")</f>
        <v>13.771328594408546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48228</v>
      </c>
      <c r="T2335" s="43">
        <f ca="1">_xll.BInterpol('Base CDI'!$H$4:$H$28,'Base CDI'!$J$4:$J$29,S2335,"Cubic","Extrapolate=Linear","MultiX=Average","Skip=True","Sort=True")</f>
        <v>13.669744671728949</v>
      </c>
      <c r="U2335" s="43">
        <f ca="1">_xll.BInterpol('Base CDI'!$H$4:$H$28,'Base CDI'!$I$4:$I$29,S2335,"Cubic","Extrapolate=Linear","MultiX=Average","Skip=True","Sort=True")</f>
        <v>13.771578125519323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48229</v>
      </c>
      <c r="T2336" s="43">
        <f ca="1">_xll.BInterpol('Base CDI'!$H$4:$H$28,'Base CDI'!$J$4:$J$29,S2336,"Cubic","Extrapolate=Linear","MultiX=Average","Skip=True","Sort=True")</f>
        <v>13.669981209644639</v>
      </c>
      <c r="U2336" s="43">
        <f ca="1">_xll.BInterpol('Base CDI'!$H$4:$H$28,'Base CDI'!$I$4:$I$29,S2336,"Cubic","Extrapolate=Linear","MultiX=Average","Skip=True","Sort=True")</f>
        <v>13.771827341929985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48230</v>
      </c>
      <c r="T2337" s="43">
        <f ca="1">_xll.BInterpol('Base CDI'!$H$4:$H$28,'Base CDI'!$J$4:$J$29,S2337,"Cubic","Extrapolate=Linear","MultiX=Average","Skip=True","Sort=True")</f>
        <v>13.670217422362619</v>
      </c>
      <c r="U2337" s="43">
        <f ca="1">_xll.BInterpol('Base CDI'!$H$4:$H$28,'Base CDI'!$I$4:$I$29,S2337,"Cubic","Extrapolate=Linear","MultiX=Average","Skip=True","Sort=True")</f>
        <v>13.772076243621875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48231</v>
      </c>
      <c r="T2338" s="43">
        <f ca="1">_xll.BInterpol('Base CDI'!$H$4:$H$28,'Base CDI'!$J$4:$J$29,S2338,"Cubic","Extrapolate=Linear","MultiX=Average","Skip=True","Sort=True")</f>
        <v>13.670453309997407</v>
      </c>
      <c r="U2338" s="43">
        <f ca="1">_xll.BInterpol('Base CDI'!$H$4:$H$28,'Base CDI'!$I$4:$I$29,S2338,"Cubic","Extrapolate=Linear","MultiX=Average","Skip=True","Sort=True")</f>
        <v>13.772324830576331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48232</v>
      </c>
      <c r="T2339" s="43">
        <f ca="1">_xll.BInterpol('Base CDI'!$H$4:$H$28,'Base CDI'!$J$4:$J$29,S2339,"Cubic","Extrapolate=Linear","MultiX=Average","Skip=True","Sort=True")</f>
        <v>13.670688872663534</v>
      </c>
      <c r="U2339" s="43">
        <f ca="1">_xll.BInterpol('Base CDI'!$H$4:$H$28,'Base CDI'!$I$4:$I$29,S2339,"Cubic","Extrapolate=Linear","MultiX=Average","Skip=True","Sort=True")</f>
        <v>13.772573102774697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48233</v>
      </c>
      <c r="T2340" s="43">
        <f ca="1">_xll.BInterpol('Base CDI'!$H$4:$H$28,'Base CDI'!$J$4:$J$29,S2340,"Cubic","Extrapolate=Linear","MultiX=Average","Skip=True","Sort=True")</f>
        <v>13.670924110475518</v>
      </c>
      <c r="U2340" s="43">
        <f ca="1">_xll.BInterpol('Base CDI'!$H$4:$H$28,'Base CDI'!$I$4:$I$29,S2340,"Cubic","Extrapolate=Linear","MultiX=Average","Skip=True","Sort=True")</f>
        <v>13.772821060198313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48234</v>
      </c>
      <c r="T2341" s="43">
        <f ca="1">_xll.BInterpol('Base CDI'!$H$4:$H$28,'Base CDI'!$J$4:$J$29,S2341,"Cubic","Extrapolate=Linear","MultiX=Average","Skip=True","Sort=True")</f>
        <v>13.671159023547887</v>
      </c>
      <c r="U2341" s="43">
        <f ca="1">_xll.BInterpol('Base CDI'!$H$4:$H$28,'Base CDI'!$I$4:$I$29,S2341,"Cubic","Extrapolate=Linear","MultiX=Average","Skip=True","Sort=True")</f>
        <v>13.773068702828519</v>
      </c>
    </row>
    <row r="2342" spans="16:21" x14ac:dyDescent="0.25">
      <c r="P2342" s="10">
        <v>37917</v>
      </c>
      <c r="Q2342">
        <v>9.86904</v>
      </c>
      <c r="S2342" s="42">
        <f t="shared" ca="1" si="41"/>
        <v>48235</v>
      </c>
      <c r="T2342" s="43">
        <f ca="1">_xll.BInterpol('Base CDI'!$H$4:$H$28,'Base CDI'!$J$4:$J$29,S2342,"Cubic","Extrapolate=Linear","MultiX=Average","Skip=True","Sort=True")</f>
        <v>13.671393611995159</v>
      </c>
      <c r="U2342" s="43">
        <f ca="1">_xll.BInterpol('Base CDI'!$H$4:$H$28,'Base CDI'!$I$4:$I$29,S2342,"Cubic","Extrapolate=Linear","MultiX=Average","Skip=True","Sort=True")</f>
        <v>13.773316030646656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48236</v>
      </c>
      <c r="T2343" s="43">
        <f ca="1">_xll.BInterpol('Base CDI'!$H$4:$H$28,'Base CDI'!$J$4:$J$29,S2343,"Cubic","Extrapolate=Linear","MultiX=Average","Skip=True","Sort=True")</f>
        <v>13.671627875931863</v>
      </c>
      <c r="U2343" s="43">
        <f ca="1">_xll.BInterpol('Base CDI'!$H$4:$H$28,'Base CDI'!$I$4:$I$29,S2343,"Cubic","Extrapolate=Linear","MultiX=Average","Skip=True","Sort=True")</f>
        <v>13.773563043634066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48237</v>
      </c>
      <c r="T2344" s="43">
        <f ca="1">_xll.BInterpol('Base CDI'!$H$4:$H$28,'Base CDI'!$J$4:$J$29,S2344,"Cubic","Extrapolate=Linear","MultiX=Average","Skip=True","Sort=True")</f>
        <v>13.67186181547252</v>
      </c>
      <c r="U2344" s="43">
        <f ca="1">_xll.BInterpol('Base CDI'!$H$4:$H$28,'Base CDI'!$I$4:$I$29,S2344,"Cubic","Extrapolate=Linear","MultiX=Average","Skip=True","Sort=True")</f>
        <v>13.773809741772091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48238</v>
      </c>
      <c r="T2345" s="43">
        <f ca="1">_xll.BInterpol('Base CDI'!$H$4:$H$28,'Base CDI'!$J$4:$J$29,S2345,"Cubic","Extrapolate=Linear","MultiX=Average","Skip=True","Sort=True")</f>
        <v>13.672095430731652</v>
      </c>
      <c r="U2345" s="43">
        <f ca="1">_xll.BInterpol('Base CDI'!$H$4:$H$28,'Base CDI'!$I$4:$I$29,S2345,"Cubic","Extrapolate=Linear","MultiX=Average","Skip=True","Sort=True")</f>
        <v>13.774056125042071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48239</v>
      </c>
      <c r="T2346" s="43">
        <f ca="1">_xll.BInterpol('Base CDI'!$H$4:$H$28,'Base CDI'!$J$4:$J$29,S2346,"Cubic","Extrapolate=Linear","MultiX=Average","Skip=True","Sort=True")</f>
        <v>13.672328721823787</v>
      </c>
      <c r="U2346" s="43">
        <f ca="1">_xll.BInterpol('Base CDI'!$H$4:$H$28,'Base CDI'!$I$4:$I$29,S2346,"Cubic","Extrapolate=Linear","MultiX=Average","Skip=True","Sort=True")</f>
        <v>13.774302193425344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48240</v>
      </c>
      <c r="T2347" s="43">
        <f ca="1">_xll.BInterpol('Base CDI'!$H$4:$H$28,'Base CDI'!$J$4:$J$29,S2347,"Cubic","Extrapolate=Linear","MultiX=Average","Skip=True","Sort=True")</f>
        <v>13.672561688863444</v>
      </c>
      <c r="U2347" s="43">
        <f ca="1">_xll.BInterpol('Base CDI'!$H$4:$H$28,'Base CDI'!$I$4:$I$29,S2347,"Cubic","Extrapolate=Linear","MultiX=Average","Skip=True","Sort=True")</f>
        <v>13.774547946903256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48241</v>
      </c>
      <c r="T2348" s="43">
        <f ca="1">_xll.BInterpol('Base CDI'!$H$4:$H$28,'Base CDI'!$J$4:$J$29,S2348,"Cubic","Extrapolate=Linear","MultiX=Average","Skip=True","Sort=True")</f>
        <v>13.67279433196515</v>
      </c>
      <c r="U2348" s="43">
        <f ca="1">_xll.BInterpol('Base CDI'!$H$4:$H$28,'Base CDI'!$I$4:$I$29,S2348,"Cubic","Extrapolate=Linear","MultiX=Average","Skip=True","Sort=True")</f>
        <v>13.774793385457144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48242</v>
      </c>
      <c r="T2349" s="43">
        <f ca="1">_xll.BInterpol('Base CDI'!$H$4:$H$28,'Base CDI'!$J$4:$J$29,S2349,"Cubic","Extrapolate=Linear","MultiX=Average","Skip=True","Sort=True")</f>
        <v>13.673026651243427</v>
      </c>
      <c r="U2349" s="43">
        <f ca="1">_xll.BInterpol('Base CDI'!$H$4:$H$28,'Base CDI'!$I$4:$I$29,S2349,"Cubic","Extrapolate=Linear","MultiX=Average","Skip=True","Sort=True")</f>
        <v>13.775038509068352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48243</v>
      </c>
      <c r="T2350" s="43">
        <f ca="1">_xll.BInterpol('Base CDI'!$H$4:$H$28,'Base CDI'!$J$4:$J$29,S2350,"Cubic","Extrapolate=Linear","MultiX=Average","Skip=True","Sort=True")</f>
        <v>13.673258646812799</v>
      </c>
      <c r="U2350" s="43">
        <f ca="1">_xll.BInterpol('Base CDI'!$H$4:$H$28,'Base CDI'!$I$4:$I$29,S2350,"Cubic","Extrapolate=Linear","MultiX=Average","Skip=True","Sort=True")</f>
        <v>13.775283317718218</v>
      </c>
    </row>
    <row r="2351" spans="16:21" x14ac:dyDescent="0.25">
      <c r="P2351" s="10">
        <v>37930</v>
      </c>
      <c r="Q2351">
        <v>9.929729</v>
      </c>
      <c r="S2351" s="42">
        <f t="shared" ca="1" si="41"/>
        <v>48244</v>
      </c>
      <c r="T2351" s="43">
        <f ca="1">_xll.BInterpol('Base CDI'!$H$4:$H$28,'Base CDI'!$J$4:$J$29,S2351,"Cubic","Extrapolate=Linear","MultiX=Average","Skip=True","Sort=True")</f>
        <v>13.67349031878779</v>
      </c>
      <c r="U2351" s="43">
        <f ca="1">_xll.BInterpol('Base CDI'!$H$4:$H$28,'Base CDI'!$I$4:$I$29,S2351,"Cubic","Extrapolate=Linear","MultiX=Average","Skip=True","Sort=True")</f>
        <v>13.775527811388086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48245</v>
      </c>
      <c r="T2352" s="43">
        <f ca="1">_xll.BInterpol('Base CDI'!$H$4:$H$28,'Base CDI'!$J$4:$J$29,S2352,"Cubic","Extrapolate=Linear","MultiX=Average","Skip=True","Sort=True")</f>
        <v>13.673721667282923</v>
      </c>
      <c r="U2352" s="43">
        <f ca="1">_xll.BInterpol('Base CDI'!$H$4:$H$28,'Base CDI'!$I$4:$I$29,S2352,"Cubic","Extrapolate=Linear","MultiX=Average","Skip=True","Sort=True")</f>
        <v>13.775771990059294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48246</v>
      </c>
      <c r="T2353" s="43">
        <f ca="1">_xll.BInterpol('Base CDI'!$H$4:$H$28,'Base CDI'!$J$4:$J$29,S2353,"Cubic","Extrapolate=Linear","MultiX=Average","Skip=True","Sort=True")</f>
        <v>13.673952692412721</v>
      </c>
      <c r="U2353" s="43">
        <f ca="1">_xll.BInterpol('Base CDI'!$H$4:$H$28,'Base CDI'!$I$4:$I$29,S2353,"Cubic","Extrapolate=Linear","MultiX=Average","Skip=True","Sort=True")</f>
        <v>13.776015853713186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48247</v>
      </c>
      <c r="T2354" s="43">
        <f ca="1">_xll.BInterpol('Base CDI'!$H$4:$H$28,'Base CDI'!$J$4:$J$29,S2354,"Cubic","Extrapolate=Linear","MultiX=Average","Skip=True","Sort=True")</f>
        <v>13.674183394291708</v>
      </c>
      <c r="U2354" s="43">
        <f ca="1">_xll.BInterpol('Base CDI'!$H$4:$H$28,'Base CDI'!$I$4:$I$29,S2354,"Cubic","Extrapolate=Linear","MultiX=Average","Skip=True","Sort=True")</f>
        <v>13.7762594023311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48248</v>
      </c>
      <c r="T2355" s="43">
        <f ca="1">_xll.BInterpol('Base CDI'!$H$4:$H$28,'Base CDI'!$J$4:$J$29,S2355,"Cubic","Extrapolate=Linear","MultiX=Average","Skip=True","Sort=True")</f>
        <v>13.674413773034409</v>
      </c>
      <c r="U2355" s="43">
        <f ca="1">_xll.BInterpol('Base CDI'!$H$4:$H$28,'Base CDI'!$I$4:$I$29,S2355,"Cubic","Extrapolate=Linear","MultiX=Average","Skip=True","Sort=True")</f>
        <v>13.77650263589438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48249</v>
      </c>
      <c r="T2356" s="43">
        <f ca="1">_xll.BInterpol('Base CDI'!$H$4:$H$28,'Base CDI'!$J$4:$J$29,S2356,"Cubic","Extrapolate=Linear","MultiX=Average","Skip=True","Sort=True")</f>
        <v>13.674643828755345</v>
      </c>
      <c r="U2356" s="43">
        <f ca="1">_xll.BInterpol('Base CDI'!$H$4:$H$28,'Base CDI'!$I$4:$I$29,S2356,"Cubic","Extrapolate=Linear","MultiX=Average","Skip=True","Sort=True")</f>
        <v>13.776745554384364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48250</v>
      </c>
      <c r="T2357" s="43">
        <f ca="1">_xll.BInterpol('Base CDI'!$H$4:$H$28,'Base CDI'!$J$4:$J$29,S2357,"Cubic","Extrapolate=Linear","MultiX=Average","Skip=True","Sort=True")</f>
        <v>13.674873561569042</v>
      </c>
      <c r="U2357" s="43">
        <f ca="1">_xll.BInterpol('Base CDI'!$H$4:$H$28,'Base CDI'!$I$4:$I$29,S2357,"Cubic","Extrapolate=Linear","MultiX=Average","Skip=True","Sort=True")</f>
        <v>13.776988157782394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48251</v>
      </c>
      <c r="T2358" s="43">
        <f ca="1">_xll.BInterpol('Base CDI'!$H$4:$H$28,'Base CDI'!$J$4:$J$29,S2358,"Cubic","Extrapolate=Linear","MultiX=Average","Skip=True","Sort=True")</f>
        <v>13.675102971590022</v>
      </c>
      <c r="U2358" s="43">
        <f ca="1">_xll.BInterpol('Base CDI'!$H$4:$H$28,'Base CDI'!$I$4:$I$29,S2358,"Cubic","Extrapolate=Linear","MultiX=Average","Skip=True","Sort=True")</f>
        <v>13.777230446069813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48252</v>
      </c>
      <c r="T2359" s="43">
        <f ca="1">_xll.BInterpol('Base CDI'!$H$4:$H$28,'Base CDI'!$J$4:$J$29,S2359,"Cubic","Extrapolate=Linear","MultiX=Average","Skip=True","Sort=True")</f>
        <v>13.67533205893281</v>
      </c>
      <c r="U2359" s="43">
        <f ca="1">_xll.BInterpol('Base CDI'!$H$4:$H$28,'Base CDI'!$I$4:$I$29,S2359,"Cubic","Extrapolate=Linear","MultiX=Average","Skip=True","Sort=True")</f>
        <v>13.77747241922796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48253</v>
      </c>
      <c r="T2360" s="43">
        <f ca="1">_xll.BInterpol('Base CDI'!$H$4:$H$28,'Base CDI'!$J$4:$J$29,S2360,"Cubic","Extrapolate=Linear","MultiX=Average","Skip=True","Sort=True")</f>
        <v>13.675560823711928</v>
      </c>
      <c r="U2360" s="43">
        <f ca="1">_xll.BInterpol('Base CDI'!$H$4:$H$28,'Base CDI'!$I$4:$I$29,S2360,"Cubic","Extrapolate=Linear","MultiX=Average","Skip=True","Sort=True")</f>
        <v>13.777714077238176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48254</v>
      </c>
      <c r="T2361" s="43">
        <f ca="1">_xll.BInterpol('Base CDI'!$H$4:$H$28,'Base CDI'!$J$4:$J$29,S2361,"Cubic","Extrapolate=Linear","MultiX=Average","Skip=True","Sort=True")</f>
        <v>13.675789266041901</v>
      </c>
      <c r="U2361" s="43">
        <f ca="1">_xll.BInterpol('Base CDI'!$H$4:$H$28,'Base CDI'!$I$4:$I$29,S2361,"Cubic","Extrapolate=Linear","MultiX=Average","Skip=True","Sort=True")</f>
        <v>13.777955420081803</v>
      </c>
    </row>
    <row r="2362" spans="16:21" x14ac:dyDescent="0.25">
      <c r="P2362" s="10">
        <v>37945</v>
      </c>
      <c r="Q2362">
        <v>10.00451</v>
      </c>
      <c r="S2362" s="42">
        <f t="shared" ca="1" si="41"/>
        <v>48255</v>
      </c>
      <c r="T2362" s="43">
        <f ca="1">_xll.BInterpol('Base CDI'!$H$4:$H$28,'Base CDI'!$J$4:$J$29,S2362,"Cubic","Extrapolate=Linear","MultiX=Average","Skip=True","Sort=True")</f>
        <v>13.676017386037252</v>
      </c>
      <c r="U2362" s="43">
        <f ca="1">_xll.BInterpol('Base CDI'!$H$4:$H$28,'Base CDI'!$I$4:$I$29,S2362,"Cubic","Extrapolate=Linear","MultiX=Average","Skip=True","Sort=True")</f>
        <v>13.77819644774018</v>
      </c>
    </row>
    <row r="2363" spans="16:21" x14ac:dyDescent="0.25">
      <c r="P2363" s="10">
        <v>37946</v>
      </c>
      <c r="Q2363">
        <v>10.01084</v>
      </c>
      <c r="S2363" s="42">
        <f t="shared" ca="1" si="41"/>
        <v>48256</v>
      </c>
      <c r="T2363" s="43">
        <f ca="1">_xll.BInterpol('Base CDI'!$H$4:$H$28,'Base CDI'!$J$4:$J$29,S2363,"Cubic","Extrapolate=Linear","MultiX=Average","Skip=True","Sort=True")</f>
        <v>13.676245183812503</v>
      </c>
      <c r="U2363" s="43">
        <f ca="1">_xll.BInterpol('Base CDI'!$H$4:$H$28,'Base CDI'!$I$4:$I$29,S2363,"Cubic","Extrapolate=Linear","MultiX=Average","Skip=True","Sort=True")</f>
        <v>13.778437160194651</v>
      </c>
    </row>
    <row r="2364" spans="16:21" x14ac:dyDescent="0.25">
      <c r="P2364" s="10">
        <v>37949</v>
      </c>
      <c r="Q2364">
        <v>10.01718</v>
      </c>
      <c r="S2364" s="42">
        <f t="shared" ca="1" si="41"/>
        <v>48257</v>
      </c>
      <c r="T2364" s="43">
        <f ca="1">_xll.BInterpol('Base CDI'!$H$4:$H$28,'Base CDI'!$J$4:$J$29,S2364,"Cubic","Extrapolate=Linear","MultiX=Average","Skip=True","Sort=True")</f>
        <v>13.676472659482181</v>
      </c>
      <c r="U2364" s="43">
        <f ca="1">_xll.BInterpol('Base CDI'!$H$4:$H$28,'Base CDI'!$I$4:$I$29,S2364,"Cubic","Extrapolate=Linear","MultiX=Average","Skip=True","Sort=True")</f>
        <v>13.778677557426553</v>
      </c>
    </row>
    <row r="2365" spans="16:21" x14ac:dyDescent="0.25">
      <c r="P2365" s="10">
        <v>37950</v>
      </c>
      <c r="Q2365">
        <v>10.02352</v>
      </c>
      <c r="S2365" s="42">
        <f t="shared" ca="1" si="41"/>
        <v>48258</v>
      </c>
      <c r="T2365" s="43">
        <f ca="1">_xll.BInterpol('Base CDI'!$H$4:$H$28,'Base CDI'!$J$4:$J$29,S2365,"Cubic","Extrapolate=Linear","MultiX=Average","Skip=True","Sort=True")</f>
        <v>13.676699813160807</v>
      </c>
      <c r="U2365" s="43">
        <f ca="1">_xll.BInterpol('Base CDI'!$H$4:$H$28,'Base CDI'!$I$4:$I$29,S2365,"Cubic","Extrapolate=Linear","MultiX=Average","Skip=True","Sort=True")</f>
        <v>13.77891763941723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48259</v>
      </c>
      <c r="T2366" s="43">
        <f ca="1">_xll.BInterpol('Base CDI'!$H$4:$H$28,'Base CDI'!$J$4:$J$29,S2366,"Cubic","Extrapolate=Linear","MultiX=Average","Skip=True","Sort=True")</f>
        <v>13.676926644962904</v>
      </c>
      <c r="U2366" s="43">
        <f ca="1">_xll.BInterpol('Base CDI'!$H$4:$H$28,'Base CDI'!$I$4:$I$29,S2366,"Cubic","Extrapolate=Linear","MultiX=Average","Skip=True","Sort=True")</f>
        <v>13.779157406148023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48260</v>
      </c>
      <c r="T2367" s="43">
        <f ca="1">_xll.BInterpol('Base CDI'!$H$4:$H$28,'Base CDI'!$J$4:$J$29,S2367,"Cubic","Extrapolate=Linear","MultiX=Average","Skip=True","Sort=True")</f>
        <v>13.677153155002999</v>
      </c>
      <c r="U2367" s="43">
        <f ca="1">_xll.BInterpol('Base CDI'!$H$4:$H$28,'Base CDI'!$I$4:$I$29,S2367,"Cubic","Extrapolate=Linear","MultiX=Average","Skip=True","Sort=True")</f>
        <v>13.779396857600272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48261</v>
      </c>
      <c r="T2368" s="43">
        <f ca="1">_xll.BInterpol('Base CDI'!$H$4:$H$28,'Base CDI'!$J$4:$J$29,S2368,"Cubic","Extrapolate=Linear","MultiX=Average","Skip=True","Sort=True")</f>
        <v>13.677379343395613</v>
      </c>
      <c r="U2368" s="43">
        <f ca="1">_xll.BInterpol('Base CDI'!$H$4:$H$28,'Base CDI'!$I$4:$I$29,S2368,"Cubic","Extrapolate=Linear","MultiX=Average","Skip=True","Sort=True")</f>
        <v>13.779635993755317</v>
      </c>
    </row>
    <row r="2369" spans="16:21" x14ac:dyDescent="0.25">
      <c r="P2369" s="10">
        <v>37956</v>
      </c>
      <c r="Q2369">
        <v>10.04889</v>
      </c>
      <c r="S2369" s="42">
        <f t="shared" ca="1" si="41"/>
        <v>48262</v>
      </c>
      <c r="T2369" s="43">
        <f ca="1">_xll.BInterpol('Base CDI'!$H$4:$H$28,'Base CDI'!$J$4:$J$29,S2369,"Cubic","Extrapolate=Linear","MultiX=Average","Skip=True","Sort=True")</f>
        <v>13.677605210255271</v>
      </c>
      <c r="U2369" s="43">
        <f ca="1">_xll.BInterpol('Base CDI'!$H$4:$H$28,'Base CDI'!$I$4:$I$29,S2369,"Cubic","Extrapolate=Linear","MultiX=Average","Skip=True","Sort=True")</f>
        <v>13.779874814594502</v>
      </c>
    </row>
    <row r="2370" spans="16:21" x14ac:dyDescent="0.25">
      <c r="P2370" s="10">
        <v>37957</v>
      </c>
      <c r="Q2370">
        <v>10.05523</v>
      </c>
      <c r="S2370" s="42">
        <f t="shared" ca="1" si="41"/>
        <v>48263</v>
      </c>
      <c r="T2370" s="43">
        <f ca="1">_xll.BInterpol('Base CDI'!$H$4:$H$28,'Base CDI'!$J$4:$J$29,S2370,"Cubic","Extrapolate=Linear","MultiX=Average","Skip=True","Sort=True")</f>
        <v>13.677830755696494</v>
      </c>
      <c r="U2370" s="43">
        <f ca="1">_xll.BInterpol('Base CDI'!$H$4:$H$28,'Base CDI'!$I$4:$I$29,S2370,"Cubic","Extrapolate=Linear","MultiX=Average","Skip=True","Sort=True")</f>
        <v>13.780113320099165</v>
      </c>
    </row>
    <row r="2371" spans="16:21" x14ac:dyDescent="0.25">
      <c r="P2371" s="10">
        <v>37958</v>
      </c>
      <c r="Q2371">
        <v>10.06157</v>
      </c>
      <c r="S2371" s="42">
        <f t="shared" ca="1" si="41"/>
        <v>48264</v>
      </c>
      <c r="T2371" s="43">
        <f ca="1">_xll.BInterpol('Base CDI'!$H$4:$H$28,'Base CDI'!$J$4:$J$29,S2371,"Cubic","Extrapolate=Linear","MultiX=Average","Skip=True","Sort=True")</f>
        <v>13.678055979833807</v>
      </c>
      <c r="U2371" s="43">
        <f ca="1">_xll.BInterpol('Base CDI'!$H$4:$H$28,'Base CDI'!$I$4:$I$29,S2371,"Cubic","Extrapolate=Linear","MultiX=Average","Skip=True","Sort=True")</f>
        <v>13.780351510250648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48265</v>
      </c>
      <c r="T2372" s="43">
        <f ca="1">_xll.BInterpol('Base CDI'!$H$4:$H$28,'Base CDI'!$J$4:$J$29,S2372,"Cubic","Extrapolate=Linear","MultiX=Average","Skip=True","Sort=True")</f>
        <v>13.678280882781735</v>
      </c>
      <c r="U2372" s="43">
        <f ca="1">_xll.BInterpol('Base CDI'!$H$4:$H$28,'Base CDI'!$I$4:$I$29,S2372,"Cubic","Extrapolate=Linear","MultiX=Average","Skip=True","Sort=True")</f>
        <v>13.780589385030291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48266</v>
      </c>
      <c r="T2373" s="43">
        <f ca="1">_xll.BInterpol('Base CDI'!$H$4:$H$28,'Base CDI'!$J$4:$J$29,S2373,"Cubic","Extrapolate=Linear","MultiX=Average","Skip=True","Sort=True")</f>
        <v>13.678505464654799</v>
      </c>
      <c r="U2373" s="43">
        <f ca="1">_xll.BInterpol('Base CDI'!$H$4:$H$28,'Base CDI'!$I$4:$I$29,S2373,"Cubic","Extrapolate=Linear","MultiX=Average","Skip=True","Sort=True")</f>
        <v>13.780826944419438</v>
      </c>
    </row>
    <row r="2374" spans="16:21" x14ac:dyDescent="0.25">
      <c r="P2374" s="10">
        <v>37963</v>
      </c>
      <c r="Q2374">
        <v>10.08061</v>
      </c>
      <c r="S2374" s="42">
        <f t="shared" ca="1" si="41"/>
        <v>48267</v>
      </c>
      <c r="T2374" s="43">
        <f ca="1">_xll.BInterpol('Base CDI'!$H$4:$H$28,'Base CDI'!$J$4:$J$29,S2374,"Cubic","Extrapolate=Linear","MultiX=Average","Skip=True","Sort=True")</f>
        <v>13.678729725567527</v>
      </c>
      <c r="U2374" s="43">
        <f ca="1">_xll.BInterpol('Base CDI'!$H$4:$H$28,'Base CDI'!$I$4:$I$29,S2374,"Cubic","Extrapolate=Linear","MultiX=Average","Skip=True","Sort=True")</f>
        <v>13.781064188399428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48268</v>
      </c>
      <c r="T2375" s="43">
        <f ca="1">_xll.BInterpol('Base CDI'!$H$4:$H$28,'Base CDI'!$J$4:$J$29,S2375,"Cubic","Extrapolate=Linear","MultiX=Average","Skip=True","Sort=True")</f>
        <v>13.678953665634436</v>
      </c>
      <c r="U2375" s="43">
        <f ca="1">_xll.BInterpol('Base CDI'!$H$4:$H$28,'Base CDI'!$I$4:$I$29,S2375,"Cubic","Extrapolate=Linear","MultiX=Average","Skip=True","Sort=True")</f>
        <v>13.781301116951601</v>
      </c>
    </row>
    <row r="2376" spans="16:21" x14ac:dyDescent="0.25">
      <c r="P2376" s="10">
        <v>37965</v>
      </c>
      <c r="Q2376">
        <v>10.09334</v>
      </c>
      <c r="S2376" s="42">
        <f t="shared" ca="1" si="41"/>
        <v>48269</v>
      </c>
      <c r="T2376" s="43">
        <f ca="1">_xll.BInterpol('Base CDI'!$H$4:$H$28,'Base CDI'!$J$4:$J$29,S2376,"Cubic","Extrapolate=Linear","MultiX=Average","Skip=True","Sort=True")</f>
        <v>13.679177284970056</v>
      </c>
      <c r="U2376" s="43">
        <f ca="1">_xll.BInterpol('Base CDI'!$H$4:$H$28,'Base CDI'!$I$4:$I$29,S2376,"Cubic","Extrapolate=Linear","MultiX=Average","Skip=True","Sort=True")</f>
        <v>13.781537730057298</v>
      </c>
    </row>
    <row r="2377" spans="16:21" x14ac:dyDescent="0.25">
      <c r="P2377" s="10">
        <v>37966</v>
      </c>
      <c r="Q2377">
        <v>10.09971</v>
      </c>
      <c r="S2377" s="42">
        <f t="shared" ca="1" si="41"/>
        <v>48270</v>
      </c>
      <c r="T2377" s="43">
        <f ca="1">_xll.BInterpol('Base CDI'!$H$4:$H$28,'Base CDI'!$J$4:$J$29,S2377,"Cubic","Extrapolate=Linear","MultiX=Average","Skip=True","Sort=True")</f>
        <v>13.679400583688906</v>
      </c>
      <c r="U2377" s="43">
        <f ca="1">_xll.BInterpol('Base CDI'!$H$4:$H$28,'Base CDI'!$I$4:$I$29,S2377,"Cubic","Extrapolate=Linear","MultiX=Average","Skip=True","Sort=True")</f>
        <v>13.781774027697864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48271</v>
      </c>
      <c r="T2378" s="43">
        <f ca="1">_xll.BInterpol('Base CDI'!$H$4:$H$28,'Base CDI'!$J$4:$J$29,S2378,"Cubic","Extrapolate=Linear","MultiX=Average","Skip=True","Sort=True")</f>
        <v>13.679623561905514</v>
      </c>
      <c r="U2378" s="43">
        <f ca="1">_xll.BInterpol('Base CDI'!$H$4:$H$28,'Base CDI'!$I$4:$I$29,S2378,"Cubic","Extrapolate=Linear","MultiX=Average","Skip=True","Sort=True")</f>
        <v>13.782010009854634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48272</v>
      </c>
      <c r="T2379" s="43">
        <f ca="1">_xll.BInterpol('Base CDI'!$H$4:$H$28,'Base CDI'!$J$4:$J$29,S2379,"Cubic","Extrapolate=Linear","MultiX=Average","Skip=True","Sort=True")</f>
        <v>13.679846219734397</v>
      </c>
      <c r="U2379" s="43">
        <f ca="1">_xll.BInterpol('Base CDI'!$H$4:$H$28,'Base CDI'!$I$4:$I$29,S2379,"Cubic","Extrapolate=Linear","MultiX=Average","Skip=True","Sort=True")</f>
        <v>13.782245676508953</v>
      </c>
    </row>
    <row r="2380" spans="16:21" x14ac:dyDescent="0.25">
      <c r="P2380" s="10">
        <v>37971</v>
      </c>
      <c r="Q2380">
        <v>10.11881</v>
      </c>
      <c r="S2380" s="42">
        <f t="shared" ca="1" si="42"/>
        <v>48273</v>
      </c>
      <c r="T2380" s="43">
        <f ca="1">_xll.BInterpol('Base CDI'!$H$4:$H$28,'Base CDI'!$J$4:$J$29,S2380,"Cubic","Extrapolate=Linear","MultiX=Average","Skip=True","Sort=True")</f>
        <v>13.680068557290086</v>
      </c>
      <c r="U2380" s="43">
        <f ca="1">_xll.BInterpol('Base CDI'!$H$4:$H$28,'Base CDI'!$I$4:$I$29,S2380,"Cubic","Extrapolate=Linear","MultiX=Average","Skip=True","Sort=True")</f>
        <v>13.782481027642161</v>
      </c>
    </row>
    <row r="2381" spans="16:21" x14ac:dyDescent="0.25">
      <c r="P2381" s="10">
        <v>37972</v>
      </c>
      <c r="Q2381">
        <v>10.12518</v>
      </c>
      <c r="S2381" s="42">
        <f t="shared" ca="1" si="42"/>
        <v>48274</v>
      </c>
      <c r="T2381" s="43">
        <f ca="1">_xll.BInterpol('Base CDI'!$H$4:$H$28,'Base CDI'!$J$4:$J$29,S2381,"Cubic","Extrapolate=Linear","MultiX=Average","Skip=True","Sort=True")</f>
        <v>13.680290574687099</v>
      </c>
      <c r="U2381" s="43">
        <f ca="1">_xll.BInterpol('Base CDI'!$H$4:$H$28,'Base CDI'!$I$4:$I$29,S2381,"Cubic","Extrapolate=Linear","MultiX=Average","Skip=True","Sort=True")</f>
        <v>13.782716063235599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48275</v>
      </c>
      <c r="T2382" s="43">
        <f ca="1">_xll.BInterpol('Base CDI'!$H$4:$H$28,'Base CDI'!$J$4:$J$29,S2382,"Cubic","Extrapolate=Linear","MultiX=Average","Skip=True","Sort=True")</f>
        <v>13.680512272039964</v>
      </c>
      <c r="U2382" s="43">
        <f ca="1">_xll.BInterpol('Base CDI'!$H$4:$H$28,'Base CDI'!$I$4:$I$29,S2382,"Cubic","Extrapolate=Linear","MultiX=Average","Skip=True","Sort=True")</f>
        <v>13.782950783270609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48276</v>
      </c>
      <c r="T2383" s="43">
        <f ca="1">_xll.BInterpol('Base CDI'!$H$4:$H$28,'Base CDI'!$J$4:$J$29,S2383,"Cubic","Extrapolate=Linear","MultiX=Average","Skip=True","Sort=True")</f>
        <v>13.6807336494632</v>
      </c>
      <c r="U2383" s="43">
        <f ca="1">_xll.BInterpol('Base CDI'!$H$4:$H$28,'Base CDI'!$I$4:$I$29,S2383,"Cubic","Extrapolate=Linear","MultiX=Average","Skip=True","Sort=True")</f>
        <v>13.783185187728529</v>
      </c>
    </row>
    <row r="2384" spans="16:21" x14ac:dyDescent="0.25">
      <c r="P2384" s="10">
        <v>37977</v>
      </c>
      <c r="Q2384">
        <v>10.14364</v>
      </c>
      <c r="S2384" s="42">
        <f t="shared" ca="1" si="42"/>
        <v>48277</v>
      </c>
      <c r="T2384" s="43">
        <f ca="1">_xll.BInterpol('Base CDI'!$H$4:$H$28,'Base CDI'!$J$4:$J$29,S2384,"Cubic","Extrapolate=Linear","MultiX=Average","Skip=True","Sort=True")</f>
        <v>13.680954707071335</v>
      </c>
      <c r="U2384" s="43">
        <f ca="1">_xll.BInterpol('Base CDI'!$H$4:$H$28,'Base CDI'!$I$4:$I$29,S2384,"Cubic","Extrapolate=Linear","MultiX=Average","Skip=True","Sort=True")</f>
        <v>13.783419276590703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48278</v>
      </c>
      <c r="T2385" s="43">
        <f ca="1">_xll.BInterpol('Base CDI'!$H$4:$H$28,'Base CDI'!$J$4:$J$29,S2385,"Cubic","Extrapolate=Linear","MultiX=Average","Skip=True","Sort=True")</f>
        <v>13.681175444978889</v>
      </c>
      <c r="U2385" s="43">
        <f ca="1">_xll.BInterpol('Base CDI'!$H$4:$H$28,'Base CDI'!$I$4:$I$29,S2385,"Cubic","Extrapolate=Linear","MultiX=Average","Skip=True","Sort=True")</f>
        <v>13.78365304983847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48279</v>
      </c>
      <c r="T2386" s="43">
        <f ca="1">_xll.BInterpol('Base CDI'!$H$4:$H$28,'Base CDI'!$J$4:$J$29,S2386,"Cubic","Extrapolate=Linear","MultiX=Average","Skip=True","Sort=True")</f>
        <v>13.681395863300388</v>
      </c>
      <c r="U2386" s="43">
        <f ca="1">_xll.BInterpol('Base CDI'!$H$4:$H$28,'Base CDI'!$I$4:$I$29,S2386,"Cubic","Extrapolate=Linear","MultiX=Average","Skip=True","Sort=True")</f>
        <v>13.783886507453172</v>
      </c>
    </row>
    <row r="2387" spans="16:21" x14ac:dyDescent="0.25">
      <c r="P2387" s="10">
        <v>37981</v>
      </c>
      <c r="Q2387">
        <v>10.16183</v>
      </c>
      <c r="S2387" s="42">
        <f t="shared" ca="1" si="42"/>
        <v>48280</v>
      </c>
      <c r="T2387" s="43">
        <f ca="1">_xll.BInterpol('Base CDI'!$H$4:$H$28,'Base CDI'!$J$4:$J$29,S2387,"Cubic","Extrapolate=Linear","MultiX=Average","Skip=True","Sort=True")</f>
        <v>13.681615962150353</v>
      </c>
      <c r="U2387" s="43">
        <f ca="1">_xll.BInterpol('Base CDI'!$H$4:$H$28,'Base CDI'!$I$4:$I$29,S2387,"Cubic","Extrapolate=Linear","MultiX=Average","Skip=True","Sort=True")</f>
        <v>13.78411964941615</v>
      </c>
    </row>
    <row r="2388" spans="16:21" x14ac:dyDescent="0.25">
      <c r="P2388" s="10">
        <v>37984</v>
      </c>
      <c r="Q2388">
        <v>10.16789</v>
      </c>
      <c r="S2388" s="42">
        <f t="shared" ca="1" si="42"/>
        <v>48281</v>
      </c>
      <c r="T2388" s="43">
        <f ca="1">_xll.BInterpol('Base CDI'!$H$4:$H$28,'Base CDI'!$J$4:$J$29,S2388,"Cubic","Extrapolate=Linear","MultiX=Average","Skip=True","Sort=True")</f>
        <v>13.681835741643312</v>
      </c>
      <c r="U2388" s="43">
        <f ca="1">_xll.BInterpol('Base CDI'!$H$4:$H$28,'Base CDI'!$I$4:$I$29,S2388,"Cubic","Extrapolate=Linear","MultiX=Average","Skip=True","Sort=True")</f>
        <v>13.784352475708744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48282</v>
      </c>
      <c r="T2389" s="43">
        <f ca="1">_xll.BInterpol('Base CDI'!$H$4:$H$28,'Base CDI'!$J$4:$J$29,S2389,"Cubic","Extrapolate=Linear","MultiX=Average","Skip=True","Sort=True")</f>
        <v>13.682055201893784</v>
      </c>
      <c r="U2389" s="43">
        <f ca="1">_xll.BInterpol('Base CDI'!$H$4:$H$28,'Base CDI'!$I$4:$I$29,S2389,"Cubic","Extrapolate=Linear","MultiX=Average","Skip=True","Sort=True")</f>
        <v>13.784584986312296</v>
      </c>
    </row>
    <row r="2390" spans="16:21" x14ac:dyDescent="0.25">
      <c r="P2390" s="10">
        <v>37986</v>
      </c>
      <c r="Q2390">
        <v>10.18004</v>
      </c>
      <c r="S2390" s="42">
        <f t="shared" ca="1" si="42"/>
        <v>48283</v>
      </c>
      <c r="T2390" s="43">
        <f ca="1">_xll.BInterpol('Base CDI'!$H$4:$H$28,'Base CDI'!$J$4:$J$29,S2390,"Cubic","Extrapolate=Linear","MultiX=Average","Skip=True","Sort=True")</f>
        <v>13.682274343016294</v>
      </c>
      <c r="U2390" s="43">
        <f ca="1">_xll.BInterpol('Base CDI'!$H$4:$H$28,'Base CDI'!$I$4:$I$29,S2390,"Cubic","Extrapolate=Linear","MultiX=Average","Skip=True","Sort=True")</f>
        <v>13.784817181208146</v>
      </c>
    </row>
    <row r="2391" spans="16:21" x14ac:dyDescent="0.25">
      <c r="P2391" s="10">
        <v>37988</v>
      </c>
      <c r="Q2391">
        <v>10.18613</v>
      </c>
      <c r="S2391" s="42">
        <f t="shared" ca="1" si="42"/>
        <v>48284</v>
      </c>
      <c r="T2391" s="43">
        <f ca="1">_xll.BInterpol('Base CDI'!$H$4:$H$28,'Base CDI'!$J$4:$J$29,S2391,"Cubic","Extrapolate=Linear","MultiX=Average","Skip=True","Sort=True")</f>
        <v>13.682493165125367</v>
      </c>
      <c r="U2391" s="43">
        <f ca="1">_xll.BInterpol('Base CDI'!$H$4:$H$28,'Base CDI'!$I$4:$I$29,S2391,"Cubic","Extrapolate=Linear","MultiX=Average","Skip=True","Sort=True")</f>
        <v>13.785049060377638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48285</v>
      </c>
      <c r="T2392" s="43">
        <f ca="1">_xll.BInterpol('Base CDI'!$H$4:$H$28,'Base CDI'!$J$4:$J$29,S2392,"Cubic","Extrapolate=Linear","MultiX=Average","Skip=True","Sort=True")</f>
        <v>13.682711668335527</v>
      </c>
      <c r="U2392" s="43">
        <f ca="1">_xll.BInterpol('Base CDI'!$H$4:$H$28,'Base CDI'!$I$4:$I$29,S2392,"Cubic","Extrapolate=Linear","MultiX=Average","Skip=True","Sort=True")</f>
        <v>13.785280623802109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48286</v>
      </c>
      <c r="T2393" s="43">
        <f ca="1">_xll.BInterpol('Base CDI'!$H$4:$H$28,'Base CDI'!$J$4:$J$29,S2393,"Cubic","Extrapolate=Linear","MultiX=Average","Skip=True","Sort=True")</f>
        <v>13.682929852761294</v>
      </c>
      <c r="U2393" s="43">
        <f ca="1">_xll.BInterpol('Base CDI'!$H$4:$H$28,'Base CDI'!$I$4:$I$29,S2393,"Cubic","Extrapolate=Linear","MultiX=Average","Skip=True","Sort=True")</f>
        <v>13.785511871462901</v>
      </c>
    </row>
    <row r="2394" spans="16:21" x14ac:dyDescent="0.25">
      <c r="P2394" s="10">
        <v>37993</v>
      </c>
      <c r="Q2394">
        <v>10.2044</v>
      </c>
      <c r="S2394" s="42">
        <f t="shared" ca="1" si="42"/>
        <v>48287</v>
      </c>
      <c r="T2394" s="43">
        <f ca="1">_xll.BInterpol('Base CDI'!$H$4:$H$28,'Base CDI'!$J$4:$J$29,S2394,"Cubic","Extrapolate=Linear","MultiX=Average","Skip=True","Sort=True")</f>
        <v>13.683147718517194</v>
      </c>
      <c r="U2394" s="43">
        <f ca="1">_xll.BInterpol('Base CDI'!$H$4:$H$28,'Base CDI'!$I$4:$I$29,S2394,"Cubic","Extrapolate=Linear","MultiX=Average","Skip=True","Sort=True")</f>
        <v>13.785742803341357</v>
      </c>
    </row>
    <row r="2395" spans="16:21" x14ac:dyDescent="0.25">
      <c r="P2395" s="10">
        <v>37994</v>
      </c>
      <c r="Q2395">
        <v>10.2105</v>
      </c>
      <c r="S2395" s="42">
        <f t="shared" ca="1" si="42"/>
        <v>48288</v>
      </c>
      <c r="T2395" s="43">
        <f ca="1">_xll.BInterpol('Base CDI'!$H$4:$H$28,'Base CDI'!$J$4:$J$29,S2395,"Cubic","Extrapolate=Linear","MultiX=Average","Skip=True","Sort=True")</f>
        <v>13.683365265717752</v>
      </c>
      <c r="U2395" s="43">
        <f ca="1">_xll.BInterpol('Base CDI'!$H$4:$H$28,'Base CDI'!$I$4:$I$29,S2395,"Cubic","Extrapolate=Linear","MultiX=Average","Skip=True","Sort=True")</f>
        <v>13.785973419418815</v>
      </c>
    </row>
    <row r="2396" spans="16:21" x14ac:dyDescent="0.25">
      <c r="P2396" s="10">
        <v>37995</v>
      </c>
      <c r="Q2396">
        <v>10.21659</v>
      </c>
      <c r="S2396" s="42">
        <f t="shared" ca="1" si="42"/>
        <v>48289</v>
      </c>
      <c r="T2396" s="43">
        <f ca="1">_xll.BInterpol('Base CDI'!$H$4:$H$28,'Base CDI'!$J$4:$J$29,S2396,"Cubic","Extrapolate=Linear","MultiX=Average","Skip=True","Sort=True")</f>
        <v>13.68358249447749</v>
      </c>
      <c r="U2396" s="43">
        <f ca="1">_xll.BInterpol('Base CDI'!$H$4:$H$28,'Base CDI'!$I$4:$I$29,S2396,"Cubic","Extrapolate=Linear","MultiX=Average","Skip=True","Sort=True")</f>
        <v>13.786203719676619</v>
      </c>
    </row>
    <row r="2397" spans="16:21" x14ac:dyDescent="0.25">
      <c r="P2397" s="10">
        <v>37998</v>
      </c>
      <c r="Q2397">
        <v>10.22268</v>
      </c>
      <c r="S2397" s="42">
        <f t="shared" ca="1" si="42"/>
        <v>48290</v>
      </c>
      <c r="T2397" s="43">
        <f ca="1">_xll.BInterpol('Base CDI'!$H$4:$H$28,'Base CDI'!$J$4:$J$29,S2397,"Cubic","Extrapolate=Linear","MultiX=Average","Skip=True","Sort=True")</f>
        <v>13.68379940491093</v>
      </c>
      <c r="U2397" s="43">
        <f ca="1">_xll.BInterpol('Base CDI'!$H$4:$H$28,'Base CDI'!$I$4:$I$29,S2397,"Cubic","Extrapolate=Linear","MultiX=Average","Skip=True","Sort=True")</f>
        <v>13.786433704096108</v>
      </c>
    </row>
    <row r="2398" spans="16:21" x14ac:dyDescent="0.25">
      <c r="P2398" s="10">
        <v>37999</v>
      </c>
      <c r="Q2398">
        <v>10.22878</v>
      </c>
      <c r="S2398" s="42">
        <f t="shared" ca="1" si="42"/>
        <v>48291</v>
      </c>
      <c r="T2398" s="43">
        <f ca="1">_xll.BInterpol('Base CDI'!$H$4:$H$28,'Base CDI'!$J$4:$J$29,S2398,"Cubic","Extrapolate=Linear","MultiX=Average","Skip=True","Sort=True")</f>
        <v>13.684015997132597</v>
      </c>
      <c r="U2398" s="43">
        <f ca="1">_xll.BInterpol('Base CDI'!$H$4:$H$28,'Base CDI'!$I$4:$I$29,S2398,"Cubic","Extrapolate=Linear","MultiX=Average","Skip=True","Sort=True")</f>
        <v>13.786663372658623</v>
      </c>
    </row>
    <row r="2399" spans="16:21" x14ac:dyDescent="0.25">
      <c r="P2399" s="10">
        <v>38000</v>
      </c>
      <c r="Q2399">
        <v>10.23489</v>
      </c>
      <c r="S2399" s="42">
        <f t="shared" ca="1" si="42"/>
        <v>48292</v>
      </c>
      <c r="T2399" s="43">
        <f ca="1">_xll.BInterpol('Base CDI'!$H$4:$H$28,'Base CDI'!$J$4:$J$29,S2399,"Cubic","Extrapolate=Linear","MultiX=Average","Skip=True","Sort=True")</f>
        <v>13.684232271257017</v>
      </c>
      <c r="U2399" s="43">
        <f ca="1">_xll.BInterpol('Base CDI'!$H$4:$H$28,'Base CDI'!$I$4:$I$29,S2399,"Cubic","Extrapolate=Linear","MultiX=Average","Skip=True","Sort=True")</f>
        <v>13.786892725345506</v>
      </c>
    </row>
    <row r="2400" spans="16:21" x14ac:dyDescent="0.25">
      <c r="P2400" s="10">
        <v>38001</v>
      </c>
      <c r="Q2400">
        <v>10.24099</v>
      </c>
      <c r="S2400" s="42">
        <f t="shared" ca="1" si="42"/>
        <v>48293</v>
      </c>
      <c r="T2400" s="43">
        <f ca="1">_xll.BInterpol('Base CDI'!$H$4:$H$28,'Base CDI'!$J$4:$J$29,S2400,"Cubic","Extrapolate=Linear","MultiX=Average","Skip=True","Sort=True")</f>
        <v>13.684448227398709</v>
      </c>
      <c r="U2400" s="43">
        <f ca="1">_xll.BInterpol('Base CDI'!$H$4:$H$28,'Base CDI'!$I$4:$I$29,S2400,"Cubic","Extrapolate=Linear","MultiX=Average","Skip=True","Sort=True")</f>
        <v>13.787121762138097</v>
      </c>
    </row>
    <row r="2401" spans="16:21" x14ac:dyDescent="0.25">
      <c r="P2401" s="10">
        <v>38002</v>
      </c>
      <c r="Q2401">
        <v>10.2471</v>
      </c>
      <c r="S2401" s="42">
        <f t="shared" ca="1" si="42"/>
        <v>48294</v>
      </c>
      <c r="T2401" s="43">
        <f ca="1">_xll.BInterpol('Base CDI'!$H$4:$H$28,'Base CDI'!$J$4:$J$29,S2401,"Cubic","Extrapolate=Linear","MultiX=Average","Skip=True","Sort=True")</f>
        <v>13.684663865672201</v>
      </c>
      <c r="U2401" s="43">
        <f ca="1">_xll.BInterpol('Base CDI'!$H$4:$H$28,'Base CDI'!$I$4:$I$29,S2401,"Cubic","Extrapolate=Linear","MultiX=Average","Skip=True","Sort=True")</f>
        <v>13.787350483017738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48295</v>
      </c>
      <c r="T2402" s="43">
        <f ca="1">_xll.BInterpol('Base CDI'!$H$4:$H$28,'Base CDI'!$J$4:$J$29,S2402,"Cubic","Extrapolate=Linear","MultiX=Average","Skip=True","Sort=True")</f>
        <v>13.684879186192013</v>
      </c>
      <c r="U2402" s="43">
        <f ca="1">_xll.BInterpol('Base CDI'!$H$4:$H$28,'Base CDI'!$I$4:$I$29,S2402,"Cubic","Extrapolate=Linear","MultiX=Average","Skip=True","Sort=True")</f>
        <v>13.78757888796577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48296</v>
      </c>
      <c r="T2403" s="43">
        <f ca="1">_xll.BInterpol('Base CDI'!$H$4:$H$28,'Base CDI'!$J$4:$J$29,S2403,"Cubic","Extrapolate=Linear","MultiX=Average","Skip=True","Sort=True")</f>
        <v>13.685094189072672</v>
      </c>
      <c r="U2403" s="43">
        <f ca="1">_xll.BInterpol('Base CDI'!$H$4:$H$28,'Base CDI'!$I$4:$I$29,S2403,"Cubic","Extrapolate=Linear","MultiX=Average","Skip=True","Sort=True")</f>
        <v>13.787806976963532</v>
      </c>
    </row>
    <row r="2404" spans="16:21" x14ac:dyDescent="0.25">
      <c r="P2404" s="10">
        <v>38007</v>
      </c>
      <c r="Q2404">
        <v>10.26543</v>
      </c>
      <c r="S2404" s="42">
        <f t="shared" ca="1" si="42"/>
        <v>48297</v>
      </c>
      <c r="T2404" s="43">
        <f ca="1">_xll.BInterpol('Base CDI'!$H$4:$H$28,'Base CDI'!$J$4:$J$29,S2404,"Cubic","Extrapolate=Linear","MultiX=Average","Skip=True","Sort=True")</f>
        <v>13.685308874428697</v>
      </c>
      <c r="U2404" s="43">
        <f ca="1">_xll.BInterpol('Base CDI'!$H$4:$H$28,'Base CDI'!$I$4:$I$29,S2404,"Cubic","Extrapolate=Linear","MultiX=Average","Skip=True","Sort=True")</f>
        <v>13.788034749992368</v>
      </c>
    </row>
    <row r="2405" spans="16:21" x14ac:dyDescent="0.25">
      <c r="P2405" s="10">
        <v>38008</v>
      </c>
      <c r="Q2405">
        <v>10.27155</v>
      </c>
      <c r="S2405" s="42">
        <f t="shared" ca="1" si="42"/>
        <v>48298</v>
      </c>
      <c r="T2405" s="43">
        <f ca="1">_xll.BInterpol('Base CDI'!$H$4:$H$28,'Base CDI'!$J$4:$J$29,S2405,"Cubic","Extrapolate=Linear","MultiX=Average","Skip=True","Sort=True")</f>
        <v>13.685523242374616</v>
      </c>
      <c r="U2405" s="43">
        <f ca="1">_xll.BInterpol('Base CDI'!$H$4:$H$28,'Base CDI'!$I$4:$I$29,S2405,"Cubic","Extrapolate=Linear","MultiX=Average","Skip=True","Sort=True")</f>
        <v>13.788262207033616</v>
      </c>
    </row>
    <row r="2406" spans="16:21" x14ac:dyDescent="0.25">
      <c r="P2406" s="10">
        <v>38009</v>
      </c>
      <c r="Q2406">
        <v>10.27768</v>
      </c>
      <c r="S2406" s="42">
        <f t="shared" ca="1" si="42"/>
        <v>48299</v>
      </c>
      <c r="T2406" s="43">
        <f ca="1">_xll.BInterpol('Base CDI'!$H$4:$H$28,'Base CDI'!$J$4:$J$29,S2406,"Cubic","Extrapolate=Linear","MultiX=Average","Skip=True","Sort=True")</f>
        <v>13.685737293024951</v>
      </c>
      <c r="U2406" s="43">
        <f ca="1">_xll.BInterpol('Base CDI'!$H$4:$H$28,'Base CDI'!$I$4:$I$29,S2406,"Cubic","Extrapolate=Linear","MultiX=Average","Skip=True","Sort=True")</f>
        <v>13.788489348068619</v>
      </c>
    </row>
    <row r="2407" spans="16:21" x14ac:dyDescent="0.25">
      <c r="P2407" s="10">
        <v>38012</v>
      </c>
      <c r="Q2407">
        <v>10.28382</v>
      </c>
      <c r="S2407" s="42">
        <f t="shared" ca="1" si="42"/>
        <v>48300</v>
      </c>
      <c r="T2407" s="43">
        <f ca="1">_xll.BInterpol('Base CDI'!$H$4:$H$28,'Base CDI'!$J$4:$J$29,S2407,"Cubic","Extrapolate=Linear","MultiX=Average","Skip=True","Sort=True")</f>
        <v>13.685951026494225</v>
      </c>
      <c r="U2407" s="43">
        <f ca="1">_xll.BInterpol('Base CDI'!$H$4:$H$28,'Base CDI'!$I$4:$I$29,S2407,"Cubic","Extrapolate=Linear","MultiX=Average","Skip=True","Sort=True")</f>
        <v>13.788716173078717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48301</v>
      </c>
      <c r="T2408" s="43">
        <f ca="1">_xll.BInterpol('Base CDI'!$H$4:$H$28,'Base CDI'!$J$4:$J$29,S2408,"Cubic","Extrapolate=Linear","MultiX=Average","Skip=True","Sort=True")</f>
        <v>13.686164442896963</v>
      </c>
      <c r="U2408" s="43">
        <f ca="1">_xll.BInterpol('Base CDI'!$H$4:$H$28,'Base CDI'!$I$4:$I$29,S2408,"Cubic","Extrapolate=Linear","MultiX=Average","Skip=True","Sort=True")</f>
        <v>13.788942682045251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48302</v>
      </c>
      <c r="T2409" s="43">
        <f ca="1">_xll.BInterpol('Base CDI'!$H$4:$H$28,'Base CDI'!$J$4:$J$29,S2409,"Cubic","Extrapolate=Linear","MultiX=Average","Skip=True","Sort=True")</f>
        <v>13.686377542347687</v>
      </c>
      <c r="U2409" s="43">
        <f ca="1">_xll.BInterpol('Base CDI'!$H$4:$H$28,'Base CDI'!$I$4:$I$29,S2409,"Cubic","Extrapolate=Linear","MultiX=Average","Skip=True","Sort=True")</f>
        <v>13.789168874949564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48303</v>
      </c>
      <c r="T2410" s="43">
        <f ca="1">_xll.BInterpol('Base CDI'!$H$4:$H$28,'Base CDI'!$J$4:$J$29,S2410,"Cubic","Extrapolate=Linear","MultiX=Average","Skip=True","Sort=True")</f>
        <v>13.686590324960921</v>
      </c>
      <c r="U2410" s="43">
        <f ca="1">_xll.BInterpol('Base CDI'!$H$4:$H$28,'Base CDI'!$I$4:$I$29,S2410,"Cubic","Extrapolate=Linear","MultiX=Average","Skip=True","Sort=True")</f>
        <v>13.789394751772994</v>
      </c>
    </row>
    <row r="2411" spans="16:21" x14ac:dyDescent="0.25">
      <c r="P2411" s="10">
        <v>38016</v>
      </c>
      <c r="Q2411">
        <v>10.30838</v>
      </c>
      <c r="S2411" s="42">
        <f t="shared" ca="1" si="42"/>
        <v>48304</v>
      </c>
      <c r="T2411" s="43">
        <f ca="1">_xll.BInterpol('Base CDI'!$H$4:$H$28,'Base CDI'!$J$4:$J$29,S2411,"Cubic","Extrapolate=Linear","MultiX=Average","Skip=True","Sort=True")</f>
        <v>13.686802790851189</v>
      </c>
      <c r="U2411" s="43">
        <f ca="1">_xll.BInterpol('Base CDI'!$H$4:$H$28,'Base CDI'!$I$4:$I$29,S2411,"Cubic","Extrapolate=Linear","MultiX=Average","Skip=True","Sort=True")</f>
        <v>13.789620312496883</v>
      </c>
    </row>
    <row r="2412" spans="16:21" x14ac:dyDescent="0.25">
      <c r="P2412" s="10">
        <v>38019</v>
      </c>
      <c r="Q2412">
        <v>10.31453</v>
      </c>
      <c r="S2412" s="42">
        <f t="shared" ca="1" si="42"/>
        <v>48305</v>
      </c>
      <c r="T2412" s="43">
        <f ca="1">_xll.BInterpol('Base CDI'!$H$4:$H$28,'Base CDI'!$J$4:$J$29,S2412,"Cubic","Extrapolate=Linear","MultiX=Average","Skip=True","Sort=True")</f>
        <v>13.687014940133015</v>
      </c>
      <c r="U2412" s="43">
        <f ca="1">_xll.BInterpol('Base CDI'!$H$4:$H$28,'Base CDI'!$I$4:$I$29,S2412,"Cubic","Extrapolate=Linear","MultiX=Average","Skip=True","Sort=True")</f>
        <v>13.789845557102572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48306</v>
      </c>
      <c r="T2413" s="43">
        <f ca="1">_xll.BInterpol('Base CDI'!$H$4:$H$28,'Base CDI'!$J$4:$J$29,S2413,"Cubic","Extrapolate=Linear","MultiX=Average","Skip=True","Sort=True")</f>
        <v>13.687226772920921</v>
      </c>
      <c r="U2413" s="43">
        <f ca="1">_xll.BInterpol('Base CDI'!$H$4:$H$28,'Base CDI'!$I$4:$I$29,S2413,"Cubic","Extrapolate=Linear","MultiX=Average","Skip=True","Sort=True")</f>
        <v>13.790070485571402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48307</v>
      </c>
      <c r="T2414" s="43">
        <f ca="1">_xll.BInterpol('Base CDI'!$H$4:$H$28,'Base CDI'!$J$4:$J$29,S2414,"Cubic","Extrapolate=Linear","MultiX=Average","Skip=True","Sort=True")</f>
        <v>13.687438289329432</v>
      </c>
      <c r="U2414" s="43">
        <f ca="1">_xll.BInterpol('Base CDI'!$H$4:$H$28,'Base CDI'!$I$4:$I$29,S2414,"Cubic","Extrapolate=Linear","MultiX=Average","Skip=True","Sort=True")</f>
        <v>13.790295097884716</v>
      </c>
    </row>
    <row r="2415" spans="16:21" x14ac:dyDescent="0.25">
      <c r="P2415" s="10">
        <v>38022</v>
      </c>
      <c r="Q2415">
        <v>10.33301</v>
      </c>
      <c r="S2415" s="42">
        <f t="shared" ca="1" si="42"/>
        <v>48308</v>
      </c>
      <c r="T2415" s="43">
        <f ca="1">_xll.BInterpol('Base CDI'!$H$4:$H$28,'Base CDI'!$J$4:$J$29,S2415,"Cubic","Extrapolate=Linear","MultiX=Average","Skip=True","Sort=True")</f>
        <v>13.687649489473072</v>
      </c>
      <c r="U2415" s="43">
        <f ca="1">_xll.BInterpol('Base CDI'!$H$4:$H$28,'Base CDI'!$I$4:$I$29,S2415,"Cubic","Extrapolate=Linear","MultiX=Average","Skip=True","Sort=True")</f>
        <v>13.790519394023852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48309</v>
      </c>
      <c r="T2416" s="43">
        <f ca="1">_xll.BInterpol('Base CDI'!$H$4:$H$28,'Base CDI'!$J$4:$J$29,S2416,"Cubic","Extrapolate=Linear","MultiX=Average","Skip=True","Sort=True")</f>
        <v>13.687860373466362</v>
      </c>
      <c r="U2416" s="43">
        <f ca="1">_xll.BInterpol('Base CDI'!$H$4:$H$28,'Base CDI'!$I$4:$I$29,S2416,"Cubic","Extrapolate=Linear","MultiX=Average","Skip=True","Sort=True")</f>
        <v>13.790743373970152</v>
      </c>
    </row>
    <row r="2417" spans="16:21" x14ac:dyDescent="0.25">
      <c r="P2417" s="10">
        <v>38026</v>
      </c>
      <c r="Q2417">
        <v>10.34534</v>
      </c>
      <c r="S2417" s="42">
        <f t="shared" ca="1" si="42"/>
        <v>48310</v>
      </c>
      <c r="T2417" s="43">
        <f ca="1">_xll.BInterpol('Base CDI'!$H$4:$H$28,'Base CDI'!$J$4:$J$29,S2417,"Cubic","Extrapolate=Linear","MultiX=Average","Skip=True","Sort=True")</f>
        <v>13.688070941423829</v>
      </c>
      <c r="U2417" s="43">
        <f ca="1">_xll.BInterpol('Base CDI'!$H$4:$H$28,'Base CDI'!$I$4:$I$29,S2417,"Cubic","Extrapolate=Linear","MultiX=Average","Skip=True","Sort=True")</f>
        <v>13.790967037704956</v>
      </c>
    </row>
    <row r="2418" spans="16:21" x14ac:dyDescent="0.25">
      <c r="P2418" s="10">
        <v>38027</v>
      </c>
      <c r="Q2418">
        <v>10.3515</v>
      </c>
      <c r="S2418" s="42">
        <f t="shared" ca="1" si="42"/>
        <v>48311</v>
      </c>
      <c r="T2418" s="43">
        <f ca="1">_xll.BInterpol('Base CDI'!$H$4:$H$28,'Base CDI'!$J$4:$J$29,S2418,"Cubic","Extrapolate=Linear","MultiX=Average","Skip=True","Sort=True")</f>
        <v>13.688281193459995</v>
      </c>
      <c r="U2418" s="43">
        <f ca="1">_xll.BInterpol('Base CDI'!$H$4:$H$28,'Base CDI'!$I$4:$I$29,S2418,"Cubic","Extrapolate=Linear","MultiX=Average","Skip=True","Sort=True")</f>
        <v>13.791190385209608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48312</v>
      </c>
      <c r="T2419" s="43">
        <f ca="1">_xll.BInterpol('Base CDI'!$H$4:$H$28,'Base CDI'!$J$4:$J$29,S2419,"Cubic","Extrapolate=Linear","MultiX=Average","Skip=True","Sort=True")</f>
        <v>13.688491129689384</v>
      </c>
      <c r="U2419" s="43">
        <f ca="1">_xll.BInterpol('Base CDI'!$H$4:$H$28,'Base CDI'!$I$4:$I$29,S2419,"Cubic","Extrapolate=Linear","MultiX=Average","Skip=True","Sort=True")</f>
        <v>13.791413416465446</v>
      </c>
    </row>
    <row r="2420" spans="16:21" x14ac:dyDescent="0.25">
      <c r="P2420" s="10">
        <v>38029</v>
      </c>
      <c r="Q2420">
        <v>10.36383</v>
      </c>
      <c r="S2420" s="42">
        <f t="shared" ca="1" si="42"/>
        <v>48313</v>
      </c>
      <c r="T2420" s="43">
        <f ca="1">_xll.BInterpol('Base CDI'!$H$4:$H$28,'Base CDI'!$J$4:$J$29,S2420,"Cubic","Extrapolate=Linear","MultiX=Average","Skip=True","Sort=True")</f>
        <v>13.688700750226518</v>
      </c>
      <c r="U2420" s="43">
        <f ca="1">_xll.BInterpol('Base CDI'!$H$4:$H$28,'Base CDI'!$I$4:$I$29,S2420,"Cubic","Extrapolate=Linear","MultiX=Average","Skip=True","Sort=True")</f>
        <v>13.791636131453812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48314</v>
      </c>
      <c r="T2421" s="43">
        <f ca="1">_xll.BInterpol('Base CDI'!$H$4:$H$28,'Base CDI'!$J$4:$J$29,S2421,"Cubic","Extrapolate=Linear","MultiX=Average","Skip=True","Sort=True")</f>
        <v>13.688910055185922</v>
      </c>
      <c r="U2421" s="43">
        <f ca="1">_xll.BInterpol('Base CDI'!$H$4:$H$28,'Base CDI'!$I$4:$I$29,S2421,"Cubic","Extrapolate=Linear","MultiX=Average","Skip=True","Sort=True")</f>
        <v>13.791858530156048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48315</v>
      </c>
      <c r="T2422" s="43">
        <f ca="1">_xll.BInterpol('Base CDI'!$H$4:$H$28,'Base CDI'!$J$4:$J$29,S2422,"Cubic","Extrapolate=Linear","MultiX=Average","Skip=True","Sort=True")</f>
        <v>13.689119044682119</v>
      </c>
      <c r="U2422" s="43">
        <f ca="1">_xll.BInterpol('Base CDI'!$H$4:$H$28,'Base CDI'!$I$4:$I$29,S2422,"Cubic","Extrapolate=Linear","MultiX=Average","Skip=True","Sort=True")</f>
        <v>13.792080612553493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48316</v>
      </c>
      <c r="T2423" s="43">
        <f ca="1">_xll.BInterpol('Base CDI'!$H$4:$H$28,'Base CDI'!$J$4:$J$29,S2423,"Cubic","Extrapolate=Linear","MultiX=Average","Skip=True","Sort=True")</f>
        <v>13.689327718829633</v>
      </c>
      <c r="U2423" s="43">
        <f ca="1">_xll.BInterpol('Base CDI'!$H$4:$H$28,'Base CDI'!$I$4:$I$29,S2423,"Cubic","Extrapolate=Linear","MultiX=Average","Skip=True","Sort=True")</f>
        <v>13.79230237862749</v>
      </c>
    </row>
    <row r="2424" spans="16:21" x14ac:dyDescent="0.25">
      <c r="P2424" s="10">
        <v>38035</v>
      </c>
      <c r="Q2424">
        <v>10.3886</v>
      </c>
      <c r="S2424" s="42">
        <f t="shared" ca="1" si="42"/>
        <v>48317</v>
      </c>
      <c r="T2424" s="43">
        <f ca="1">_xll.BInterpol('Base CDI'!$H$4:$H$28,'Base CDI'!$J$4:$J$29,S2424,"Cubic","Extrapolate=Linear","MultiX=Average","Skip=True","Sort=True")</f>
        <v>13.689536077742988</v>
      </c>
      <c r="U2424" s="43">
        <f ca="1">_xll.BInterpol('Base CDI'!$H$4:$H$28,'Base CDI'!$I$4:$I$29,S2424,"Cubic","Extrapolate=Linear","MultiX=Average","Skip=True","Sort=True")</f>
        <v>13.792523828359379</v>
      </c>
    </row>
    <row r="2425" spans="16:21" x14ac:dyDescent="0.25">
      <c r="P2425" s="10">
        <v>38036</v>
      </c>
      <c r="Q2425">
        <v>10.39481</v>
      </c>
      <c r="S2425" s="42">
        <f t="shared" ca="1" si="42"/>
        <v>48318</v>
      </c>
      <c r="T2425" s="43">
        <f ca="1">_xll.BInterpol('Base CDI'!$H$4:$H$28,'Base CDI'!$J$4:$J$29,S2425,"Cubic","Extrapolate=Linear","MultiX=Average","Skip=True","Sort=True")</f>
        <v>13.689744121536707</v>
      </c>
      <c r="U2425" s="43">
        <f ca="1">_xll.BInterpol('Base CDI'!$H$4:$H$28,'Base CDI'!$I$4:$I$29,S2425,"Cubic","Extrapolate=Linear","MultiX=Average","Skip=True","Sort=True")</f>
        <v>13.792744961730499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48319</v>
      </c>
      <c r="T2426" s="43">
        <f ca="1">_xll.BInterpol('Base CDI'!$H$4:$H$28,'Base CDI'!$J$4:$J$29,S2426,"Cubic","Extrapolate=Linear","MultiX=Average","Skip=True","Sort=True")</f>
        <v>13.689951850325313</v>
      </c>
      <c r="U2426" s="43">
        <f ca="1">_xll.BInterpol('Base CDI'!$H$4:$H$28,'Base CDI'!$I$4:$I$29,S2426,"Cubic","Extrapolate=Linear","MultiX=Average","Skip=True","Sort=True")</f>
        <v>13.792965778722195</v>
      </c>
    </row>
    <row r="2427" spans="16:21" x14ac:dyDescent="0.25">
      <c r="P2427" s="10">
        <v>38042</v>
      </c>
      <c r="Q2427">
        <v>10.40723</v>
      </c>
      <c r="S2427" s="42">
        <f t="shared" ca="1" si="42"/>
        <v>48320</v>
      </c>
      <c r="T2427" s="43">
        <f ca="1">_xll.BInterpol('Base CDI'!$H$4:$H$28,'Base CDI'!$J$4:$J$29,S2427,"Cubic","Extrapolate=Linear","MultiX=Average","Skip=True","Sort=True")</f>
        <v>13.690159264223333</v>
      </c>
      <c r="U2427" s="43">
        <f ca="1">_xll.BInterpol('Base CDI'!$H$4:$H$28,'Base CDI'!$I$4:$I$29,S2427,"Cubic","Extrapolate=Linear","MultiX=Average","Skip=True","Sort=True")</f>
        <v>13.793186279315805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48321</v>
      </c>
      <c r="T2428" s="43">
        <f ca="1">_xll.BInterpol('Base CDI'!$H$4:$H$28,'Base CDI'!$J$4:$J$29,S2428,"Cubic","Extrapolate=Linear","MultiX=Average","Skip=True","Sort=True")</f>
        <v>13.690366363345284</v>
      </c>
      <c r="U2428" s="43">
        <f ca="1">_xll.BInterpol('Base CDI'!$H$4:$H$28,'Base CDI'!$I$4:$I$29,S2428,"Cubic","Extrapolate=Linear","MultiX=Average","Skip=True","Sort=True")</f>
        <v>13.793406463492669</v>
      </c>
    </row>
    <row r="2429" spans="16:21" x14ac:dyDescent="0.25">
      <c r="P2429" s="10">
        <v>38044</v>
      </c>
      <c r="Q2429">
        <v>10.41967</v>
      </c>
      <c r="S2429" s="42">
        <f t="shared" ca="1" si="42"/>
        <v>48322</v>
      </c>
      <c r="T2429" s="43">
        <f ca="1">_xll.BInterpol('Base CDI'!$H$4:$H$28,'Base CDI'!$J$4:$J$29,S2429,"Cubic","Extrapolate=Linear","MultiX=Average","Skip=True","Sort=True")</f>
        <v>13.690573147805695</v>
      </c>
      <c r="U2429" s="43">
        <f ca="1">_xll.BInterpol('Base CDI'!$H$4:$H$28,'Base CDI'!$I$4:$I$29,S2429,"Cubic","Extrapolate=Linear","MultiX=Average","Skip=True","Sort=True")</f>
        <v>13.793626331234133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48323</v>
      </c>
      <c r="T2430" s="43">
        <f ca="1">_xll.BInterpol('Base CDI'!$H$4:$H$28,'Base CDI'!$J$4:$J$29,S2430,"Cubic","Extrapolate=Linear","MultiX=Average","Skip=True","Sort=True")</f>
        <v>13.690779617719089</v>
      </c>
      <c r="U2430" s="43">
        <f ca="1">_xll.BInterpol('Base CDI'!$H$4:$H$28,'Base CDI'!$I$4:$I$29,S2430,"Cubic","Extrapolate=Linear","MultiX=Average","Skip=True","Sort=True")</f>
        <v>13.793845882521534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48324</v>
      </c>
      <c r="T2431" s="43">
        <f ca="1">_xll.BInterpol('Base CDI'!$H$4:$H$28,'Base CDI'!$J$4:$J$29,S2431,"Cubic","Extrapolate=Linear","MultiX=Average","Skip=True","Sort=True")</f>
        <v>13.690985773199989</v>
      </c>
      <c r="U2431" s="43">
        <f ca="1">_xll.BInterpol('Base CDI'!$H$4:$H$28,'Base CDI'!$I$4:$I$29,S2431,"Cubic","Extrapolate=Linear","MultiX=Average","Skip=True","Sort=True")</f>
        <v>13.794065117336213</v>
      </c>
    </row>
    <row r="2432" spans="16:21" x14ac:dyDescent="0.25">
      <c r="P2432" s="10">
        <v>38049</v>
      </c>
      <c r="Q2432">
        <v>10.43834</v>
      </c>
      <c r="S2432" s="42">
        <f t="shared" ca="1" si="42"/>
        <v>48325</v>
      </c>
      <c r="T2432" s="43">
        <f ca="1">_xll.BInterpol('Base CDI'!$H$4:$H$28,'Base CDI'!$J$4:$J$29,S2432,"Cubic","Extrapolate=Linear","MultiX=Average","Skip=True","Sort=True")</f>
        <v>13.691191614362916</v>
      </c>
      <c r="U2432" s="43">
        <f ca="1">_xll.BInterpol('Base CDI'!$H$4:$H$28,'Base CDI'!$I$4:$I$29,S2432,"Cubic","Extrapolate=Linear","MultiX=Average","Skip=True","Sort=True")</f>
        <v>13.794284035659512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48326</v>
      </c>
      <c r="T2433" s="43">
        <f ca="1">_xll.BInterpol('Base CDI'!$H$4:$H$28,'Base CDI'!$J$4:$J$29,S2433,"Cubic","Extrapolate=Linear","MultiX=Average","Skip=True","Sort=True")</f>
        <v>13.691397141322398</v>
      </c>
      <c r="U2433" s="43">
        <f ca="1">_xll.BInterpol('Base CDI'!$H$4:$H$28,'Base CDI'!$I$4:$I$29,S2433,"Cubic","Extrapolate=Linear","MultiX=Average","Skip=True","Sort=True")</f>
        <v>13.794502637472771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48327</v>
      </c>
      <c r="T2434" s="43">
        <f ca="1">_xll.BInterpol('Base CDI'!$H$4:$H$28,'Base CDI'!$J$4:$J$29,S2434,"Cubic","Extrapolate=Linear","MultiX=Average","Skip=True","Sort=True")</f>
        <v>13.691602354192955</v>
      </c>
      <c r="U2434" s="43">
        <f ca="1">_xll.BInterpol('Base CDI'!$H$4:$H$28,'Base CDI'!$I$4:$I$29,S2434,"Cubic","Extrapolate=Linear","MultiX=Average","Skip=True","Sort=True")</f>
        <v>13.794720922757334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48328</v>
      </c>
      <c r="T2435" s="43">
        <f ca="1">_xll.BInterpol('Base CDI'!$H$4:$H$28,'Base CDI'!$J$4:$J$29,S2435,"Cubic","Extrapolate=Linear","MultiX=Average","Skip=True","Sort=True")</f>
        <v>13.691807253089113</v>
      </c>
      <c r="U2435" s="43">
        <f ca="1">_xll.BInterpol('Base CDI'!$H$4:$H$28,'Base CDI'!$I$4:$I$29,S2435,"Cubic","Extrapolate=Linear","MultiX=Average","Skip=True","Sort=True")</f>
        <v>13.794938891494537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48329</v>
      </c>
      <c r="T2436" s="43">
        <f ca="1">_xll.BInterpol('Base CDI'!$H$4:$H$28,'Base CDI'!$J$4:$J$29,S2436,"Cubic","Extrapolate=Linear","MultiX=Average","Skip=True","Sort=True")</f>
        <v>13.692011838125394</v>
      </c>
      <c r="U2436" s="43">
        <f ca="1">_xll.BInterpol('Base CDI'!$H$4:$H$28,'Base CDI'!$I$4:$I$29,S2436,"Cubic","Extrapolate=Linear","MultiX=Average","Skip=True","Sort=True")</f>
        <v>13.795156543665726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48330</v>
      </c>
      <c r="T2437" s="43">
        <f ca="1">_xll.BInterpol('Base CDI'!$H$4:$H$28,'Base CDI'!$J$4:$J$29,S2437,"Cubic","Extrapolate=Linear","MultiX=Average","Skip=True","Sort=True")</f>
        <v>13.692216109416322</v>
      </c>
      <c r="U2437" s="43">
        <f ca="1">_xll.BInterpol('Base CDI'!$H$4:$H$28,'Base CDI'!$I$4:$I$29,S2437,"Cubic","Extrapolate=Linear","MultiX=Average","Skip=True","Sort=True")</f>
        <v>13.795373879252239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48331</v>
      </c>
      <c r="T2438" s="43">
        <f ca="1">_xll.BInterpol('Base CDI'!$H$4:$H$28,'Base CDI'!$J$4:$J$29,S2438,"Cubic","Extrapolate=Linear","MultiX=Average","Skip=True","Sort=True")</f>
        <v>13.692420067076421</v>
      </c>
      <c r="U2438" s="43">
        <f ca="1">_xll.BInterpol('Base CDI'!$H$4:$H$28,'Base CDI'!$I$4:$I$29,S2438,"Cubic","Extrapolate=Linear","MultiX=Average","Skip=True","Sort=True")</f>
        <v>13.795590898235417</v>
      </c>
    </row>
    <row r="2439" spans="16:21" x14ac:dyDescent="0.25">
      <c r="P2439" s="10">
        <v>38058</v>
      </c>
      <c r="Q2439">
        <v>10.48202</v>
      </c>
      <c r="S2439" s="42">
        <f t="shared" ca="1" si="42"/>
        <v>48332</v>
      </c>
      <c r="T2439" s="43">
        <f ca="1">_xll.BInterpol('Base CDI'!$H$4:$H$28,'Base CDI'!$J$4:$J$29,S2439,"Cubic","Extrapolate=Linear","MultiX=Average","Skip=True","Sort=True")</f>
        <v>13.692623711220214</v>
      </c>
      <c r="U2439" s="43">
        <f ca="1">_xll.BInterpol('Base CDI'!$H$4:$H$28,'Base CDI'!$I$4:$I$29,S2439,"Cubic","Extrapolate=Linear","MultiX=Average","Skip=True","Sort=True")</f>
        <v>13.795807600596602</v>
      </c>
    </row>
    <row r="2440" spans="16:21" x14ac:dyDescent="0.25">
      <c r="P2440" s="10">
        <v>38061</v>
      </c>
      <c r="Q2440">
        <v>10.48827</v>
      </c>
      <c r="S2440" s="42">
        <f t="shared" ca="1" si="42"/>
        <v>48333</v>
      </c>
      <c r="T2440" s="43">
        <f ca="1">_xll.BInterpol('Base CDI'!$H$4:$H$28,'Base CDI'!$J$4:$J$29,S2440,"Cubic","Extrapolate=Linear","MultiX=Average","Skip=True","Sort=True")</f>
        <v>13.692827041962227</v>
      </c>
      <c r="U2440" s="43">
        <f ca="1">_xll.BInterpol('Base CDI'!$H$4:$H$28,'Base CDI'!$I$4:$I$29,S2440,"Cubic","Extrapolate=Linear","MultiX=Average","Skip=True","Sort=True")</f>
        <v>13.796023986317135</v>
      </c>
    </row>
    <row r="2441" spans="16:21" x14ac:dyDescent="0.25">
      <c r="P2441" s="10">
        <v>38062</v>
      </c>
      <c r="Q2441">
        <v>10.49452</v>
      </c>
      <c r="S2441" s="42">
        <f t="shared" ca="1" si="42"/>
        <v>48334</v>
      </c>
      <c r="T2441" s="43">
        <f ca="1">_xll.BInterpol('Base CDI'!$H$4:$H$28,'Base CDI'!$J$4:$J$29,S2441,"Cubic","Extrapolate=Linear","MultiX=Average","Skip=True","Sort=True")</f>
        <v>13.693030059416978</v>
      </c>
      <c r="U2441" s="43">
        <f ca="1">_xll.BInterpol('Base CDI'!$H$4:$H$28,'Base CDI'!$I$4:$I$29,S2441,"Cubic","Extrapolate=Linear","MultiX=Average","Skip=True","Sort=True")</f>
        <v>13.796240055378355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48335</v>
      </c>
      <c r="T2442" s="43">
        <f ca="1">_xll.BInterpol('Base CDI'!$H$4:$H$28,'Base CDI'!$J$4:$J$29,S2442,"Cubic","Extrapolate=Linear","MultiX=Average","Skip=True","Sort=True")</f>
        <v>13.693232763698997</v>
      </c>
      <c r="U2442" s="43">
        <f ca="1">_xll.BInterpol('Base CDI'!$H$4:$H$28,'Base CDI'!$I$4:$I$29,S2442,"Cubic","Extrapolate=Linear","MultiX=Average","Skip=True","Sort=True")</f>
        <v>13.796455807761607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48336</v>
      </c>
      <c r="T2443" s="43">
        <f ca="1">_xll.BInterpol('Base CDI'!$H$4:$H$28,'Base CDI'!$J$4:$J$29,S2443,"Cubic","Extrapolate=Linear","MultiX=Average","Skip=True","Sort=True")</f>
        <v>13.693435154922804</v>
      </c>
      <c r="U2443" s="43">
        <f ca="1">_xll.BInterpol('Base CDI'!$H$4:$H$28,'Base CDI'!$I$4:$I$29,S2443,"Cubic","Extrapolate=Linear","MultiX=Average","Skip=True","Sort=True")</f>
        <v>13.796671243448229</v>
      </c>
    </row>
    <row r="2444" spans="16:21" x14ac:dyDescent="0.25">
      <c r="P2444" s="10">
        <v>38065</v>
      </c>
      <c r="Q2444">
        <v>10.51322</v>
      </c>
      <c r="S2444" s="42">
        <f t="shared" ca="1" si="43"/>
        <v>48337</v>
      </c>
      <c r="T2444" s="43">
        <f ca="1">_xll.BInterpol('Base CDI'!$H$4:$H$28,'Base CDI'!$J$4:$J$29,S2444,"Cubic","Extrapolate=Linear","MultiX=Average","Skip=True","Sort=True")</f>
        <v>13.693637233202923</v>
      </c>
      <c r="U2444" s="43">
        <f ca="1">_xll.BInterpol('Base CDI'!$H$4:$H$28,'Base CDI'!$I$4:$I$29,S2444,"Cubic","Extrapolate=Linear","MultiX=Average","Skip=True","Sort=True")</f>
        <v>13.796886362419562</v>
      </c>
    </row>
    <row r="2445" spans="16:21" x14ac:dyDescent="0.25">
      <c r="P2445" s="10">
        <v>38068</v>
      </c>
      <c r="Q2445">
        <v>10.51942</v>
      </c>
      <c r="S2445" s="42">
        <f t="shared" ca="1" si="43"/>
        <v>48338</v>
      </c>
      <c r="T2445" s="43">
        <f ca="1">_xll.BInterpol('Base CDI'!$H$4:$H$28,'Base CDI'!$J$4:$J$29,S2445,"Cubic","Extrapolate=Linear","MultiX=Average","Skip=True","Sort=True")</f>
        <v>13.693838998653877</v>
      </c>
      <c r="U2445" s="43">
        <f ca="1">_xll.BInterpol('Base CDI'!$H$4:$H$28,'Base CDI'!$I$4:$I$29,S2445,"Cubic","Extrapolate=Linear","MultiX=Average","Skip=True","Sort=True")</f>
        <v>13.797101164656947</v>
      </c>
    </row>
    <row r="2446" spans="16:21" x14ac:dyDescent="0.25">
      <c r="P2446" s="10">
        <v>38069</v>
      </c>
      <c r="Q2446">
        <v>10.52563</v>
      </c>
      <c r="S2446" s="42">
        <f t="shared" ca="1" si="43"/>
        <v>48339</v>
      </c>
      <c r="T2446" s="43">
        <f ca="1">_xll.BInterpol('Base CDI'!$H$4:$H$28,'Base CDI'!$J$4:$J$29,S2446,"Cubic","Extrapolate=Linear","MultiX=Average","Skip=True","Sort=True")</f>
        <v>13.694040451390192</v>
      </c>
      <c r="U2446" s="43">
        <f ca="1">_xll.BInterpol('Base CDI'!$H$4:$H$28,'Base CDI'!$I$4:$I$29,S2446,"Cubic","Extrapolate=Linear","MultiX=Average","Skip=True","Sort=True")</f>
        <v>13.797315650141725</v>
      </c>
    </row>
    <row r="2447" spans="16:21" x14ac:dyDescent="0.25">
      <c r="P2447" s="10">
        <v>38070</v>
      </c>
      <c r="Q2447">
        <v>10.53186</v>
      </c>
      <c r="S2447" s="42">
        <f t="shared" ca="1" si="43"/>
        <v>48340</v>
      </c>
      <c r="T2447" s="43">
        <f ca="1">_xll.BInterpol('Base CDI'!$H$4:$H$28,'Base CDI'!$J$4:$J$29,S2447,"Cubic","Extrapolate=Linear","MultiX=Average","Skip=True","Sort=True")</f>
        <v>13.69424159152639</v>
      </c>
      <c r="U2447" s="43">
        <f ca="1">_xll.BInterpol('Base CDI'!$H$4:$H$28,'Base CDI'!$I$4:$I$29,S2447,"Cubic","Extrapolate=Linear","MultiX=Average","Skip=True","Sort=True")</f>
        <v>13.797529818855239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48341</v>
      </c>
      <c r="T2448" s="43">
        <f ca="1">_xll.BInterpol('Base CDI'!$H$4:$H$28,'Base CDI'!$J$4:$J$29,S2448,"Cubic","Extrapolate=Linear","MultiX=Average","Skip=True","Sort=True")</f>
        <v>13.694442419176994</v>
      </c>
      <c r="U2448" s="43">
        <f ca="1">_xll.BInterpol('Base CDI'!$H$4:$H$28,'Base CDI'!$I$4:$I$29,S2448,"Cubic","Extrapolate=Linear","MultiX=Average","Skip=True","Sort=True")</f>
        <v>13.797743670778827</v>
      </c>
    </row>
    <row r="2449" spans="16:21" x14ac:dyDescent="0.25">
      <c r="P2449" s="10">
        <v>38072</v>
      </c>
      <c r="Q2449">
        <v>10.5443</v>
      </c>
      <c r="S2449" s="42">
        <f t="shared" ca="1" si="43"/>
        <v>48342</v>
      </c>
      <c r="T2449" s="43">
        <f ca="1">_xll.BInterpol('Base CDI'!$H$4:$H$28,'Base CDI'!$J$4:$J$29,S2449,"Cubic","Extrapolate=Linear","MultiX=Average","Skip=True","Sort=True")</f>
        <v>13.69464293445653</v>
      </c>
      <c r="U2449" s="43">
        <f ca="1">_xll.BInterpol('Base CDI'!$H$4:$H$28,'Base CDI'!$I$4:$I$29,S2449,"Cubic","Extrapolate=Linear","MultiX=Average","Skip=True","Sort=True")</f>
        <v>13.797957205893832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48343</v>
      </c>
      <c r="T2450" s="43">
        <f ca="1">_xll.BInterpol('Base CDI'!$H$4:$H$28,'Base CDI'!$J$4:$J$29,S2450,"Cubic","Extrapolate=Linear","MultiX=Average","Skip=True","Sort=True")</f>
        <v>13.694843137479518</v>
      </c>
      <c r="U2450" s="43">
        <f ca="1">_xll.BInterpol('Base CDI'!$H$4:$H$28,'Base CDI'!$I$4:$I$29,S2450,"Cubic","Extrapolate=Linear","MultiX=Average","Skip=True","Sort=True")</f>
        <v>13.798170424181595</v>
      </c>
    </row>
    <row r="2451" spans="16:21" x14ac:dyDescent="0.25">
      <c r="P2451" s="10">
        <v>38076</v>
      </c>
      <c r="Q2451">
        <v>10.55674</v>
      </c>
      <c r="S2451" s="42">
        <f t="shared" ca="1" si="43"/>
        <v>48344</v>
      </c>
      <c r="T2451" s="43">
        <f ca="1">_xll.BInterpol('Base CDI'!$H$4:$H$28,'Base CDI'!$J$4:$J$29,S2451,"Cubic","Extrapolate=Linear","MultiX=Average","Skip=True","Sort=True")</f>
        <v>13.695043028360484</v>
      </c>
      <c r="U2451" s="43">
        <f ca="1">_xll.BInterpol('Base CDI'!$H$4:$H$28,'Base CDI'!$I$4:$I$29,S2451,"Cubic","Extrapolate=Linear","MultiX=Average","Skip=True","Sort=True")</f>
        <v>13.798383325623456</v>
      </c>
    </row>
    <row r="2452" spans="16:21" x14ac:dyDescent="0.25">
      <c r="P2452" s="10">
        <v>38077</v>
      </c>
      <c r="Q2452">
        <v>10.56296</v>
      </c>
      <c r="S2452" s="42">
        <f t="shared" ca="1" si="43"/>
        <v>48345</v>
      </c>
      <c r="T2452" s="43">
        <f ca="1">_xll.BInterpol('Base CDI'!$H$4:$H$28,'Base CDI'!$J$4:$J$29,S2452,"Cubic","Extrapolate=Linear","MultiX=Average","Skip=True","Sort=True")</f>
        <v>13.695242607213951</v>
      </c>
      <c r="U2452" s="43">
        <f ca="1">_xll.BInterpol('Base CDI'!$H$4:$H$28,'Base CDI'!$I$4:$I$29,S2452,"Cubic","Extrapolate=Linear","MultiX=Average","Skip=True","Sort=True")</f>
        <v>13.798595910200756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48346</v>
      </c>
      <c r="T2453" s="43">
        <f ca="1">_xll.BInterpol('Base CDI'!$H$4:$H$28,'Base CDI'!$J$4:$J$29,S2453,"Cubic","Extrapolate=Linear","MultiX=Average","Skip=True","Sort=True")</f>
        <v>13.695441874154442</v>
      </c>
      <c r="U2453" s="43">
        <f ca="1">_xll.BInterpol('Base CDI'!$H$4:$H$28,'Base CDI'!$I$4:$I$29,S2453,"Cubic","Extrapolate=Linear","MultiX=Average","Skip=True","Sort=True")</f>
        <v>13.798808177894838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48347</v>
      </c>
      <c r="T2454" s="43">
        <f ca="1">_xll.BInterpol('Base CDI'!$H$4:$H$28,'Base CDI'!$J$4:$J$29,S2454,"Cubic","Extrapolate=Linear","MultiX=Average","Skip=True","Sort=True")</f>
        <v>13.695640829296481</v>
      </c>
      <c r="U2454" s="43">
        <f ca="1">_xll.BInterpol('Base CDI'!$H$4:$H$28,'Base CDI'!$I$4:$I$29,S2454,"Cubic","Extrapolate=Linear","MultiX=Average","Skip=True","Sort=True")</f>
        <v>13.799020128687038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48348</v>
      </c>
      <c r="T2455" s="43">
        <f ca="1">_xll.BInterpol('Base CDI'!$H$4:$H$28,'Base CDI'!$J$4:$J$29,S2455,"Cubic","Extrapolate=Linear","MultiX=Average","Skip=True","Sort=True")</f>
        <v>13.695839472754594</v>
      </c>
      <c r="U2455" s="43">
        <f ca="1">_xll.BInterpol('Base CDI'!$H$4:$H$28,'Base CDI'!$I$4:$I$29,S2455,"Cubic","Extrapolate=Linear","MultiX=Average","Skip=True","Sort=True")</f>
        <v>13.799231762558703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48349</v>
      </c>
      <c r="T2456" s="43">
        <f ca="1">_xll.BInterpol('Base CDI'!$H$4:$H$28,'Base CDI'!$J$4:$J$29,S2456,"Cubic","Extrapolate=Linear","MultiX=Average","Skip=True","Sort=True")</f>
        <v>13.6960378046433</v>
      </c>
      <c r="U2456" s="43">
        <f ca="1">_xll.BInterpol('Base CDI'!$H$4:$H$28,'Base CDI'!$I$4:$I$29,S2456,"Cubic","Extrapolate=Linear","MultiX=Average","Skip=True","Sort=True")</f>
        <v>13.799443079491171</v>
      </c>
    </row>
    <row r="2457" spans="16:21" x14ac:dyDescent="0.25">
      <c r="P2457" s="10">
        <v>38084</v>
      </c>
      <c r="Q2457">
        <v>10.59416</v>
      </c>
      <c r="S2457" s="42">
        <f t="shared" ca="1" si="43"/>
        <v>48350</v>
      </c>
      <c r="T2457" s="43">
        <f ca="1">_xll.BInterpol('Base CDI'!$H$4:$H$28,'Base CDI'!$J$4:$J$29,S2457,"Cubic","Extrapolate=Linear","MultiX=Average","Skip=True","Sort=True")</f>
        <v>13.696235825077126</v>
      </c>
      <c r="U2457" s="43">
        <f ca="1">_xll.BInterpol('Base CDI'!$H$4:$H$28,'Base CDI'!$I$4:$I$29,S2457,"Cubic","Extrapolate=Linear","MultiX=Average","Skip=True","Sort=True")</f>
        <v>13.799654079465782</v>
      </c>
    </row>
    <row r="2458" spans="16:21" x14ac:dyDescent="0.25">
      <c r="P2458" s="10">
        <v>38085</v>
      </c>
      <c r="Q2458">
        <v>10.6004</v>
      </c>
      <c r="S2458" s="42">
        <f t="shared" ca="1" si="43"/>
        <v>48351</v>
      </c>
      <c r="T2458" s="43">
        <f ca="1">_xll.BInterpol('Base CDI'!$H$4:$H$28,'Base CDI'!$J$4:$J$29,S2458,"Cubic","Extrapolate=Linear","MultiX=Average","Skip=True","Sort=True")</f>
        <v>13.696433534170595</v>
      </c>
      <c r="U2458" s="43">
        <f ca="1">_xll.BInterpol('Base CDI'!$H$4:$H$28,'Base CDI'!$I$4:$I$29,S2458,"Cubic","Extrapolate=Linear","MultiX=Average","Skip=True","Sort=True")</f>
        <v>13.79986476246388</v>
      </c>
    </row>
    <row r="2459" spans="16:21" x14ac:dyDescent="0.25">
      <c r="P2459" s="10">
        <v>38089</v>
      </c>
      <c r="Q2459">
        <v>10.60665</v>
      </c>
      <c r="S2459" s="42">
        <f t="shared" ca="1" si="43"/>
        <v>48352</v>
      </c>
      <c r="T2459" s="43">
        <f ca="1">_xll.BInterpol('Base CDI'!$H$4:$H$28,'Base CDI'!$J$4:$J$29,S2459,"Cubic","Extrapolate=Linear","MultiX=Average","Skip=True","Sort=True")</f>
        <v>13.696630932038229</v>
      </c>
      <c r="U2459" s="43">
        <f ca="1">_xll.BInterpol('Base CDI'!$H$4:$H$28,'Base CDI'!$I$4:$I$29,S2459,"Cubic","Extrapolate=Linear","MultiX=Average","Skip=True","Sort=True")</f>
        <v>13.800075128466803</v>
      </c>
    </row>
    <row r="2460" spans="16:21" x14ac:dyDescent="0.25">
      <c r="P2460" s="10">
        <v>38090</v>
      </c>
      <c r="Q2460">
        <v>10.6129</v>
      </c>
      <c r="S2460" s="42">
        <f t="shared" ca="1" si="43"/>
        <v>48353</v>
      </c>
      <c r="T2460" s="43">
        <f ca="1">_xll.BInterpol('Base CDI'!$H$4:$H$28,'Base CDI'!$J$4:$J$29,S2460,"Cubic","Extrapolate=Linear","MultiX=Average","Skip=True","Sort=True")</f>
        <v>13.696828018794553</v>
      </c>
      <c r="U2460" s="43">
        <f ca="1">_xll.BInterpol('Base CDI'!$H$4:$H$28,'Base CDI'!$I$4:$I$29,S2460,"Cubic","Extrapolate=Linear","MultiX=Average","Skip=True","Sort=True")</f>
        <v>13.800285177455892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48354</v>
      </c>
      <c r="T2461" s="43">
        <f ca="1">_xll.BInterpol('Base CDI'!$H$4:$H$28,'Base CDI'!$J$4:$J$29,S2461,"Cubic","Extrapolate=Linear","MultiX=Average","Skip=True","Sort=True")</f>
        <v>13.697024794554091</v>
      </c>
      <c r="U2461" s="43">
        <f ca="1">_xll.BInterpol('Base CDI'!$H$4:$H$28,'Base CDI'!$I$4:$I$29,S2461,"Cubic","Extrapolate=Linear","MultiX=Average","Skip=True","Sort=True")</f>
        <v>13.800494909412492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48355</v>
      </c>
      <c r="T2462" s="43">
        <f ca="1">_xll.BInterpol('Base CDI'!$H$4:$H$28,'Base CDI'!$J$4:$J$29,S2462,"Cubic","Extrapolate=Linear","MultiX=Average","Skip=True","Sort=True")</f>
        <v>13.697221259431366</v>
      </c>
      <c r="U2462" s="43">
        <f ca="1">_xll.BInterpol('Base CDI'!$H$4:$H$28,'Base CDI'!$I$4:$I$29,S2462,"Cubic","Extrapolate=Linear","MultiX=Average","Skip=True","Sort=True")</f>
        <v>13.800704324317939</v>
      </c>
    </row>
    <row r="2463" spans="16:21" x14ac:dyDescent="0.25">
      <c r="P2463" s="10">
        <v>38093</v>
      </c>
      <c r="Q2463">
        <v>10.63156</v>
      </c>
      <c r="S2463" s="42">
        <f t="shared" ca="1" si="43"/>
        <v>48356</v>
      </c>
      <c r="T2463" s="43">
        <f ca="1">_xll.BInterpol('Base CDI'!$H$4:$H$28,'Base CDI'!$J$4:$J$29,S2463,"Cubic","Extrapolate=Linear","MultiX=Average","Skip=True","Sort=True")</f>
        <v>13.697417413540901</v>
      </c>
      <c r="U2463" s="43">
        <f ca="1">_xll.BInterpol('Base CDI'!$H$4:$H$28,'Base CDI'!$I$4:$I$29,S2463,"Cubic","Extrapolate=Linear","MultiX=Average","Skip=True","Sort=True")</f>
        <v>13.800913422153577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48357</v>
      </c>
      <c r="T2464" s="43">
        <f ca="1">_xll.BInterpol('Base CDI'!$H$4:$H$28,'Base CDI'!$J$4:$J$29,S2464,"Cubic","Extrapolate=Linear","MultiX=Average","Skip=True","Sort=True")</f>
        <v>13.69761325699722</v>
      </c>
      <c r="U2464" s="43">
        <f ca="1">_xll.BInterpol('Base CDI'!$H$4:$H$28,'Base CDI'!$I$4:$I$29,S2464,"Cubic","Extrapolate=Linear","MultiX=Average","Skip=True","Sort=True")</f>
        <v>13.801122202900746</v>
      </c>
    </row>
    <row r="2465" spans="16:21" x14ac:dyDescent="0.25">
      <c r="P2465" s="10">
        <v>38097</v>
      </c>
      <c r="Q2465">
        <v>10.6439</v>
      </c>
      <c r="S2465" s="42">
        <f t="shared" ca="1" si="43"/>
        <v>48358</v>
      </c>
      <c r="T2465" s="43">
        <f ca="1">_xll.BInterpol('Base CDI'!$H$4:$H$28,'Base CDI'!$J$4:$J$29,S2465,"Cubic","Extrapolate=Linear","MultiX=Average","Skip=True","Sort=True")</f>
        <v>13.697808789914848</v>
      </c>
      <c r="U2465" s="43">
        <f ca="1">_xll.BInterpol('Base CDI'!$H$4:$H$28,'Base CDI'!$I$4:$I$29,S2465,"Cubic","Extrapolate=Linear","MultiX=Average","Skip=True","Sort=True")</f>
        <v>13.801330666540787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48359</v>
      </c>
      <c r="T2466" s="43">
        <f ca="1">_xll.BInterpol('Base CDI'!$H$4:$H$28,'Base CDI'!$J$4:$J$29,S2466,"Cubic","Extrapolate=Linear","MultiX=Average","Skip=True","Sort=True")</f>
        <v>13.698004012408306</v>
      </c>
      <c r="U2466" s="43">
        <f ca="1">_xll.BInterpol('Base CDI'!$H$4:$H$28,'Base CDI'!$I$4:$I$29,S2466,"Cubic","Extrapolate=Linear","MultiX=Average","Skip=True","Sort=True")</f>
        <v>13.801538813055041</v>
      </c>
    </row>
    <row r="2467" spans="16:21" x14ac:dyDescent="0.25">
      <c r="P2467" s="10">
        <v>38100</v>
      </c>
      <c r="Q2467">
        <v>10.65624</v>
      </c>
      <c r="S2467" s="42">
        <f t="shared" ca="1" si="43"/>
        <v>48360</v>
      </c>
      <c r="T2467" s="43">
        <f ca="1">_xll.BInterpol('Base CDI'!$H$4:$H$28,'Base CDI'!$J$4:$J$29,S2467,"Cubic","Extrapolate=Linear","MultiX=Average","Skip=True","Sort=True")</f>
        <v>13.69819892459212</v>
      </c>
      <c r="U2467" s="43">
        <f ca="1">_xll.BInterpol('Base CDI'!$H$4:$H$28,'Base CDI'!$I$4:$I$29,S2467,"Cubic","Extrapolate=Linear","MultiX=Average","Skip=True","Sort=True")</f>
        <v>13.801746642424849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48361</v>
      </c>
      <c r="T2468" s="43">
        <f ca="1">_xll.BInterpol('Base CDI'!$H$4:$H$28,'Base CDI'!$J$4:$J$29,S2468,"Cubic","Extrapolate=Linear","MultiX=Average","Skip=True","Sort=True")</f>
        <v>13.69839352658081</v>
      </c>
      <c r="U2468" s="43">
        <f ca="1">_xll.BInterpol('Base CDI'!$H$4:$H$28,'Base CDI'!$I$4:$I$29,S2468,"Cubic","Extrapolate=Linear","MultiX=Average","Skip=True","Sort=True")</f>
        <v>13.801954154631552</v>
      </c>
    </row>
    <row r="2469" spans="16:21" x14ac:dyDescent="0.25">
      <c r="P2469" s="10">
        <v>38104</v>
      </c>
      <c r="Q2469">
        <v>10.66859</v>
      </c>
      <c r="S2469" s="42">
        <f t="shared" ca="1" si="43"/>
        <v>48362</v>
      </c>
      <c r="T2469" s="43">
        <f ca="1">_xll.BInterpol('Base CDI'!$H$4:$H$28,'Base CDI'!$J$4:$J$29,S2469,"Cubic","Extrapolate=Linear","MultiX=Average","Skip=True","Sort=True")</f>
        <v>13.698587818488905</v>
      </c>
      <c r="U2469" s="43">
        <f ca="1">_xll.BInterpol('Base CDI'!$H$4:$H$28,'Base CDI'!$I$4:$I$29,S2469,"Cubic","Extrapolate=Linear","MultiX=Average","Skip=True","Sort=True")</f>
        <v>13.802161349656492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48363</v>
      </c>
      <c r="T2470" s="43">
        <f ca="1">_xll.BInterpol('Base CDI'!$H$4:$H$28,'Base CDI'!$J$4:$J$29,S2470,"Cubic","Extrapolate=Linear","MultiX=Average","Skip=True","Sort=True")</f>
        <v>13.698781800430924</v>
      </c>
      <c r="U2470" s="43">
        <f ca="1">_xll.BInterpol('Base CDI'!$H$4:$H$28,'Base CDI'!$I$4:$I$29,S2470,"Cubic","Extrapolate=Linear","MultiX=Average","Skip=True","Sort=True")</f>
        <v>13.802368227481008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48364</v>
      </c>
      <c r="T2471" s="43">
        <f ca="1">_xll.BInterpol('Base CDI'!$H$4:$H$28,'Base CDI'!$J$4:$J$29,S2471,"Cubic","Extrapolate=Linear","MultiX=Average","Skip=True","Sort=True")</f>
        <v>13.698975472521392</v>
      </c>
      <c r="U2471" s="43">
        <f ca="1">_xll.BInterpol('Base CDI'!$H$4:$H$28,'Base CDI'!$I$4:$I$29,S2471,"Cubic","Extrapolate=Linear","MultiX=Average","Skip=True","Sort=True")</f>
        <v>13.802574788086442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48365</v>
      </c>
      <c r="T2472" s="43">
        <f ca="1">_xll.BInterpol('Base CDI'!$H$4:$H$28,'Base CDI'!$J$4:$J$29,S2472,"Cubic","Extrapolate=Linear","MultiX=Average","Skip=True","Sort=True")</f>
        <v>13.699168834874834</v>
      </c>
      <c r="U2472" s="43">
        <f ca="1">_xll.BInterpol('Base CDI'!$H$4:$H$28,'Base CDI'!$I$4:$I$29,S2472,"Cubic","Extrapolate=Linear","MultiX=Average","Skip=True","Sort=True")</f>
        <v>13.802781031454135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48366</v>
      </c>
      <c r="T2473" s="43">
        <f ca="1">_xll.BInterpol('Base CDI'!$H$4:$H$28,'Base CDI'!$J$4:$J$29,S2473,"Cubic","Extrapolate=Linear","MultiX=Average","Skip=True","Sort=True")</f>
        <v>13.699361887605772</v>
      </c>
      <c r="U2473" s="43">
        <f ca="1">_xll.BInterpol('Base CDI'!$H$4:$H$28,'Base CDI'!$I$4:$I$29,S2473,"Cubic","Extrapolate=Linear","MultiX=Average","Skip=True","Sort=True")</f>
        <v>13.802986957565427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48367</v>
      </c>
      <c r="T2474" s="43">
        <f ca="1">_xll.BInterpol('Base CDI'!$H$4:$H$28,'Base CDI'!$J$4:$J$29,S2474,"Cubic","Extrapolate=Linear","MultiX=Average","Skip=True","Sort=True")</f>
        <v>13.699554630828729</v>
      </c>
      <c r="U2474" s="43">
        <f ca="1">_xll.BInterpol('Base CDI'!$H$4:$H$28,'Base CDI'!$I$4:$I$29,S2474,"Cubic","Extrapolate=Linear","MultiX=Average","Skip=True","Sort=True")</f>
        <v>13.803192566401661</v>
      </c>
    </row>
    <row r="2475" spans="16:21" x14ac:dyDescent="0.25">
      <c r="P2475" s="10">
        <v>38112</v>
      </c>
      <c r="Q2475">
        <v>10.70574</v>
      </c>
      <c r="S2475" s="42">
        <f t="shared" ca="1" si="43"/>
        <v>48368</v>
      </c>
      <c r="T2475" s="43">
        <f ca="1">_xll.BInterpol('Base CDI'!$H$4:$H$28,'Base CDI'!$J$4:$J$29,S2475,"Cubic","Extrapolate=Linear","MultiX=Average","Skip=True","Sort=True")</f>
        <v>13.699747064658231</v>
      </c>
      <c r="U2475" s="43">
        <f ca="1">_xll.BInterpol('Base CDI'!$H$4:$H$28,'Base CDI'!$I$4:$I$29,S2475,"Cubic","Extrapolate=Linear","MultiX=Average","Skip=True","Sort=True")</f>
        <v>13.803397857944177</v>
      </c>
    </row>
    <row r="2476" spans="16:21" x14ac:dyDescent="0.25">
      <c r="P2476" s="10">
        <v>38113</v>
      </c>
      <c r="Q2476">
        <v>10.71194</v>
      </c>
      <c r="S2476" s="42">
        <f t="shared" ca="1" si="43"/>
        <v>48369</v>
      </c>
      <c r="T2476" s="43">
        <f ca="1">_xll.BInterpol('Base CDI'!$H$4:$H$28,'Base CDI'!$J$4:$J$29,S2476,"Cubic","Extrapolate=Linear","MultiX=Average","Skip=True","Sort=True")</f>
        <v>13.6999391892088</v>
      </c>
      <c r="U2476" s="43">
        <f ca="1">_xll.BInterpol('Base CDI'!$H$4:$H$28,'Base CDI'!$I$4:$I$29,S2476,"Cubic","Extrapolate=Linear","MultiX=Average","Skip=True","Sort=True")</f>
        <v>13.803602832174315</v>
      </c>
    </row>
    <row r="2477" spans="16:21" x14ac:dyDescent="0.25">
      <c r="P2477" s="10">
        <v>38114</v>
      </c>
      <c r="Q2477">
        <v>10.71815</v>
      </c>
      <c r="S2477" s="42">
        <f t="shared" ca="1" si="43"/>
        <v>48370</v>
      </c>
      <c r="T2477" s="43">
        <f ca="1">_xll.BInterpol('Base CDI'!$H$4:$H$28,'Base CDI'!$J$4:$J$29,S2477,"Cubic","Extrapolate=Linear","MultiX=Average","Skip=True","Sort=True")</f>
        <v>13.700131004594958</v>
      </c>
      <c r="U2477" s="43">
        <f ca="1">_xll.BInterpol('Base CDI'!$H$4:$H$28,'Base CDI'!$I$4:$I$29,S2477,"Cubic","Extrapolate=Linear","MultiX=Average","Skip=True","Sort=True")</f>
        <v>13.803807489073417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48371</v>
      </c>
      <c r="T2478" s="43">
        <f ca="1">_xll.BInterpol('Base CDI'!$H$4:$H$28,'Base CDI'!$J$4:$J$29,S2478,"Cubic","Extrapolate=Linear","MultiX=Average","Skip=True","Sort=True")</f>
        <v>13.700322510931233</v>
      </c>
      <c r="U2478" s="43">
        <f ca="1">_xll.BInterpol('Base CDI'!$H$4:$H$28,'Base CDI'!$I$4:$I$29,S2478,"Cubic","Extrapolate=Linear","MultiX=Average","Skip=True","Sort=True")</f>
        <v>13.804011828622825</v>
      </c>
    </row>
    <row r="2479" spans="16:21" x14ac:dyDescent="0.25">
      <c r="P2479" s="10">
        <v>38118</v>
      </c>
      <c r="Q2479">
        <v>10.73057</v>
      </c>
      <c r="S2479" s="42">
        <f t="shared" ca="1" si="43"/>
        <v>48372</v>
      </c>
      <c r="T2479" s="43">
        <f ca="1">_xll.BInterpol('Base CDI'!$H$4:$H$28,'Base CDI'!$J$4:$J$29,S2479,"Cubic","Extrapolate=Linear","MultiX=Average","Skip=True","Sort=True")</f>
        <v>13.700513708332144</v>
      </c>
      <c r="U2479" s="43">
        <f ca="1">_xll.BInterpol('Base CDI'!$H$4:$H$28,'Base CDI'!$I$4:$I$29,S2479,"Cubic","Extrapolate=Linear","MultiX=Average","Skip=True","Sort=True")</f>
        <v>13.804215850803876</v>
      </c>
    </row>
    <row r="2480" spans="16:21" x14ac:dyDescent="0.25">
      <c r="P2480" s="10">
        <v>38119</v>
      </c>
      <c r="Q2480">
        <v>10.73678</v>
      </c>
      <c r="S2480" s="42">
        <f t="shared" ca="1" si="43"/>
        <v>48373</v>
      </c>
      <c r="T2480" s="43">
        <f ca="1">_xll.BInterpol('Base CDI'!$H$4:$H$28,'Base CDI'!$J$4:$J$29,S2480,"Cubic","Extrapolate=Linear","MultiX=Average","Skip=True","Sort=True")</f>
        <v>13.700704596912217</v>
      </c>
      <c r="U2480" s="43">
        <f ca="1">_xll.BInterpol('Base CDI'!$H$4:$H$28,'Base CDI'!$I$4:$I$29,S2480,"Cubic","Extrapolate=Linear","MultiX=Average","Skip=True","Sort=True")</f>
        <v>13.804419555597915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48374</v>
      </c>
      <c r="T2481" s="43">
        <f ca="1">_xll.BInterpol('Base CDI'!$H$4:$H$28,'Base CDI'!$J$4:$J$29,S2481,"Cubic","Extrapolate=Linear","MultiX=Average","Skip=True","Sort=True")</f>
        <v>13.700895176785975</v>
      </c>
      <c r="U2481" s="43">
        <f ca="1">_xll.BInterpol('Base CDI'!$H$4:$H$28,'Base CDI'!$I$4:$I$29,S2481,"Cubic","Extrapolate=Linear","MultiX=Average","Skip=True","Sort=True")</f>
        <v>13.804622942986283</v>
      </c>
    </row>
    <row r="2482" spans="16:21" x14ac:dyDescent="0.25">
      <c r="P2482" s="10">
        <v>38121</v>
      </c>
      <c r="Q2482">
        <v>10.74921</v>
      </c>
      <c r="S2482" s="42">
        <f t="shared" ca="1" si="43"/>
        <v>48375</v>
      </c>
      <c r="T2482" s="43">
        <f ca="1">_xll.BInterpol('Base CDI'!$H$4:$H$28,'Base CDI'!$J$4:$J$29,S2482,"Cubic","Extrapolate=Linear","MultiX=Average","Skip=True","Sort=True")</f>
        <v>13.701085448067943</v>
      </c>
      <c r="U2482" s="43">
        <f ca="1">_xll.BInterpol('Base CDI'!$H$4:$H$28,'Base CDI'!$I$4:$I$29,S2482,"Cubic","Extrapolate=Linear","MultiX=Average","Skip=True","Sort=True")</f>
        <v>13.80482601295032</v>
      </c>
    </row>
    <row r="2483" spans="16:21" x14ac:dyDescent="0.25">
      <c r="P2483" s="10">
        <v>38124</v>
      </c>
      <c r="Q2483">
        <v>10.75544</v>
      </c>
      <c r="S2483" s="42">
        <f t="shared" ca="1" si="43"/>
        <v>48376</v>
      </c>
      <c r="T2483" s="43">
        <f ca="1">_xll.BInterpol('Base CDI'!$H$4:$H$28,'Base CDI'!$J$4:$J$29,S2483,"Cubic","Extrapolate=Linear","MultiX=Average","Skip=True","Sort=True")</f>
        <v>13.701275410872643</v>
      </c>
      <c r="U2483" s="43">
        <f ca="1">_xll.BInterpol('Base CDI'!$H$4:$H$28,'Base CDI'!$I$4:$I$29,S2483,"Cubic","Extrapolate=Linear","MultiX=Average","Skip=True","Sort=True")</f>
        <v>13.805028765471365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48377</v>
      </c>
      <c r="T2484" s="43">
        <f ca="1">_xll.BInterpol('Base CDI'!$H$4:$H$28,'Base CDI'!$J$4:$J$29,S2484,"Cubic","Extrapolate=Linear","MultiX=Average","Skip=True","Sort=True")</f>
        <v>13.701465065314597</v>
      </c>
      <c r="U2484" s="43">
        <f ca="1">_xll.BInterpol('Base CDI'!$H$4:$H$28,'Base CDI'!$I$4:$I$29,S2484,"Cubic","Extrapolate=Linear","MultiX=Average","Skip=True","Sort=True")</f>
        <v>13.805231200530761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48378</v>
      </c>
      <c r="T2485" s="43">
        <f ca="1">_xll.BInterpol('Base CDI'!$H$4:$H$28,'Base CDI'!$J$4:$J$29,S2485,"Cubic","Extrapolate=Linear","MultiX=Average","Skip=True","Sort=True")</f>
        <v>13.701654411508333</v>
      </c>
      <c r="U2485" s="43">
        <f ca="1">_xll.BInterpol('Base CDI'!$H$4:$H$28,'Base CDI'!$I$4:$I$29,S2485,"Cubic","Extrapolate=Linear","MultiX=Average","Skip=True","Sort=True")</f>
        <v>13.80543331810985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48379</v>
      </c>
      <c r="T2486" s="43">
        <f ca="1">_xll.BInterpol('Base CDI'!$H$4:$H$28,'Base CDI'!$J$4:$J$29,S2486,"Cubic","Extrapolate=Linear","MultiX=Average","Skip=True","Sort=True")</f>
        <v>13.70184344956837</v>
      </c>
      <c r="U2486" s="43">
        <f ca="1">_xll.BInterpol('Base CDI'!$H$4:$H$28,'Base CDI'!$I$4:$I$29,S2486,"Cubic","Extrapolate=Linear","MultiX=Average","Skip=True","Sort=True")</f>
        <v>13.80563511818997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48380</v>
      </c>
      <c r="T2487" s="43">
        <f ca="1">_xll.BInterpol('Base CDI'!$H$4:$H$28,'Base CDI'!$J$4:$J$29,S2487,"Cubic","Extrapolate=Linear","MultiX=Average","Skip=True","Sort=True")</f>
        <v>13.702032179609235</v>
      </c>
      <c r="U2487" s="43">
        <f ca="1">_xll.BInterpol('Base CDI'!$H$4:$H$28,'Base CDI'!$I$4:$I$29,S2487,"Cubic","Extrapolate=Linear","MultiX=Average","Skip=True","Sort=True")</f>
        <v>13.805836600752464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48381</v>
      </c>
      <c r="T2488" s="43">
        <f ca="1">_xll.BInterpol('Base CDI'!$H$4:$H$28,'Base CDI'!$J$4:$J$29,S2488,"Cubic","Extrapolate=Linear","MultiX=Average","Skip=True","Sort=True")</f>
        <v>13.70222060174545</v>
      </c>
      <c r="U2488" s="43">
        <f ca="1">_xll.BInterpol('Base CDI'!$H$4:$H$28,'Base CDI'!$I$4:$I$29,S2488,"Cubic","Extrapolate=Linear","MultiX=Average","Skip=True","Sort=True")</f>
        <v>13.806037765778672</v>
      </c>
    </row>
    <row r="2489" spans="16:21" x14ac:dyDescent="0.25">
      <c r="P2489" s="10">
        <v>38132</v>
      </c>
      <c r="Q2489">
        <v>10.79288</v>
      </c>
      <c r="S2489" s="42">
        <f t="shared" ca="1" si="43"/>
        <v>48382</v>
      </c>
      <c r="T2489" s="43">
        <f ca="1">_xll.BInterpol('Base CDI'!$H$4:$H$28,'Base CDI'!$J$4:$J$29,S2489,"Cubic","Extrapolate=Linear","MultiX=Average","Skip=True","Sort=True")</f>
        <v>13.702408716091538</v>
      </c>
      <c r="U2489" s="43">
        <f ca="1">_xll.BInterpol('Base CDI'!$H$4:$H$28,'Base CDI'!$I$4:$I$29,S2489,"Cubic","Extrapolate=Linear","MultiX=Average","Skip=True","Sort=True")</f>
        <v>13.806238613249938</v>
      </c>
    </row>
    <row r="2490" spans="16:21" x14ac:dyDescent="0.25">
      <c r="P2490" s="10">
        <v>38133</v>
      </c>
      <c r="Q2490">
        <v>10.79914</v>
      </c>
      <c r="S2490" s="42">
        <f t="shared" ca="1" si="43"/>
        <v>48383</v>
      </c>
      <c r="T2490" s="43">
        <f ca="1">_xll.BInterpol('Base CDI'!$H$4:$H$28,'Base CDI'!$J$4:$J$29,S2490,"Cubic","Extrapolate=Linear","MultiX=Average","Skip=True","Sort=True")</f>
        <v>13.702596522762025</v>
      </c>
      <c r="U2490" s="43">
        <f ca="1">_xll.BInterpol('Base CDI'!$H$4:$H$28,'Base CDI'!$I$4:$I$29,S2490,"Cubic","Extrapolate=Linear","MultiX=Average","Skip=True","Sort=True")</f>
        <v>13.806439143147598</v>
      </c>
    </row>
    <row r="2491" spans="16:21" x14ac:dyDescent="0.25">
      <c r="P2491" s="10">
        <v>38134</v>
      </c>
      <c r="Q2491">
        <v>10.80542</v>
      </c>
      <c r="S2491" s="42">
        <f t="shared" ca="1" si="43"/>
        <v>48384</v>
      </c>
      <c r="T2491" s="43">
        <f ca="1">_xll.BInterpol('Base CDI'!$H$4:$H$28,'Base CDI'!$J$4:$J$29,S2491,"Cubic","Extrapolate=Linear","MultiX=Average","Skip=True","Sort=True")</f>
        <v>13.702784021871432</v>
      </c>
      <c r="U2491" s="43">
        <f ca="1">_xll.BInterpol('Base CDI'!$H$4:$H$28,'Base CDI'!$I$4:$I$29,S2491,"Cubic","Extrapolate=Linear","MultiX=Average","Skip=True","Sort=True")</f>
        <v>13.806639355452997</v>
      </c>
    </row>
    <row r="2492" spans="16:21" x14ac:dyDescent="0.25">
      <c r="P2492" s="10">
        <v>38135</v>
      </c>
      <c r="Q2492">
        <v>10.81171</v>
      </c>
      <c r="S2492" s="42">
        <f t="shared" ca="1" si="43"/>
        <v>48385</v>
      </c>
      <c r="T2492" s="43">
        <f ca="1">_xll.BInterpol('Base CDI'!$H$4:$H$28,'Base CDI'!$J$4:$J$29,S2492,"Cubic","Extrapolate=Linear","MultiX=Average","Skip=True","Sort=True")</f>
        <v>13.702971213534283</v>
      </c>
      <c r="U2492" s="43">
        <f ca="1">_xll.BInterpol('Base CDI'!$H$4:$H$28,'Base CDI'!$I$4:$I$29,S2492,"Cubic","Extrapolate=Linear","MultiX=Average","Skip=True","Sort=True")</f>
        <v>13.806839250147474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48386</v>
      </c>
      <c r="T2493" s="43">
        <f ca="1">_xll.BInterpol('Base CDI'!$H$4:$H$28,'Base CDI'!$J$4:$J$29,S2493,"Cubic","Extrapolate=Linear","MultiX=Average","Skip=True","Sort=True")</f>
        <v>13.703158097865105</v>
      </c>
      <c r="U2493" s="43">
        <f ca="1">_xll.BInterpol('Base CDI'!$H$4:$H$28,'Base CDI'!$I$4:$I$29,S2493,"Cubic","Extrapolate=Linear","MultiX=Average","Skip=True","Sort=True")</f>
        <v>13.80703882721237</v>
      </c>
    </row>
    <row r="2494" spans="16:21" x14ac:dyDescent="0.25">
      <c r="P2494" s="10">
        <v>38139</v>
      </c>
      <c r="Q2494">
        <v>10.82432</v>
      </c>
      <c r="S2494" s="42">
        <f t="shared" ca="1" si="43"/>
        <v>48387</v>
      </c>
      <c r="T2494" s="43">
        <f ca="1">_xll.BInterpol('Base CDI'!$H$4:$H$28,'Base CDI'!$J$4:$J$29,S2494,"Cubic","Extrapolate=Linear","MultiX=Average","Skip=True","Sort=True")</f>
        <v>13.703344674978416</v>
      </c>
      <c r="U2494" s="43">
        <f ca="1">_xll.BInterpol('Base CDI'!$H$4:$H$28,'Base CDI'!$I$4:$I$29,S2494,"Cubic","Extrapolate=Linear","MultiX=Average","Skip=True","Sort=True")</f>
        <v>13.807238086629027</v>
      </c>
    </row>
    <row r="2495" spans="16:21" x14ac:dyDescent="0.25">
      <c r="P2495" s="10">
        <v>38140</v>
      </c>
      <c r="Q2495">
        <v>10.8306</v>
      </c>
      <c r="S2495" s="42">
        <f t="shared" ca="1" si="43"/>
        <v>48388</v>
      </c>
      <c r="T2495" s="43">
        <f ca="1">_xll.BInterpol('Base CDI'!$H$4:$H$28,'Base CDI'!$J$4:$J$29,S2495,"Cubic","Extrapolate=Linear","MultiX=Average","Skip=True","Sort=True")</f>
        <v>13.703530944988742</v>
      </c>
      <c r="U2495" s="43">
        <f ca="1">_xll.BInterpol('Base CDI'!$H$4:$H$28,'Base CDI'!$I$4:$I$29,S2495,"Cubic","Extrapolate=Linear","MultiX=Average","Skip=True","Sort=True")</f>
        <v>13.807437028378786</v>
      </c>
    </row>
    <row r="2496" spans="16:21" x14ac:dyDescent="0.25">
      <c r="P2496" s="10">
        <v>38141</v>
      </c>
      <c r="Q2496">
        <v>10.83689</v>
      </c>
      <c r="S2496" s="42">
        <f t="shared" ca="1" si="43"/>
        <v>48389</v>
      </c>
      <c r="T2496" s="43">
        <f ca="1">_xll.BInterpol('Base CDI'!$H$4:$H$28,'Base CDI'!$J$4:$J$29,S2496,"Cubic","Extrapolate=Linear","MultiX=Average","Skip=True","Sort=True")</f>
        <v>13.703716908010609</v>
      </c>
      <c r="U2496" s="43">
        <f ca="1">_xll.BInterpol('Base CDI'!$H$4:$H$28,'Base CDI'!$I$4:$I$29,S2496,"Cubic","Extrapolate=Linear","MultiX=Average","Skip=True","Sort=True")</f>
        <v>13.807635652442986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48390</v>
      </c>
      <c r="T2497" s="43">
        <f ca="1">_xll.BInterpol('Base CDI'!$H$4:$H$28,'Base CDI'!$J$4:$J$29,S2497,"Cubic","Extrapolate=Linear","MultiX=Average","Skip=True","Sort=True")</f>
        <v>13.703902564158538</v>
      </c>
      <c r="U2497" s="43">
        <f ca="1">_xll.BInterpol('Base CDI'!$H$4:$H$28,'Base CDI'!$I$4:$I$29,S2497,"Cubic","Extrapolate=Linear","MultiX=Average","Skip=True","Sort=True")</f>
        <v>13.80783395880297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48391</v>
      </c>
      <c r="T2498" s="43">
        <f ca="1">_xll.BInterpol('Base CDI'!$H$4:$H$28,'Base CDI'!$J$4:$J$29,S2498,"Cubic","Extrapolate=Linear","MultiX=Average","Skip=True","Sort=True")</f>
        <v>13.704087913547053</v>
      </c>
      <c r="U2498" s="43">
        <f ca="1">_xll.BInterpol('Base CDI'!$H$4:$H$28,'Base CDI'!$I$4:$I$29,S2498,"Cubic","Extrapolate=Linear","MultiX=Average","Skip=True","Sort=True")</f>
        <v>13.808031947440078</v>
      </c>
    </row>
    <row r="2499" spans="16:21" x14ac:dyDescent="0.25">
      <c r="P2499" s="10">
        <v>38146</v>
      </c>
      <c r="Q2499">
        <v>10.85575</v>
      </c>
      <c r="S2499" s="42">
        <f t="shared" ca="1" si="43"/>
        <v>48392</v>
      </c>
      <c r="T2499" s="43">
        <f ca="1">_xll.BInterpol('Base CDI'!$H$4:$H$28,'Base CDI'!$J$4:$J$29,S2499,"Cubic","Extrapolate=Linear","MultiX=Average","Skip=True","Sort=True")</f>
        <v>13.704272956290678</v>
      </c>
      <c r="U2499" s="43">
        <f ca="1">_xll.BInterpol('Base CDI'!$H$4:$H$28,'Base CDI'!$I$4:$I$29,S2499,"Cubic","Extrapolate=Linear","MultiX=Average","Skip=True","Sort=True")</f>
        <v>13.808229618335652</v>
      </c>
    </row>
    <row r="2500" spans="16:21" x14ac:dyDescent="0.25">
      <c r="P2500" s="10">
        <v>38147</v>
      </c>
      <c r="Q2500">
        <v>10.86204</v>
      </c>
      <c r="S2500" s="42">
        <f t="shared" ca="1" si="43"/>
        <v>48393</v>
      </c>
      <c r="T2500" s="43">
        <f ca="1">_xll.BInterpol('Base CDI'!$H$4:$H$28,'Base CDI'!$J$4:$J$29,S2500,"Cubic","Extrapolate=Linear","MultiX=Average","Skip=True","Sort=True")</f>
        <v>13.704457692503935</v>
      </c>
      <c r="U2500" s="43">
        <f ca="1">_xll.BInterpol('Base CDI'!$H$4:$H$28,'Base CDI'!$I$4:$I$29,S2500,"Cubic","Extrapolate=Linear","MultiX=Average","Skip=True","Sort=True")</f>
        <v>13.808426971471032</v>
      </c>
    </row>
    <row r="2501" spans="16:21" x14ac:dyDescent="0.25">
      <c r="P2501" s="10">
        <v>38149</v>
      </c>
      <c r="Q2501">
        <v>10.86833</v>
      </c>
      <c r="S2501" s="42">
        <f t="shared" ca="1" si="43"/>
        <v>48394</v>
      </c>
      <c r="T2501" s="43">
        <f ca="1">_xll.BInterpol('Base CDI'!$H$4:$H$28,'Base CDI'!$J$4:$J$29,S2501,"Cubic","Extrapolate=Linear","MultiX=Average","Skip=True","Sort=True")</f>
        <v>13.704642122301351</v>
      </c>
      <c r="U2501" s="43">
        <f ca="1">_xll.BInterpol('Base CDI'!$H$4:$H$28,'Base CDI'!$I$4:$I$29,S2501,"Cubic","Extrapolate=Linear","MultiX=Average","Skip=True","Sort=True")</f>
        <v>13.808624006827561</v>
      </c>
    </row>
    <row r="2502" spans="16:21" x14ac:dyDescent="0.25">
      <c r="P2502" s="10">
        <v>38152</v>
      </c>
      <c r="Q2502">
        <v>10.87462</v>
      </c>
      <c r="S2502" s="42">
        <f t="shared" ca="1" si="43"/>
        <v>48395</v>
      </c>
      <c r="T2502" s="43">
        <f ca="1">_xll.BInterpol('Base CDI'!$H$4:$H$28,'Base CDI'!$J$4:$J$29,S2502,"Cubic","Extrapolate=Linear","MultiX=Average","Skip=True","Sort=True")</f>
        <v>13.704826245797445</v>
      </c>
      <c r="U2502" s="43">
        <f ca="1">_xll.BInterpol('Base CDI'!$H$4:$H$28,'Base CDI'!$I$4:$I$29,S2502,"Cubic","Extrapolate=Linear","MultiX=Average","Skip=True","Sort=True")</f>
        <v>13.808820724386576</v>
      </c>
    </row>
    <row r="2503" spans="16:21" x14ac:dyDescent="0.25">
      <c r="P2503" s="10">
        <v>38153</v>
      </c>
      <c r="Q2503">
        <v>10.88091</v>
      </c>
      <c r="S2503" s="42">
        <f t="shared" ca="1" si="43"/>
        <v>48396</v>
      </c>
      <c r="T2503" s="43">
        <f ca="1">_xll.BInterpol('Base CDI'!$H$4:$H$28,'Base CDI'!$J$4:$J$29,S2503,"Cubic","Extrapolate=Linear","MultiX=Average","Skip=True","Sort=True")</f>
        <v>13.705010063106744</v>
      </c>
      <c r="U2503" s="43">
        <f ca="1">_xll.BInterpol('Base CDI'!$H$4:$H$28,'Base CDI'!$I$4:$I$29,S2503,"Cubic","Extrapolate=Linear","MultiX=Average","Skip=True","Sort=True")</f>
        <v>13.80901712412942</v>
      </c>
    </row>
    <row r="2504" spans="16:21" x14ac:dyDescent="0.25">
      <c r="P2504" s="10">
        <v>38154</v>
      </c>
      <c r="Q2504">
        <v>10.88721</v>
      </c>
      <c r="S2504" s="42">
        <f t="shared" ca="1" si="43"/>
        <v>48397</v>
      </c>
      <c r="T2504" s="43">
        <f ca="1">_xll.BInterpol('Base CDI'!$H$4:$H$28,'Base CDI'!$J$4:$J$29,S2504,"Cubic","Extrapolate=Linear","MultiX=Average","Skip=True","Sort=True")</f>
        <v>13.705193574343772</v>
      </c>
      <c r="U2504" s="43">
        <f ca="1">_xll.BInterpol('Base CDI'!$H$4:$H$28,'Base CDI'!$I$4:$I$29,S2504,"Cubic","Extrapolate=Linear","MultiX=Average","Skip=True","Sort=True")</f>
        <v>13.809213206037436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48398</v>
      </c>
      <c r="T2505" s="43">
        <f ca="1">_xll.BInterpol('Base CDI'!$H$4:$H$28,'Base CDI'!$J$4:$J$29,S2505,"Cubic","Extrapolate=Linear","MultiX=Average","Skip=True","Sort=True")</f>
        <v>13.705376779623052</v>
      </c>
      <c r="U2505" s="43">
        <f ca="1">_xll.BInterpol('Base CDI'!$H$4:$H$28,'Base CDI'!$I$4:$I$29,S2505,"Cubic","Extrapolate=Linear","MultiX=Average","Skip=True","Sort=True")</f>
        <v>13.809408970091962</v>
      </c>
    </row>
    <row r="2506" spans="16:21" x14ac:dyDescent="0.25">
      <c r="P2506" s="10">
        <v>38156</v>
      </c>
      <c r="Q2506">
        <v>10.89983</v>
      </c>
      <c r="S2506" s="42">
        <f t="shared" ca="1" si="43"/>
        <v>48399</v>
      </c>
      <c r="T2506" s="43">
        <f ca="1">_xll.BInterpol('Base CDI'!$H$4:$H$28,'Base CDI'!$J$4:$J$29,S2506,"Cubic","Extrapolate=Linear","MultiX=Average","Skip=True","Sort=True")</f>
        <v>13.705559679059105</v>
      </c>
      <c r="U2506" s="43">
        <f ca="1">_xll.BInterpol('Base CDI'!$H$4:$H$28,'Base CDI'!$I$4:$I$29,S2506,"Cubic","Extrapolate=Linear","MultiX=Average","Skip=True","Sort=True")</f>
        <v>13.809604416274341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48400</v>
      </c>
      <c r="T2507" s="43">
        <f ca="1">_xll.BInterpol('Base CDI'!$H$4:$H$28,'Base CDI'!$J$4:$J$29,S2507,"Cubic","Extrapolate=Linear","MultiX=Average","Skip=True","Sort=True")</f>
        <v>13.705742272766456</v>
      </c>
      <c r="U2507" s="43">
        <f ca="1">_xll.BInterpol('Base CDI'!$H$4:$H$28,'Base CDI'!$I$4:$I$29,S2507,"Cubic","Extrapolate=Linear","MultiX=Average","Skip=True","Sort=True")</f>
        <v>13.809799544565912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48401</v>
      </c>
      <c r="T2508" s="43">
        <f ca="1">_xll.BInterpol('Base CDI'!$H$4:$H$28,'Base CDI'!$J$4:$J$29,S2508,"Cubic","Extrapolate=Linear","MultiX=Average","Skip=True","Sort=True")</f>
        <v>13.70592456085963</v>
      </c>
      <c r="U2508" s="43">
        <f ca="1">_xll.BInterpol('Base CDI'!$H$4:$H$28,'Base CDI'!$I$4:$I$29,S2508,"Cubic","Extrapolate=Linear","MultiX=Average","Skip=True","Sort=True")</f>
        <v>13.809994354948019</v>
      </c>
    </row>
    <row r="2509" spans="16:21" x14ac:dyDescent="0.25">
      <c r="P2509" s="10">
        <v>38161</v>
      </c>
      <c r="Q2509">
        <v>10.91878</v>
      </c>
      <c r="S2509" s="42">
        <f t="shared" ca="1" si="44"/>
        <v>48402</v>
      </c>
      <c r="T2509" s="43">
        <f ca="1">_xll.BInterpol('Base CDI'!$H$4:$H$28,'Base CDI'!$J$4:$J$29,S2509,"Cubic","Extrapolate=Linear","MultiX=Average","Skip=True","Sort=True")</f>
        <v>13.706106543453149</v>
      </c>
      <c r="U2509" s="43">
        <f ca="1">_xll.BInterpol('Base CDI'!$H$4:$H$28,'Base CDI'!$I$4:$I$29,S2509,"Cubic","Extrapolate=Linear","MultiX=Average","Skip=True","Sort=True")</f>
        <v>13.810188847401999</v>
      </c>
    </row>
    <row r="2510" spans="16:21" x14ac:dyDescent="0.25">
      <c r="P2510" s="10">
        <v>38162</v>
      </c>
      <c r="Q2510">
        <v>10.9251</v>
      </c>
      <c r="S2510" s="42">
        <f t="shared" ca="1" si="44"/>
        <v>48403</v>
      </c>
      <c r="T2510" s="43">
        <f ca="1">_xll.BInterpol('Base CDI'!$H$4:$H$28,'Base CDI'!$J$4:$J$29,S2510,"Cubic","Extrapolate=Linear","MultiX=Average","Skip=True","Sort=True")</f>
        <v>13.70628822066154</v>
      </c>
      <c r="U2510" s="43">
        <f ca="1">_xll.BInterpol('Base CDI'!$H$4:$H$28,'Base CDI'!$I$4:$I$29,S2510,"Cubic","Extrapolate=Linear","MultiX=Average","Skip=True","Sort=True")</f>
        <v>13.810383021909198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48404</v>
      </c>
      <c r="T2511" s="43">
        <f ca="1">_xll.BInterpol('Base CDI'!$H$4:$H$28,'Base CDI'!$J$4:$J$29,S2511,"Cubic","Extrapolate=Linear","MultiX=Average","Skip=True","Sort=True")</f>
        <v>13.706469592599321</v>
      </c>
      <c r="U2511" s="43">
        <f ca="1">_xll.BInterpol('Base CDI'!$H$4:$H$28,'Base CDI'!$I$4:$I$29,S2511,"Cubic","Extrapolate=Linear","MultiX=Average","Skip=True","Sort=True")</f>
        <v>13.810576878450952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48405</v>
      </c>
      <c r="T2512" s="43">
        <f ca="1">_xll.BInterpol('Base CDI'!$H$4:$H$28,'Base CDI'!$J$4:$J$29,S2512,"Cubic","Extrapolate=Linear","MultiX=Average","Skip=True","Sort=True")</f>
        <v>13.706650659381019</v>
      </c>
      <c r="U2512" s="43">
        <f ca="1">_xll.BInterpol('Base CDI'!$H$4:$H$28,'Base CDI'!$I$4:$I$29,S2512,"Cubic","Extrapolate=Linear","MultiX=Average","Skip=True","Sort=True")</f>
        <v>13.810770417008603</v>
      </c>
    </row>
    <row r="2513" spans="16:21" x14ac:dyDescent="0.25">
      <c r="P2513" s="10">
        <v>38167</v>
      </c>
      <c r="Q2513">
        <v>10.94408</v>
      </c>
      <c r="S2513" s="42">
        <f t="shared" ca="1" si="44"/>
        <v>48406</v>
      </c>
      <c r="T2513" s="43">
        <f ca="1">_xll.BInterpol('Base CDI'!$H$4:$H$28,'Base CDI'!$J$4:$J$29,S2513,"Cubic","Extrapolate=Linear","MultiX=Average","Skip=True","Sort=True")</f>
        <v>13.706831421121157</v>
      </c>
      <c r="U2513" s="43">
        <f ca="1">_xll.BInterpol('Base CDI'!$H$4:$H$28,'Base CDI'!$I$4:$I$29,S2513,"Cubic","Extrapolate=Linear","MultiX=Average","Skip=True","Sort=True")</f>
        <v>13.810963637563495</v>
      </c>
    </row>
    <row r="2514" spans="16:21" x14ac:dyDescent="0.25">
      <c r="P2514" s="10">
        <v>38168</v>
      </c>
      <c r="Q2514">
        <v>10.95041</v>
      </c>
      <c r="S2514" s="42">
        <f t="shared" ca="1" si="44"/>
        <v>48407</v>
      </c>
      <c r="T2514" s="43">
        <f ca="1">_xll.BInterpol('Base CDI'!$H$4:$H$28,'Base CDI'!$J$4:$J$29,S2514,"Cubic","Extrapolate=Linear","MultiX=Average","Skip=True","Sort=True")</f>
        <v>13.707011877934258</v>
      </c>
      <c r="U2514" s="43">
        <f ca="1">_xll.BInterpol('Base CDI'!$H$4:$H$28,'Base CDI'!$I$4:$I$29,S2514,"Cubic","Extrapolate=Linear","MultiX=Average","Skip=True","Sort=True")</f>
        <v>13.811156540096967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48408</v>
      </c>
      <c r="T2515" s="43">
        <f ca="1">_xll.BInterpol('Base CDI'!$H$4:$H$28,'Base CDI'!$J$4:$J$29,S2515,"Cubic","Extrapolate=Linear","MultiX=Average","Skip=True","Sort=True")</f>
        <v>13.707192029934847</v>
      </c>
      <c r="U2515" s="43">
        <f ca="1">_xll.BInterpol('Base CDI'!$H$4:$H$28,'Base CDI'!$I$4:$I$29,S2515,"Cubic","Extrapolate=Linear","MultiX=Average","Skip=True","Sort=True")</f>
        <v>13.811349124590359</v>
      </c>
    </row>
    <row r="2516" spans="16:21" x14ac:dyDescent="0.25">
      <c r="P2516" s="10">
        <v>38170</v>
      </c>
      <c r="Q2516">
        <v>10.96311</v>
      </c>
      <c r="S2516" s="42">
        <f t="shared" ca="1" si="44"/>
        <v>48409</v>
      </c>
      <c r="T2516" s="43">
        <f ca="1">_xll.BInterpol('Base CDI'!$H$4:$H$28,'Base CDI'!$J$4:$J$29,S2516,"Cubic","Extrapolate=Linear","MultiX=Average","Skip=True","Sort=True")</f>
        <v>13.707371877237447</v>
      </c>
      <c r="U2516" s="43">
        <f ca="1">_xll.BInterpol('Base CDI'!$H$4:$H$28,'Base CDI'!$I$4:$I$29,S2516,"Cubic","Extrapolate=Linear","MultiX=Average","Skip=True","Sort=True")</f>
        <v>13.811541391025013</v>
      </c>
    </row>
    <row r="2517" spans="16:21" x14ac:dyDescent="0.25">
      <c r="P2517" s="10">
        <v>38173</v>
      </c>
      <c r="Q2517">
        <v>10.96945</v>
      </c>
      <c r="S2517" s="42">
        <f t="shared" ca="1" si="44"/>
        <v>48410</v>
      </c>
      <c r="T2517" s="43">
        <f ca="1">_xll.BInterpol('Base CDI'!$H$4:$H$28,'Base CDI'!$J$4:$J$29,S2517,"Cubic","Extrapolate=Linear","MultiX=Average","Skip=True","Sort=True")</f>
        <v>13.70755141995658</v>
      </c>
      <c r="U2517" s="43">
        <f ca="1">_xll.BInterpol('Base CDI'!$H$4:$H$28,'Base CDI'!$I$4:$I$29,S2517,"Cubic","Extrapolate=Linear","MultiX=Average","Skip=True","Sort=True")</f>
        <v>13.81173333938227</v>
      </c>
    </row>
    <row r="2518" spans="16:21" x14ac:dyDescent="0.25">
      <c r="P2518" s="10">
        <v>38174</v>
      </c>
      <c r="Q2518">
        <v>10.9758</v>
      </c>
      <c r="S2518" s="42">
        <f t="shared" ca="1" si="44"/>
        <v>48411</v>
      </c>
      <c r="T2518" s="43">
        <f ca="1">_xll.BInterpol('Base CDI'!$H$4:$H$28,'Base CDI'!$J$4:$J$29,S2518,"Cubic","Extrapolate=Linear","MultiX=Average","Skip=True","Sort=True")</f>
        <v>13.707730658206772</v>
      </c>
      <c r="U2518" s="43">
        <f ca="1">_xll.BInterpol('Base CDI'!$H$4:$H$28,'Base CDI'!$I$4:$I$29,S2518,"Cubic","Extrapolate=Linear","MultiX=Average","Skip=True","Sort=True")</f>
        <v>13.811924969643472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48412</v>
      </c>
      <c r="T2519" s="43">
        <f ca="1">_xll.BInterpol('Base CDI'!$H$4:$H$28,'Base CDI'!$J$4:$J$29,S2519,"Cubic","Extrapolate=Linear","MultiX=Average","Skip=True","Sort=True")</f>
        <v>13.707909592102546</v>
      </c>
      <c r="U2519" s="43">
        <f ca="1">_xll.BInterpol('Base CDI'!$H$4:$H$28,'Base CDI'!$I$4:$I$29,S2519,"Cubic","Extrapolate=Linear","MultiX=Average","Skip=True","Sort=True")</f>
        <v>13.812116281789958</v>
      </c>
    </row>
    <row r="2520" spans="16:21" x14ac:dyDescent="0.25">
      <c r="P2520" s="10">
        <v>38176</v>
      </c>
      <c r="Q2520">
        <v>10.9885</v>
      </c>
      <c r="S2520" s="42">
        <f t="shared" ca="1" si="44"/>
        <v>48413</v>
      </c>
      <c r="T2520" s="43">
        <f ca="1">_xll.BInterpol('Base CDI'!$H$4:$H$28,'Base CDI'!$J$4:$J$29,S2520,"Cubic","Extrapolate=Linear","MultiX=Average","Skip=True","Sort=True")</f>
        <v>13.708088221758425</v>
      </c>
      <c r="U2520" s="43">
        <f ca="1">_xll.BInterpol('Base CDI'!$H$4:$H$28,'Base CDI'!$I$4:$I$29,S2520,"Cubic","Extrapolate=Linear","MultiX=Average","Skip=True","Sort=True")</f>
        <v>13.81230727580307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48414</v>
      </c>
      <c r="T2521" s="43">
        <f ca="1">_xll.BInterpol('Base CDI'!$H$4:$H$28,'Base CDI'!$J$4:$J$29,S2521,"Cubic","Extrapolate=Linear","MultiX=Average","Skip=True","Sort=True")</f>
        <v>13.708266547288932</v>
      </c>
      <c r="U2521" s="43">
        <f ca="1">_xll.BInterpol('Base CDI'!$H$4:$H$28,'Base CDI'!$I$4:$I$29,S2521,"Cubic","Extrapolate=Linear","MultiX=Average","Skip=True","Sort=True")</f>
        <v>13.812497951664149</v>
      </c>
    </row>
    <row r="2522" spans="16:21" x14ac:dyDescent="0.25">
      <c r="P2522" s="10">
        <v>38180</v>
      </c>
      <c r="Q2522">
        <v>11.00127</v>
      </c>
      <c r="S2522" s="42">
        <f t="shared" ca="1" si="44"/>
        <v>48415</v>
      </c>
      <c r="T2522" s="43">
        <f ca="1">_xll.BInterpol('Base CDI'!$H$4:$H$28,'Base CDI'!$J$4:$J$29,S2522,"Cubic","Extrapolate=Linear","MultiX=Average","Skip=True","Sort=True")</f>
        <v>13.708444568808591</v>
      </c>
      <c r="U2522" s="43">
        <f ca="1">_xll.BInterpol('Base CDI'!$H$4:$H$28,'Base CDI'!$I$4:$I$29,S2522,"Cubic","Extrapolate=Linear","MultiX=Average","Skip=True","Sort=True")</f>
        <v>13.812688309354536</v>
      </c>
    </row>
    <row r="2523" spans="16:21" x14ac:dyDescent="0.25">
      <c r="P2523" s="10">
        <v>38181</v>
      </c>
      <c r="Q2523">
        <v>11.00764</v>
      </c>
      <c r="S2523" s="42">
        <f t="shared" ca="1" si="44"/>
        <v>48416</v>
      </c>
      <c r="T2523" s="43">
        <f ca="1">_xll.BInterpol('Base CDI'!$H$4:$H$28,'Base CDI'!$J$4:$J$29,S2523,"Cubic","Extrapolate=Linear","MultiX=Average","Skip=True","Sort=True")</f>
        <v>13.708622286431927</v>
      </c>
      <c r="U2523" s="43">
        <f ca="1">_xll.BInterpol('Base CDI'!$H$4:$H$28,'Base CDI'!$I$4:$I$29,S2523,"Cubic","Extrapolate=Linear","MultiX=Average","Skip=True","Sort=True")</f>
        <v>13.812878348855572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48417</v>
      </c>
      <c r="T2524" s="43">
        <f ca="1">_xll.BInterpol('Base CDI'!$H$4:$H$28,'Base CDI'!$J$4:$J$29,S2524,"Cubic","Extrapolate=Linear","MultiX=Average","Skip=True","Sort=True")</f>
        <v>13.708799700273461</v>
      </c>
      <c r="U2524" s="43">
        <f ca="1">_xll.BInterpol('Base CDI'!$H$4:$H$28,'Base CDI'!$I$4:$I$29,S2524,"Cubic","Extrapolate=Linear","MultiX=Average","Skip=True","Sort=True")</f>
        <v>13.813068070148597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48418</v>
      </c>
      <c r="T2525" s="43">
        <f ca="1">_xll.BInterpol('Base CDI'!$H$4:$H$28,'Base CDI'!$J$4:$J$29,S2525,"Cubic","Extrapolate=Linear","MultiX=Average","Skip=True","Sort=True")</f>
        <v>13.708976810447719</v>
      </c>
      <c r="U2525" s="43">
        <f ca="1">_xll.BInterpol('Base CDI'!$H$4:$H$28,'Base CDI'!$I$4:$I$29,S2525,"Cubic","Extrapolate=Linear","MultiX=Average","Skip=True","Sort=True")</f>
        <v>13.813257473214954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48419</v>
      </c>
      <c r="T2526" s="43">
        <f ca="1">_xll.BInterpol('Base CDI'!$H$4:$H$28,'Base CDI'!$J$4:$J$29,S2526,"Cubic","Extrapolate=Linear","MultiX=Average","Skip=True","Sort=True")</f>
        <v>13.709153617069225</v>
      </c>
      <c r="U2526" s="43">
        <f ca="1">_xll.BInterpol('Base CDI'!$H$4:$H$28,'Base CDI'!$I$4:$I$29,S2526,"Cubic","Extrapolate=Linear","MultiX=Average","Skip=True","Sort=True")</f>
        <v>13.813446558035983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48420</v>
      </c>
      <c r="T2527" s="43">
        <f ca="1">_xll.BInterpol('Base CDI'!$H$4:$H$28,'Base CDI'!$J$4:$J$29,S2527,"Cubic","Extrapolate=Linear","MultiX=Average","Skip=True","Sort=True")</f>
        <v>13.709330120252501</v>
      </c>
      <c r="U2527" s="43">
        <f ca="1">_xll.BInterpol('Base CDI'!$H$4:$H$28,'Base CDI'!$I$4:$I$29,S2527,"Cubic","Extrapolate=Linear","MultiX=Average","Skip=True","Sort=True")</f>
        <v>13.813635324593022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48421</v>
      </c>
      <c r="T2528" s="43">
        <f ca="1">_xll.BInterpol('Base CDI'!$H$4:$H$28,'Base CDI'!$J$4:$J$29,S2528,"Cubic","Extrapolate=Linear","MultiX=Average","Skip=True","Sort=True")</f>
        <v>13.709506320112069</v>
      </c>
      <c r="U2528" s="43">
        <f ca="1">_xll.BInterpol('Base CDI'!$H$4:$H$28,'Base CDI'!$I$4:$I$29,S2528,"Cubic","Extrapolate=Linear","MultiX=Average","Skip=True","Sort=True")</f>
        <v>13.813823772867417</v>
      </c>
    </row>
    <row r="2529" spans="16:21" x14ac:dyDescent="0.25">
      <c r="P2529" s="10">
        <v>38189</v>
      </c>
      <c r="Q2529">
        <v>11.04593</v>
      </c>
      <c r="S2529" s="42">
        <f t="shared" ca="1" si="44"/>
        <v>48422</v>
      </c>
      <c r="T2529" s="43">
        <f ca="1">_xll.BInterpol('Base CDI'!$H$4:$H$28,'Base CDI'!$J$4:$J$29,S2529,"Cubic","Extrapolate=Linear","MultiX=Average","Skip=True","Sort=True")</f>
        <v>13.709682216762456</v>
      </c>
      <c r="U2529" s="43">
        <f ca="1">_xll.BInterpol('Base CDI'!$H$4:$H$28,'Base CDI'!$I$4:$I$29,S2529,"Cubic","Extrapolate=Linear","MultiX=Average","Skip=True","Sort=True")</f>
        <v>13.814011902840507</v>
      </c>
    </row>
    <row r="2530" spans="16:21" x14ac:dyDescent="0.25">
      <c r="P2530" s="10">
        <v>38190</v>
      </c>
      <c r="Q2530">
        <v>11.05233</v>
      </c>
      <c r="S2530" s="42">
        <f t="shared" ca="1" si="44"/>
        <v>48423</v>
      </c>
      <c r="T2530" s="43">
        <f ca="1">_xll.BInterpol('Base CDI'!$H$4:$H$28,'Base CDI'!$J$4:$J$29,S2530,"Cubic","Extrapolate=Linear","MultiX=Average","Skip=True","Sort=True")</f>
        <v>13.709857810318182</v>
      </c>
      <c r="U2530" s="43">
        <f ca="1">_xll.BInterpol('Base CDI'!$H$4:$H$28,'Base CDI'!$I$4:$I$29,S2530,"Cubic","Extrapolate=Linear","MultiX=Average","Skip=True","Sort=True")</f>
        <v>13.814199714493633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48424</v>
      </c>
      <c r="T2531" s="43">
        <f ca="1">_xll.BInterpol('Base CDI'!$H$4:$H$28,'Base CDI'!$J$4:$J$29,S2531,"Cubic","Extrapolate=Linear","MultiX=Average","Skip=True","Sort=True")</f>
        <v>13.710033100893774</v>
      </c>
      <c r="U2531" s="43">
        <f ca="1">_xll.BInterpol('Base CDI'!$H$4:$H$28,'Base CDI'!$I$4:$I$29,S2531,"Cubic","Extrapolate=Linear","MultiX=Average","Skip=True","Sort=True")</f>
        <v>13.814387207808133</v>
      </c>
    </row>
    <row r="2532" spans="16:21" x14ac:dyDescent="0.25">
      <c r="P2532" s="10">
        <v>38194</v>
      </c>
      <c r="Q2532">
        <v>11.06512</v>
      </c>
      <c r="S2532" s="42">
        <f t="shared" ca="1" si="44"/>
        <v>48425</v>
      </c>
      <c r="T2532" s="43">
        <f ca="1">_xll.BInterpol('Base CDI'!$H$4:$H$28,'Base CDI'!$J$4:$J$29,S2532,"Cubic","Extrapolate=Linear","MultiX=Average","Skip=True","Sort=True")</f>
        <v>13.710208088603755</v>
      </c>
      <c r="U2532" s="43">
        <f ca="1">_xll.BInterpol('Base CDI'!$H$4:$H$28,'Base CDI'!$I$4:$I$29,S2532,"Cubic","Extrapolate=Linear","MultiX=Average","Skip=True","Sort=True")</f>
        <v>13.814574382765352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48426</v>
      </c>
      <c r="T2533" s="43">
        <f ca="1">_xll.BInterpol('Base CDI'!$H$4:$H$28,'Base CDI'!$J$4:$J$29,S2533,"Cubic","Extrapolate=Linear","MultiX=Average","Skip=True","Sort=True")</f>
        <v>13.710382773562646</v>
      </c>
      <c r="U2533" s="43">
        <f ca="1">_xll.BInterpol('Base CDI'!$H$4:$H$28,'Base CDI'!$I$4:$I$29,S2533,"Cubic","Extrapolate=Linear","MultiX=Average","Skip=True","Sort=True")</f>
        <v>13.81476123934663</v>
      </c>
    </row>
    <row r="2534" spans="16:21" x14ac:dyDescent="0.25">
      <c r="P2534" s="10">
        <v>38196</v>
      </c>
      <c r="Q2534">
        <v>11.07794</v>
      </c>
      <c r="S2534" s="42">
        <f t="shared" ca="1" si="44"/>
        <v>48427</v>
      </c>
      <c r="T2534" s="43">
        <f ca="1">_xll.BInterpol('Base CDI'!$H$4:$H$28,'Base CDI'!$J$4:$J$29,S2534,"Cubic","Extrapolate=Linear","MultiX=Average","Skip=True","Sort=True")</f>
        <v>13.710557155884974</v>
      </c>
      <c r="U2534" s="43">
        <f ca="1">_xll.BInterpol('Base CDI'!$H$4:$H$28,'Base CDI'!$I$4:$I$29,S2534,"Cubic","Extrapolate=Linear","MultiX=Average","Skip=True","Sort=True")</f>
        <v>13.814947777533307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48428</v>
      </c>
      <c r="T2535" s="43">
        <f ca="1">_xll.BInterpol('Base CDI'!$H$4:$H$28,'Base CDI'!$J$4:$J$29,S2535,"Cubic","Extrapolate=Linear","MultiX=Average","Skip=True","Sort=True")</f>
        <v>13.710731235685261</v>
      </c>
      <c r="U2535" s="43">
        <f ca="1">_xll.BInterpol('Base CDI'!$H$4:$H$28,'Base CDI'!$I$4:$I$29,S2535,"Cubic","Extrapolate=Linear","MultiX=Average","Skip=True","Sort=True")</f>
        <v>13.815133997306726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48429</v>
      </c>
      <c r="T2536" s="43">
        <f ca="1">_xll.BInterpol('Base CDI'!$H$4:$H$28,'Base CDI'!$J$4:$J$29,S2536,"Cubic","Extrapolate=Linear","MultiX=Average","Skip=True","Sort=True")</f>
        <v>13.71090501307803</v>
      </c>
      <c r="U2536" s="43">
        <f ca="1">_xll.BInterpol('Base CDI'!$H$4:$H$28,'Base CDI'!$I$4:$I$29,S2536,"Cubic","Extrapolate=Linear","MultiX=Average","Skip=True","Sort=True")</f>
        <v>13.815319898648225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48430</v>
      </c>
      <c r="T2537" s="43">
        <f ca="1">_xll.BInterpol('Base CDI'!$H$4:$H$28,'Base CDI'!$J$4:$J$29,S2537,"Cubic","Extrapolate=Linear","MultiX=Average","Skip=True","Sort=True")</f>
        <v>13.711078488177805</v>
      </c>
      <c r="U2537" s="43">
        <f ca="1">_xll.BInterpol('Base CDI'!$H$4:$H$28,'Base CDI'!$I$4:$I$29,S2537,"Cubic","Extrapolate=Linear","MultiX=Average","Skip=True","Sort=True")</f>
        <v>13.815505481539148</v>
      </c>
    </row>
    <row r="2538" spans="16:21" x14ac:dyDescent="0.25">
      <c r="P2538" s="10">
        <v>38202</v>
      </c>
      <c r="Q2538">
        <v>11.10365</v>
      </c>
      <c r="S2538" s="42">
        <f t="shared" ca="1" si="44"/>
        <v>48431</v>
      </c>
      <c r="T2538" s="43">
        <f ca="1">_xll.BInterpol('Base CDI'!$H$4:$H$28,'Base CDI'!$J$4:$J$29,S2538,"Cubic","Extrapolate=Linear","MultiX=Average","Skip=True","Sort=True")</f>
        <v>13.711251661099109</v>
      </c>
      <c r="U2538" s="43">
        <f ca="1">_xll.BInterpol('Base CDI'!$H$4:$H$28,'Base CDI'!$I$4:$I$29,S2538,"Cubic","Extrapolate=Linear","MultiX=Average","Skip=True","Sort=True")</f>
        <v>13.815690745960833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48432</v>
      </c>
      <c r="T2539" s="43">
        <f ca="1">_xll.BInterpol('Base CDI'!$H$4:$H$28,'Base CDI'!$J$4:$J$29,S2539,"Cubic","Extrapolate=Linear","MultiX=Average","Skip=True","Sort=True")</f>
        <v>13.711424531956467</v>
      </c>
      <c r="U2539" s="43">
        <f ca="1">_xll.BInterpol('Base CDI'!$H$4:$H$28,'Base CDI'!$I$4:$I$29,S2539,"Cubic","Extrapolate=Linear","MultiX=Average","Skip=True","Sort=True")</f>
        <v>13.815875691894624</v>
      </c>
    </row>
    <row r="2540" spans="16:21" x14ac:dyDescent="0.25">
      <c r="P2540" s="10">
        <v>38204</v>
      </c>
      <c r="Q2540">
        <v>11.11655</v>
      </c>
      <c r="S2540" s="42">
        <f t="shared" ca="1" si="44"/>
        <v>48433</v>
      </c>
      <c r="T2540" s="43">
        <f ca="1">_xll.BInterpol('Base CDI'!$H$4:$H$28,'Base CDI'!$J$4:$J$29,S2540,"Cubic","Extrapolate=Linear","MultiX=Average","Skip=True","Sort=True")</f>
        <v>13.711597100864402</v>
      </c>
      <c r="U2540" s="43">
        <f ca="1">_xll.BInterpol('Base CDI'!$H$4:$H$28,'Base CDI'!$I$4:$I$29,S2540,"Cubic","Extrapolate=Linear","MultiX=Average","Skip=True","Sort=True")</f>
        <v>13.81606031932186</v>
      </c>
    </row>
    <row r="2541" spans="16:21" x14ac:dyDescent="0.25">
      <c r="P2541" s="10">
        <v>38205</v>
      </c>
      <c r="Q2541">
        <v>11.12302</v>
      </c>
      <c r="S2541" s="42">
        <f t="shared" ca="1" si="44"/>
        <v>48434</v>
      </c>
      <c r="T2541" s="43">
        <f ca="1">_xll.BInterpol('Base CDI'!$H$4:$H$28,'Base CDI'!$J$4:$J$29,S2541,"Cubic","Extrapolate=Linear","MultiX=Average","Skip=True","Sort=True")</f>
        <v>13.711769367937439</v>
      </c>
      <c r="U2541" s="43">
        <f ca="1">_xll.BInterpol('Base CDI'!$H$4:$H$28,'Base CDI'!$I$4:$I$29,S2541,"Cubic","Extrapolate=Linear","MultiX=Average","Skip=True","Sort=True")</f>
        <v>13.816244628223881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48435</v>
      </c>
      <c r="T2542" s="43">
        <f ca="1">_xll.BInterpol('Base CDI'!$H$4:$H$28,'Base CDI'!$J$4:$J$29,S2542,"Cubic","Extrapolate=Linear","MultiX=Average","Skip=True","Sort=True")</f>
        <v>13.711941333290097</v>
      </c>
      <c r="U2542" s="43">
        <f ca="1">_xll.BInterpol('Base CDI'!$H$4:$H$28,'Base CDI'!$I$4:$I$29,S2542,"Cubic","Extrapolate=Linear","MultiX=Average","Skip=True","Sort=True")</f>
        <v>13.81642861858203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48436</v>
      </c>
      <c r="T2543" s="43">
        <f ca="1">_xll.BInterpol('Base CDI'!$H$4:$H$28,'Base CDI'!$J$4:$J$29,S2543,"Cubic","Extrapolate=Linear","MultiX=Average","Skip=True","Sort=True")</f>
        <v>13.712112997036906</v>
      </c>
      <c r="U2543" s="43">
        <f ca="1">_xll.BInterpol('Base CDI'!$H$4:$H$28,'Base CDI'!$I$4:$I$29,S2543,"Cubic","Extrapolate=Linear","MultiX=Average","Skip=True","Sort=True")</f>
        <v>13.816612290377648</v>
      </c>
    </row>
    <row r="2544" spans="16:21" x14ac:dyDescent="0.25">
      <c r="P2544" s="10">
        <v>38210</v>
      </c>
      <c r="Q2544">
        <v>11.14242</v>
      </c>
      <c r="S2544" s="42">
        <f t="shared" ca="1" si="44"/>
        <v>48437</v>
      </c>
      <c r="T2544" s="43">
        <f ca="1">_xll.BInterpol('Base CDI'!$H$4:$H$28,'Base CDI'!$J$4:$J$29,S2544,"Cubic","Extrapolate=Linear","MultiX=Average","Skip=True","Sort=True")</f>
        <v>13.712284359292385</v>
      </c>
      <c r="U2544" s="43">
        <f ca="1">_xll.BInterpol('Base CDI'!$H$4:$H$28,'Base CDI'!$I$4:$I$29,S2544,"Cubic","Extrapolate=Linear","MultiX=Average","Skip=True","Sort=True")</f>
        <v>13.816795643592076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48438</v>
      </c>
      <c r="T2545" s="43">
        <f ca="1">_xll.BInterpol('Base CDI'!$H$4:$H$28,'Base CDI'!$J$4:$J$29,S2545,"Cubic","Extrapolate=Linear","MultiX=Average","Skip=True","Sort=True")</f>
        <v>13.712455420171057</v>
      </c>
      <c r="U2545" s="43">
        <f ca="1">_xll.BInterpol('Base CDI'!$H$4:$H$28,'Base CDI'!$I$4:$I$29,S2545,"Cubic","Extrapolate=Linear","MultiX=Average","Skip=True","Sort=True")</f>
        <v>13.816978678206654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48439</v>
      </c>
      <c r="T2546" s="43">
        <f ca="1">_xll.BInterpol('Base CDI'!$H$4:$H$28,'Base CDI'!$J$4:$J$29,S2546,"Cubic","Extrapolate=Linear","MultiX=Average","Skip=True","Sort=True")</f>
        <v>13.712626179787449</v>
      </c>
      <c r="U2546" s="43">
        <f ca="1">_xll.BInterpol('Base CDI'!$H$4:$H$28,'Base CDI'!$I$4:$I$29,S2546,"Cubic","Extrapolate=Linear","MultiX=Average","Skip=True","Sort=True")</f>
        <v>13.817161394202722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48440</v>
      </c>
      <c r="T2547" s="43">
        <f ca="1">_xll.BInterpol('Base CDI'!$H$4:$H$28,'Base CDI'!$J$4:$J$29,S2547,"Cubic","Extrapolate=Linear","MultiX=Average","Skip=True","Sort=True")</f>
        <v>13.712796638256084</v>
      </c>
      <c r="U2547" s="43">
        <f ca="1">_xll.BInterpol('Base CDI'!$H$4:$H$28,'Base CDI'!$I$4:$I$29,S2547,"Cubic","Extrapolate=Linear","MultiX=Average","Skip=True","Sort=True")</f>
        <v>13.817343791561624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48441</v>
      </c>
      <c r="T2548" s="43">
        <f ca="1">_xll.BInterpol('Base CDI'!$H$4:$H$28,'Base CDI'!$J$4:$J$29,S2548,"Cubic","Extrapolate=Linear","MultiX=Average","Skip=True","Sort=True")</f>
        <v>13.712966795691484</v>
      </c>
      <c r="U2548" s="43">
        <f ca="1">_xll.BInterpol('Base CDI'!$H$4:$H$28,'Base CDI'!$I$4:$I$29,S2548,"Cubic","Extrapolate=Linear","MultiX=Average","Skip=True","Sort=True")</f>
        <v>13.817525870264697</v>
      </c>
    </row>
    <row r="2549" spans="16:21" x14ac:dyDescent="0.25">
      <c r="P2549" s="10">
        <v>38217</v>
      </c>
      <c r="Q2549">
        <v>11.17482</v>
      </c>
      <c r="S2549" s="42">
        <f t="shared" ca="1" si="44"/>
        <v>48442</v>
      </c>
      <c r="T2549" s="43">
        <f ca="1">_xll.BInterpol('Base CDI'!$H$4:$H$28,'Base CDI'!$J$4:$J$29,S2549,"Cubic","Extrapolate=Linear","MultiX=Average","Skip=True","Sort=True")</f>
        <v>13.713136652208172</v>
      </c>
      <c r="U2549" s="43">
        <f ca="1">_xll.BInterpol('Base CDI'!$H$4:$H$28,'Base CDI'!$I$4:$I$29,S2549,"Cubic","Extrapolate=Linear","MultiX=Average","Skip=True","Sort=True")</f>
        <v>13.817707630293286</v>
      </c>
    </row>
    <row r="2550" spans="16:21" x14ac:dyDescent="0.25">
      <c r="P2550" s="10">
        <v>38218</v>
      </c>
      <c r="Q2550">
        <v>11.1813</v>
      </c>
      <c r="S2550" s="42">
        <f t="shared" ca="1" si="44"/>
        <v>48443</v>
      </c>
      <c r="T2550" s="43">
        <f ca="1">_xll.BInterpol('Base CDI'!$H$4:$H$28,'Base CDI'!$J$4:$J$29,S2550,"Cubic","Extrapolate=Linear","MultiX=Average","Skip=True","Sort=True")</f>
        <v>13.713306207920674</v>
      </c>
      <c r="U2550" s="43">
        <f ca="1">_xll.BInterpol('Base CDI'!$H$4:$H$28,'Base CDI'!$I$4:$I$29,S2550,"Cubic","Extrapolate=Linear","MultiX=Average","Skip=True","Sort=True")</f>
        <v>13.817889071628731</v>
      </c>
    </row>
    <row r="2551" spans="16:21" x14ac:dyDescent="0.25">
      <c r="P2551" s="10">
        <v>38219</v>
      </c>
      <c r="Q2551">
        <v>11.18779</v>
      </c>
      <c r="S2551" s="42">
        <f t="shared" ca="1" si="44"/>
        <v>48444</v>
      </c>
      <c r="T2551" s="43">
        <f ca="1">_xll.BInterpol('Base CDI'!$H$4:$H$28,'Base CDI'!$J$4:$J$29,S2551,"Cubic","Extrapolate=Linear","MultiX=Average","Skip=True","Sort=True")</f>
        <v>13.713475462943512</v>
      </c>
      <c r="U2551" s="43">
        <f ca="1">_xll.BInterpol('Base CDI'!$H$4:$H$28,'Base CDI'!$I$4:$I$29,S2551,"Cubic","Extrapolate=Linear","MultiX=Average","Skip=True","Sort=True")</f>
        <v>13.818070194252371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48445</v>
      </c>
      <c r="T2552" s="43">
        <f ca="1">_xll.BInterpol('Base CDI'!$H$4:$H$28,'Base CDI'!$J$4:$J$29,S2552,"Cubic","Extrapolate=Linear","MultiX=Average","Skip=True","Sort=True")</f>
        <v>13.71364441739121</v>
      </c>
      <c r="U2552" s="43">
        <f ca="1">_xll.BInterpol('Base CDI'!$H$4:$H$28,'Base CDI'!$I$4:$I$29,S2552,"Cubic","Extrapolate=Linear","MultiX=Average","Skip=True","Sort=True")</f>
        <v>13.818250998145549</v>
      </c>
    </row>
    <row r="2553" spans="16:21" x14ac:dyDescent="0.25">
      <c r="P2553" s="10">
        <v>38223</v>
      </c>
      <c r="Q2553">
        <v>11.20079</v>
      </c>
      <c r="S2553" s="42">
        <f t="shared" ca="1" si="44"/>
        <v>48446</v>
      </c>
      <c r="T2553" s="43">
        <f ca="1">_xll.BInterpol('Base CDI'!$H$4:$H$28,'Base CDI'!$J$4:$J$29,S2553,"Cubic","Extrapolate=Linear","MultiX=Average","Skip=True","Sort=True")</f>
        <v>13.713813071378292</v>
      </c>
      <c r="U2553" s="43">
        <f ca="1">_xll.BInterpol('Base CDI'!$H$4:$H$28,'Base CDI'!$I$4:$I$29,S2553,"Cubic","Extrapolate=Linear","MultiX=Average","Skip=True","Sort=True")</f>
        <v>13.818431483289604</v>
      </c>
    </row>
    <row r="2554" spans="16:21" x14ac:dyDescent="0.25">
      <c r="P2554" s="10">
        <v>38224</v>
      </c>
      <c r="Q2554">
        <v>11.2073</v>
      </c>
      <c r="S2554" s="42">
        <f t="shared" ca="1" si="44"/>
        <v>48447</v>
      </c>
      <c r="T2554" s="43">
        <f ca="1">_xll.BInterpol('Base CDI'!$H$4:$H$28,'Base CDI'!$J$4:$J$29,S2554,"Cubic","Extrapolate=Linear","MultiX=Average","Skip=True","Sort=True")</f>
        <v>13.713981425019282</v>
      </c>
      <c r="U2554" s="43">
        <f ca="1">_xll.BInterpol('Base CDI'!$H$4:$H$28,'Base CDI'!$I$4:$I$29,S2554,"Cubic","Extrapolate=Linear","MultiX=Average","Skip=True","Sort=True")</f>
        <v>13.818611649665879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48448</v>
      </c>
      <c r="T2555" s="43">
        <f ca="1">_xll.BInterpol('Base CDI'!$H$4:$H$28,'Base CDI'!$J$4:$J$29,S2555,"Cubic","Extrapolate=Linear","MultiX=Average","Skip=True","Sort=True")</f>
        <v>13.714149478428702</v>
      </c>
      <c r="U2555" s="43">
        <f ca="1">_xll.BInterpol('Base CDI'!$H$4:$H$28,'Base CDI'!$I$4:$I$29,S2555,"Cubic","Extrapolate=Linear","MultiX=Average","Skip=True","Sort=True")</f>
        <v>13.818791497255715</v>
      </c>
    </row>
    <row r="2556" spans="16:21" x14ac:dyDescent="0.25">
      <c r="P2556" s="10">
        <v>38226</v>
      </c>
      <c r="Q2556">
        <v>11.22031</v>
      </c>
      <c r="S2556" s="42">
        <f t="shared" ca="1" si="44"/>
        <v>48449</v>
      </c>
      <c r="T2556" s="43">
        <f ca="1">_xll.BInterpol('Base CDI'!$H$4:$H$28,'Base CDI'!$J$4:$J$29,S2556,"Cubic","Extrapolate=Linear","MultiX=Average","Skip=True","Sort=True")</f>
        <v>13.714317231721076</v>
      </c>
      <c r="U2556" s="43">
        <f ca="1">_xll.BInterpol('Base CDI'!$H$4:$H$28,'Base CDI'!$I$4:$I$29,S2556,"Cubic","Extrapolate=Linear","MultiX=Average","Skip=True","Sort=True")</f>
        <v>13.818971026040451</v>
      </c>
    </row>
    <row r="2557" spans="16:21" x14ac:dyDescent="0.25">
      <c r="P2557" s="10">
        <v>38229</v>
      </c>
      <c r="Q2557">
        <v>11.22683</v>
      </c>
      <c r="S2557" s="42">
        <f t="shared" ca="1" si="44"/>
        <v>48450</v>
      </c>
      <c r="T2557" s="43">
        <f ca="1">_xll.BInterpol('Base CDI'!$H$4:$H$28,'Base CDI'!$J$4:$J$29,S2557,"Cubic","Extrapolate=Linear","MultiX=Average","Skip=True","Sort=True")</f>
        <v>13.714484685010927</v>
      </c>
      <c r="U2557" s="43">
        <f ca="1">_xll.BInterpol('Base CDI'!$H$4:$H$28,'Base CDI'!$I$4:$I$29,S2557,"Cubic","Extrapolate=Linear","MultiX=Average","Skip=True","Sort=True")</f>
        <v>13.819150236001429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48451</v>
      </c>
      <c r="T2558" s="43">
        <f ca="1">_xll.BInterpol('Base CDI'!$H$4:$H$28,'Base CDI'!$J$4:$J$29,S2558,"Cubic","Extrapolate=Linear","MultiX=Average","Skip=True","Sort=True")</f>
        <v>13.714651838412781</v>
      </c>
      <c r="U2558" s="43">
        <f ca="1">_xll.BInterpol('Base CDI'!$H$4:$H$28,'Base CDI'!$I$4:$I$29,S2558,"Cubic","Extrapolate=Linear","MultiX=Average","Skip=True","Sort=True")</f>
        <v>13.819329127119991</v>
      </c>
    </row>
    <row r="2559" spans="16:21" x14ac:dyDescent="0.25">
      <c r="P2559" s="10">
        <v>38231</v>
      </c>
      <c r="Q2559">
        <v>11.23992</v>
      </c>
      <c r="S2559" s="42">
        <f t="shared" ca="1" si="44"/>
        <v>48452</v>
      </c>
      <c r="T2559" s="43">
        <f ca="1">_xll.BInterpol('Base CDI'!$H$4:$H$28,'Base CDI'!$J$4:$J$29,S2559,"Cubic","Extrapolate=Linear","MultiX=Average","Skip=True","Sort=True")</f>
        <v>13.71481869204116</v>
      </c>
      <c r="U2559" s="43">
        <f ca="1">_xll.BInterpol('Base CDI'!$H$4:$H$28,'Base CDI'!$I$4:$I$29,S2559,"Cubic","Extrapolate=Linear","MultiX=Average","Skip=True","Sort=True")</f>
        <v>13.819507699377477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48453</v>
      </c>
      <c r="T2560" s="43">
        <f ca="1">_xll.BInterpol('Base CDI'!$H$4:$H$28,'Base CDI'!$J$4:$J$29,S2560,"Cubic","Extrapolate=Linear","MultiX=Average","Skip=True","Sort=True")</f>
        <v>13.714985246010587</v>
      </c>
      <c r="U2560" s="43">
        <f ca="1">_xll.BInterpol('Base CDI'!$H$4:$H$28,'Base CDI'!$I$4:$I$29,S2560,"Cubic","Extrapolate=Linear","MultiX=Average","Skip=True","Sort=True")</f>
        <v>13.819685952755227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48454</v>
      </c>
      <c r="T2561" s="43">
        <f ca="1">_xll.BInterpol('Base CDI'!$H$4:$H$28,'Base CDI'!$J$4:$J$29,S2561,"Cubic","Extrapolate=Linear","MultiX=Average","Skip=True","Sort=True")</f>
        <v>13.715151500435587</v>
      </c>
      <c r="U2561" s="43">
        <f ca="1">_xll.BInterpol('Base CDI'!$H$4:$H$28,'Base CDI'!$I$4:$I$29,S2561,"Cubic","Extrapolate=Linear","MultiX=Average","Skip=True","Sort=True")</f>
        <v>13.819863887234582</v>
      </c>
    </row>
    <row r="2562" spans="16:21" x14ac:dyDescent="0.25">
      <c r="P2562" s="10">
        <v>38236</v>
      </c>
      <c r="Q2562">
        <v>11.25956</v>
      </c>
      <c r="S2562" s="42">
        <f t="shared" ca="1" si="44"/>
        <v>48455</v>
      </c>
      <c r="T2562" s="43">
        <f ca="1">_xll.BInterpol('Base CDI'!$H$4:$H$28,'Base CDI'!$J$4:$J$29,S2562,"Cubic","Extrapolate=Linear","MultiX=Average","Skip=True","Sort=True")</f>
        <v>13.715317455430682</v>
      </c>
      <c r="U2562" s="43">
        <f ca="1">_xll.BInterpol('Base CDI'!$H$4:$H$28,'Base CDI'!$I$4:$I$29,S2562,"Cubic","Extrapolate=Linear","MultiX=Average","Skip=True","Sort=True")</f>
        <v>13.820041502796887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48456</v>
      </c>
      <c r="T2563" s="43">
        <f ca="1">_xll.BInterpol('Base CDI'!$H$4:$H$28,'Base CDI'!$J$4:$J$29,S2563,"Cubic","Extrapolate=Linear","MultiX=Average","Skip=True","Sort=True")</f>
        <v>13.715483111110398</v>
      </c>
      <c r="U2563" s="43">
        <f ca="1">_xll.BInterpol('Base CDI'!$H$4:$H$28,'Base CDI'!$I$4:$I$29,S2563,"Cubic","Extrapolate=Linear","MultiX=Average","Skip=True","Sort=True")</f>
        <v>13.820218799423477</v>
      </c>
    </row>
    <row r="2564" spans="16:21" x14ac:dyDescent="0.25">
      <c r="P2564" s="10">
        <v>38239</v>
      </c>
      <c r="Q2564">
        <v>11.27267</v>
      </c>
      <c r="S2564" s="42">
        <f t="shared" ca="1" si="44"/>
        <v>48457</v>
      </c>
      <c r="T2564" s="43">
        <f ca="1">_xll.BInterpol('Base CDI'!$H$4:$H$28,'Base CDI'!$J$4:$J$29,S2564,"Cubic","Extrapolate=Linear","MultiX=Average","Skip=True","Sort=True")</f>
        <v>13.715648467589256</v>
      </c>
      <c r="U2564" s="43">
        <f ca="1">_xll.BInterpol('Base CDI'!$H$4:$H$28,'Base CDI'!$I$4:$I$29,S2564,"Cubic","Extrapolate=Linear","MultiX=Average","Skip=True","Sort=True")</f>
        <v>13.820395777095699</v>
      </c>
    </row>
    <row r="2565" spans="16:21" x14ac:dyDescent="0.25">
      <c r="P2565" s="10">
        <v>38240</v>
      </c>
      <c r="Q2565">
        <v>11.27923</v>
      </c>
      <c r="S2565" s="42">
        <f t="shared" ca="1" si="44"/>
        <v>48458</v>
      </c>
      <c r="T2565" s="43">
        <f ca="1">_xll.BInterpol('Base CDI'!$H$4:$H$28,'Base CDI'!$J$4:$J$29,S2565,"Cubic","Extrapolate=Linear","MultiX=Average","Skip=True","Sort=True")</f>
        <v>13.715813524981781</v>
      </c>
      <c r="U2565" s="43">
        <f ca="1">_xll.BInterpol('Base CDI'!$H$4:$H$28,'Base CDI'!$I$4:$I$29,S2565,"Cubic","Extrapolate=Linear","MultiX=Average","Skip=True","Sort=True")</f>
        <v>13.820572435794888</v>
      </c>
    </row>
    <row r="2566" spans="16:21" x14ac:dyDescent="0.25">
      <c r="P2566" s="10">
        <v>38243</v>
      </c>
      <c r="Q2566">
        <v>11.2858</v>
      </c>
      <c r="S2566" s="42">
        <f t="shared" ca="1" si="44"/>
        <v>48459</v>
      </c>
      <c r="T2566" s="43">
        <f ca="1">_xll.BInterpol('Base CDI'!$H$4:$H$28,'Base CDI'!$J$4:$J$29,S2566,"Cubic","Extrapolate=Linear","MultiX=Average","Skip=True","Sort=True")</f>
        <v>13.715978283402496</v>
      </c>
      <c r="U2566" s="43">
        <f ca="1">_xll.BInterpol('Base CDI'!$H$4:$H$28,'Base CDI'!$I$4:$I$29,S2566,"Cubic","Extrapolate=Linear","MultiX=Average","Skip=True","Sort=True")</f>
        <v>13.820748775502389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48460</v>
      </c>
      <c r="T2567" s="43">
        <f ca="1">_xll.BInterpol('Base CDI'!$H$4:$H$28,'Base CDI'!$J$4:$J$29,S2567,"Cubic","Extrapolate=Linear","MultiX=Average","Skip=True","Sort=True")</f>
        <v>13.716142742965925</v>
      </c>
      <c r="U2567" s="43">
        <f ca="1">_xll.BInterpol('Base CDI'!$H$4:$H$28,'Base CDI'!$I$4:$I$29,S2567,"Cubic","Extrapolate=Linear","MultiX=Average","Skip=True","Sort=True")</f>
        <v>13.820924796199543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48461</v>
      </c>
      <c r="T2568" s="43">
        <f ca="1">_xll.BInterpol('Base CDI'!$H$4:$H$28,'Base CDI'!$J$4:$J$29,S2568,"Cubic","Extrapolate=Linear","MultiX=Average","Skip=True","Sort=True")</f>
        <v>13.716306903786592</v>
      </c>
      <c r="U2568" s="43">
        <f ca="1">_xll.BInterpol('Base CDI'!$H$4:$H$28,'Base CDI'!$I$4:$I$29,S2568,"Cubic","Extrapolate=Linear","MultiX=Average","Skip=True","Sort=True")</f>
        <v>13.82110049786769</v>
      </c>
    </row>
    <row r="2569" spans="16:21" x14ac:dyDescent="0.25">
      <c r="P2569" s="10">
        <v>38246</v>
      </c>
      <c r="Q2569">
        <v>11.30561</v>
      </c>
      <c r="S2569" s="42">
        <f t="shared" ca="1" si="44"/>
        <v>48462</v>
      </c>
      <c r="T2569" s="43">
        <f ca="1">_xll.BInterpol('Base CDI'!$H$4:$H$28,'Base CDI'!$J$4:$J$29,S2569,"Cubic","Extrapolate=Linear","MultiX=Average","Skip=True","Sort=True")</f>
        <v>13.71647076597902</v>
      </c>
      <c r="U2569" s="43">
        <f ca="1">_xll.BInterpol('Base CDI'!$H$4:$H$28,'Base CDI'!$I$4:$I$29,S2569,"Cubic","Extrapolate=Linear","MultiX=Average","Skip=True","Sort=True")</f>
        <v>13.821275880488169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48463</v>
      </c>
      <c r="T2570" s="43">
        <f ca="1">_xll.BInterpol('Base CDI'!$H$4:$H$28,'Base CDI'!$J$4:$J$29,S2570,"Cubic","Extrapolate=Linear","MultiX=Average","Skip=True","Sort=True")</f>
        <v>13.716634329657731</v>
      </c>
      <c r="U2570" s="43">
        <f ca="1">_xll.BInterpol('Base CDI'!$H$4:$H$28,'Base CDI'!$I$4:$I$29,S2570,"Cubic","Extrapolate=Linear","MultiX=Average","Skip=True","Sort=True")</f>
        <v>13.821450944042324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48464</v>
      </c>
      <c r="T2571" s="43">
        <f ca="1">_xll.BInterpol('Base CDI'!$H$4:$H$28,'Base CDI'!$J$4:$J$29,S2571,"Cubic","Extrapolate=Linear","MultiX=Average","Skip=True","Sort=True")</f>
        <v>13.716797594937251</v>
      </c>
      <c r="U2571" s="43">
        <f ca="1">_xll.BInterpol('Base CDI'!$H$4:$H$28,'Base CDI'!$I$4:$I$29,S2571,"Cubic","Extrapolate=Linear","MultiX=Average","Skip=True","Sort=True")</f>
        <v>13.821625688511494</v>
      </c>
    </row>
    <row r="2572" spans="16:21" x14ac:dyDescent="0.25">
      <c r="P2572" s="10">
        <v>38251</v>
      </c>
      <c r="Q2572">
        <v>11.32579</v>
      </c>
      <c r="S2572" s="42">
        <f t="shared" ca="1" si="45"/>
        <v>48465</v>
      </c>
      <c r="T2572" s="43">
        <f ca="1">_xll.BInterpol('Base CDI'!$H$4:$H$28,'Base CDI'!$J$4:$J$29,S2572,"Cubic","Extrapolate=Linear","MultiX=Average","Skip=True","Sort=True")</f>
        <v>13.716960561932105</v>
      </c>
      <c r="U2572" s="43">
        <f ca="1">_xll.BInterpol('Base CDI'!$H$4:$H$28,'Base CDI'!$I$4:$I$29,S2572,"Cubic","Extrapolate=Linear","MultiX=Average","Skip=True","Sort=True")</f>
        <v>13.821800113877021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48466</v>
      </c>
      <c r="T2573" s="43">
        <f ca="1">_xll.BInterpol('Base CDI'!$H$4:$H$28,'Base CDI'!$J$4:$J$29,S2573,"Cubic","Extrapolate=Linear","MultiX=Average","Skip=True","Sort=True")</f>
        <v>13.717123230756812</v>
      </c>
      <c r="U2573" s="43">
        <f ca="1">_xll.BInterpol('Base CDI'!$H$4:$H$28,'Base CDI'!$I$4:$I$29,S2573,"Cubic","Extrapolate=Linear","MultiX=Average","Skip=True","Sort=True")</f>
        <v>13.821974220120246</v>
      </c>
    </row>
    <row r="2574" spans="16:21" x14ac:dyDescent="0.25">
      <c r="P2574" s="10">
        <v>38253</v>
      </c>
      <c r="Q2574">
        <v>11.33925</v>
      </c>
      <c r="S2574" s="42">
        <f t="shared" ca="1" si="45"/>
        <v>48467</v>
      </c>
      <c r="T2574" s="43">
        <f ca="1">_xll.BInterpol('Base CDI'!$H$4:$H$28,'Base CDI'!$J$4:$J$29,S2574,"Cubic","Extrapolate=Linear","MultiX=Average","Skip=True","Sort=True")</f>
        <v>13.717285601525898</v>
      </c>
      <c r="U2574" s="43">
        <f ca="1">_xll.BInterpol('Base CDI'!$H$4:$H$28,'Base CDI'!$I$4:$I$29,S2574,"Cubic","Extrapolate=Linear","MultiX=Average","Skip=True","Sort=True")</f>
        <v>13.822148007222511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48468</v>
      </c>
      <c r="T2575" s="43">
        <f ca="1">_xll.BInterpol('Base CDI'!$H$4:$H$28,'Base CDI'!$J$4:$J$29,S2575,"Cubic","Extrapolate=Linear","MultiX=Average","Skip=True","Sort=True")</f>
        <v>13.717447674353886</v>
      </c>
      <c r="U2575" s="43">
        <f ca="1">_xll.BInterpol('Base CDI'!$H$4:$H$28,'Base CDI'!$I$4:$I$29,S2575,"Cubic","Extrapolate=Linear","MultiX=Average","Skip=True","Sort=True")</f>
        <v>13.822321475165154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48469</v>
      </c>
      <c r="T2576" s="43">
        <f ca="1">_xll.BInterpol('Base CDI'!$H$4:$H$28,'Base CDI'!$J$4:$J$29,S2576,"Cubic","Extrapolate=Linear","MultiX=Average","Skip=True","Sort=True")</f>
        <v>13.717609449355303</v>
      </c>
      <c r="U2576" s="43">
        <f ca="1">_xll.BInterpol('Base CDI'!$H$4:$H$28,'Base CDI'!$I$4:$I$29,S2576,"Cubic","Extrapolate=Linear","MultiX=Average","Skip=True","Sort=True")</f>
        <v>13.822494623929519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48470</v>
      </c>
      <c r="T2577" s="43">
        <f ca="1">_xll.BInterpol('Base CDI'!$H$4:$H$28,'Base CDI'!$J$4:$J$29,S2577,"Cubic","Extrapolate=Linear","MultiX=Average","Skip=True","Sort=True")</f>
        <v>13.717770926644667</v>
      </c>
      <c r="U2577" s="43">
        <f ca="1">_xll.BInterpol('Base CDI'!$H$4:$H$28,'Base CDI'!$I$4:$I$29,S2577,"Cubic","Extrapolate=Linear","MultiX=Average","Skip=True","Sort=True")</f>
        <v>13.822667453496944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48471</v>
      </c>
      <c r="T2578" s="43">
        <f ca="1">_xll.BInterpol('Base CDI'!$H$4:$H$28,'Base CDI'!$J$4:$J$29,S2578,"Cubic","Extrapolate=Linear","MultiX=Average","Skip=True","Sort=True")</f>
        <v>13.717932106336505</v>
      </c>
      <c r="U2578" s="43">
        <f ca="1">_xll.BInterpol('Base CDI'!$H$4:$H$28,'Base CDI'!$I$4:$I$29,S2578,"Cubic","Extrapolate=Linear","MultiX=Average","Skip=True","Sort=True")</f>
        <v>13.822839963848773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48472</v>
      </c>
      <c r="T2579" s="43">
        <f ca="1">_xll.BInterpol('Base CDI'!$H$4:$H$28,'Base CDI'!$J$4:$J$29,S2579,"Cubic","Extrapolate=Linear","MultiX=Average","Skip=True","Sort=True")</f>
        <v>13.71809298854534</v>
      </c>
      <c r="U2579" s="43">
        <f ca="1">_xll.BInterpol('Base CDI'!$H$4:$H$28,'Base CDI'!$I$4:$I$29,S2579,"Cubic","Extrapolate=Linear","MultiX=Average","Skip=True","Sort=True")</f>
        <v>13.823012154966344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48473</v>
      </c>
      <c r="T2580" s="43">
        <f ca="1">_xll.BInterpol('Base CDI'!$H$4:$H$28,'Base CDI'!$J$4:$J$29,S2580,"Cubic","Extrapolate=Linear","MultiX=Average","Skip=True","Sort=True")</f>
        <v>13.718253573385695</v>
      </c>
      <c r="U2580" s="43">
        <f ca="1">_xll.BInterpol('Base CDI'!$H$4:$H$28,'Base CDI'!$I$4:$I$29,S2580,"Cubic","Extrapolate=Linear","MultiX=Average","Skip=True","Sort=True")</f>
        <v>13.823184026831001</v>
      </c>
    </row>
    <row r="2581" spans="16:21" x14ac:dyDescent="0.25">
      <c r="P2581" s="10">
        <v>38264</v>
      </c>
      <c r="Q2581">
        <v>11.38654</v>
      </c>
      <c r="S2581" s="42">
        <f t="shared" ca="1" si="45"/>
        <v>48474</v>
      </c>
      <c r="T2581" s="43">
        <f ca="1">_xll.BInterpol('Base CDI'!$H$4:$H$28,'Base CDI'!$J$4:$J$29,S2581,"Cubic","Extrapolate=Linear","MultiX=Average","Skip=True","Sort=True")</f>
        <v>13.718413860972095</v>
      </c>
      <c r="U2581" s="43">
        <f ca="1">_xll.BInterpol('Base CDI'!$H$4:$H$28,'Base CDI'!$I$4:$I$29,S2581,"Cubic","Extrapolate=Linear","MultiX=Average","Skip=True","Sort=True")</f>
        <v>13.823355579424083</v>
      </c>
    </row>
    <row r="2582" spans="16:21" x14ac:dyDescent="0.25">
      <c r="P2582" s="10">
        <v>38265</v>
      </c>
      <c r="Q2582">
        <v>11.39331</v>
      </c>
      <c r="S2582" s="42">
        <f t="shared" ca="1" si="45"/>
        <v>48475</v>
      </c>
      <c r="T2582" s="43">
        <f ca="1">_xll.BInterpol('Base CDI'!$H$4:$H$28,'Base CDI'!$J$4:$J$29,S2582,"Cubic","Extrapolate=Linear","MultiX=Average","Skip=True","Sort=True")</f>
        <v>13.718573851419062</v>
      </c>
      <c r="U2582" s="43">
        <f ca="1">_xll.BInterpol('Base CDI'!$H$4:$H$28,'Base CDI'!$I$4:$I$29,S2582,"Cubic","Extrapolate=Linear","MultiX=Average","Skip=True","Sort=True")</f>
        <v>13.823526812726932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48476</v>
      </c>
      <c r="T2583" s="43">
        <f ca="1">_xll.BInterpol('Base CDI'!$H$4:$H$28,'Base CDI'!$J$4:$J$29,S2583,"Cubic","Extrapolate=Linear","MultiX=Average","Skip=True","Sort=True")</f>
        <v>13.718733544841122</v>
      </c>
      <c r="U2583" s="43">
        <f ca="1">_xll.BInterpol('Base CDI'!$H$4:$H$28,'Base CDI'!$I$4:$I$29,S2583,"Cubic","Extrapolate=Linear","MultiX=Average","Skip=True","Sort=True")</f>
        <v>13.823697726720889</v>
      </c>
    </row>
    <row r="2584" spans="16:21" x14ac:dyDescent="0.25">
      <c r="P2584" s="10">
        <v>38267</v>
      </c>
      <c r="Q2584">
        <v>11.40685</v>
      </c>
      <c r="S2584" s="42">
        <f t="shared" ca="1" si="45"/>
        <v>48477</v>
      </c>
      <c r="T2584" s="43">
        <f ca="1">_xll.BInterpol('Base CDI'!$H$4:$H$28,'Base CDI'!$J$4:$J$29,S2584,"Cubic","Extrapolate=Linear","MultiX=Average","Skip=True","Sort=True")</f>
        <v>13.718892941352795</v>
      </c>
      <c r="U2584" s="43">
        <f ca="1">_xll.BInterpol('Base CDI'!$H$4:$H$28,'Base CDI'!$I$4:$I$29,S2584,"Cubic","Extrapolate=Linear","MultiX=Average","Skip=True","Sort=True")</f>
        <v>13.823868321387295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48478</v>
      </c>
      <c r="T2585" s="43">
        <f ca="1">_xll.BInterpol('Base CDI'!$H$4:$H$28,'Base CDI'!$J$4:$J$29,S2585,"Cubic","Extrapolate=Linear","MultiX=Average","Skip=True","Sort=True")</f>
        <v>13.719052041068608</v>
      </c>
      <c r="U2585" s="43">
        <f ca="1">_xll.BInterpol('Base CDI'!$H$4:$H$28,'Base CDI'!$I$4:$I$29,S2585,"Cubic","Extrapolate=Linear","MultiX=Average","Skip=True","Sort=True")</f>
        <v>13.824038596707489</v>
      </c>
    </row>
    <row r="2586" spans="16:21" x14ac:dyDescent="0.25">
      <c r="P2586" s="10">
        <v>38271</v>
      </c>
      <c r="Q2586">
        <v>11.42041</v>
      </c>
      <c r="S2586" s="42">
        <f t="shared" ca="1" si="45"/>
        <v>48479</v>
      </c>
      <c r="T2586" s="43">
        <f ca="1">_xll.BInterpol('Base CDI'!$H$4:$H$28,'Base CDI'!$J$4:$J$29,S2586,"Cubic","Extrapolate=Linear","MultiX=Average","Skip=True","Sort=True")</f>
        <v>13.719210844103083</v>
      </c>
      <c r="U2586" s="43">
        <f ca="1">_xll.BInterpol('Base CDI'!$H$4:$H$28,'Base CDI'!$I$4:$I$29,S2586,"Cubic","Extrapolate=Linear","MultiX=Average","Skip=True","Sort=True")</f>
        <v>13.824208552662814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48480</v>
      </c>
      <c r="T2587" s="43">
        <f ca="1">_xll.BInterpol('Base CDI'!$H$4:$H$28,'Base CDI'!$J$4:$J$29,S2587,"Cubic","Extrapolate=Linear","MultiX=Average","Skip=True","Sort=True")</f>
        <v>13.719369350570743</v>
      </c>
      <c r="U2587" s="43">
        <f ca="1">_xll.BInterpol('Base CDI'!$H$4:$H$28,'Base CDI'!$I$4:$I$29,S2587,"Cubic","Extrapolate=Linear","MultiX=Average","Skip=True","Sort=True")</f>
        <v>13.82437818923461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48481</v>
      </c>
      <c r="T2588" s="43">
        <f ca="1">_xll.BInterpol('Base CDI'!$H$4:$H$28,'Base CDI'!$J$4:$J$29,S2588,"Cubic","Extrapolate=Linear","MultiX=Average","Skip=True","Sort=True")</f>
        <v>13.71952756058611</v>
      </c>
      <c r="U2588" s="43">
        <f ca="1">_xll.BInterpol('Base CDI'!$H$4:$H$28,'Base CDI'!$I$4:$I$29,S2588,"Cubic","Extrapolate=Linear","MultiX=Average","Skip=True","Sort=True")</f>
        <v>13.824547506404219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48482</v>
      </c>
      <c r="T2589" s="43">
        <f ca="1">_xll.BInterpol('Base CDI'!$H$4:$H$28,'Base CDI'!$J$4:$J$29,S2589,"Cubic","Extrapolate=Linear","MultiX=Average","Skip=True","Sort=True")</f>
        <v>13.719685474263713</v>
      </c>
      <c r="U2589" s="43">
        <f ca="1">_xll.BInterpol('Base CDI'!$H$4:$H$28,'Base CDI'!$I$4:$I$29,S2589,"Cubic","Extrapolate=Linear","MultiX=Average","Skip=True","Sort=True")</f>
        <v>13.824716504152981</v>
      </c>
    </row>
    <row r="2590" spans="16:21" x14ac:dyDescent="0.25">
      <c r="P2590" s="10">
        <v>38278</v>
      </c>
      <c r="Q2590">
        <v>11.4476</v>
      </c>
      <c r="S2590" s="42">
        <f t="shared" ca="1" si="45"/>
        <v>48483</v>
      </c>
      <c r="T2590" s="43">
        <f ca="1">_xll.BInterpol('Base CDI'!$H$4:$H$28,'Base CDI'!$J$4:$J$29,S2590,"Cubic","Extrapolate=Linear","MultiX=Average","Skip=True","Sort=True")</f>
        <v>13.71984309171807</v>
      </c>
      <c r="U2590" s="43">
        <f ca="1">_xll.BInterpol('Base CDI'!$H$4:$H$28,'Base CDI'!$I$4:$I$29,S2590,"Cubic","Extrapolate=Linear","MultiX=Average","Skip=True","Sort=True")</f>
        <v>13.824885182462239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48484</v>
      </c>
      <c r="T2591" s="43">
        <f ca="1">_xll.BInterpol('Base CDI'!$H$4:$H$28,'Base CDI'!$J$4:$J$29,S2591,"Cubic","Extrapolate=Linear","MultiX=Average","Skip=True","Sort=True")</f>
        <v>13.72000041306371</v>
      </c>
      <c r="U2591" s="43">
        <f ca="1">_xll.BInterpol('Base CDI'!$H$4:$H$28,'Base CDI'!$I$4:$I$29,S2591,"Cubic","Extrapolate=Linear","MultiX=Average","Skip=True","Sort=True")</f>
        <v>13.825053541313331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48485</v>
      </c>
      <c r="T2592" s="43">
        <f ca="1">_xll.BInterpol('Base CDI'!$H$4:$H$28,'Base CDI'!$J$4:$J$29,S2592,"Cubic","Extrapolate=Linear","MultiX=Average","Skip=True","Sort=True")</f>
        <v>13.720157438415152</v>
      </c>
      <c r="U2592" s="43">
        <f ca="1">_xll.BInterpol('Base CDI'!$H$4:$H$28,'Base CDI'!$I$4:$I$29,S2592,"Cubic","Extrapolate=Linear","MultiX=Average","Skip=True","Sort=True")</f>
        <v>13.825221580687598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48486</v>
      </c>
      <c r="T2593" s="43">
        <f ca="1">_xll.BInterpol('Base CDI'!$H$4:$H$28,'Base CDI'!$J$4:$J$29,S2593,"Cubic","Extrapolate=Linear","MultiX=Average","Skip=True","Sort=True")</f>
        <v>13.72031416788692</v>
      </c>
      <c r="U2593" s="43">
        <f ca="1">_xll.BInterpol('Base CDI'!$H$4:$H$28,'Base CDI'!$I$4:$I$29,S2593,"Cubic","Extrapolate=Linear","MultiX=Average","Skip=True","Sort=True")</f>
        <v>13.825389300566385</v>
      </c>
    </row>
    <row r="2594" spans="16:21" x14ac:dyDescent="0.25">
      <c r="P2594" s="10">
        <v>38282</v>
      </c>
      <c r="Q2594">
        <v>11.47503</v>
      </c>
      <c r="S2594" s="42">
        <f t="shared" ca="1" si="45"/>
        <v>48487</v>
      </c>
      <c r="T2594" s="43">
        <f ca="1">_xll.BInterpol('Base CDI'!$H$4:$H$28,'Base CDI'!$J$4:$J$29,S2594,"Cubic","Extrapolate=Linear","MultiX=Average","Skip=True","Sort=True")</f>
        <v>13.72047060159354</v>
      </c>
      <c r="U2594" s="43">
        <f ca="1">_xll.BInterpol('Base CDI'!$H$4:$H$28,'Base CDI'!$I$4:$I$29,S2594,"Cubic","Extrapolate=Linear","MultiX=Average","Skip=True","Sort=True")</f>
        <v>13.825556700931029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48488</v>
      </c>
      <c r="T2595" s="43">
        <f ca="1">_xll.BInterpol('Base CDI'!$H$4:$H$28,'Base CDI'!$J$4:$J$29,S2595,"Cubic","Extrapolate=Linear","MultiX=Average","Skip=True","Sort=True")</f>
        <v>13.720626739649534</v>
      </c>
      <c r="U2595" s="43">
        <f ca="1">_xll.BInterpol('Base CDI'!$H$4:$H$28,'Base CDI'!$I$4:$I$29,S2595,"Cubic","Extrapolate=Linear","MultiX=Average","Skip=True","Sort=True")</f>
        <v>13.825723781762871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48489</v>
      </c>
      <c r="T2596" s="43">
        <f ca="1">_xll.BInterpol('Base CDI'!$H$4:$H$28,'Base CDI'!$J$4:$J$29,S2596,"Cubic","Extrapolate=Linear","MultiX=Average","Skip=True","Sort=True")</f>
        <v>13.720782582169427</v>
      </c>
      <c r="U2596" s="43">
        <f ca="1">_xll.BInterpol('Base CDI'!$H$4:$H$28,'Base CDI'!$I$4:$I$29,S2596,"Cubic","Extrapolate=Linear","MultiX=Average","Skip=True","Sort=True")</f>
        <v>13.825890543043256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48490</v>
      </c>
      <c r="T2597" s="43">
        <f ca="1">_xll.BInterpol('Base CDI'!$H$4:$H$28,'Base CDI'!$J$4:$J$29,S2597,"Cubic","Extrapolate=Linear","MultiX=Average","Skip=True","Sort=True")</f>
        <v>13.72093812926774</v>
      </c>
      <c r="U2597" s="43">
        <f ca="1">_xll.BInterpol('Base CDI'!$H$4:$H$28,'Base CDI'!$I$4:$I$29,S2597,"Cubic","Extrapolate=Linear","MultiX=Average","Skip=True","Sort=True")</f>
        <v>13.826056984753521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48491</v>
      </c>
      <c r="T2598" s="43">
        <f ca="1">_xll.BInterpol('Base CDI'!$H$4:$H$28,'Base CDI'!$J$4:$J$29,S2598,"Cubic","Extrapolate=Linear","MultiX=Average","Skip=True","Sort=True")</f>
        <v>13.721093381058999</v>
      </c>
      <c r="U2598" s="43">
        <f ca="1">_xll.BInterpol('Base CDI'!$H$4:$H$28,'Base CDI'!$I$4:$I$29,S2598,"Cubic","Extrapolate=Linear","MultiX=Average","Skip=True","Sort=True")</f>
        <v>13.826223106875007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48492</v>
      </c>
      <c r="T2599" s="43">
        <f ca="1">_xll.BInterpol('Base CDI'!$H$4:$H$28,'Base CDI'!$J$4:$J$29,S2599,"Cubic","Extrapolate=Linear","MultiX=Average","Skip=True","Sort=True")</f>
        <v>13.721248337657727</v>
      </c>
      <c r="U2599" s="43">
        <f ca="1">_xll.BInterpol('Base CDI'!$H$4:$H$28,'Base CDI'!$I$4:$I$29,S2599,"Cubic","Extrapolate=Linear","MultiX=Average","Skip=True","Sort=True")</f>
        <v>13.826388909389058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48493</v>
      </c>
      <c r="T2600" s="43">
        <f ca="1">_xll.BInterpol('Base CDI'!$H$4:$H$28,'Base CDI'!$J$4:$J$29,S2600,"Cubic","Extrapolate=Linear","MultiX=Average","Skip=True","Sort=True")</f>
        <v>13.721402999178446</v>
      </c>
      <c r="U2600" s="43">
        <f ca="1">_xll.BInterpol('Base CDI'!$H$4:$H$28,'Base CDI'!$I$4:$I$29,S2600,"Cubic","Extrapolate=Linear","MultiX=Average","Skip=True","Sort=True")</f>
        <v>13.826554392277012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48494</v>
      </c>
      <c r="T2601" s="43">
        <f ca="1">_xll.BInterpol('Base CDI'!$H$4:$H$28,'Base CDI'!$J$4:$J$29,S2601,"Cubic","Extrapolate=Linear","MultiX=Average","Skip=True","Sort=True")</f>
        <v>13.721557365735682</v>
      </c>
      <c r="U2601" s="43">
        <f ca="1">_xll.BInterpol('Base CDI'!$H$4:$H$28,'Base CDI'!$I$4:$I$29,S2601,"Cubic","Extrapolate=Linear","MultiX=Average","Skip=True","Sort=True")</f>
        <v>13.826719555520212</v>
      </c>
    </row>
    <row r="2602" spans="16:21" x14ac:dyDescent="0.25">
      <c r="P2602" s="10">
        <v>38295</v>
      </c>
      <c r="Q2602">
        <v>11.53135</v>
      </c>
      <c r="S2602" s="42">
        <f t="shared" ca="1" si="45"/>
        <v>48495</v>
      </c>
      <c r="T2602" s="43">
        <f ca="1">_xll.BInterpol('Base CDI'!$H$4:$H$28,'Base CDI'!$J$4:$J$29,S2602,"Cubic","Extrapolate=Linear","MultiX=Average","Skip=True","Sort=True")</f>
        <v>13.721711437443957</v>
      </c>
      <c r="U2602" s="43">
        <f ca="1">_xll.BInterpol('Base CDI'!$H$4:$H$28,'Base CDI'!$I$4:$I$29,S2602,"Cubic","Extrapolate=Linear","MultiX=Average","Skip=True","Sort=True")</f>
        <v>13.826884399099999</v>
      </c>
    </row>
    <row r="2603" spans="16:21" x14ac:dyDescent="0.25">
      <c r="P2603" s="10">
        <v>38296</v>
      </c>
      <c r="Q2603">
        <v>11.53842</v>
      </c>
      <c r="S2603" s="42">
        <f t="shared" ca="1" si="45"/>
        <v>48496</v>
      </c>
      <c r="T2603" s="43">
        <f ca="1">_xll.BInterpol('Base CDI'!$H$4:$H$28,'Base CDI'!$J$4:$J$29,S2603,"Cubic","Extrapolate=Linear","MultiX=Average","Skip=True","Sort=True")</f>
        <v>13.721865214417795</v>
      </c>
      <c r="U2603" s="43">
        <f ca="1">_xll.BInterpol('Base CDI'!$H$4:$H$28,'Base CDI'!$I$4:$I$29,S2603,"Cubic","Extrapolate=Linear","MultiX=Average","Skip=True","Sort=True")</f>
        <v>13.827048922997712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48497</v>
      </c>
      <c r="T2604" s="43">
        <f ca="1">_xll.BInterpol('Base CDI'!$H$4:$H$28,'Base CDI'!$J$4:$J$29,S2604,"Cubic","Extrapolate=Linear","MultiX=Average","Skip=True","Sort=True")</f>
        <v>13.722018696771721</v>
      </c>
      <c r="U2604" s="43">
        <f ca="1">_xll.BInterpol('Base CDI'!$H$4:$H$28,'Base CDI'!$I$4:$I$29,S2604,"Cubic","Extrapolate=Linear","MultiX=Average","Skip=True","Sort=True")</f>
        <v>13.827213127194693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48498</v>
      </c>
      <c r="T2605" s="43">
        <f ca="1">_xll.BInterpol('Base CDI'!$H$4:$H$28,'Base CDI'!$J$4:$J$29,S2605,"Cubic","Extrapolate=Linear","MultiX=Average","Skip=True","Sort=True")</f>
        <v>13.722171884620256</v>
      </c>
      <c r="U2605" s="43">
        <f ca="1">_xll.BInterpol('Base CDI'!$H$4:$H$28,'Base CDI'!$I$4:$I$29,S2605,"Cubic","Extrapolate=Linear","MultiX=Average","Skip=True","Sort=True")</f>
        <v>13.827377011672283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48499</v>
      </c>
      <c r="T2606" s="43">
        <f ca="1">_xll.BInterpol('Base CDI'!$H$4:$H$28,'Base CDI'!$J$4:$J$29,S2606,"Cubic","Extrapolate=Linear","MultiX=Average","Skip=True","Sort=True")</f>
        <v>13.722324778077924</v>
      </c>
      <c r="U2606" s="43">
        <f ca="1">_xll.BInterpol('Base CDI'!$H$4:$H$28,'Base CDI'!$I$4:$I$29,S2606,"Cubic","Extrapolate=Linear","MultiX=Average","Skip=True","Sort=True")</f>
        <v>13.827540576411822</v>
      </c>
    </row>
    <row r="2607" spans="16:21" x14ac:dyDescent="0.25">
      <c r="P2607" s="10">
        <v>38302</v>
      </c>
      <c r="Q2607">
        <v>11.56676</v>
      </c>
      <c r="S2607" s="42">
        <f t="shared" ca="1" si="45"/>
        <v>48500</v>
      </c>
      <c r="T2607" s="43">
        <f ca="1">_xll.BInterpol('Base CDI'!$H$4:$H$28,'Base CDI'!$J$4:$J$29,S2607,"Cubic","Extrapolate=Linear","MultiX=Average","Skip=True","Sort=True")</f>
        <v>13.722477377259251</v>
      </c>
      <c r="U2607" s="43">
        <f ca="1">_xll.BInterpol('Base CDI'!$H$4:$H$28,'Base CDI'!$I$4:$I$29,S2607,"Cubic","Extrapolate=Linear","MultiX=Average","Skip=True","Sort=True")</f>
        <v>13.827703821394653</v>
      </c>
    </row>
    <row r="2608" spans="16:21" x14ac:dyDescent="0.25">
      <c r="P2608" s="10">
        <v>38303</v>
      </c>
      <c r="Q2608">
        <v>11.57385</v>
      </c>
      <c r="S2608" s="42">
        <f t="shared" ca="1" si="45"/>
        <v>48501</v>
      </c>
      <c r="T2608" s="43">
        <f ca="1">_xll.BInterpol('Base CDI'!$H$4:$H$28,'Base CDI'!$J$4:$J$29,S2608,"Cubic","Extrapolate=Linear","MultiX=Average","Skip=True","Sort=True")</f>
        <v>13.722629682278759</v>
      </c>
      <c r="U2608" s="43">
        <f ca="1">_xll.BInterpol('Base CDI'!$H$4:$H$28,'Base CDI'!$I$4:$I$29,S2608,"Cubic","Extrapolate=Linear","MultiX=Average","Skip=True","Sort=True")</f>
        <v>13.827866746602117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48502</v>
      </c>
      <c r="T2609" s="43">
        <f ca="1">_xll.BInterpol('Base CDI'!$H$4:$H$28,'Base CDI'!$J$4:$J$29,S2609,"Cubic","Extrapolate=Linear","MultiX=Average","Skip=True","Sort=True")</f>
        <v>13.722781693250971</v>
      </c>
      <c r="U2609" s="43">
        <f ca="1">_xll.BInterpol('Base CDI'!$H$4:$H$28,'Base CDI'!$I$4:$I$29,S2609,"Cubic","Extrapolate=Linear","MultiX=Average","Skip=True","Sort=True")</f>
        <v>13.828029352015553</v>
      </c>
    </row>
    <row r="2610" spans="16:21" x14ac:dyDescent="0.25">
      <c r="P2610" s="10">
        <v>38308</v>
      </c>
      <c r="Q2610">
        <v>11.58807</v>
      </c>
      <c r="S2610" s="42">
        <f t="shared" ca="1" si="45"/>
        <v>48503</v>
      </c>
      <c r="T2610" s="43">
        <f ca="1">_xll.BInterpol('Base CDI'!$H$4:$H$28,'Base CDI'!$J$4:$J$29,S2610,"Cubic","Extrapolate=Linear","MultiX=Average","Skip=True","Sort=True")</f>
        <v>13.722933410290411</v>
      </c>
      <c r="U2610" s="43">
        <f ca="1">_xll.BInterpol('Base CDI'!$H$4:$H$28,'Base CDI'!$I$4:$I$29,S2610,"Cubic","Extrapolate=Linear","MultiX=Average","Skip=True","Sort=True")</f>
        <v>13.828191637616303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48504</v>
      </c>
      <c r="T2611" s="43">
        <f ca="1">_xll.BInterpol('Base CDI'!$H$4:$H$28,'Base CDI'!$J$4:$J$29,S2611,"Cubic","Extrapolate=Linear","MultiX=Average","Skip=True","Sort=True")</f>
        <v>13.723084833511603</v>
      </c>
      <c r="U2611" s="43">
        <f ca="1">_xll.BInterpol('Base CDI'!$H$4:$H$28,'Base CDI'!$I$4:$I$29,S2611,"Cubic","Extrapolate=Linear","MultiX=Average","Skip=True","Sort=True")</f>
        <v>13.828353603385708</v>
      </c>
    </row>
    <row r="2612" spans="16:21" x14ac:dyDescent="0.25">
      <c r="P2612" s="10">
        <v>38310</v>
      </c>
      <c r="Q2612">
        <v>11.60249</v>
      </c>
      <c r="S2612" s="42">
        <f t="shared" ca="1" si="45"/>
        <v>48505</v>
      </c>
      <c r="T2612" s="43">
        <f ca="1">_xll.BInterpol('Base CDI'!$H$4:$H$28,'Base CDI'!$J$4:$J$29,S2612,"Cubic","Extrapolate=Linear","MultiX=Average","Skip=True","Sort=True")</f>
        <v>13.723235963029071</v>
      </c>
      <c r="U2612" s="43">
        <f ca="1">_xll.BInterpol('Base CDI'!$H$4:$H$28,'Base CDI'!$I$4:$I$29,S2612,"Cubic","Extrapolate=Linear","MultiX=Average","Skip=True","Sort=True")</f>
        <v>13.828515249305109</v>
      </c>
    </row>
    <row r="2613" spans="16:21" x14ac:dyDescent="0.25">
      <c r="P2613" s="10">
        <v>38313</v>
      </c>
      <c r="Q2613">
        <v>11.6098</v>
      </c>
      <c r="S2613" s="42">
        <f t="shared" ca="1" si="45"/>
        <v>48506</v>
      </c>
      <c r="T2613" s="43">
        <f ca="1">_xll.BInterpol('Base CDI'!$H$4:$H$28,'Base CDI'!$J$4:$J$29,S2613,"Cubic","Extrapolate=Linear","MultiX=Average","Skip=True","Sort=True")</f>
        <v>13.723386798957337</v>
      </c>
      <c r="U2613" s="43">
        <f ca="1">_xll.BInterpol('Base CDI'!$H$4:$H$28,'Base CDI'!$I$4:$I$29,S2613,"Cubic","Extrapolate=Linear","MultiX=Average","Skip=True","Sort=True")</f>
        <v>13.828676575355848</v>
      </c>
    </row>
    <row r="2614" spans="16:21" x14ac:dyDescent="0.25">
      <c r="P2614" s="10">
        <v>38314</v>
      </c>
      <c r="Q2614">
        <v>11.61712</v>
      </c>
      <c r="S2614" s="42">
        <f t="shared" ca="1" si="45"/>
        <v>48507</v>
      </c>
      <c r="T2614" s="43">
        <f ca="1">_xll.BInterpol('Base CDI'!$H$4:$H$28,'Base CDI'!$J$4:$J$29,S2614,"Cubic","Extrapolate=Linear","MultiX=Average","Skip=True","Sort=True")</f>
        <v>13.723537341410927</v>
      </c>
      <c r="U2614" s="43">
        <f ca="1">_xll.BInterpol('Base CDI'!$H$4:$H$28,'Base CDI'!$I$4:$I$29,S2614,"Cubic","Extrapolate=Linear","MultiX=Average","Skip=True","Sort=True")</f>
        <v>13.828837581519263</v>
      </c>
    </row>
    <row r="2615" spans="16:21" x14ac:dyDescent="0.25">
      <c r="P2615" s="10">
        <v>38315</v>
      </c>
      <c r="Q2615">
        <v>11.62444</v>
      </c>
      <c r="S2615" s="42">
        <f t="shared" ca="1" si="45"/>
        <v>48508</v>
      </c>
      <c r="T2615" s="43">
        <f ca="1">_xll.BInterpol('Base CDI'!$H$4:$H$28,'Base CDI'!$J$4:$J$29,S2615,"Cubic","Extrapolate=Linear","MultiX=Average","Skip=True","Sort=True")</f>
        <v>13.723687590504362</v>
      </c>
      <c r="U2615" s="43">
        <f ca="1">_xll.BInterpol('Base CDI'!$H$4:$H$28,'Base CDI'!$I$4:$I$29,S2615,"Cubic","Extrapolate=Linear","MultiX=Average","Skip=True","Sort=True")</f>
        <v>13.828998267776697</v>
      </c>
    </row>
    <row r="2616" spans="16:21" x14ac:dyDescent="0.25">
      <c r="P2616" s="10">
        <v>38316</v>
      </c>
      <c r="Q2616">
        <v>11.63176</v>
      </c>
      <c r="S2616" s="42">
        <f t="shared" ca="1" si="45"/>
        <v>48509</v>
      </c>
      <c r="T2616" s="43">
        <f ca="1">_xll.BInterpol('Base CDI'!$H$4:$H$28,'Base CDI'!$J$4:$J$29,S2616,"Cubic","Extrapolate=Linear","MultiX=Average","Skip=True","Sort=True")</f>
        <v>13.723837546352167</v>
      </c>
      <c r="U2616" s="43">
        <f ca="1">_xll.BInterpol('Base CDI'!$H$4:$H$28,'Base CDI'!$I$4:$I$29,S2616,"Cubic","Extrapolate=Linear","MultiX=Average","Skip=True","Sort=True")</f>
        <v>13.829158634109492</v>
      </c>
    </row>
    <row r="2617" spans="16:21" x14ac:dyDescent="0.25">
      <c r="P2617" s="10">
        <v>38317</v>
      </c>
      <c r="Q2617">
        <v>11.63907</v>
      </c>
      <c r="S2617" s="42">
        <f t="shared" ca="1" si="45"/>
        <v>48510</v>
      </c>
      <c r="T2617" s="43">
        <f ca="1">_xll.BInterpol('Base CDI'!$H$4:$H$28,'Base CDI'!$J$4:$J$29,S2617,"Cubic","Extrapolate=Linear","MultiX=Average","Skip=True","Sort=True")</f>
        <v>13.723987209068865</v>
      </c>
      <c r="U2617" s="43">
        <f ca="1">_xll.BInterpol('Base CDI'!$H$4:$H$28,'Base CDI'!$I$4:$I$29,S2617,"Cubic","Extrapolate=Linear","MultiX=Average","Skip=True","Sort=True")</f>
        <v>13.829318680498988</v>
      </c>
    </row>
    <row r="2618" spans="16:21" x14ac:dyDescent="0.25">
      <c r="P2618" s="10">
        <v>38320</v>
      </c>
      <c r="Q2618">
        <v>11.64639</v>
      </c>
      <c r="S2618" s="42">
        <f t="shared" ca="1" si="45"/>
        <v>48511</v>
      </c>
      <c r="T2618" s="43">
        <f ca="1">_xll.BInterpol('Base CDI'!$H$4:$H$28,'Base CDI'!$J$4:$J$29,S2618,"Cubic","Extrapolate=Linear","MultiX=Average","Skip=True","Sort=True")</f>
        <v>13.724136578768981</v>
      </c>
      <c r="U2618" s="43">
        <f ca="1">_xll.BInterpol('Base CDI'!$H$4:$H$28,'Base CDI'!$I$4:$I$29,S2618,"Cubic","Extrapolate=Linear","MultiX=Average","Skip=True","Sort=True")</f>
        <v>13.829478406926524</v>
      </c>
    </row>
    <row r="2619" spans="16:21" x14ac:dyDescent="0.25">
      <c r="P2619" s="10">
        <v>38321</v>
      </c>
      <c r="Q2619">
        <v>11.65372</v>
      </c>
      <c r="S2619" s="42">
        <f t="shared" ca="1" si="45"/>
        <v>48512</v>
      </c>
      <c r="T2619" s="43">
        <f ca="1">_xll.BInterpol('Base CDI'!$H$4:$H$28,'Base CDI'!$J$4:$J$29,S2619,"Cubic","Extrapolate=Linear","MultiX=Average","Skip=True","Sort=True")</f>
        <v>13.724285655567035</v>
      </c>
      <c r="U2619" s="43">
        <f ca="1">_xll.BInterpol('Base CDI'!$H$4:$H$28,'Base CDI'!$I$4:$I$29,S2619,"Cubic","Extrapolate=Linear","MultiX=Average","Skip=True","Sort=True")</f>
        <v>13.829637813373445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48513</v>
      </c>
      <c r="T2620" s="43">
        <f ca="1">_xll.BInterpol('Base CDI'!$H$4:$H$28,'Base CDI'!$J$4:$J$29,S2620,"Cubic","Extrapolate=Linear","MultiX=Average","Skip=True","Sort=True")</f>
        <v>13.724434439577555</v>
      </c>
      <c r="U2620" s="43">
        <f ca="1">_xll.BInterpol('Base CDI'!$H$4:$H$28,'Base CDI'!$I$4:$I$29,S2620,"Cubic","Extrapolate=Linear","MultiX=Average","Skip=True","Sort=True")</f>
        <v>13.829796899821089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48514</v>
      </c>
      <c r="T2621" s="43">
        <f ca="1">_xll.BInterpol('Base CDI'!$H$4:$H$28,'Base CDI'!$J$4:$J$29,S2621,"Cubic","Extrapolate=Linear","MultiX=Average","Skip=True","Sort=True")</f>
        <v>13.724582930915064</v>
      </c>
      <c r="U2621" s="43">
        <f ca="1">_xll.BInterpol('Base CDI'!$H$4:$H$28,'Base CDI'!$I$4:$I$29,S2621,"Cubic","Extrapolate=Linear","MultiX=Average","Skip=True","Sort=True")</f>
        <v>13.829955666250797</v>
      </c>
    </row>
    <row r="2622" spans="16:21" x14ac:dyDescent="0.25">
      <c r="P2622" s="10">
        <v>38324</v>
      </c>
      <c r="Q2622">
        <v>11.67577</v>
      </c>
      <c r="S2622" s="42">
        <f t="shared" ca="1" si="45"/>
        <v>48515</v>
      </c>
      <c r="T2622" s="43">
        <f ca="1">_xll.BInterpol('Base CDI'!$H$4:$H$28,'Base CDI'!$J$4:$J$29,S2622,"Cubic","Extrapolate=Linear","MultiX=Average","Skip=True","Sort=True")</f>
        <v>13.724731129694081</v>
      </c>
      <c r="U2622" s="43">
        <f ca="1">_xll.BInterpol('Base CDI'!$H$4:$H$28,'Base CDI'!$I$4:$I$29,S2622,"Cubic","Extrapolate=Linear","MultiX=Average","Skip=True","Sort=True")</f>
        <v>13.83011411264391</v>
      </c>
    </row>
    <row r="2623" spans="16:21" x14ac:dyDescent="0.25">
      <c r="P2623" s="10">
        <v>38327</v>
      </c>
      <c r="Q2623">
        <v>11.68313</v>
      </c>
      <c r="S2623" s="42">
        <f t="shared" ca="1" si="45"/>
        <v>48516</v>
      </c>
      <c r="T2623" s="43">
        <f ca="1">_xll.BInterpol('Base CDI'!$H$4:$H$28,'Base CDI'!$J$4:$J$29,S2623,"Cubic","Extrapolate=Linear","MultiX=Average","Skip=True","Sort=True")</f>
        <v>13.724879036029137</v>
      </c>
      <c r="U2623" s="43">
        <f ca="1">_xll.BInterpol('Base CDI'!$H$4:$H$28,'Base CDI'!$I$4:$I$29,S2623,"Cubic","Extrapolate=Linear","MultiX=Average","Skip=True","Sort=True")</f>
        <v>13.830272238981772</v>
      </c>
    </row>
    <row r="2624" spans="16:21" x14ac:dyDescent="0.25">
      <c r="P2624" s="10">
        <v>38328</v>
      </c>
      <c r="Q2624">
        <v>11.69049</v>
      </c>
      <c r="S2624" s="42">
        <f t="shared" ca="1" si="45"/>
        <v>48517</v>
      </c>
      <c r="T2624" s="43">
        <f ca="1">_xll.BInterpol('Base CDI'!$H$4:$H$28,'Base CDI'!$J$4:$J$29,S2624,"Cubic","Extrapolate=Linear","MultiX=Average","Skip=True","Sort=True")</f>
        <v>13.725026650034748</v>
      </c>
      <c r="U2624" s="43">
        <f ca="1">_xll.BInterpol('Base CDI'!$H$4:$H$28,'Base CDI'!$I$4:$I$29,S2624,"Cubic","Extrapolate=Linear","MultiX=Average","Skip=True","Sort=True")</f>
        <v>13.83043004524572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48518</v>
      </c>
      <c r="T2625" s="43">
        <f ca="1">_xll.BInterpol('Base CDI'!$H$4:$H$28,'Base CDI'!$J$4:$J$29,S2625,"Cubic","Extrapolate=Linear","MultiX=Average","Skip=True","Sort=True")</f>
        <v>13.725173971825443</v>
      </c>
      <c r="U2625" s="43">
        <f ca="1">_xll.BInterpol('Base CDI'!$H$4:$H$28,'Base CDI'!$I$4:$I$29,S2625,"Cubic","Extrapolate=Linear","MultiX=Average","Skip=True","Sort=True")</f>
        <v>13.830587531417098</v>
      </c>
    </row>
    <row r="2626" spans="16:21" x14ac:dyDescent="0.25">
      <c r="P2626" s="10">
        <v>38330</v>
      </c>
      <c r="Q2626">
        <v>11.7052</v>
      </c>
      <c r="S2626" s="42">
        <f t="shared" ca="1" si="45"/>
        <v>48519</v>
      </c>
      <c r="T2626" s="43">
        <f ca="1">_xll.BInterpol('Base CDI'!$H$4:$H$28,'Base CDI'!$J$4:$J$29,S2626,"Cubic","Extrapolate=Linear","MultiX=Average","Skip=True","Sort=True")</f>
        <v>13.725321001515741</v>
      </c>
      <c r="U2626" s="43">
        <f ca="1">_xll.BInterpol('Base CDI'!$H$4:$H$28,'Base CDI'!$I$4:$I$29,S2626,"Cubic","Extrapolate=Linear","MultiX=Average","Skip=True","Sort=True")</f>
        <v>13.830744697477245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48520</v>
      </c>
      <c r="T2627" s="43">
        <f ca="1">_xll.BInterpol('Base CDI'!$H$4:$H$28,'Base CDI'!$J$4:$J$29,S2627,"Cubic","Extrapolate=Linear","MultiX=Average","Skip=True","Sort=True")</f>
        <v>13.725467739220171</v>
      </c>
      <c r="U2627" s="43">
        <f ca="1">_xll.BInterpol('Base CDI'!$H$4:$H$28,'Base CDI'!$I$4:$I$29,S2627,"Cubic","Extrapolate=Linear","MultiX=Average","Skip=True","Sort=True")</f>
        <v>13.830901543407501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48521</v>
      </c>
      <c r="T2628" s="43">
        <f ca="1">_xll.BInterpol('Base CDI'!$H$4:$H$28,'Base CDI'!$J$4:$J$29,S2628,"Cubic","Extrapolate=Linear","MultiX=Average","Skip=True","Sort=True")</f>
        <v>13.725614185053253</v>
      </c>
      <c r="U2628" s="43">
        <f ca="1">_xll.BInterpol('Base CDI'!$H$4:$H$28,'Base CDI'!$I$4:$I$29,S2628,"Cubic","Extrapolate=Linear","MultiX=Average","Skip=True","Sort=True")</f>
        <v>13.831058069189211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48522</v>
      </c>
      <c r="T2629" s="43">
        <f ca="1">_xll.BInterpol('Base CDI'!$H$4:$H$28,'Base CDI'!$J$4:$J$29,S2629,"Cubic","Extrapolate=Linear","MultiX=Average","Skip=True","Sort=True")</f>
        <v>13.725760339129511</v>
      </c>
      <c r="U2629" s="43">
        <f ca="1">_xll.BInterpol('Base CDI'!$H$4:$H$28,'Base CDI'!$I$4:$I$29,S2629,"Cubic","Extrapolate=Linear","MultiX=Average","Skip=True","Sort=True")</f>
        <v>13.831214274803711</v>
      </c>
    </row>
    <row r="2630" spans="16:21" x14ac:dyDescent="0.25">
      <c r="P2630" s="10">
        <v>38336</v>
      </c>
      <c r="Q2630">
        <v>11.73471</v>
      </c>
      <c r="S2630" s="42">
        <f t="shared" ca="1" si="45"/>
        <v>48523</v>
      </c>
      <c r="T2630" s="43">
        <f ca="1">_xll.BInterpol('Base CDI'!$H$4:$H$28,'Base CDI'!$J$4:$J$29,S2630,"Cubic","Extrapolate=Linear","MultiX=Average","Skip=True","Sort=True")</f>
        <v>13.72590620156347</v>
      </c>
      <c r="U2630" s="43">
        <f ca="1">_xll.BInterpol('Base CDI'!$H$4:$H$28,'Base CDI'!$I$4:$I$29,S2630,"Cubic","Extrapolate=Linear","MultiX=Average","Skip=True","Sort=True")</f>
        <v>13.831370160232346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48524</v>
      </c>
      <c r="T2631" s="43">
        <f ca="1">_xll.BInterpol('Base CDI'!$H$4:$H$28,'Base CDI'!$J$4:$J$29,S2631,"Cubic","Extrapolate=Linear","MultiX=Average","Skip=True","Sort=True")</f>
        <v>13.726051772469651</v>
      </c>
      <c r="U2631" s="43">
        <f ca="1">_xll.BInterpol('Base CDI'!$H$4:$H$28,'Base CDI'!$I$4:$I$29,S2631,"Cubic","Extrapolate=Linear","MultiX=Average","Skip=True","Sort=True")</f>
        <v>13.831525725456457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48525</v>
      </c>
      <c r="T2632" s="43">
        <f ca="1">_xll.BInterpol('Base CDI'!$H$4:$H$28,'Base CDI'!$J$4:$J$29,S2632,"Cubic","Extrapolate=Linear","MultiX=Average","Skip=True","Sort=True")</f>
        <v>13.726197051962581</v>
      </c>
      <c r="U2632" s="43">
        <f ca="1">_xll.BInterpol('Base CDI'!$H$4:$H$28,'Base CDI'!$I$4:$I$29,S2632,"Cubic","Extrapolate=Linear","MultiX=Average","Skip=True","Sort=True")</f>
        <v>13.831680970457382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48526</v>
      </c>
      <c r="T2633" s="43">
        <f ca="1">_xll.BInterpol('Base CDI'!$H$4:$H$28,'Base CDI'!$J$4:$J$29,S2633,"Cubic","Extrapolate=Linear","MultiX=Average","Skip=True","Sort=True")</f>
        <v>13.72634204015678</v>
      </c>
      <c r="U2633" s="43">
        <f ca="1">_xll.BInterpol('Base CDI'!$H$4:$H$28,'Base CDI'!$I$4:$I$29,S2633,"Cubic","Extrapolate=Linear","MultiX=Average","Skip=True","Sort=True")</f>
        <v>13.831835895216463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48527</v>
      </c>
      <c r="T2634" s="43">
        <f ca="1">_xll.BInterpol('Base CDI'!$H$4:$H$28,'Base CDI'!$J$4:$J$29,S2634,"Cubic","Extrapolate=Linear","MultiX=Average","Skip=True","Sort=True")</f>
        <v>13.726486737166775</v>
      </c>
      <c r="U2634" s="43">
        <f ca="1">_xll.BInterpol('Base CDI'!$H$4:$H$28,'Base CDI'!$I$4:$I$29,S2634,"Cubic","Extrapolate=Linear","MultiX=Average","Skip=True","Sort=True")</f>
        <v>13.831990499715042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48528</v>
      </c>
      <c r="T2635" s="43">
        <f ca="1">_xll.BInterpol('Base CDI'!$H$4:$H$28,'Base CDI'!$J$4:$J$29,S2635,"Cubic","Extrapolate=Linear","MultiX=Average","Skip=True","Sort=True")</f>
        <v>13.726631143107086</v>
      </c>
      <c r="U2635" s="43">
        <f ca="1">_xll.BInterpol('Base CDI'!$H$4:$H$28,'Base CDI'!$I$4:$I$29,S2635,"Cubic","Extrapolate=Linear","MultiX=Average","Skip=True","Sort=True")</f>
        <v>13.83214478393446</v>
      </c>
    </row>
    <row r="2636" spans="16:21" x14ac:dyDescent="0.25">
      <c r="P2636" s="10">
        <v>38344</v>
      </c>
      <c r="Q2636">
        <v>11.78012</v>
      </c>
      <c r="S2636" s="42">
        <f t="shared" ca="1" si="46"/>
        <v>48529</v>
      </c>
      <c r="T2636" s="43">
        <f ca="1">_xll.BInterpol('Base CDI'!$H$4:$H$28,'Base CDI'!$J$4:$J$29,S2636,"Cubic","Extrapolate=Linear","MultiX=Average","Skip=True","Sort=True")</f>
        <v>13.726775258092241</v>
      </c>
      <c r="U2636" s="43">
        <f ca="1">_xll.BInterpol('Base CDI'!$H$4:$H$28,'Base CDI'!$I$4:$I$29,S2636,"Cubic","Extrapolate=Linear","MultiX=Average","Skip=True","Sort=True")</f>
        <v>13.832298747856056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48530</v>
      </c>
      <c r="T2637" s="43">
        <f ca="1">_xll.BInterpol('Base CDI'!$H$4:$H$28,'Base CDI'!$J$4:$J$29,S2637,"Cubic","Extrapolate=Linear","MultiX=Average","Skip=True","Sort=True")</f>
        <v>13.726919082236758</v>
      </c>
      <c r="U2637" s="43">
        <f ca="1">_xll.BInterpol('Base CDI'!$H$4:$H$28,'Base CDI'!$I$4:$I$29,S2637,"Cubic","Extrapolate=Linear","MultiX=Average","Skip=True","Sort=True")</f>
        <v>13.832452391461175</v>
      </c>
    </row>
    <row r="2638" spans="16:21" x14ac:dyDescent="0.25">
      <c r="P2638" s="10">
        <v>38348</v>
      </c>
      <c r="Q2638">
        <v>11.79538</v>
      </c>
      <c r="S2638" s="42">
        <f t="shared" ca="1" si="46"/>
        <v>48531</v>
      </c>
      <c r="T2638" s="43">
        <f ca="1">_xll.BInterpol('Base CDI'!$H$4:$H$28,'Base CDI'!$J$4:$J$29,S2638,"Cubic","Extrapolate=Linear","MultiX=Average","Skip=True","Sort=True")</f>
        <v>13.727062615655166</v>
      </c>
      <c r="U2638" s="43">
        <f ca="1">_xll.BInterpol('Base CDI'!$H$4:$H$28,'Base CDI'!$I$4:$I$29,S2638,"Cubic","Extrapolate=Linear","MultiX=Average","Skip=True","Sort=True")</f>
        <v>13.832605714731152</v>
      </c>
    </row>
    <row r="2639" spans="16:21" x14ac:dyDescent="0.25">
      <c r="P2639" s="10">
        <v>38349</v>
      </c>
      <c r="Q2639">
        <v>11.80301</v>
      </c>
      <c r="S2639" s="42">
        <f t="shared" ca="1" si="46"/>
        <v>48532</v>
      </c>
      <c r="T2639" s="43">
        <f ca="1">_xll.BInterpol('Base CDI'!$H$4:$H$28,'Base CDI'!$J$4:$J$29,S2639,"Cubic","Extrapolate=Linear","MultiX=Average","Skip=True","Sort=True")</f>
        <v>13.727205858461986</v>
      </c>
      <c r="U2639" s="43">
        <f ca="1">_xll.BInterpol('Base CDI'!$H$4:$H$28,'Base CDI'!$I$4:$I$29,S2639,"Cubic","Extrapolate=Linear","MultiX=Average","Skip=True","Sort=True")</f>
        <v>13.832758717647334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48533</v>
      </c>
      <c r="T2640" s="43">
        <f ca="1">_xll.BInterpol('Base CDI'!$H$4:$H$28,'Base CDI'!$J$4:$J$29,S2640,"Cubic","Extrapolate=Linear","MultiX=Average","Skip=True","Sort=True")</f>
        <v>13.727348810771742</v>
      </c>
      <c r="U2640" s="43">
        <f ca="1">_xll.BInterpol('Base CDI'!$H$4:$H$28,'Base CDI'!$I$4:$I$29,S2640,"Cubic","Extrapolate=Linear","MultiX=Average","Skip=True","Sort=True")</f>
        <v>13.832911400191058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48534</v>
      </c>
      <c r="T2641" s="43">
        <f ca="1">_xll.BInterpol('Base CDI'!$H$4:$H$28,'Base CDI'!$J$4:$J$29,S2641,"Cubic","Extrapolate=Linear","MultiX=Average","Skip=True","Sort=True")</f>
        <v>13.727491472698958</v>
      </c>
      <c r="U2641" s="43">
        <f ca="1">_xll.BInterpol('Base CDI'!$H$4:$H$28,'Base CDI'!$I$4:$I$29,S2641,"Cubic","Extrapolate=Linear","MultiX=Average","Skip=True","Sort=True")</f>
        <v>13.833063762343667</v>
      </c>
    </row>
    <row r="2642" spans="16:21" x14ac:dyDescent="0.25">
      <c r="P2642" s="10">
        <v>38352</v>
      </c>
      <c r="Q2642">
        <v>11.82596</v>
      </c>
      <c r="S2642" s="42">
        <f t="shared" ca="1" si="46"/>
        <v>48535</v>
      </c>
      <c r="T2642" s="43">
        <f ca="1">_xll.BInterpol('Base CDI'!$H$4:$H$28,'Base CDI'!$J$4:$J$29,S2642,"Cubic","Extrapolate=Linear","MultiX=Average","Skip=True","Sort=True")</f>
        <v>13.727633844358156</v>
      </c>
      <c r="U2642" s="43">
        <f ca="1">_xll.BInterpol('Base CDI'!$H$4:$H$28,'Base CDI'!$I$4:$I$29,S2642,"Cubic","Extrapolate=Linear","MultiX=Average","Skip=True","Sort=True")</f>
        <v>13.8332158040865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48536</v>
      </c>
      <c r="T2643" s="43">
        <f ca="1">_xll.BInterpol('Base CDI'!$H$4:$H$28,'Base CDI'!$J$4:$J$29,S2643,"Cubic","Extrapolate=Linear","MultiX=Average","Skip=True","Sort=True")</f>
        <v>13.727775925863861</v>
      </c>
      <c r="U2643" s="43">
        <f ca="1">_xll.BInterpol('Base CDI'!$H$4:$H$28,'Base CDI'!$I$4:$I$29,S2643,"Cubic","Extrapolate=Linear","MultiX=Average","Skip=True","Sort=True")</f>
        <v>13.833367525400901</v>
      </c>
    </row>
    <row r="2644" spans="16:21" x14ac:dyDescent="0.25">
      <c r="P2644" s="10">
        <v>38356</v>
      </c>
      <c r="Q2644">
        <v>11.84131</v>
      </c>
      <c r="S2644" s="42">
        <f t="shared" ca="1" si="46"/>
        <v>48537</v>
      </c>
      <c r="T2644" s="43">
        <f ca="1">_xll.BInterpol('Base CDI'!$H$4:$H$28,'Base CDI'!$J$4:$J$29,S2644,"Cubic","Extrapolate=Linear","MultiX=Average","Skip=True","Sort=True")</f>
        <v>13.727917717330596</v>
      </c>
      <c r="U2644" s="43">
        <f ca="1">_xll.BInterpol('Base CDI'!$H$4:$H$28,'Base CDI'!$I$4:$I$29,S2644,"Cubic","Extrapolate=Linear","MultiX=Average","Skip=True","Sort=True")</f>
        <v>13.833518926268207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48538</v>
      </c>
      <c r="T2645" s="43">
        <f ca="1">_xll.BInterpol('Base CDI'!$H$4:$H$28,'Base CDI'!$J$4:$J$29,S2645,"Cubic","Extrapolate=Linear","MultiX=Average","Skip=True","Sort=True")</f>
        <v>13.728059218872884</v>
      </c>
      <c r="U2645" s="43">
        <f ca="1">_xll.BInterpol('Base CDI'!$H$4:$H$28,'Base CDI'!$I$4:$I$29,S2645,"Cubic","Extrapolate=Linear","MultiX=Average","Skip=True","Sort=True")</f>
        <v>13.833670006669763</v>
      </c>
    </row>
    <row r="2646" spans="16:21" x14ac:dyDescent="0.25">
      <c r="P2646" s="10">
        <v>38358</v>
      </c>
      <c r="Q2646">
        <v>11.85665</v>
      </c>
      <c r="S2646" s="42">
        <f t="shared" ca="1" si="46"/>
        <v>48539</v>
      </c>
      <c r="T2646" s="43">
        <f ca="1">_xll.BInterpol('Base CDI'!$H$4:$H$28,'Base CDI'!$J$4:$J$29,S2646,"Cubic","Extrapolate=Linear","MultiX=Average","Skip=True","Sort=True")</f>
        <v>13.728200430605252</v>
      </c>
      <c r="U2646" s="43">
        <f ca="1">_xll.BInterpol('Base CDI'!$H$4:$H$28,'Base CDI'!$I$4:$I$29,S2646,"Cubic","Extrapolate=Linear","MultiX=Average","Skip=True","Sort=True")</f>
        <v>13.833820766586907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48540</v>
      </c>
      <c r="T2647" s="43">
        <f ca="1">_xll.BInterpol('Base CDI'!$H$4:$H$28,'Base CDI'!$J$4:$J$29,S2647,"Cubic","Extrapolate=Linear","MultiX=Average","Skip=True","Sort=True")</f>
        <v>13.728341352642218</v>
      </c>
      <c r="U2647" s="43">
        <f ca="1">_xll.BInterpol('Base CDI'!$H$4:$H$28,'Base CDI'!$I$4:$I$29,S2647,"Cubic","Extrapolate=Linear","MultiX=Average","Skip=True","Sort=True")</f>
        <v>13.833971206000983</v>
      </c>
    </row>
    <row r="2648" spans="16:21" x14ac:dyDescent="0.25">
      <c r="P2648" s="10">
        <v>38362</v>
      </c>
      <c r="Q2648">
        <v>11.87201</v>
      </c>
      <c r="S2648" s="42">
        <f t="shared" ca="1" si="46"/>
        <v>48541</v>
      </c>
      <c r="T2648" s="43">
        <f ca="1">_xll.BInterpol('Base CDI'!$H$4:$H$28,'Base CDI'!$J$4:$J$29,S2648,"Cubic","Extrapolate=Linear","MultiX=Average","Skip=True","Sort=True")</f>
        <v>13.728481985098311</v>
      </c>
      <c r="U2648" s="43">
        <f ca="1">_xll.BInterpol('Base CDI'!$H$4:$H$28,'Base CDI'!$I$4:$I$29,S2648,"Cubic","Extrapolate=Linear","MultiX=Average","Skip=True","Sort=True")</f>
        <v>13.83412132489333</v>
      </c>
    </row>
    <row r="2649" spans="16:21" x14ac:dyDescent="0.25">
      <c r="P2649" s="10">
        <v>38363</v>
      </c>
      <c r="Q2649">
        <v>11.8797</v>
      </c>
      <c r="S2649" s="42">
        <f t="shared" ca="1" si="46"/>
        <v>48542</v>
      </c>
      <c r="T2649" s="43">
        <f ca="1">_xll.BInterpol('Base CDI'!$H$4:$H$28,'Base CDI'!$J$4:$J$29,S2649,"Cubic","Extrapolate=Linear","MultiX=Average","Skip=True","Sort=True")</f>
        <v>13.728622328088051</v>
      </c>
      <c r="U2649" s="43">
        <f ca="1">_xll.BInterpol('Base CDI'!$H$4:$H$28,'Base CDI'!$I$4:$I$29,S2649,"Cubic","Extrapolate=Linear","MultiX=Average","Skip=True","Sort=True")</f>
        <v>13.834271123245287</v>
      </c>
    </row>
    <row r="2650" spans="16:21" x14ac:dyDescent="0.25">
      <c r="P2650" s="10">
        <v>38364</v>
      </c>
      <c r="Q2650">
        <v>11.88738</v>
      </c>
      <c r="S2650" s="42">
        <f t="shared" ca="1" si="46"/>
        <v>48543</v>
      </c>
      <c r="T2650" s="43">
        <f ca="1">_xll.BInterpol('Base CDI'!$H$4:$H$28,'Base CDI'!$J$4:$J$29,S2650,"Cubic","Extrapolate=Linear","MultiX=Average","Skip=True","Sort=True")</f>
        <v>13.728762381725963</v>
      </c>
      <c r="U2650" s="43">
        <f ca="1">_xll.BInterpol('Base CDI'!$H$4:$H$28,'Base CDI'!$I$4:$I$29,S2650,"Cubic","Extrapolate=Linear","MultiX=Average","Skip=True","Sort=True")</f>
        <v>13.834420601038198</v>
      </c>
    </row>
    <row r="2651" spans="16:21" x14ac:dyDescent="0.25">
      <c r="P2651" s="10">
        <v>38365</v>
      </c>
      <c r="Q2651">
        <v>11.89508</v>
      </c>
      <c r="S2651" s="42">
        <f t="shared" ca="1" si="46"/>
        <v>48544</v>
      </c>
      <c r="T2651" s="43">
        <f ca="1">_xll.BInterpol('Base CDI'!$H$4:$H$28,'Base CDI'!$J$4:$J$29,S2651,"Cubic","Extrapolate=Linear","MultiX=Average","Skip=True","Sort=True")</f>
        <v>13.72890214612657</v>
      </c>
      <c r="U2651" s="43">
        <f ca="1">_xll.BInterpol('Base CDI'!$H$4:$H$28,'Base CDI'!$I$4:$I$29,S2651,"Cubic","Extrapolate=Linear","MultiX=Average","Skip=True","Sort=True")</f>
        <v>13.834569758253403</v>
      </c>
    </row>
    <row r="2652" spans="16:21" x14ac:dyDescent="0.25">
      <c r="P2652" s="10">
        <v>38366</v>
      </c>
      <c r="Q2652">
        <v>11.90277</v>
      </c>
      <c r="S2652" s="42">
        <f t="shared" ca="1" si="46"/>
        <v>48545</v>
      </c>
      <c r="T2652" s="43">
        <f ca="1">_xll.BInterpol('Base CDI'!$H$4:$H$28,'Base CDI'!$J$4:$J$29,S2652,"Cubic","Extrapolate=Linear","MultiX=Average","Skip=True","Sort=True")</f>
        <v>13.729041621404397</v>
      </c>
      <c r="U2652" s="43">
        <f ca="1">_xll.BInterpol('Base CDI'!$H$4:$H$28,'Base CDI'!$I$4:$I$29,S2652,"Cubic","Extrapolate=Linear","MultiX=Average","Skip=True","Sort=True")</f>
        <v>13.834718594872244</v>
      </c>
    </row>
    <row r="2653" spans="16:21" x14ac:dyDescent="0.25">
      <c r="P2653" s="10">
        <v>38369</v>
      </c>
      <c r="Q2653">
        <v>11.91048</v>
      </c>
      <c r="S2653" s="42">
        <f t="shared" ca="1" si="46"/>
        <v>48546</v>
      </c>
      <c r="T2653" s="43">
        <f ca="1">_xll.BInterpol('Base CDI'!$H$4:$H$28,'Base CDI'!$J$4:$J$29,S2653,"Cubic","Extrapolate=Linear","MultiX=Average","Skip=True","Sort=True")</f>
        <v>13.729180807673966</v>
      </c>
      <c r="U2653" s="43">
        <f ca="1">_xll.BInterpol('Base CDI'!$H$4:$H$28,'Base CDI'!$I$4:$I$29,S2653,"Cubic","Extrapolate=Linear","MultiX=Average","Skip=True","Sort=True")</f>
        <v>13.834867110876061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48547</v>
      </c>
      <c r="T2654" s="43">
        <f ca="1">_xll.BInterpol('Base CDI'!$H$4:$H$28,'Base CDI'!$J$4:$J$29,S2654,"Cubic","Extrapolate=Linear","MultiX=Average","Skip=True","Sort=True")</f>
        <v>13.729319705049802</v>
      </c>
      <c r="U2654" s="43">
        <f ca="1">_xll.BInterpol('Base CDI'!$H$4:$H$28,'Base CDI'!$I$4:$I$29,S2654,"Cubic","Extrapolate=Linear","MultiX=Average","Skip=True","Sort=True")</f>
        <v>13.835015306246195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48548</v>
      </c>
      <c r="T2655" s="43">
        <f ca="1">_xll.BInterpol('Base CDI'!$H$4:$H$28,'Base CDI'!$J$4:$J$29,S2655,"Cubic","Extrapolate=Linear","MultiX=Average","Skip=True","Sort=True")</f>
        <v>13.729458313646427</v>
      </c>
      <c r="U2655" s="43">
        <f ca="1">_xll.BInterpol('Base CDI'!$H$4:$H$28,'Base CDI'!$I$4:$I$29,S2655,"Cubic","Extrapolate=Linear","MultiX=Average","Skip=True","Sort=True")</f>
        <v>13.835163180963987</v>
      </c>
    </row>
    <row r="2656" spans="16:21" x14ac:dyDescent="0.25">
      <c r="P2656" s="10">
        <v>38372</v>
      </c>
      <c r="Q2656">
        <v>11.93365</v>
      </c>
      <c r="S2656" s="42">
        <f t="shared" ca="1" si="46"/>
        <v>48549</v>
      </c>
      <c r="T2656" s="43">
        <f ca="1">_xll.BInterpol('Base CDI'!$H$4:$H$28,'Base CDI'!$J$4:$J$29,S2656,"Cubic","Extrapolate=Linear","MultiX=Average","Skip=True","Sort=True")</f>
        <v>13.729596633578364</v>
      </c>
      <c r="U2656" s="43">
        <f ca="1">_xll.BInterpol('Base CDI'!$H$4:$H$28,'Base CDI'!$I$4:$I$29,S2656,"Cubic","Extrapolate=Linear","MultiX=Average","Skip=True","Sort=True")</f>
        <v>13.835310735010777</v>
      </c>
    </row>
    <row r="2657" spans="16:21" x14ac:dyDescent="0.25">
      <c r="P2657" s="10">
        <v>38373</v>
      </c>
      <c r="Q2657">
        <v>11.94158</v>
      </c>
      <c r="S2657" s="42">
        <f t="shared" ca="1" si="46"/>
        <v>48550</v>
      </c>
      <c r="T2657" s="43">
        <f ca="1">_xll.BInterpol('Base CDI'!$H$4:$H$28,'Base CDI'!$J$4:$J$29,S2657,"Cubic","Extrapolate=Linear","MultiX=Average","Skip=True","Sort=True")</f>
        <v>13.729734664960139</v>
      </c>
      <c r="U2657" s="43">
        <f ca="1">_xll.BInterpol('Base CDI'!$H$4:$H$28,'Base CDI'!$I$4:$I$29,S2657,"Cubic","Extrapolate=Linear","MultiX=Average","Skip=True","Sort=True")</f>
        <v>13.835457968367907</v>
      </c>
    </row>
    <row r="2658" spans="16:21" x14ac:dyDescent="0.25">
      <c r="P2658" s="10">
        <v>38376</v>
      </c>
      <c r="Q2658">
        <v>11.94952</v>
      </c>
      <c r="S2658" s="42">
        <f t="shared" ca="1" si="46"/>
        <v>48551</v>
      </c>
      <c r="T2658" s="43">
        <f ca="1">_xll.BInterpol('Base CDI'!$H$4:$H$28,'Base CDI'!$J$4:$J$29,S2658,"Cubic","Extrapolate=Linear","MultiX=Average","Skip=True","Sort=True")</f>
        <v>13.729872407906276</v>
      </c>
      <c r="U2658" s="43">
        <f ca="1">_xll.BInterpol('Base CDI'!$H$4:$H$28,'Base CDI'!$I$4:$I$29,S2658,"Cubic","Extrapolate=Linear","MultiX=Average","Skip=True","Sort=True")</f>
        <v>13.835604881016719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48552</v>
      </c>
      <c r="T2659" s="43">
        <f ca="1">_xll.BInterpol('Base CDI'!$H$4:$H$28,'Base CDI'!$J$4:$J$29,S2659,"Cubic","Extrapolate=Linear","MultiX=Average","Skip=True","Sort=True")</f>
        <v>13.730009862531295</v>
      </c>
      <c r="U2659" s="43">
        <f ca="1">_xll.BInterpol('Base CDI'!$H$4:$H$28,'Base CDI'!$I$4:$I$29,S2659,"Cubic","Extrapolate=Linear","MultiX=Average","Skip=True","Sort=True")</f>
        <v>13.835751472938552</v>
      </c>
    </row>
    <row r="2660" spans="16:21" x14ac:dyDescent="0.25">
      <c r="P2660" s="10">
        <v>38378</v>
      </c>
      <c r="Q2660">
        <v>11.96542</v>
      </c>
      <c r="S2660" s="42">
        <f t="shared" ca="1" si="46"/>
        <v>48553</v>
      </c>
      <c r="T2660" s="43">
        <f ca="1">_xll.BInterpol('Base CDI'!$H$4:$H$28,'Base CDI'!$J$4:$J$29,S2660,"Cubic","Extrapolate=Linear","MultiX=Average","Skip=True","Sort=True")</f>
        <v>13.730147028949723</v>
      </c>
      <c r="U2660" s="43">
        <f ca="1">_xll.BInterpol('Base CDI'!$H$4:$H$28,'Base CDI'!$I$4:$I$29,S2660,"Cubic","Extrapolate=Linear","MultiX=Average","Skip=True","Sort=True")</f>
        <v>13.835897744114748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48554</v>
      </c>
      <c r="T2661" s="43">
        <f ca="1">_xll.BInterpol('Base CDI'!$H$4:$H$28,'Base CDI'!$J$4:$J$29,S2661,"Cubic","Extrapolate=Linear","MultiX=Average","Skip=True","Sort=True")</f>
        <v>13.730283907276082</v>
      </c>
      <c r="U2661" s="43">
        <f ca="1">_xll.BInterpol('Base CDI'!$H$4:$H$28,'Base CDI'!$I$4:$I$29,S2661,"Cubic","Extrapolate=Linear","MultiX=Average","Skip=True","Sort=True")</f>
        <v>13.836043694526648</v>
      </c>
    </row>
    <row r="2662" spans="16:21" x14ac:dyDescent="0.25">
      <c r="P2662" s="10">
        <v>38380</v>
      </c>
      <c r="Q2662">
        <v>11.98133</v>
      </c>
      <c r="S2662" s="42">
        <f t="shared" ca="1" si="46"/>
        <v>48555</v>
      </c>
      <c r="T2662" s="43">
        <f ca="1">_xll.BInterpol('Base CDI'!$H$4:$H$28,'Base CDI'!$J$4:$J$29,S2662,"Cubic","Extrapolate=Linear","MultiX=Average","Skip=True","Sort=True")</f>
        <v>13.730420497624895</v>
      </c>
      <c r="U2662" s="43">
        <f ca="1">_xll.BInterpol('Base CDI'!$H$4:$H$28,'Base CDI'!$I$4:$I$29,S2662,"Cubic","Extrapolate=Linear","MultiX=Average","Skip=True","Sort=True")</f>
        <v>13.836189324155594</v>
      </c>
    </row>
    <row r="2663" spans="16:21" x14ac:dyDescent="0.25">
      <c r="P2663" s="10">
        <v>38383</v>
      </c>
      <c r="Q2663">
        <v>11.98929</v>
      </c>
      <c r="S2663" s="42">
        <f t="shared" ca="1" si="46"/>
        <v>48556</v>
      </c>
      <c r="T2663" s="43">
        <f ca="1">_xll.BInterpol('Base CDI'!$H$4:$H$28,'Base CDI'!$J$4:$J$29,S2663,"Cubic","Extrapolate=Linear","MultiX=Average","Skip=True","Sort=True")</f>
        <v>13.730556800110687</v>
      </c>
      <c r="U2663" s="43">
        <f ca="1">_xll.BInterpol('Base CDI'!$H$4:$H$28,'Base CDI'!$I$4:$I$29,S2663,"Cubic","Extrapolate=Linear","MultiX=Average","Skip=True","Sort=True")</f>
        <v>13.836334632982924</v>
      </c>
    </row>
    <row r="2664" spans="16:21" x14ac:dyDescent="0.25">
      <c r="P2664" s="10">
        <v>38384</v>
      </c>
      <c r="Q2664">
        <v>11.99727</v>
      </c>
      <c r="S2664" s="42">
        <f t="shared" ca="1" si="46"/>
        <v>48557</v>
      </c>
      <c r="T2664" s="43">
        <f ca="1">_xll.BInterpol('Base CDI'!$H$4:$H$28,'Base CDI'!$J$4:$J$29,S2664,"Cubic","Extrapolate=Linear","MultiX=Average","Skip=True","Sort=True")</f>
        <v>13.730692814847981</v>
      </c>
      <c r="U2664" s="43">
        <f ca="1">_xll.BInterpol('Base CDI'!$H$4:$H$28,'Base CDI'!$I$4:$I$29,S2664,"Cubic","Extrapolate=Linear","MultiX=Average","Skip=True","Sort=True")</f>
        <v>13.836479620989982</v>
      </c>
    </row>
    <row r="2665" spans="16:21" x14ac:dyDescent="0.25">
      <c r="P2665" s="10">
        <v>38385</v>
      </c>
      <c r="Q2665">
        <v>12.00525</v>
      </c>
      <c r="S2665" s="42">
        <f t="shared" ca="1" si="46"/>
        <v>48558</v>
      </c>
      <c r="T2665" s="43">
        <f ca="1">_xll.BInterpol('Base CDI'!$H$4:$H$28,'Base CDI'!$J$4:$J$29,S2665,"Cubic","Extrapolate=Linear","MultiX=Average","Skip=True","Sort=True")</f>
        <v>13.730828541951301</v>
      </c>
      <c r="U2665" s="43">
        <f ca="1">_xll.BInterpol('Base CDI'!$H$4:$H$28,'Base CDI'!$I$4:$I$29,S2665,"Cubic","Extrapolate=Linear","MultiX=Average","Skip=True","Sort=True")</f>
        <v>13.836624288158108</v>
      </c>
    </row>
    <row r="2666" spans="16:21" x14ac:dyDescent="0.25">
      <c r="P2666" s="10">
        <v>38386</v>
      </c>
      <c r="Q2666">
        <v>12.01324</v>
      </c>
      <c r="S2666" s="42">
        <f t="shared" ca="1" si="46"/>
        <v>48559</v>
      </c>
      <c r="T2666" s="43">
        <f ca="1">_xll.BInterpol('Base CDI'!$H$4:$H$28,'Base CDI'!$J$4:$J$29,S2666,"Cubic","Extrapolate=Linear","MultiX=Average","Skip=True","Sort=True")</f>
        <v>13.730963981535171</v>
      </c>
      <c r="U2666" s="43">
        <f ca="1">_xll.BInterpol('Base CDI'!$H$4:$H$28,'Base CDI'!$I$4:$I$29,S2666,"Cubic","Extrapolate=Linear","MultiX=Average","Skip=True","Sort=True")</f>
        <v>13.836768634468642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48560</v>
      </c>
      <c r="T2667" s="43">
        <f ca="1">_xll.BInterpol('Base CDI'!$H$4:$H$28,'Base CDI'!$J$4:$J$29,S2667,"Cubic","Extrapolate=Linear","MultiX=Average","Skip=True","Sort=True")</f>
        <v>13.731099133714112</v>
      </c>
      <c r="U2667" s="43">
        <f ca="1">_xll.BInterpol('Base CDI'!$H$4:$H$28,'Base CDI'!$I$4:$I$29,S2667,"Cubic","Extrapolate=Linear","MultiX=Average","Skip=True","Sort=True")</f>
        <v>13.836912659902925</v>
      </c>
    </row>
    <row r="2668" spans="16:21" x14ac:dyDescent="0.25">
      <c r="P2668" s="10">
        <v>38392</v>
      </c>
      <c r="Q2668">
        <v>12.02924</v>
      </c>
      <c r="S2668" s="42">
        <f t="shared" ca="1" si="46"/>
        <v>48561</v>
      </c>
      <c r="T2668" s="43">
        <f ca="1">_xll.BInterpol('Base CDI'!$H$4:$H$28,'Base CDI'!$J$4:$J$29,S2668,"Cubic","Extrapolate=Linear","MultiX=Average","Skip=True","Sort=True")</f>
        <v>13.731233998602651</v>
      </c>
      <c r="U2668" s="43">
        <f ca="1">_xll.BInterpol('Base CDI'!$H$4:$H$28,'Base CDI'!$I$4:$I$29,S2668,"Cubic","Extrapolate=Linear","MultiX=Average","Skip=True","Sort=True")</f>
        <v>13.837056364442301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48562</v>
      </c>
      <c r="T2669" s="43">
        <f ca="1">_xll.BInterpol('Base CDI'!$H$4:$H$28,'Base CDI'!$J$4:$J$29,S2669,"Cubic","Extrapolate=Linear","MultiX=Average","Skip=True","Sort=True")</f>
        <v>13.731368576315308</v>
      </c>
      <c r="U2669" s="43">
        <f ca="1">_xll.BInterpol('Base CDI'!$H$4:$H$28,'Base CDI'!$I$4:$I$29,S2669,"Cubic","Extrapolate=Linear","MultiX=Average","Skip=True","Sort=True")</f>
        <v>13.837199748068107</v>
      </c>
    </row>
    <row r="2670" spans="16:21" x14ac:dyDescent="0.25">
      <c r="P2670" s="10">
        <v>38394</v>
      </c>
      <c r="Q2670">
        <v>12.04524</v>
      </c>
      <c r="S2670" s="42">
        <f t="shared" ca="1" si="46"/>
        <v>48563</v>
      </c>
      <c r="T2670" s="43">
        <f ca="1">_xll.BInterpol('Base CDI'!$H$4:$H$28,'Base CDI'!$J$4:$J$29,S2670,"Cubic","Extrapolate=Linear","MultiX=Average","Skip=True","Sort=True")</f>
        <v>13.731502866966609</v>
      </c>
      <c r="U2670" s="43">
        <f ca="1">_xll.BInterpol('Base CDI'!$H$4:$H$28,'Base CDI'!$I$4:$I$29,S2670,"Cubic","Extrapolate=Linear","MultiX=Average","Skip=True","Sort=True")</f>
        <v>13.837342810761687</v>
      </c>
    </row>
    <row r="2671" spans="16:21" x14ac:dyDescent="0.25">
      <c r="P2671" s="10">
        <v>38397</v>
      </c>
      <c r="Q2671">
        <v>12.05325</v>
      </c>
      <c r="S2671" s="42">
        <f t="shared" ca="1" si="46"/>
        <v>48564</v>
      </c>
      <c r="T2671" s="43">
        <f ca="1">_xll.BInterpol('Base CDI'!$H$4:$H$28,'Base CDI'!$J$4:$J$29,S2671,"Cubic","Extrapolate=Linear","MultiX=Average","Skip=True","Sort=True")</f>
        <v>13.731636870671078</v>
      </c>
      <c r="U2671" s="43">
        <f ca="1">_xll.BInterpol('Base CDI'!$H$4:$H$28,'Base CDI'!$I$4:$I$29,S2671,"Cubic","Extrapolate=Linear","MultiX=Average","Skip=True","Sort=True")</f>
        <v>13.837485552504379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48565</v>
      </c>
      <c r="T2672" s="43">
        <f ca="1">_xll.BInterpol('Base CDI'!$H$4:$H$28,'Base CDI'!$J$4:$J$29,S2672,"Cubic","Extrapolate=Linear","MultiX=Average","Skip=True","Sort=True")</f>
        <v>13.731770587543238</v>
      </c>
      <c r="U2672" s="43">
        <f ca="1">_xll.BInterpol('Base CDI'!$H$4:$H$28,'Base CDI'!$I$4:$I$29,S2672,"Cubic","Extrapolate=Linear","MultiX=Average","Skip=True","Sort=True")</f>
        <v>13.837627973277526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48566</v>
      </c>
      <c r="T2673" s="43">
        <f ca="1">_xll.BInterpol('Base CDI'!$H$4:$H$28,'Base CDI'!$J$4:$J$29,S2673,"Cubic","Extrapolate=Linear","MultiX=Average","Skip=True","Sort=True")</f>
        <v>13.731904017697612</v>
      </c>
      <c r="U2673" s="43">
        <f ca="1">_xll.BInterpol('Base CDI'!$H$4:$H$28,'Base CDI'!$I$4:$I$29,S2673,"Cubic","Extrapolate=Linear","MultiX=Average","Skip=True","Sort=True")</f>
        <v>13.837770073062469</v>
      </c>
    </row>
    <row r="2674" spans="16:21" x14ac:dyDescent="0.25">
      <c r="P2674" s="10">
        <v>38400</v>
      </c>
      <c r="Q2674">
        <v>12.07728</v>
      </c>
      <c r="S2674" s="42">
        <f t="shared" ca="1" si="46"/>
        <v>48567</v>
      </c>
      <c r="T2674" s="43">
        <f ca="1">_xll.BInterpol('Base CDI'!$H$4:$H$28,'Base CDI'!$J$4:$J$29,S2674,"Cubic","Extrapolate=Linear","MultiX=Average","Skip=True","Sort=True")</f>
        <v>13.732037161248725</v>
      </c>
      <c r="U2674" s="43">
        <f ca="1">_xll.BInterpol('Base CDI'!$H$4:$H$28,'Base CDI'!$I$4:$I$29,S2674,"Cubic","Extrapolate=Linear","MultiX=Average","Skip=True","Sort=True")</f>
        <v>13.837911851840548</v>
      </c>
    </row>
    <row r="2675" spans="16:21" x14ac:dyDescent="0.25">
      <c r="P2675" s="10">
        <v>38401</v>
      </c>
      <c r="Q2675">
        <v>12.0855</v>
      </c>
      <c r="S2675" s="42">
        <f t="shared" ca="1" si="46"/>
        <v>48568</v>
      </c>
      <c r="T2675" s="43">
        <f ca="1">_xll.BInterpol('Base CDI'!$H$4:$H$28,'Base CDI'!$J$4:$J$29,S2675,"Cubic","Extrapolate=Linear","MultiX=Average","Skip=True","Sort=True")</f>
        <v>13.732170018311098</v>
      </c>
      <c r="U2675" s="43">
        <f ca="1">_xll.BInterpol('Base CDI'!$H$4:$H$28,'Base CDI'!$I$4:$I$29,S2675,"Cubic","Extrapolate=Linear","MultiX=Average","Skip=True","Sort=True")</f>
        <v>13.838053309593105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48569</v>
      </c>
      <c r="T2676" s="43">
        <f ca="1">_xll.BInterpol('Base CDI'!$H$4:$H$28,'Base CDI'!$J$4:$J$29,S2676,"Cubic","Extrapolate=Linear","MultiX=Average","Skip=True","Sort=True")</f>
        <v>13.732302588999257</v>
      </c>
      <c r="U2676" s="43">
        <f ca="1">_xll.BInterpol('Base CDI'!$H$4:$H$28,'Base CDI'!$I$4:$I$29,S2676,"Cubic","Extrapolate=Linear","MultiX=Average","Skip=True","Sort=True")</f>
        <v>13.838194446301481</v>
      </c>
    </row>
    <row r="2677" spans="16:21" x14ac:dyDescent="0.25">
      <c r="P2677" s="10">
        <v>38405</v>
      </c>
      <c r="Q2677">
        <v>12.10195</v>
      </c>
      <c r="S2677" s="42">
        <f t="shared" ca="1" si="46"/>
        <v>48570</v>
      </c>
      <c r="T2677" s="43">
        <f ca="1">_xll.BInterpol('Base CDI'!$H$4:$H$28,'Base CDI'!$J$4:$J$29,S2677,"Cubic","Extrapolate=Linear","MultiX=Average","Skip=True","Sort=True")</f>
        <v>13.732434873427724</v>
      </c>
      <c r="U2677" s="43">
        <f ca="1">_xll.BInterpol('Base CDI'!$H$4:$H$28,'Base CDI'!$I$4:$I$29,S2677,"Cubic","Extrapolate=Linear","MultiX=Average","Skip=True","Sort=True")</f>
        <v>13.838335261947018</v>
      </c>
    </row>
    <row r="2678" spans="16:21" x14ac:dyDescent="0.25">
      <c r="P2678" s="10">
        <v>38406</v>
      </c>
      <c r="Q2678">
        <v>12.11018</v>
      </c>
      <c r="S2678" s="42">
        <f t="shared" ca="1" si="46"/>
        <v>48571</v>
      </c>
      <c r="T2678" s="43">
        <f ca="1">_xll.BInterpol('Base CDI'!$H$4:$H$28,'Base CDI'!$J$4:$J$29,S2678,"Cubic","Extrapolate=Linear","MultiX=Average","Skip=True","Sort=True")</f>
        <v>13.732566871711024</v>
      </c>
      <c r="U2678" s="43">
        <f ca="1">_xll.BInterpol('Base CDI'!$H$4:$H$28,'Base CDI'!$I$4:$I$29,S2678,"Cubic","Extrapolate=Linear","MultiX=Average","Skip=True","Sort=True")</f>
        <v>13.838475756511052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48572</v>
      </c>
      <c r="T2679" s="43">
        <f ca="1">_xll.BInterpol('Base CDI'!$H$4:$H$28,'Base CDI'!$J$4:$J$29,S2679,"Cubic","Extrapolate=Linear","MultiX=Average","Skip=True","Sort=True")</f>
        <v>13.73269858396368</v>
      </c>
      <c r="U2679" s="43">
        <f ca="1">_xll.BInterpol('Base CDI'!$H$4:$H$28,'Base CDI'!$I$4:$I$29,S2679,"Cubic","Extrapolate=Linear","MultiX=Average","Skip=True","Sort=True")</f>
        <v>13.83861592997493</v>
      </c>
    </row>
    <row r="2680" spans="16:21" x14ac:dyDescent="0.25">
      <c r="P2680" s="10">
        <v>38408</v>
      </c>
      <c r="Q2680">
        <v>12.12665</v>
      </c>
      <c r="S2680" s="42">
        <f t="shared" ca="1" si="46"/>
        <v>48573</v>
      </c>
      <c r="T2680" s="43">
        <f ca="1">_xll.BInterpol('Base CDI'!$H$4:$H$28,'Base CDI'!$J$4:$J$29,S2680,"Cubic","Extrapolate=Linear","MultiX=Average","Skip=True","Sort=True")</f>
        <v>13.732830010300216</v>
      </c>
      <c r="U2680" s="43">
        <f ca="1">_xll.BInterpol('Base CDI'!$H$4:$H$28,'Base CDI'!$I$4:$I$29,S2680,"Cubic","Extrapolate=Linear","MultiX=Average","Skip=True","Sort=True")</f>
        <v>13.838755782319989</v>
      </c>
    </row>
    <row r="2681" spans="16:21" x14ac:dyDescent="0.25">
      <c r="P2681" s="10">
        <v>38411</v>
      </c>
      <c r="Q2681">
        <v>12.1349</v>
      </c>
      <c r="S2681" s="42">
        <f t="shared" ca="1" si="46"/>
        <v>48574</v>
      </c>
      <c r="T2681" s="43">
        <f ca="1">_xll.BInterpol('Base CDI'!$H$4:$H$28,'Base CDI'!$J$4:$J$29,S2681,"Cubic","Extrapolate=Linear","MultiX=Average","Skip=True","Sort=True")</f>
        <v>13.732961150835154</v>
      </c>
      <c r="U2681" s="43">
        <f ca="1">_xll.BInterpol('Base CDI'!$H$4:$H$28,'Base CDI'!$I$4:$I$29,S2681,"Cubic","Extrapolate=Linear","MultiX=Average","Skip=True","Sort=True")</f>
        <v>13.838895313527573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48575</v>
      </c>
      <c r="T2682" s="43">
        <f ca="1">_xll.BInterpol('Base CDI'!$H$4:$H$28,'Base CDI'!$J$4:$J$29,S2682,"Cubic","Extrapolate=Linear","MultiX=Average","Skip=True","Sort=True")</f>
        <v>13.733092005683018</v>
      </c>
      <c r="U2682" s="43">
        <f ca="1">_xll.BInterpol('Base CDI'!$H$4:$H$28,'Base CDI'!$I$4:$I$29,S2682,"Cubic","Extrapolate=Linear","MultiX=Average","Skip=True","Sort=True")</f>
        <v>13.83903452357902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48576</v>
      </c>
      <c r="T2683" s="43">
        <f ca="1">_xll.BInterpol('Base CDI'!$H$4:$H$28,'Base CDI'!$J$4:$J$29,S2683,"Cubic","Extrapolate=Linear","MultiX=Average","Skip=True","Sort=True")</f>
        <v>13.733222574958333</v>
      </c>
      <c r="U2683" s="43">
        <f ca="1">_xll.BInterpol('Base CDI'!$H$4:$H$28,'Base CDI'!$I$4:$I$29,S2683,"Cubic","Extrapolate=Linear","MultiX=Average","Skip=True","Sort=True")</f>
        <v>13.839173412455674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48577</v>
      </c>
      <c r="T2684" s="43">
        <f ca="1">_xll.BInterpol('Base CDI'!$H$4:$H$28,'Base CDI'!$J$4:$J$29,S2684,"Cubic","Extrapolate=Linear","MultiX=Average","Skip=True","Sort=True")</f>
        <v>13.733352858775621</v>
      </c>
      <c r="U2684" s="43">
        <f ca="1">_xll.BInterpol('Base CDI'!$H$4:$H$28,'Base CDI'!$I$4:$I$29,S2684,"Cubic","Extrapolate=Linear","MultiX=Average","Skip=True","Sort=True")</f>
        <v>13.839311980138874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48578</v>
      </c>
      <c r="T2685" s="43">
        <f ca="1">_xll.BInterpol('Base CDI'!$H$4:$H$28,'Base CDI'!$J$4:$J$29,S2685,"Cubic","Extrapolate=Linear","MultiX=Average","Skip=True","Sort=True")</f>
        <v>13.733482857249408</v>
      </c>
      <c r="U2685" s="43">
        <f ca="1">_xll.BInterpol('Base CDI'!$H$4:$H$28,'Base CDI'!$I$4:$I$29,S2685,"Cubic","Extrapolate=Linear","MultiX=Average","Skip=True","Sort=True")</f>
        <v>13.83945022660996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48579</v>
      </c>
      <c r="T2686" s="43">
        <f ca="1">_xll.BInterpol('Base CDI'!$H$4:$H$28,'Base CDI'!$J$4:$J$29,S2686,"Cubic","Extrapolate=Linear","MultiX=Average","Skip=True","Sort=True")</f>
        <v>13.733612570494216</v>
      </c>
      <c r="U2686" s="43">
        <f ca="1">_xll.BInterpol('Base CDI'!$H$4:$H$28,'Base CDI'!$I$4:$I$29,S2686,"Cubic","Extrapolate=Linear","MultiX=Average","Skip=True","Sort=True")</f>
        <v>13.839588151850275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48580</v>
      </c>
      <c r="T2687" s="43">
        <f ca="1">_xll.BInterpol('Base CDI'!$H$4:$H$28,'Base CDI'!$J$4:$J$29,S2687,"Cubic","Extrapolate=Linear","MultiX=Average","Skip=True","Sort=True")</f>
        <v>13.733741998624568</v>
      </c>
      <c r="U2687" s="43">
        <f ca="1">_xll.BInterpol('Base CDI'!$H$4:$H$28,'Base CDI'!$I$4:$I$29,S2687,"Cubic","Extrapolate=Linear","MultiX=Average","Skip=True","Sort=True")</f>
        <v>13.83972575584116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48581</v>
      </c>
      <c r="T2688" s="43">
        <f ca="1">_xll.BInterpol('Base CDI'!$H$4:$H$28,'Base CDI'!$J$4:$J$29,S2688,"Cubic","Extrapolate=Linear","MultiX=Average","Skip=True","Sort=True")</f>
        <v>13.733871141754989</v>
      </c>
      <c r="U2688" s="43">
        <f ca="1">_xll.BInterpol('Base CDI'!$H$4:$H$28,'Base CDI'!$I$4:$I$29,S2688,"Cubic","Extrapolate=Linear","MultiX=Average","Skip=True","Sort=True")</f>
        <v>13.839863038563953</v>
      </c>
    </row>
    <row r="2689" spans="16:21" x14ac:dyDescent="0.25">
      <c r="P2689" s="10">
        <v>38421</v>
      </c>
      <c r="Q2689">
        <v>12.20096</v>
      </c>
      <c r="S2689" s="42">
        <f t="shared" ca="1" si="46"/>
        <v>48582</v>
      </c>
      <c r="T2689" s="43">
        <f ca="1">_xll.BInterpol('Base CDI'!$H$4:$H$28,'Base CDI'!$J$4:$J$29,S2689,"Cubic","Extrapolate=Linear","MultiX=Average","Skip=True","Sort=True")</f>
        <v>13.734</v>
      </c>
      <c r="U2689" s="43">
        <f ca="1">_xll.BInterpol('Base CDI'!$H$4:$H$28,'Base CDI'!$I$4:$I$29,S2689,"Cubic","Extrapolate=Linear","MultiX=Average","Skip=True","Sort=True")</f>
        <v>13.84</v>
      </c>
    </row>
    <row r="2690" spans="16:21" x14ac:dyDescent="0.25">
      <c r="P2690" s="10">
        <v>38422</v>
      </c>
      <c r="Q2690">
        <v>12.20923</v>
      </c>
      <c r="S2690" s="42">
        <f t="shared" ca="1" si="46"/>
        <v>48583</v>
      </c>
      <c r="T2690" s="43">
        <f ca="1">_xll.BInterpol('Base CDI'!$H$4:$H$28,'Base CDI'!$J$4:$J$29,S2690,"Cubic","Extrapolate=Linear","MultiX=Average","Skip=True","Sort=True")</f>
        <v>13.734128573483009</v>
      </c>
      <c r="U2690" s="43">
        <f ca="1">_xll.BInterpol('Base CDI'!$H$4:$H$28,'Base CDI'!$I$4:$I$29,S2690,"Cubic","Extrapolate=Linear","MultiX=Average","Skip=True","Sort=True")</f>
        <v>13.840136640161237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48584</v>
      </c>
      <c r="T2691" s="43">
        <f ca="1">_xll.BInterpol('Base CDI'!$H$4:$H$28,'Base CDI'!$J$4:$J$29,S2691,"Cubic","Extrapolate=Linear","MultiX=Average","Skip=True","Sort=True")</f>
        <v>13.734256862362944</v>
      </c>
      <c r="U2691" s="43">
        <f ca="1">_xll.BInterpol('Base CDI'!$H$4:$H$28,'Base CDI'!$I$4:$I$29,S2691,"Cubic","Extrapolate=Linear","MultiX=Average","Skip=True","Sort=True")</f>
        <v>13.840272959181997</v>
      </c>
    </row>
    <row r="2692" spans="16:21" x14ac:dyDescent="0.25">
      <c r="P2692" s="10">
        <v>38426</v>
      </c>
      <c r="Q2692">
        <v>12.22579</v>
      </c>
      <c r="S2692" s="42">
        <f t="shared" ca="1" si="46"/>
        <v>48585</v>
      </c>
      <c r="T2692" s="43">
        <f ca="1">_xll.BInterpol('Base CDI'!$H$4:$H$28,'Base CDI'!$J$4:$J$29,S2692,"Cubic","Extrapolate=Linear","MultiX=Average","Skip=True","Sort=True")</f>
        <v>13.73438486680762</v>
      </c>
      <c r="U2692" s="43">
        <f ca="1">_xll.BInterpol('Base CDI'!$H$4:$H$28,'Base CDI'!$I$4:$I$29,S2692,"Cubic","Extrapolate=Linear","MultiX=Average","Skip=True","Sort=True")</f>
        <v>13.840408957227215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48586</v>
      </c>
      <c r="T2693" s="43">
        <f ca="1">_xll.BInterpol('Base CDI'!$H$4:$H$28,'Base CDI'!$J$4:$J$29,S2693,"Cubic","Extrapolate=Linear","MultiX=Average","Skip=True","Sort=True")</f>
        <v>13.734512586984843</v>
      </c>
      <c r="U2693" s="43">
        <f ca="1">_xll.BInterpol('Base CDI'!$H$4:$H$28,'Base CDI'!$I$4:$I$29,S2693,"Cubic","Extrapolate=Linear","MultiX=Average","Skip=True","Sort=True")</f>
        <v>13.840544634461818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48587</v>
      </c>
      <c r="T2694" s="43">
        <f ca="1">_xll.BInterpol('Base CDI'!$H$4:$H$28,'Base CDI'!$J$4:$J$29,S2694,"Cubic","Extrapolate=Linear","MultiX=Average","Skip=True","Sort=True")</f>
        <v>13.734640023062431</v>
      </c>
      <c r="U2694" s="43">
        <f ca="1">_xll.BInterpol('Base CDI'!$H$4:$H$28,'Base CDI'!$I$4:$I$29,S2694,"Cubic","Extrapolate=Linear","MultiX=Average","Skip=True","Sort=True")</f>
        <v>13.840679991050742</v>
      </c>
    </row>
    <row r="2695" spans="16:21" x14ac:dyDescent="0.25">
      <c r="P2695" s="10">
        <v>38429</v>
      </c>
      <c r="Q2695">
        <v>12.25089</v>
      </c>
      <c r="S2695" s="42">
        <f t="shared" ca="1" si="46"/>
        <v>48588</v>
      </c>
      <c r="T2695" s="43">
        <f ca="1">_xll.BInterpol('Base CDI'!$H$4:$H$28,'Base CDI'!$J$4:$J$29,S2695,"Cubic","Extrapolate=Linear","MultiX=Average","Skip=True","Sort=True")</f>
        <v>13.734767175208193</v>
      </c>
      <c r="U2695" s="43">
        <f ca="1">_xll.BInterpol('Base CDI'!$H$4:$H$28,'Base CDI'!$I$4:$I$29,S2695,"Cubic","Extrapolate=Linear","MultiX=Average","Skip=True","Sort=True")</f>
        <v>13.840815027158918</v>
      </c>
    </row>
    <row r="2696" spans="16:21" x14ac:dyDescent="0.25">
      <c r="P2696" s="10">
        <v>38432</v>
      </c>
      <c r="Q2696">
        <v>12.25942</v>
      </c>
      <c r="S2696" s="42">
        <f t="shared" ca="1" si="46"/>
        <v>48589</v>
      </c>
      <c r="T2696" s="43">
        <f ca="1">_xll.BInterpol('Base CDI'!$H$4:$H$28,'Base CDI'!$J$4:$J$29,S2696,"Cubic","Extrapolate=Linear","MultiX=Average","Skip=True","Sort=True")</f>
        <v>13.734894043589938</v>
      </c>
      <c r="U2696" s="43">
        <f ca="1">_xll.BInterpol('Base CDI'!$H$4:$H$28,'Base CDI'!$I$4:$I$29,S2696,"Cubic","Extrapolate=Linear","MultiX=Average","Skip=True","Sort=True")</f>
        <v>13.840949742951276</v>
      </c>
    </row>
    <row r="2697" spans="16:21" x14ac:dyDescent="0.25">
      <c r="P2697" s="10">
        <v>38433</v>
      </c>
      <c r="Q2697">
        <v>12.26796</v>
      </c>
      <c r="S2697" s="42">
        <f t="shared" ca="1" si="46"/>
        <v>48590</v>
      </c>
      <c r="T2697" s="43">
        <f ca="1">_xll.BInterpol('Base CDI'!$H$4:$H$28,'Base CDI'!$J$4:$J$29,S2697,"Cubic","Extrapolate=Linear","MultiX=Average","Skip=True","Sort=True")</f>
        <v>13.735020628375482</v>
      </c>
      <c r="U2697" s="43">
        <f ca="1">_xll.BInterpol('Base CDI'!$H$4:$H$28,'Base CDI'!$I$4:$I$29,S2697,"Cubic","Extrapolate=Linear","MultiX=Average","Skip=True","Sort=True")</f>
        <v>13.841084138592748</v>
      </c>
    </row>
    <row r="2698" spans="16:21" x14ac:dyDescent="0.25">
      <c r="P2698" s="10">
        <v>38434</v>
      </c>
      <c r="Q2698">
        <v>12.27651</v>
      </c>
      <c r="S2698" s="42">
        <f t="shared" ca="1" si="46"/>
        <v>48591</v>
      </c>
      <c r="T2698" s="43">
        <f ca="1">_xll.BInterpol('Base CDI'!$H$4:$H$28,'Base CDI'!$J$4:$J$29,S2698,"Cubic","Extrapolate=Linear","MultiX=Average","Skip=True","Sort=True")</f>
        <v>13.735146929732634</v>
      </c>
      <c r="U2698" s="43">
        <f ca="1">_xll.BInterpol('Base CDI'!$H$4:$H$28,'Base CDI'!$I$4:$I$29,S2698,"Cubic","Extrapolate=Linear","MultiX=Average","Skip=True","Sort=True")</f>
        <v>13.841218214248268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48592</v>
      </c>
      <c r="T2699" s="43">
        <f ca="1">_xll.BInterpol('Base CDI'!$H$4:$H$28,'Base CDI'!$J$4:$J$29,S2699,"Cubic","Extrapolate=Linear","MultiX=Average","Skip=True","Sort=True")</f>
        <v>13.735272947829207</v>
      </c>
      <c r="U2699" s="43">
        <f ca="1">_xll.BInterpol('Base CDI'!$H$4:$H$28,'Base CDI'!$I$4:$I$29,S2699,"Cubic","Extrapolate=Linear","MultiX=Average","Skip=True","Sort=True")</f>
        <v>13.841351970082767</v>
      </c>
    </row>
    <row r="2700" spans="16:21" x14ac:dyDescent="0.25">
      <c r="P2700" s="10">
        <v>38439</v>
      </c>
      <c r="Q2700">
        <v>12.29364</v>
      </c>
      <c r="S2700" s="42">
        <f t="shared" ca="1" si="47"/>
        <v>48593</v>
      </c>
      <c r="T2700" s="43">
        <f ca="1">_xll.BInterpol('Base CDI'!$H$4:$H$28,'Base CDI'!$J$4:$J$29,S2700,"Cubic","Extrapolate=Linear","MultiX=Average","Skip=True","Sort=True")</f>
        <v>13.735398682833013</v>
      </c>
      <c r="U2700" s="43">
        <f ca="1">_xll.BInterpol('Base CDI'!$H$4:$H$28,'Base CDI'!$I$4:$I$29,S2700,"Cubic","Extrapolate=Linear","MultiX=Average","Skip=True","Sort=True")</f>
        <v>13.841485406261176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48594</v>
      </c>
      <c r="T2701" s="43">
        <f ca="1">_xll.BInterpol('Base CDI'!$H$4:$H$28,'Base CDI'!$J$4:$J$29,S2701,"Cubic","Extrapolate=Linear","MultiX=Average","Skip=True","Sort=True")</f>
        <v>13.735524134911861</v>
      </c>
      <c r="U2701" s="43">
        <f ca="1">_xll.BInterpol('Base CDI'!$H$4:$H$28,'Base CDI'!$I$4:$I$29,S2701,"Cubic","Extrapolate=Linear","MultiX=Average","Skip=True","Sort=True")</f>
        <v>13.841618522948426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48595</v>
      </c>
      <c r="T2702" s="43">
        <f ca="1">_xll.BInterpol('Base CDI'!$H$4:$H$28,'Base CDI'!$J$4:$J$29,S2702,"Cubic","Extrapolate=Linear","MultiX=Average","Skip=True","Sort=True")</f>
        <v>13.735649304233567</v>
      </c>
      <c r="U2702" s="43">
        <f ca="1">_xll.BInterpol('Base CDI'!$H$4:$H$28,'Base CDI'!$I$4:$I$29,S2702,"Cubic","Extrapolate=Linear","MultiX=Average","Skip=True","Sort=True")</f>
        <v>13.84175132030945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48596</v>
      </c>
      <c r="T2703" s="43">
        <f ca="1">_xll.BInterpol('Base CDI'!$H$4:$H$28,'Base CDI'!$J$4:$J$29,S2703,"Cubic","Extrapolate=Linear","MultiX=Average","Skip=True","Sort=True")</f>
        <v>13.735774190965937</v>
      </c>
      <c r="U2703" s="43">
        <f ca="1">_xll.BInterpol('Base CDI'!$H$4:$H$28,'Base CDI'!$I$4:$I$29,S2703,"Cubic","Extrapolate=Linear","MultiX=Average","Skip=True","Sort=True")</f>
        <v>13.841883798509182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48597</v>
      </c>
      <c r="T2704" s="43">
        <f ca="1">_xll.BInterpol('Base CDI'!$H$4:$H$28,'Base CDI'!$J$4:$J$29,S2704,"Cubic","Extrapolate=Linear","MultiX=Average","Skip=True","Sort=True")</f>
        <v>13.735898795276789</v>
      </c>
      <c r="U2704" s="43">
        <f ca="1">_xll.BInterpol('Base CDI'!$H$4:$H$28,'Base CDI'!$I$4:$I$29,S2704,"Cubic","Extrapolate=Linear","MultiX=Average","Skip=True","Sort=True")</f>
        <v>13.842015957712549</v>
      </c>
    </row>
    <row r="2705" spans="16:21" x14ac:dyDescent="0.25">
      <c r="P2705" s="10">
        <v>38446</v>
      </c>
      <c r="Q2705">
        <v>12.33656</v>
      </c>
      <c r="S2705" s="42">
        <f t="shared" ca="1" si="47"/>
        <v>48598</v>
      </c>
      <c r="T2705" s="43">
        <f ca="1">_xll.BInterpol('Base CDI'!$H$4:$H$28,'Base CDI'!$J$4:$J$29,S2705,"Cubic","Extrapolate=Linear","MultiX=Average","Skip=True","Sort=True")</f>
        <v>13.73602311733393</v>
      </c>
      <c r="U2705" s="43">
        <f ca="1">_xll.BInterpol('Base CDI'!$H$4:$H$28,'Base CDI'!$I$4:$I$29,S2705,"Cubic","Extrapolate=Linear","MultiX=Average","Skip=True","Sort=True")</f>
        <v>13.842147798084488</v>
      </c>
    </row>
    <row r="2706" spans="16:21" x14ac:dyDescent="0.25">
      <c r="P2706" s="10">
        <v>38447</v>
      </c>
      <c r="Q2706">
        <v>12.34516</v>
      </c>
      <c r="S2706" s="42">
        <f t="shared" ca="1" si="47"/>
        <v>48599</v>
      </c>
      <c r="T2706" s="43">
        <f ca="1">_xll.BInterpol('Base CDI'!$H$4:$H$28,'Base CDI'!$J$4:$J$29,S2706,"Cubic","Extrapolate=Linear","MultiX=Average","Skip=True","Sort=True")</f>
        <v>13.736147157305174</v>
      </c>
      <c r="U2706" s="43">
        <f ca="1">_xll.BInterpol('Base CDI'!$H$4:$H$28,'Base CDI'!$I$4:$I$29,S2706,"Cubic","Extrapolate=Linear","MultiX=Average","Skip=True","Sort=True")</f>
        <v>13.842279319789926</v>
      </c>
    </row>
    <row r="2707" spans="16:21" x14ac:dyDescent="0.25">
      <c r="P2707" s="10">
        <v>38448</v>
      </c>
      <c r="Q2707">
        <v>12.35378</v>
      </c>
      <c r="S2707" s="42">
        <f t="shared" ca="1" si="47"/>
        <v>48600</v>
      </c>
      <c r="T2707" s="43">
        <f ca="1">_xll.BInterpol('Base CDI'!$H$4:$H$28,'Base CDI'!$J$4:$J$29,S2707,"Cubic","Extrapolate=Linear","MultiX=Average","Skip=True","Sort=True")</f>
        <v>13.736270915358332</v>
      </c>
      <c r="U2707" s="43">
        <f ca="1">_xll.BInterpol('Base CDI'!$H$4:$H$28,'Base CDI'!$I$4:$I$29,S2707,"Cubic","Extrapolate=Linear","MultiX=Average","Skip=True","Sort=True")</f>
        <v>13.842410522993797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48601</v>
      </c>
      <c r="T2708" s="43">
        <f ca="1">_xll.BInterpol('Base CDI'!$H$4:$H$28,'Base CDI'!$J$4:$J$29,S2708,"Cubic","Extrapolate=Linear","MultiX=Average","Skip=True","Sort=True")</f>
        <v>13.736394391661216</v>
      </c>
      <c r="U2708" s="43">
        <f ca="1">_xll.BInterpol('Base CDI'!$H$4:$H$28,'Base CDI'!$I$4:$I$29,S2708,"Cubic","Extrapolate=Linear","MultiX=Average","Skip=True","Sort=True")</f>
        <v>13.842541407861034</v>
      </c>
    </row>
    <row r="2709" spans="16:21" x14ac:dyDescent="0.25">
      <c r="P2709" s="10">
        <v>38450</v>
      </c>
      <c r="Q2709">
        <v>12.37102</v>
      </c>
      <c r="S2709" s="42">
        <f t="shared" ca="1" si="47"/>
        <v>48602</v>
      </c>
      <c r="T2709" s="43">
        <f ca="1">_xll.BInterpol('Base CDI'!$H$4:$H$28,'Base CDI'!$J$4:$J$29,S2709,"Cubic","Extrapolate=Linear","MultiX=Average","Skip=True","Sort=True")</f>
        <v>13.736517586381638</v>
      </c>
      <c r="U2709" s="43">
        <f ca="1">_xll.BInterpol('Base CDI'!$H$4:$H$28,'Base CDI'!$I$4:$I$29,S2709,"Cubic","Extrapolate=Linear","MultiX=Average","Skip=True","Sort=True")</f>
        <v>13.842671974556566</v>
      </c>
    </row>
    <row r="2710" spans="16:21" x14ac:dyDescent="0.25">
      <c r="P2710" s="10">
        <v>38453</v>
      </c>
      <c r="Q2710">
        <v>12.37965</v>
      </c>
      <c r="S2710" s="42">
        <f t="shared" ca="1" si="47"/>
        <v>48603</v>
      </c>
      <c r="T2710" s="43">
        <f ca="1">_xll.BInterpol('Base CDI'!$H$4:$H$28,'Base CDI'!$J$4:$J$29,S2710,"Cubic","Extrapolate=Linear","MultiX=Average","Skip=True","Sort=True")</f>
        <v>13.736640499687407</v>
      </c>
      <c r="U2710" s="43">
        <f ca="1">_xll.BInterpol('Base CDI'!$H$4:$H$28,'Base CDI'!$I$4:$I$29,S2710,"Cubic","Extrapolate=Linear","MultiX=Average","Skip=True","Sort=True")</f>
        <v>13.842802223245329</v>
      </c>
    </row>
    <row r="2711" spans="16:21" x14ac:dyDescent="0.25">
      <c r="P2711" s="10">
        <v>38454</v>
      </c>
      <c r="Q2711">
        <v>12.38828</v>
      </c>
      <c r="S2711" s="42">
        <f t="shared" ca="1" si="47"/>
        <v>48604</v>
      </c>
      <c r="T2711" s="43">
        <f ca="1">_xll.BInterpol('Base CDI'!$H$4:$H$28,'Base CDI'!$J$4:$J$29,S2711,"Cubic","Extrapolate=Linear","MultiX=Average","Skip=True","Sort=True")</f>
        <v>13.736763131746338</v>
      </c>
      <c r="U2711" s="43">
        <f ca="1">_xll.BInterpol('Base CDI'!$H$4:$H$28,'Base CDI'!$I$4:$I$29,S2711,"Cubic","Extrapolate=Linear","MultiX=Average","Skip=True","Sort=True")</f>
        <v>13.842932154092249</v>
      </c>
    </row>
    <row r="2712" spans="16:21" x14ac:dyDescent="0.25">
      <c r="P2712" s="10">
        <v>38455</v>
      </c>
      <c r="Q2712">
        <v>12.3969</v>
      </c>
      <c r="S2712" s="42">
        <f t="shared" ca="1" si="47"/>
        <v>48605</v>
      </c>
      <c r="T2712" s="43">
        <f ca="1">_xll.BInterpol('Base CDI'!$H$4:$H$28,'Base CDI'!$J$4:$J$29,S2712,"Cubic","Extrapolate=Linear","MultiX=Average","Skip=True","Sort=True")</f>
        <v>13.73688548272624</v>
      </c>
      <c r="U2712" s="43">
        <f ca="1">_xll.BInterpol('Base CDI'!$H$4:$H$28,'Base CDI'!$I$4:$I$29,S2712,"Cubic","Extrapolate=Linear","MultiX=Average","Skip=True","Sort=True")</f>
        <v>13.843061767262263</v>
      </c>
    </row>
    <row r="2713" spans="16:21" x14ac:dyDescent="0.25">
      <c r="P2713" s="10">
        <v>38456</v>
      </c>
      <c r="Q2713">
        <v>12.40554</v>
      </c>
      <c r="S2713" s="42">
        <f t="shared" ca="1" si="47"/>
        <v>48606</v>
      </c>
      <c r="T2713" s="43">
        <f ca="1">_xll.BInterpol('Base CDI'!$H$4:$H$28,'Base CDI'!$J$4:$J$29,S2713,"Cubic","Extrapolate=Linear","MultiX=Average","Skip=True","Sort=True")</f>
        <v>13.737007552794928</v>
      </c>
      <c r="U2713" s="43">
        <f ca="1">_xll.BInterpol('Base CDI'!$H$4:$H$28,'Base CDI'!$I$4:$I$29,S2713,"Cubic","Extrapolate=Linear","MultiX=Average","Skip=True","Sort=True")</f>
        <v>13.843191062920301</v>
      </c>
    </row>
    <row r="2714" spans="16:21" x14ac:dyDescent="0.25">
      <c r="P2714" s="10">
        <v>38457</v>
      </c>
      <c r="Q2714">
        <v>12.41419</v>
      </c>
      <c r="S2714" s="42">
        <f t="shared" ca="1" si="47"/>
        <v>48607</v>
      </c>
      <c r="T2714" s="43">
        <f ca="1">_xll.BInterpol('Base CDI'!$H$4:$H$28,'Base CDI'!$J$4:$J$29,S2714,"Cubic","Extrapolate=Linear","MultiX=Average","Skip=True","Sort=True")</f>
        <v>13.737129342120211</v>
      </c>
      <c r="U2714" s="43">
        <f ca="1">_xll.BInterpol('Base CDI'!$H$4:$H$28,'Base CDI'!$I$4:$I$29,S2714,"Cubic","Extrapolate=Linear","MultiX=Average","Skip=True","Sort=True")</f>
        <v>13.843320041231294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48608</v>
      </c>
      <c r="T2715" s="43">
        <f ca="1">_xll.BInterpol('Base CDI'!$H$4:$H$28,'Base CDI'!$J$4:$J$29,S2715,"Cubic","Extrapolate=Linear","MultiX=Average","Skip=True","Sort=True")</f>
        <v>13.737250850869902</v>
      </c>
      <c r="U2715" s="43">
        <f ca="1">_xll.BInterpol('Base CDI'!$H$4:$H$28,'Base CDI'!$I$4:$I$29,S2715,"Cubic","Extrapolate=Linear","MultiX=Average","Skip=True","Sort=True")</f>
        <v>13.843448702360176</v>
      </c>
    </row>
    <row r="2716" spans="16:21" x14ac:dyDescent="0.25">
      <c r="P2716" s="10">
        <v>38461</v>
      </c>
      <c r="Q2716">
        <v>12.43149</v>
      </c>
      <c r="S2716" s="42">
        <f t="shared" ca="1" si="47"/>
        <v>48609</v>
      </c>
      <c r="T2716" s="43">
        <f ca="1">_xll.BInterpol('Base CDI'!$H$4:$H$28,'Base CDI'!$J$4:$J$29,S2716,"Cubic","Extrapolate=Linear","MultiX=Average","Skip=True","Sort=True")</f>
        <v>13.737372079211813</v>
      </c>
      <c r="U2716" s="43">
        <f ca="1">_xll.BInterpol('Base CDI'!$H$4:$H$28,'Base CDI'!$I$4:$I$29,S2716,"Cubic","Extrapolate=Linear","MultiX=Average","Skip=True","Sort=True")</f>
        <v>13.843577046471875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48610</v>
      </c>
      <c r="T2717" s="43">
        <f ca="1">_xll.BInterpol('Base CDI'!$H$4:$H$28,'Base CDI'!$J$4:$J$29,S2717,"Cubic","Extrapolate=Linear","MultiX=Average","Skip=True","Sort=True")</f>
        <v>13.737493027313752</v>
      </c>
      <c r="U2717" s="43">
        <f ca="1">_xll.BInterpol('Base CDI'!$H$4:$H$28,'Base CDI'!$I$4:$I$29,S2717,"Cubic","Extrapolate=Linear","MultiX=Average","Skip=True","Sort=True")</f>
        <v>13.843705073731327</v>
      </c>
    </row>
    <row r="2718" spans="16:21" x14ac:dyDescent="0.25">
      <c r="P2718" s="10">
        <v>38464</v>
      </c>
      <c r="Q2718">
        <v>12.44882</v>
      </c>
      <c r="S2718" s="42">
        <f t="shared" ca="1" si="47"/>
        <v>48611</v>
      </c>
      <c r="T2718" s="43">
        <f ca="1">_xll.BInterpol('Base CDI'!$H$4:$H$28,'Base CDI'!$J$4:$J$29,S2718,"Cubic","Extrapolate=Linear","MultiX=Average","Skip=True","Sort=True")</f>
        <v>13.737613695343535</v>
      </c>
      <c r="U2718" s="43">
        <f ca="1">_xll.BInterpol('Base CDI'!$H$4:$H$28,'Base CDI'!$I$4:$I$29,S2718,"Cubic","Extrapolate=Linear","MultiX=Average","Skip=True","Sort=True")</f>
        <v>13.84383278430346</v>
      </c>
    </row>
    <row r="2719" spans="16:21" x14ac:dyDescent="0.25">
      <c r="P2719" s="10">
        <v>38467</v>
      </c>
      <c r="Q2719">
        <v>12.45757</v>
      </c>
      <c r="S2719" s="42">
        <f t="shared" ca="1" si="47"/>
        <v>48612</v>
      </c>
      <c r="T2719" s="43">
        <f ca="1">_xll.BInterpol('Base CDI'!$H$4:$H$28,'Base CDI'!$J$4:$J$29,S2719,"Cubic","Extrapolate=Linear","MultiX=Average","Skip=True","Sort=True")</f>
        <v>13.737734083468974</v>
      </c>
      <c r="U2719" s="43">
        <f ca="1">_xll.BInterpol('Base CDI'!$H$4:$H$28,'Base CDI'!$I$4:$I$29,S2719,"Cubic","Extrapolate=Linear","MultiX=Average","Skip=True","Sort=True")</f>
        <v>13.843960178353209</v>
      </c>
    </row>
    <row r="2720" spans="16:21" x14ac:dyDescent="0.25">
      <c r="P2720" s="10">
        <v>38468</v>
      </c>
      <c r="Q2720">
        <v>12.46635</v>
      </c>
      <c r="S2720" s="42">
        <f t="shared" ca="1" si="47"/>
        <v>48613</v>
      </c>
      <c r="T2720" s="43">
        <f ca="1">_xll.BInterpol('Base CDI'!$H$4:$H$28,'Base CDI'!$J$4:$J$29,S2720,"Cubic","Extrapolate=Linear","MultiX=Average","Skip=True","Sort=True")</f>
        <v>13.737854191857876</v>
      </c>
      <c r="U2720" s="43">
        <f ca="1">_xll.BInterpol('Base CDI'!$H$4:$H$28,'Base CDI'!$I$4:$I$29,S2720,"Cubic","Extrapolate=Linear","MultiX=Average","Skip=True","Sort=True")</f>
        <v>13.844087256045503</v>
      </c>
    </row>
    <row r="2721" spans="16:21" x14ac:dyDescent="0.25">
      <c r="P2721" s="10">
        <v>38469</v>
      </c>
      <c r="Q2721">
        <v>12.47513</v>
      </c>
      <c r="S2721" s="42">
        <f t="shared" ca="1" si="47"/>
        <v>48614</v>
      </c>
      <c r="T2721" s="43">
        <f ca="1">_xll.BInterpol('Base CDI'!$H$4:$H$28,'Base CDI'!$J$4:$J$29,S2721,"Cubic","Extrapolate=Linear","MultiX=Average","Skip=True","Sort=True")</f>
        <v>13.737974020678058</v>
      </c>
      <c r="U2721" s="43">
        <f ca="1">_xll.BInterpol('Base CDI'!$H$4:$H$28,'Base CDI'!$I$4:$I$29,S2721,"Cubic","Extrapolate=Linear","MultiX=Average","Skip=True","Sort=True")</f>
        <v>13.844214017545276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48615</v>
      </c>
      <c r="T2722" s="43">
        <f ca="1">_xll.BInterpol('Base CDI'!$H$4:$H$28,'Base CDI'!$J$4:$J$29,S2722,"Cubic","Extrapolate=Linear","MultiX=Average","Skip=True","Sort=True")</f>
        <v>13.738093570097329</v>
      </c>
      <c r="U2722" s="43">
        <f ca="1">_xll.BInterpol('Base CDI'!$H$4:$H$28,'Base CDI'!$I$4:$I$29,S2722,"Cubic","Extrapolate=Linear","MultiX=Average","Skip=True","Sort=True")</f>
        <v>13.84434046301746</v>
      </c>
    </row>
    <row r="2723" spans="16:21" x14ac:dyDescent="0.25">
      <c r="P2723" s="10">
        <v>38471</v>
      </c>
      <c r="Q2723">
        <v>12.49272</v>
      </c>
      <c r="S2723" s="42">
        <f t="shared" ca="1" si="47"/>
        <v>48616</v>
      </c>
      <c r="T2723" s="43">
        <f ca="1">_xll.BInterpol('Base CDI'!$H$4:$H$28,'Base CDI'!$J$4:$J$29,S2723,"Cubic","Extrapolate=Linear","MultiX=Average","Skip=True","Sort=True")</f>
        <v>13.738212840283499</v>
      </c>
      <c r="U2723" s="43">
        <f ca="1">_xll.BInterpol('Base CDI'!$H$4:$H$28,'Base CDI'!$I$4:$I$29,S2723,"Cubic","Extrapolate=Linear","MultiX=Average","Skip=True","Sort=True")</f>
        <v>13.844466592626986</v>
      </c>
    </row>
    <row r="2724" spans="16:21" x14ac:dyDescent="0.25">
      <c r="P2724" s="10">
        <v>38474</v>
      </c>
      <c r="Q2724">
        <v>12.50154</v>
      </c>
      <c r="S2724" s="42">
        <f t="shared" ca="1" si="47"/>
        <v>48617</v>
      </c>
      <c r="T2724" s="43">
        <f ca="1">_xll.BInterpol('Base CDI'!$H$4:$H$28,'Base CDI'!$J$4:$J$29,S2724,"Cubic","Extrapolate=Linear","MultiX=Average","Skip=True","Sort=True")</f>
        <v>13.738331831404382</v>
      </c>
      <c r="U2724" s="43">
        <f ca="1">_xll.BInterpol('Base CDI'!$H$4:$H$28,'Base CDI'!$I$4:$I$29,S2724,"Cubic","Extrapolate=Linear","MultiX=Average","Skip=True","Sort=True")</f>
        <v>13.844592406538785</v>
      </c>
    </row>
    <row r="2725" spans="16:21" x14ac:dyDescent="0.25">
      <c r="P2725" s="10">
        <v>38475</v>
      </c>
      <c r="Q2725">
        <v>12.51037</v>
      </c>
      <c r="S2725" s="42">
        <f t="shared" ca="1" si="47"/>
        <v>48618</v>
      </c>
      <c r="T2725" s="43">
        <f ca="1">_xll.BInterpol('Base CDI'!$H$4:$H$28,'Base CDI'!$J$4:$J$29,S2725,"Cubic","Extrapolate=Linear","MultiX=Average","Skip=True","Sort=True")</f>
        <v>13.73845054362779</v>
      </c>
      <c r="U2725" s="43">
        <f ca="1">_xll.BInterpol('Base CDI'!$H$4:$H$28,'Base CDI'!$I$4:$I$29,S2725,"Cubic","Extrapolate=Linear","MultiX=Average","Skip=True","Sort=True")</f>
        <v>13.84471790491779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48619</v>
      </c>
      <c r="T2726" s="43">
        <f ca="1">_xll.BInterpol('Base CDI'!$H$4:$H$28,'Base CDI'!$J$4:$J$29,S2726,"Cubic","Extrapolate=Linear","MultiX=Average","Skip=True","Sort=True")</f>
        <v>13.738568977121535</v>
      </c>
      <c r="U2726" s="43">
        <f ca="1">_xll.BInterpol('Base CDI'!$H$4:$H$28,'Base CDI'!$I$4:$I$29,S2726,"Cubic","Extrapolate=Linear","MultiX=Average","Skip=True","Sort=True")</f>
        <v>13.844843087928931</v>
      </c>
    </row>
    <row r="2727" spans="16:21" x14ac:dyDescent="0.25">
      <c r="P2727" s="10">
        <v>38477</v>
      </c>
      <c r="Q2727">
        <v>12.52806</v>
      </c>
      <c r="S2727" s="42">
        <f t="shared" ca="1" si="47"/>
        <v>48620</v>
      </c>
      <c r="T2727" s="43">
        <f ca="1">_xll.BInterpol('Base CDI'!$H$4:$H$28,'Base CDI'!$J$4:$J$29,S2727,"Cubic","Extrapolate=Linear","MultiX=Average","Skip=True","Sort=True")</f>
        <v>13.738687132053427</v>
      </c>
      <c r="U2727" s="43">
        <f ca="1">_xll.BInterpol('Base CDI'!$H$4:$H$28,'Base CDI'!$I$4:$I$29,S2727,"Cubic","Extrapolate=Linear","MultiX=Average","Skip=True","Sort=True")</f>
        <v>13.844967955737141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48621</v>
      </c>
      <c r="T2728" s="43">
        <f ca="1">_xll.BInterpol('Base CDI'!$H$4:$H$28,'Base CDI'!$J$4:$J$29,S2728,"Cubic","Extrapolate=Linear","MultiX=Average","Skip=True","Sort=True")</f>
        <v>13.738805008591278</v>
      </c>
      <c r="U2728" s="43">
        <f ca="1">_xll.BInterpol('Base CDI'!$H$4:$H$28,'Base CDI'!$I$4:$I$29,S2728,"Cubic","Extrapolate=Linear","MultiX=Average","Skip=True","Sort=True")</f>
        <v>13.845092508507355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48622</v>
      </c>
      <c r="T2729" s="43">
        <f ca="1">_xll.BInterpol('Base CDI'!$H$4:$H$28,'Base CDI'!$J$4:$J$29,S2729,"Cubic","Extrapolate=Linear","MultiX=Average","Skip=True","Sort=True")</f>
        <v>13.7389226069029</v>
      </c>
      <c r="U2729" s="43">
        <f ca="1">_xll.BInterpol('Base CDI'!$H$4:$H$28,'Base CDI'!$I$4:$I$29,S2729,"Cubic","Extrapolate=Linear","MultiX=Average","Skip=True","Sort=True")</f>
        <v>13.8452167464045</v>
      </c>
    </row>
    <row r="2730" spans="16:21" x14ac:dyDescent="0.25">
      <c r="P2730" s="10">
        <v>38482</v>
      </c>
      <c r="Q2730">
        <v>12.55463</v>
      </c>
      <c r="S2730" s="42">
        <f t="shared" ca="1" si="47"/>
        <v>48623</v>
      </c>
      <c r="T2730" s="43">
        <f ca="1">_xll.BInterpol('Base CDI'!$H$4:$H$28,'Base CDI'!$J$4:$J$29,S2730,"Cubic","Extrapolate=Linear","MultiX=Average","Skip=True","Sort=True")</f>
        <v>13.739039927156107</v>
      </c>
      <c r="U2730" s="43">
        <f ca="1">_xll.BInterpol('Base CDI'!$H$4:$H$28,'Base CDI'!$I$4:$I$29,S2730,"Cubic","Extrapolate=Linear","MultiX=Average","Skip=True","Sort=True")</f>
        <v>13.845340669593508</v>
      </c>
    </row>
    <row r="2731" spans="16:21" x14ac:dyDescent="0.25">
      <c r="P2731" s="10">
        <v>38483</v>
      </c>
      <c r="Q2731">
        <v>12.56349</v>
      </c>
      <c r="S2731" s="42">
        <f t="shared" ca="1" si="47"/>
        <v>48624</v>
      </c>
      <c r="T2731" s="43">
        <f ca="1">_xll.BInterpol('Base CDI'!$H$4:$H$28,'Base CDI'!$J$4:$J$29,S2731,"Cubic","Extrapolate=Linear","MultiX=Average","Skip=True","Sort=True")</f>
        <v>13.739156969518705</v>
      </c>
      <c r="U2731" s="43">
        <f ca="1">_xll.BInterpol('Base CDI'!$H$4:$H$28,'Base CDI'!$I$4:$I$29,S2731,"Cubic","Extrapolate=Linear","MultiX=Average","Skip=True","Sort=True")</f>
        <v>13.845464278239314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48625</v>
      </c>
      <c r="T2732" s="43">
        <f ca="1">_xll.BInterpol('Base CDI'!$H$4:$H$28,'Base CDI'!$J$4:$J$29,S2732,"Cubic","Extrapolate=Linear","MultiX=Average","Skip=True","Sort=True")</f>
        <v>13.739273734158511</v>
      </c>
      <c r="U2732" s="43">
        <f ca="1">_xll.BInterpol('Base CDI'!$H$4:$H$28,'Base CDI'!$I$4:$I$29,S2732,"Cubic","Extrapolate=Linear","MultiX=Average","Skip=True","Sort=True")</f>
        <v>13.845587572506847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48626</v>
      </c>
      <c r="T2733" s="43">
        <f ca="1">_xll.BInterpol('Base CDI'!$H$4:$H$28,'Base CDI'!$J$4:$J$29,S2733,"Cubic","Extrapolate=Linear","MultiX=Average","Skip=True","Sort=True")</f>
        <v>13.739390221243335</v>
      </c>
      <c r="U2733" s="43">
        <f ca="1">_xll.BInterpol('Base CDI'!$H$4:$H$28,'Base CDI'!$I$4:$I$29,S2733,"Cubic","Extrapolate=Linear","MultiX=Average","Skip=True","Sort=True")</f>
        <v>13.845710552561043</v>
      </c>
    </row>
    <row r="2734" spans="16:21" x14ac:dyDescent="0.25">
      <c r="P2734" s="10">
        <v>38488</v>
      </c>
      <c r="Q2734">
        <v>12.59013</v>
      </c>
      <c r="S2734" s="42">
        <f t="shared" ca="1" si="47"/>
        <v>48627</v>
      </c>
      <c r="T2734" s="43">
        <f ca="1">_xll.BInterpol('Base CDI'!$H$4:$H$28,'Base CDI'!$J$4:$J$29,S2734,"Cubic","Extrapolate=Linear","MultiX=Average","Skip=True","Sort=True")</f>
        <v>13.739506430940988</v>
      </c>
      <c r="U2734" s="43">
        <f ca="1">_xll.BInterpol('Base CDI'!$H$4:$H$28,'Base CDI'!$I$4:$I$29,S2734,"Cubic","Extrapolate=Linear","MultiX=Average","Skip=True","Sort=True")</f>
        <v>13.845833218566828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48628</v>
      </c>
      <c r="T2735" s="43">
        <f ca="1">_xll.BInterpol('Base CDI'!$H$4:$H$28,'Base CDI'!$J$4:$J$29,S2735,"Cubic","Extrapolate=Linear","MultiX=Average","Skip=True","Sort=True")</f>
        <v>13.739622363419281</v>
      </c>
      <c r="U2735" s="43">
        <f ca="1">_xll.BInterpol('Base CDI'!$H$4:$H$28,'Base CDI'!$I$4:$I$29,S2735,"Cubic","Extrapolate=Linear","MultiX=Average","Skip=True","Sort=True")</f>
        <v>13.845955570689137</v>
      </c>
    </row>
    <row r="2736" spans="16:21" x14ac:dyDescent="0.25">
      <c r="P2736" s="10">
        <v>38490</v>
      </c>
      <c r="Q2736">
        <v>12.60792</v>
      </c>
      <c r="S2736" s="42">
        <f t="shared" ca="1" si="47"/>
        <v>48629</v>
      </c>
      <c r="T2736" s="43">
        <f ca="1">_xll.BInterpol('Base CDI'!$H$4:$H$28,'Base CDI'!$J$4:$J$29,S2736,"Cubic","Extrapolate=Linear","MultiX=Average","Skip=True","Sort=True")</f>
        <v>13.739738018846028</v>
      </c>
      <c r="U2736" s="43">
        <f ca="1">_xll.BInterpol('Base CDI'!$H$4:$H$28,'Base CDI'!$I$4:$I$29,S2736,"Cubic","Extrapolate=Linear","MultiX=Average","Skip=True","Sort=True")</f>
        <v>13.846077609092902</v>
      </c>
    </row>
    <row r="2737" spans="16:21" x14ac:dyDescent="0.25">
      <c r="P2737" s="10">
        <v>38491</v>
      </c>
      <c r="Q2737">
        <v>12.61683</v>
      </c>
      <c r="S2737" s="42">
        <f t="shared" ca="1" si="47"/>
        <v>48630</v>
      </c>
      <c r="T2737" s="43">
        <f ca="1">_xll.BInterpol('Base CDI'!$H$4:$H$28,'Base CDI'!$J$4:$J$29,S2737,"Cubic","Extrapolate=Linear","MultiX=Average","Skip=True","Sort=True")</f>
        <v>13.739853397389041</v>
      </c>
      <c r="U2737" s="43">
        <f ca="1">_xll.BInterpol('Base CDI'!$H$4:$H$28,'Base CDI'!$I$4:$I$29,S2737,"Cubic","Extrapolate=Linear","MultiX=Average","Skip=True","Sort=True")</f>
        <v>13.846199333943053</v>
      </c>
    </row>
    <row r="2738" spans="16:21" x14ac:dyDescent="0.25">
      <c r="P2738" s="10">
        <v>38492</v>
      </c>
      <c r="Q2738">
        <v>12.62584</v>
      </c>
      <c r="S2738" s="42">
        <f t="shared" ca="1" si="47"/>
        <v>48631</v>
      </c>
      <c r="T2738" s="43">
        <f ca="1">_xll.BInterpol('Base CDI'!$H$4:$H$28,'Base CDI'!$J$4:$J$29,S2738,"Cubic","Extrapolate=Linear","MultiX=Average","Skip=True","Sort=True")</f>
        <v>13.739968499216127</v>
      </c>
      <c r="U2738" s="43">
        <f ca="1">_xll.BInterpol('Base CDI'!$H$4:$H$28,'Base CDI'!$I$4:$I$29,S2738,"Cubic","Extrapolate=Linear","MultiX=Average","Skip=True","Sort=True")</f>
        <v>13.846320745404524</v>
      </c>
    </row>
    <row r="2739" spans="16:21" x14ac:dyDescent="0.25">
      <c r="P2739" s="10">
        <v>38495</v>
      </c>
      <c r="Q2739">
        <v>12.63485</v>
      </c>
      <c r="S2739" s="42">
        <f t="shared" ca="1" si="47"/>
        <v>48632</v>
      </c>
      <c r="T2739" s="43">
        <f ca="1">_xll.BInterpol('Base CDI'!$H$4:$H$28,'Base CDI'!$J$4:$J$29,S2739,"Cubic","Extrapolate=Linear","MultiX=Average","Skip=True","Sort=True")</f>
        <v>13.740083324495103</v>
      </c>
      <c r="U2739" s="43">
        <f ca="1">_xll.BInterpol('Base CDI'!$H$4:$H$28,'Base CDI'!$I$4:$I$29,S2739,"Cubic","Extrapolate=Linear","MultiX=Average","Skip=True","Sort=True")</f>
        <v>13.846441843642246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48633</v>
      </c>
      <c r="T2740" s="43">
        <f ca="1">_xll.BInterpol('Base CDI'!$H$4:$H$28,'Base CDI'!$J$4:$J$29,S2740,"Cubic","Extrapolate=Linear","MultiX=Average","Skip=True","Sort=True")</f>
        <v>13.740197873393779</v>
      </c>
      <c r="U2740" s="43">
        <f ca="1">_xll.BInterpol('Base CDI'!$H$4:$H$28,'Base CDI'!$I$4:$I$29,S2740,"Cubic","Extrapolate=Linear","MultiX=Average","Skip=True","Sort=True")</f>
        <v>13.84656262882115</v>
      </c>
    </row>
    <row r="2741" spans="16:21" x14ac:dyDescent="0.25">
      <c r="P2741" s="10">
        <v>38497</v>
      </c>
      <c r="Q2741">
        <v>12.65291</v>
      </c>
      <c r="S2741" s="42">
        <f t="shared" ca="1" si="47"/>
        <v>48634</v>
      </c>
      <c r="T2741" s="43">
        <f ca="1">_xll.BInterpol('Base CDI'!$H$4:$H$28,'Base CDI'!$J$4:$J$29,S2741,"Cubic","Extrapolate=Linear","MultiX=Average","Skip=True","Sort=True")</f>
        <v>13.740312146079965</v>
      </c>
      <c r="U2741" s="43">
        <f ca="1">_xll.BInterpol('Base CDI'!$H$4:$H$28,'Base CDI'!$I$4:$I$29,S2741,"Cubic","Extrapolate=Linear","MultiX=Average","Skip=True","Sort=True")</f>
        <v>13.846683101106169</v>
      </c>
    </row>
    <row r="2742" spans="16:21" x14ac:dyDescent="0.25">
      <c r="P2742" s="10">
        <v>38499</v>
      </c>
      <c r="Q2742">
        <v>12.66194</v>
      </c>
      <c r="S2742" s="42">
        <f t="shared" ca="1" si="47"/>
        <v>48635</v>
      </c>
      <c r="T2742" s="43">
        <f ca="1">_xll.BInterpol('Base CDI'!$H$4:$H$28,'Base CDI'!$J$4:$J$29,S2742,"Cubic","Extrapolate=Linear","MultiX=Average","Skip=True","Sort=True")</f>
        <v>13.740426142721475</v>
      </c>
      <c r="U2742" s="43">
        <f ca="1">_xll.BInterpol('Base CDI'!$H$4:$H$28,'Base CDI'!$I$4:$I$29,S2742,"Cubic","Extrapolate=Linear","MultiX=Average","Skip=True","Sort=True")</f>
        <v>13.846803260662234</v>
      </c>
    </row>
    <row r="2743" spans="16:21" x14ac:dyDescent="0.25">
      <c r="P2743" s="10">
        <v>38502</v>
      </c>
      <c r="Q2743">
        <v>12.67098</v>
      </c>
      <c r="S2743" s="42">
        <f t="shared" ca="1" si="47"/>
        <v>48636</v>
      </c>
      <c r="T2743" s="43">
        <f ca="1">_xll.BInterpol('Base CDI'!$H$4:$H$28,'Base CDI'!$J$4:$J$29,S2743,"Cubic","Extrapolate=Linear","MultiX=Average","Skip=True","Sort=True")</f>
        <v>13.74053986348612</v>
      </c>
      <c r="U2743" s="43">
        <f ca="1">_xll.BInterpol('Base CDI'!$H$4:$H$28,'Base CDI'!$I$4:$I$29,S2743,"Cubic","Extrapolate=Linear","MultiX=Average","Skip=True","Sort=True")</f>
        <v>13.846923107654279</v>
      </c>
    </row>
    <row r="2744" spans="16:21" x14ac:dyDescent="0.25">
      <c r="P2744" s="10">
        <v>38503</v>
      </c>
      <c r="Q2744">
        <v>12.68004</v>
      </c>
      <c r="S2744" s="42">
        <f t="shared" ca="1" si="47"/>
        <v>48637</v>
      </c>
      <c r="T2744" s="43">
        <f ca="1">_xll.BInterpol('Base CDI'!$H$4:$H$28,'Base CDI'!$J$4:$J$29,S2744,"Cubic","Extrapolate=Linear","MultiX=Average","Skip=True","Sort=True")</f>
        <v>13.74065330854171</v>
      </c>
      <c r="U2744" s="43">
        <f ca="1">_xll.BInterpol('Base CDI'!$H$4:$H$28,'Base CDI'!$I$4:$I$29,S2744,"Cubic","Extrapolate=Linear","MultiX=Average","Skip=True","Sort=True")</f>
        <v>13.847042642247231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48638</v>
      </c>
      <c r="T2745" s="43">
        <f ca="1">_xll.BInterpol('Base CDI'!$H$4:$H$28,'Base CDI'!$J$4:$J$29,S2745,"Cubic","Extrapolate=Linear","MultiX=Average","Skip=True","Sort=True")</f>
        <v>13.740766478056058</v>
      </c>
      <c r="U2745" s="43">
        <f ca="1">_xll.BInterpol('Base CDI'!$H$4:$H$28,'Base CDI'!$I$4:$I$29,S2745,"Cubic","Extrapolate=Linear","MultiX=Average","Skip=True","Sort=True")</f>
        <v>13.847161864606026</v>
      </c>
    </row>
    <row r="2746" spans="16:21" x14ac:dyDescent="0.25">
      <c r="P2746" s="10">
        <v>38505</v>
      </c>
      <c r="Q2746">
        <v>12.6982</v>
      </c>
      <c r="S2746" s="42">
        <f t="shared" ca="1" si="47"/>
        <v>48639</v>
      </c>
      <c r="T2746" s="43">
        <f ca="1">_xll.BInterpol('Base CDI'!$H$4:$H$28,'Base CDI'!$J$4:$J$29,S2746,"Cubic","Extrapolate=Linear","MultiX=Average","Skip=True","Sort=True")</f>
        <v>13.740879372196977</v>
      </c>
      <c r="U2746" s="43">
        <f ca="1">_xll.BInterpol('Base CDI'!$H$4:$H$28,'Base CDI'!$I$4:$I$29,S2746,"Cubic","Extrapolate=Linear","MultiX=Average","Skip=True","Sort=True")</f>
        <v>13.847280774895594</v>
      </c>
    </row>
    <row r="2747" spans="16:21" x14ac:dyDescent="0.25">
      <c r="P2747" s="10">
        <v>38506</v>
      </c>
      <c r="Q2747">
        <v>12.70729</v>
      </c>
      <c r="S2747" s="42">
        <f t="shared" ca="1" si="47"/>
        <v>48640</v>
      </c>
      <c r="T2747" s="43">
        <f ca="1">_xll.BInterpol('Base CDI'!$H$4:$H$28,'Base CDI'!$J$4:$J$29,S2747,"Cubic","Extrapolate=Linear","MultiX=Average","Skip=True","Sort=True")</f>
        <v>13.740991991132276</v>
      </c>
      <c r="U2747" s="43">
        <f ca="1">_xll.BInterpol('Base CDI'!$H$4:$H$28,'Base CDI'!$I$4:$I$29,S2747,"Cubic","Extrapolate=Linear","MultiX=Average","Skip=True","Sort=True")</f>
        <v>13.847399373280869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48641</v>
      </c>
      <c r="T2748" s="43">
        <f ca="1">_xll.BInterpol('Base CDI'!$H$4:$H$28,'Base CDI'!$J$4:$J$29,S2748,"Cubic","Extrapolate=Linear","MultiX=Average","Skip=True","Sort=True")</f>
        <v>13.741104335029769</v>
      </c>
      <c r="U2748" s="43">
        <f ca="1">_xll.BInterpol('Base CDI'!$H$4:$H$28,'Base CDI'!$I$4:$I$29,S2748,"Cubic","Extrapolate=Linear","MultiX=Average","Skip=True","Sort=True")</f>
        <v>13.84751765992678</v>
      </c>
    </row>
    <row r="2749" spans="16:21" x14ac:dyDescent="0.25">
      <c r="P2749" s="10">
        <v>38510</v>
      </c>
      <c r="Q2749">
        <v>12.72547</v>
      </c>
      <c r="S2749" s="42">
        <f t="shared" ca="1" si="47"/>
        <v>48642</v>
      </c>
      <c r="T2749" s="43">
        <f ca="1">_xll.BInterpol('Base CDI'!$H$4:$H$28,'Base CDI'!$J$4:$J$29,S2749,"Cubic","Extrapolate=Linear","MultiX=Average","Skip=True","Sort=True")</f>
        <v>13.741216404057267</v>
      </c>
      <c r="U2749" s="43">
        <f ca="1">_xll.BInterpol('Base CDI'!$H$4:$H$28,'Base CDI'!$I$4:$I$29,S2749,"Cubic","Extrapolate=Linear","MultiX=Average","Skip=True","Sort=True")</f>
        <v>13.847635634998259</v>
      </c>
    </row>
    <row r="2750" spans="16:21" x14ac:dyDescent="0.25">
      <c r="P2750" s="10">
        <v>38511</v>
      </c>
      <c r="Q2750">
        <v>12.73456</v>
      </c>
      <c r="S2750" s="42">
        <f t="shared" ca="1" si="47"/>
        <v>48643</v>
      </c>
      <c r="T2750" s="43">
        <f ca="1">_xll.BInterpol('Base CDI'!$H$4:$H$28,'Base CDI'!$J$4:$J$29,S2750,"Cubic","Extrapolate=Linear","MultiX=Average","Skip=True","Sort=True")</f>
        <v>13.741328198382581</v>
      </c>
      <c r="U2750" s="43">
        <f ca="1">_xll.BInterpol('Base CDI'!$H$4:$H$28,'Base CDI'!$I$4:$I$29,S2750,"Cubic","Extrapolate=Linear","MultiX=Average","Skip=True","Sort=True")</f>
        <v>13.847753298660239</v>
      </c>
    </row>
    <row r="2751" spans="16:21" x14ac:dyDescent="0.25">
      <c r="P2751" s="10">
        <v>38512</v>
      </c>
      <c r="Q2751">
        <v>12.74366</v>
      </c>
      <c r="S2751" s="42">
        <f t="shared" ca="1" si="47"/>
        <v>48644</v>
      </c>
      <c r="T2751" s="43">
        <f ca="1">_xll.BInterpol('Base CDI'!$H$4:$H$28,'Base CDI'!$J$4:$J$29,S2751,"Cubic","Extrapolate=Linear","MultiX=Average","Skip=True","Sort=True")</f>
        <v>13.741439718173522</v>
      </c>
      <c r="U2751" s="43">
        <f ca="1">_xll.BInterpol('Base CDI'!$H$4:$H$28,'Base CDI'!$I$4:$I$29,S2751,"Cubic","Extrapolate=Linear","MultiX=Average","Skip=True","Sort=True")</f>
        <v>13.847870651077653</v>
      </c>
    </row>
    <row r="2752" spans="16:21" x14ac:dyDescent="0.25">
      <c r="P2752" s="10">
        <v>38513</v>
      </c>
      <c r="Q2752">
        <v>12.75276</v>
      </c>
      <c r="S2752" s="42">
        <f t="shared" ca="1" si="47"/>
        <v>48645</v>
      </c>
      <c r="T2752" s="43">
        <f ca="1">_xll.BInterpol('Base CDI'!$H$4:$H$28,'Base CDI'!$J$4:$J$29,S2752,"Cubic","Extrapolate=Linear","MultiX=Average","Skip=True","Sort=True")</f>
        <v>13.741550963597904</v>
      </c>
      <c r="U2752" s="43">
        <f ca="1">_xll.BInterpol('Base CDI'!$H$4:$H$28,'Base CDI'!$I$4:$I$29,S2752,"Cubic","Extrapolate=Linear","MultiX=Average","Skip=True","Sort=True")</f>
        <v>13.84798769241543</v>
      </c>
    </row>
    <row r="2753" spans="16:21" x14ac:dyDescent="0.25">
      <c r="P2753" s="10">
        <v>38516</v>
      </c>
      <c r="Q2753">
        <v>12.76187</v>
      </c>
      <c r="S2753" s="42">
        <f t="shared" ca="1" si="47"/>
        <v>48646</v>
      </c>
      <c r="T2753" s="43">
        <f ca="1">_xll.BInterpol('Base CDI'!$H$4:$H$28,'Base CDI'!$J$4:$J$29,S2753,"Cubic","Extrapolate=Linear","MultiX=Average","Skip=True","Sort=True")</f>
        <v>13.741661934823538</v>
      </c>
      <c r="U2753" s="43">
        <f ca="1">_xll.BInterpol('Base CDI'!$H$4:$H$28,'Base CDI'!$I$4:$I$29,S2753,"Cubic","Extrapolate=Linear","MultiX=Average","Skip=True","Sort=True")</f>
        <v>13.848104422838503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48647</v>
      </c>
      <c r="T2754" s="43">
        <f ca="1">_xll.BInterpol('Base CDI'!$H$4:$H$28,'Base CDI'!$J$4:$J$29,S2754,"Cubic","Extrapolate=Linear","MultiX=Average","Skip=True","Sort=True")</f>
        <v>13.741772632018234</v>
      </c>
      <c r="U2754" s="43">
        <f ca="1">_xll.BInterpol('Base CDI'!$H$4:$H$28,'Base CDI'!$I$4:$I$29,S2754,"Cubic","Extrapolate=Linear","MultiX=Average","Skip=True","Sort=True")</f>
        <v>13.848220842511804</v>
      </c>
    </row>
    <row r="2755" spans="16:21" x14ac:dyDescent="0.25">
      <c r="P2755" s="10">
        <v>38518</v>
      </c>
      <c r="Q2755">
        <v>12.78012</v>
      </c>
      <c r="S2755" s="42">
        <f t="shared" ca="1" si="47"/>
        <v>48648</v>
      </c>
      <c r="T2755" s="43">
        <f ca="1">_xll.BInterpol('Base CDI'!$H$4:$H$28,'Base CDI'!$J$4:$J$29,S2755,"Cubic","Extrapolate=Linear","MultiX=Average","Skip=True","Sort=True")</f>
        <v>13.741883055349806</v>
      </c>
      <c r="U2755" s="43">
        <f ca="1">_xll.BInterpol('Base CDI'!$H$4:$H$28,'Base CDI'!$I$4:$I$29,S2755,"Cubic","Extrapolate=Linear","MultiX=Average","Skip=True","Sort=True")</f>
        <v>13.848336951600265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48649</v>
      </c>
      <c r="T2756" s="43">
        <f ca="1">_xll.BInterpol('Base CDI'!$H$4:$H$28,'Base CDI'!$J$4:$J$29,S2756,"Cubic","Extrapolate=Linear","MultiX=Average","Skip=True","Sort=True")</f>
        <v>13.741993204986063</v>
      </c>
      <c r="U2756" s="43">
        <f ca="1">_xll.BInterpol('Base CDI'!$H$4:$H$28,'Base CDI'!$I$4:$I$29,S2756,"Cubic","Extrapolate=Linear","MultiX=Average","Skip=True","Sort=True")</f>
        <v>13.848452750268818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48650</v>
      </c>
      <c r="T2757" s="43">
        <f ca="1">_xll.BInterpol('Base CDI'!$H$4:$H$28,'Base CDI'!$J$4:$J$29,S2757,"Cubic","Extrapolate=Linear","MultiX=Average","Skip=True","Sort=True")</f>
        <v>13.74210308109482</v>
      </c>
      <c r="U2757" s="43">
        <f ca="1">_xll.BInterpol('Base CDI'!$H$4:$H$28,'Base CDI'!$I$4:$I$29,S2757,"Cubic","Extrapolate=Linear","MultiX=Average","Skip=True","Sort=True")</f>
        <v>13.848568238682393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48651</v>
      </c>
      <c r="T2758" s="43">
        <f ca="1">_xll.BInterpol('Base CDI'!$H$4:$H$28,'Base CDI'!$J$4:$J$29,S2758,"Cubic","Extrapolate=Linear","MultiX=Average","Skip=True","Sort=True")</f>
        <v>13.742212683843885</v>
      </c>
      <c r="U2758" s="43">
        <f ca="1">_xll.BInterpol('Base CDI'!$H$4:$H$28,'Base CDI'!$I$4:$I$29,S2758,"Cubic","Extrapolate=Linear","MultiX=Average","Skip=True","Sort=True")</f>
        <v>13.848683417005924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48652</v>
      </c>
      <c r="T2759" s="43">
        <f ca="1">_xll.BInterpol('Base CDI'!$H$4:$H$28,'Base CDI'!$J$4:$J$29,S2759,"Cubic","Extrapolate=Linear","MultiX=Average","Skip=True","Sort=True")</f>
        <v>13.742322013401074</v>
      </c>
      <c r="U2759" s="43">
        <f ca="1">_xll.BInterpol('Base CDI'!$H$4:$H$28,'Base CDI'!$I$4:$I$29,S2759,"Cubic","Extrapolate=Linear","MultiX=Average","Skip=True","Sort=True")</f>
        <v>13.848798285404344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48653</v>
      </c>
      <c r="T2760" s="43">
        <f ca="1">_xll.BInterpol('Base CDI'!$H$4:$H$28,'Base CDI'!$J$4:$J$29,S2760,"Cubic","Extrapolate=Linear","MultiX=Average","Skip=True","Sort=True")</f>
        <v>13.742431069934195</v>
      </c>
      <c r="U2760" s="43">
        <f ca="1">_xll.BInterpol('Base CDI'!$H$4:$H$28,'Base CDI'!$I$4:$I$29,S2760,"Cubic","Extrapolate=Linear","MultiX=Average","Skip=True","Sort=True")</f>
        <v>13.84891284404258</v>
      </c>
    </row>
    <row r="2761" spans="16:21" x14ac:dyDescent="0.25">
      <c r="P2761" s="10">
        <v>38526</v>
      </c>
      <c r="Q2761">
        <v>12.83501</v>
      </c>
      <c r="S2761" s="42">
        <f t="shared" ca="1" si="47"/>
        <v>48654</v>
      </c>
      <c r="T2761" s="43">
        <f ca="1">_xll.BInterpol('Base CDI'!$H$4:$H$28,'Base CDI'!$J$4:$J$29,S2761,"Cubic","Extrapolate=Linear","MultiX=Average","Skip=True","Sort=True")</f>
        <v>13.74253985361106</v>
      </c>
      <c r="U2761" s="43">
        <f ca="1">_xll.BInterpol('Base CDI'!$H$4:$H$28,'Base CDI'!$I$4:$I$29,S2761,"Cubic","Extrapolate=Linear","MultiX=Average","Skip=True","Sort=True")</f>
        <v>13.849027093085569</v>
      </c>
    </row>
    <row r="2762" spans="16:21" x14ac:dyDescent="0.25">
      <c r="P2762" s="10">
        <v>38527</v>
      </c>
      <c r="Q2762">
        <v>12.84418</v>
      </c>
      <c r="S2762" s="42">
        <f t="shared" ca="1" si="47"/>
        <v>48655</v>
      </c>
      <c r="T2762" s="43">
        <f ca="1">_xll.BInterpol('Base CDI'!$H$4:$H$28,'Base CDI'!$J$4:$J$29,S2762,"Cubic","Extrapolate=Linear","MultiX=Average","Skip=True","Sort=True")</f>
        <v>13.742648364599482</v>
      </c>
      <c r="U2762" s="43">
        <f ca="1">_xll.BInterpol('Base CDI'!$H$4:$H$28,'Base CDI'!$I$4:$I$29,S2762,"Cubic","Extrapolate=Linear","MultiX=Average","Skip=True","Sort=True")</f>
        <v>13.849141032698238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48656</v>
      </c>
      <c r="T2763" s="43">
        <f ca="1">_xll.BInterpol('Base CDI'!$H$4:$H$28,'Base CDI'!$J$4:$J$29,S2763,"Cubic","Extrapolate=Linear","MultiX=Average","Skip=True","Sort=True")</f>
        <v>13.742756603067274</v>
      </c>
      <c r="U2763" s="43">
        <f ca="1">_xll.BInterpol('Base CDI'!$H$4:$H$28,'Base CDI'!$I$4:$I$29,S2763,"Cubic","Extrapolate=Linear","MultiX=Average","Skip=True","Sort=True")</f>
        <v>13.849254663045523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48657</v>
      </c>
      <c r="T2764" s="43">
        <f ca="1">_xll.BInterpol('Base CDI'!$H$4:$H$28,'Base CDI'!$J$4:$J$29,S2764,"Cubic","Extrapolate=Linear","MultiX=Average","Skip=True","Sort=True")</f>
        <v>13.742864569182245</v>
      </c>
      <c r="U2764" s="43">
        <f ca="1">_xll.BInterpol('Base CDI'!$H$4:$H$28,'Base CDI'!$I$4:$I$29,S2764,"Cubic","Extrapolate=Linear","MultiX=Average","Skip=True","Sort=True")</f>
        <v>13.849367984292353</v>
      </c>
    </row>
    <row r="2765" spans="16:21" x14ac:dyDescent="0.25">
      <c r="P2765" s="10">
        <v>38532</v>
      </c>
      <c r="Q2765">
        <v>12.87175</v>
      </c>
      <c r="S2765" s="42">
        <f t="shared" ca="1" si="48"/>
        <v>48658</v>
      </c>
      <c r="T2765" s="43">
        <f ca="1">_xll.BInterpol('Base CDI'!$H$4:$H$28,'Base CDI'!$J$4:$J$29,S2765,"Cubic","Extrapolate=Linear","MultiX=Average","Skip=True","Sort=True")</f>
        <v>13.742972263112208</v>
      </c>
      <c r="U2765" s="43">
        <f ca="1">_xll.BInterpol('Base CDI'!$H$4:$H$28,'Base CDI'!$I$4:$I$29,S2765,"Cubic","Extrapolate=Linear","MultiX=Average","Skip=True","Sort=True")</f>
        <v>13.849480996603662</v>
      </c>
    </row>
    <row r="2766" spans="16:21" x14ac:dyDescent="0.25">
      <c r="P2766" s="10">
        <v>38533</v>
      </c>
      <c r="Q2766">
        <v>12.88096</v>
      </c>
      <c r="S2766" s="42">
        <f t="shared" ca="1" si="48"/>
        <v>48659</v>
      </c>
      <c r="T2766" s="43">
        <f ca="1">_xll.BInterpol('Base CDI'!$H$4:$H$28,'Base CDI'!$J$4:$J$29,S2766,"Cubic","Extrapolate=Linear","MultiX=Average","Skip=True","Sort=True")</f>
        <v>13.743079685024973</v>
      </c>
      <c r="U2766" s="43">
        <f ca="1">_xll.BInterpol('Base CDI'!$H$4:$H$28,'Base CDI'!$I$4:$I$29,S2766,"Cubic","Extrapolate=Linear","MultiX=Average","Skip=True","Sort=True")</f>
        <v>13.849593700144379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48660</v>
      </c>
      <c r="T2767" s="43">
        <f ca="1">_xll.BInterpol('Base CDI'!$H$4:$H$28,'Base CDI'!$J$4:$J$29,S2767,"Cubic","Extrapolate=Linear","MultiX=Average","Skip=True","Sort=True")</f>
        <v>13.743186835088354</v>
      </c>
      <c r="U2767" s="43">
        <f ca="1">_xll.BInterpol('Base CDI'!$H$4:$H$28,'Base CDI'!$I$4:$I$29,S2767,"Cubic","Extrapolate=Linear","MultiX=Average","Skip=True","Sort=True")</f>
        <v>13.849706095079439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48661</v>
      </c>
      <c r="T2768" s="43">
        <f ca="1">_xll.BInterpol('Base CDI'!$H$4:$H$28,'Base CDI'!$J$4:$J$29,S2768,"Cubic","Extrapolate=Linear","MultiX=Average","Skip=True","Sort=True")</f>
        <v>13.743293713470162</v>
      </c>
      <c r="U2768" s="43">
        <f ca="1">_xll.BInterpol('Base CDI'!$H$4:$H$28,'Base CDI'!$I$4:$I$29,S2768,"Cubic","Extrapolate=Linear","MultiX=Average","Skip=True","Sort=True")</f>
        <v>13.84981818157377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48662</v>
      </c>
      <c r="T2769" s="43">
        <f ca="1">_xll.BInterpol('Base CDI'!$H$4:$H$28,'Base CDI'!$J$4:$J$29,S2769,"Cubic","Extrapolate=Linear","MultiX=Average","Skip=True","Sort=True")</f>
        <v>13.743400320338209</v>
      </c>
      <c r="U2769" s="43">
        <f ca="1">_xll.BInterpol('Base CDI'!$H$4:$H$28,'Base CDI'!$I$4:$I$29,S2769,"Cubic","Extrapolate=Linear","MultiX=Average","Skip=True","Sort=True")</f>
        <v>13.849929959792309</v>
      </c>
    </row>
    <row r="2770" spans="16:21" x14ac:dyDescent="0.25">
      <c r="P2770" s="10">
        <v>38539</v>
      </c>
      <c r="Q2770">
        <v>12.91783</v>
      </c>
      <c r="S2770" s="42">
        <f t="shared" ca="1" si="48"/>
        <v>48663</v>
      </c>
      <c r="T2770" s="43">
        <f ca="1">_xll.BInterpol('Base CDI'!$H$4:$H$28,'Base CDI'!$J$4:$J$29,S2770,"Cubic","Extrapolate=Linear","MultiX=Average","Skip=True","Sort=True")</f>
        <v>13.743506655860305</v>
      </c>
      <c r="U2770" s="43">
        <f ca="1">_xll.BInterpol('Base CDI'!$H$4:$H$28,'Base CDI'!$I$4:$I$29,S2770,"Cubic","Extrapolate=Linear","MultiX=Average","Skip=True","Sort=True")</f>
        <v>13.850041429899983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48664</v>
      </c>
      <c r="T2771" s="43">
        <f ca="1">_xll.BInterpol('Base CDI'!$H$4:$H$28,'Base CDI'!$J$4:$J$29,S2771,"Cubic","Extrapolate=Linear","MultiX=Average","Skip=True","Sort=True")</f>
        <v>13.743612720204263</v>
      </c>
      <c r="U2771" s="43">
        <f ca="1">_xll.BInterpol('Base CDI'!$H$4:$H$28,'Base CDI'!$I$4:$I$29,S2771,"Cubic","Extrapolate=Linear","MultiX=Average","Skip=True","Sort=True")</f>
        <v>13.850152592061727</v>
      </c>
    </row>
    <row r="2772" spans="16:21" x14ac:dyDescent="0.25">
      <c r="P2772" s="10">
        <v>38541</v>
      </c>
      <c r="Q2772">
        <v>12.93629</v>
      </c>
      <c r="S2772" s="42">
        <f t="shared" ca="1" si="48"/>
        <v>48665</v>
      </c>
      <c r="T2772" s="43">
        <f ca="1">_xll.BInterpol('Base CDI'!$H$4:$H$28,'Base CDI'!$J$4:$J$29,S2772,"Cubic","Extrapolate=Linear","MultiX=Average","Skip=True","Sort=True")</f>
        <v>13.743718513537896</v>
      </c>
      <c r="U2772" s="43">
        <f ca="1">_xll.BInterpol('Base CDI'!$H$4:$H$28,'Base CDI'!$I$4:$I$29,S2772,"Cubic","Extrapolate=Linear","MultiX=Average","Skip=True","Sort=True")</f>
        <v>13.850263446442471</v>
      </c>
    </row>
    <row r="2773" spans="16:21" x14ac:dyDescent="0.25">
      <c r="P2773" s="10">
        <v>38544</v>
      </c>
      <c r="Q2773">
        <v>12.94552</v>
      </c>
      <c r="S2773" s="42">
        <f t="shared" ca="1" si="48"/>
        <v>48666</v>
      </c>
      <c r="T2773" s="43">
        <f ca="1">_xll.BInterpol('Base CDI'!$H$4:$H$28,'Base CDI'!$J$4:$J$29,S2773,"Cubic","Extrapolate=Linear","MultiX=Average","Skip=True","Sort=True")</f>
        <v>13.743824036029013</v>
      </c>
      <c r="U2773" s="43">
        <f ca="1">_xll.BInterpol('Base CDI'!$H$4:$H$28,'Base CDI'!$I$4:$I$29,S2773,"Cubic","Extrapolate=Linear","MultiX=Average","Skip=True","Sort=True")</f>
        <v>13.850373993207146</v>
      </c>
    </row>
    <row r="2774" spans="16:21" x14ac:dyDescent="0.25">
      <c r="P2774" s="10">
        <v>38545</v>
      </c>
      <c r="Q2774">
        <v>12.95477</v>
      </c>
      <c r="S2774" s="42">
        <f t="shared" ca="1" si="48"/>
        <v>48667</v>
      </c>
      <c r="T2774" s="43">
        <f ca="1">_xll.BInterpol('Base CDI'!$H$4:$H$28,'Base CDI'!$J$4:$J$29,S2774,"Cubic","Extrapolate=Linear","MultiX=Average","Skip=True","Sort=True")</f>
        <v>13.743929287845425</v>
      </c>
      <c r="U2774" s="43">
        <f ca="1">_xll.BInterpol('Base CDI'!$H$4:$H$28,'Base CDI'!$I$4:$I$29,S2774,"Cubic","Extrapolate=Linear","MultiX=Average","Skip=True","Sort=True")</f>
        <v>13.850484232520687</v>
      </c>
    </row>
    <row r="2775" spans="16:21" x14ac:dyDescent="0.25">
      <c r="P2775" s="10">
        <v>38546</v>
      </c>
      <c r="Q2775">
        <v>12.96402</v>
      </c>
      <c r="S2775" s="42">
        <f t="shared" ca="1" si="48"/>
        <v>48668</v>
      </c>
      <c r="T2775" s="43">
        <f ca="1">_xll.BInterpol('Base CDI'!$H$4:$H$28,'Base CDI'!$J$4:$J$29,S2775,"Cubic","Extrapolate=Linear","MultiX=Average","Skip=True","Sort=True")</f>
        <v>13.744034269154948</v>
      </c>
      <c r="U2775" s="43">
        <f ca="1">_xll.BInterpol('Base CDI'!$H$4:$H$28,'Base CDI'!$I$4:$I$29,S2775,"Cubic","Extrapolate=Linear","MultiX=Average","Skip=True","Sort=True")</f>
        <v>13.850594164548022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48669</v>
      </c>
      <c r="T2776" s="43">
        <f ca="1">_xll.BInterpol('Base CDI'!$H$4:$H$28,'Base CDI'!$J$4:$J$29,S2776,"Cubic","Extrapolate=Linear","MultiX=Average","Skip=True","Sort=True")</f>
        <v>13.74413898012539</v>
      </c>
      <c r="U2776" s="43">
        <f ca="1">_xll.BInterpol('Base CDI'!$H$4:$H$28,'Base CDI'!$I$4:$I$29,S2776,"Cubic","Extrapolate=Linear","MultiX=Average","Skip=True","Sort=True")</f>
        <v>13.850703789454085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48670</v>
      </c>
      <c r="T2777" s="43">
        <f ca="1">_xll.BInterpol('Base CDI'!$H$4:$H$28,'Base CDI'!$J$4:$J$29,S2777,"Cubic","Extrapolate=Linear","MultiX=Average","Skip=True","Sort=True")</f>
        <v>13.744243420924565</v>
      </c>
      <c r="U2777" s="43">
        <f ca="1">_xll.BInterpol('Base CDI'!$H$4:$H$28,'Base CDI'!$I$4:$I$29,S2777,"Cubic","Extrapolate=Linear","MultiX=Average","Skip=True","Sort=True")</f>
        <v>13.850813107403809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48671</v>
      </c>
      <c r="T2778" s="43">
        <f ca="1">_xll.BInterpol('Base CDI'!$H$4:$H$28,'Base CDI'!$J$4:$J$29,S2778,"Cubic","Extrapolate=Linear","MultiX=Average","Skip=True","Sort=True")</f>
        <v>13.744347591720283</v>
      </c>
      <c r="U2778" s="43">
        <f ca="1">_xll.BInterpol('Base CDI'!$H$4:$H$28,'Base CDI'!$I$4:$I$29,S2778,"Cubic","Extrapolate=Linear","MultiX=Average","Skip=True","Sort=True")</f>
        <v>13.850922118562124</v>
      </c>
    </row>
    <row r="2779" spans="16:21" x14ac:dyDescent="0.25">
      <c r="P2779" s="10">
        <v>38552</v>
      </c>
      <c r="Q2779">
        <v>13.00108</v>
      </c>
      <c r="S2779" s="42">
        <f t="shared" ca="1" si="48"/>
        <v>48672</v>
      </c>
      <c r="T2779" s="43">
        <f ca="1">_xll.BInterpol('Base CDI'!$H$4:$H$28,'Base CDI'!$J$4:$J$29,S2779,"Cubic","Extrapolate=Linear","MultiX=Average","Skip=True","Sort=True")</f>
        <v>13.744451492680357</v>
      </c>
      <c r="U2779" s="43">
        <f ca="1">_xll.BInterpol('Base CDI'!$H$4:$H$28,'Base CDI'!$I$4:$I$29,S2779,"Cubic","Extrapolate=Linear","MultiX=Average","Skip=True","Sort=True")</f>
        <v>13.851030823093962</v>
      </c>
    </row>
    <row r="2780" spans="16:21" x14ac:dyDescent="0.25">
      <c r="P2780" s="10">
        <v>38553</v>
      </c>
      <c r="Q2780">
        <v>13.01036</v>
      </c>
      <c r="S2780" s="42">
        <f t="shared" ca="1" si="48"/>
        <v>48673</v>
      </c>
      <c r="T2780" s="43">
        <f ca="1">_xll.BInterpol('Base CDI'!$H$4:$H$28,'Base CDI'!$J$4:$J$29,S2780,"Cubic","Extrapolate=Linear","MultiX=Average","Skip=True","Sort=True")</f>
        <v>13.744555123972598</v>
      </c>
      <c r="U2780" s="43">
        <f ca="1">_xll.BInterpol('Base CDI'!$H$4:$H$28,'Base CDI'!$I$4:$I$29,S2780,"Cubic","Extrapolate=Linear","MultiX=Average","Skip=True","Sort=True")</f>
        <v>13.851139221164255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48674</v>
      </c>
      <c r="T2781" s="43">
        <f ca="1">_xll.BInterpol('Base CDI'!$H$4:$H$28,'Base CDI'!$J$4:$J$29,S2781,"Cubic","Extrapolate=Linear","MultiX=Average","Skip=True","Sort=True")</f>
        <v>13.744658485764816</v>
      </c>
      <c r="U2781" s="43">
        <f ca="1">_xll.BInterpol('Base CDI'!$H$4:$H$28,'Base CDI'!$I$4:$I$29,S2781,"Cubic","Extrapolate=Linear","MultiX=Average","Skip=True","Sort=True")</f>
        <v>13.851247312937934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48675</v>
      </c>
      <c r="T2782" s="43">
        <f ca="1">_xll.BInterpol('Base CDI'!$H$4:$H$28,'Base CDI'!$J$4:$J$29,S2782,"Cubic","Extrapolate=Linear","MultiX=Average","Skip=True","Sort=True")</f>
        <v>13.744761578224825</v>
      </c>
      <c r="U2782" s="43">
        <f ca="1">_xll.BInterpol('Base CDI'!$H$4:$H$28,'Base CDI'!$I$4:$I$29,S2782,"Cubic","Extrapolate=Linear","MultiX=Average","Skip=True","Sort=True")</f>
        <v>13.851355098579933</v>
      </c>
    </row>
    <row r="2783" spans="16:21" x14ac:dyDescent="0.25">
      <c r="P2783" s="10">
        <v>38558</v>
      </c>
      <c r="Q2783">
        <v>13.03823</v>
      </c>
      <c r="S2783" s="42">
        <f t="shared" ca="1" si="48"/>
        <v>48676</v>
      </c>
      <c r="T2783" s="43">
        <f ca="1">_xll.BInterpol('Base CDI'!$H$4:$H$28,'Base CDI'!$J$4:$J$29,S2783,"Cubic","Extrapolate=Linear","MultiX=Average","Skip=True","Sort=True")</f>
        <v>13.744864401520438</v>
      </c>
      <c r="U2783" s="43">
        <f ca="1">_xll.BInterpol('Base CDI'!$H$4:$H$28,'Base CDI'!$I$4:$I$29,S2783,"Cubic","Extrapolate=Linear","MultiX=Average","Skip=True","Sort=True")</f>
        <v>13.85146257825518</v>
      </c>
    </row>
    <row r="2784" spans="16:21" x14ac:dyDescent="0.25">
      <c r="P2784" s="10">
        <v>38559</v>
      </c>
      <c r="Q2784">
        <v>13.04753</v>
      </c>
      <c r="S2784" s="42">
        <f t="shared" ca="1" si="48"/>
        <v>48677</v>
      </c>
      <c r="T2784" s="43">
        <f ca="1">_xll.BInterpol('Base CDI'!$H$4:$H$28,'Base CDI'!$J$4:$J$29,S2784,"Cubic","Extrapolate=Linear","MultiX=Average","Skip=True","Sort=True")</f>
        <v>13.744966955819462</v>
      </c>
      <c r="U2784" s="43">
        <f ca="1">_xll.BInterpol('Base CDI'!$H$4:$H$28,'Base CDI'!$I$4:$I$29,S2784,"Cubic","Extrapolate=Linear","MultiX=Average","Skip=True","Sort=True")</f>
        <v>13.851569752128611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48678</v>
      </c>
      <c r="T2785" s="43">
        <f ca="1">_xll.BInterpol('Base CDI'!$H$4:$H$28,'Base CDI'!$J$4:$J$29,S2785,"Cubic","Extrapolate=Linear","MultiX=Average","Skip=True","Sort=True")</f>
        <v>13.745069241289713</v>
      </c>
      <c r="U2785" s="43">
        <f ca="1">_xll.BInterpol('Base CDI'!$H$4:$H$28,'Base CDI'!$I$4:$I$29,S2785,"Cubic","Extrapolate=Linear","MultiX=Average","Skip=True","Sort=True")</f>
        <v>13.851676620365156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48679</v>
      </c>
      <c r="T2786" s="43">
        <f ca="1">_xll.BInterpol('Base CDI'!$H$4:$H$28,'Base CDI'!$J$4:$J$29,S2786,"Cubic","Extrapolate=Linear","MultiX=Average","Skip=True","Sort=True")</f>
        <v>13.745171258099001</v>
      </c>
      <c r="U2786" s="43">
        <f ca="1">_xll.BInterpol('Base CDI'!$H$4:$H$28,'Base CDI'!$I$4:$I$29,S2786,"Cubic","Extrapolate=Linear","MultiX=Average","Skip=True","Sort=True")</f>
        <v>13.851783183129747</v>
      </c>
    </row>
    <row r="2787" spans="16:21" x14ac:dyDescent="0.25">
      <c r="P2787" s="10">
        <v>38562</v>
      </c>
      <c r="Q2787">
        <v>13.07546</v>
      </c>
      <c r="S2787" s="42">
        <f t="shared" ca="1" si="48"/>
        <v>48680</v>
      </c>
      <c r="T2787" s="43">
        <f ca="1">_xll.BInterpol('Base CDI'!$H$4:$H$28,'Base CDI'!$J$4:$J$29,S2787,"Cubic","Extrapolate=Linear","MultiX=Average","Skip=True","Sort=True")</f>
        <v>13.745273006415136</v>
      </c>
      <c r="U2787" s="43">
        <f ca="1">_xll.BInterpol('Base CDI'!$H$4:$H$28,'Base CDI'!$I$4:$I$29,S2787,"Cubic","Extrapolate=Linear","MultiX=Average","Skip=True","Sort=True")</f>
        <v>13.851889440587316</v>
      </c>
    </row>
    <row r="2788" spans="16:21" x14ac:dyDescent="0.25">
      <c r="P2788" s="10">
        <v>38565</v>
      </c>
      <c r="Q2788">
        <v>13.08478</v>
      </c>
      <c r="S2788" s="42">
        <f t="shared" ca="1" si="48"/>
        <v>48681</v>
      </c>
      <c r="T2788" s="43">
        <f ca="1">_xll.BInterpol('Base CDI'!$H$4:$H$28,'Base CDI'!$J$4:$J$29,S2788,"Cubic","Extrapolate=Linear","MultiX=Average","Skip=True","Sort=True")</f>
        <v>13.745374486405934</v>
      </c>
      <c r="U2788" s="43">
        <f ca="1">_xll.BInterpol('Base CDI'!$H$4:$H$28,'Base CDI'!$I$4:$I$29,S2788,"Cubic","Extrapolate=Linear","MultiX=Average","Skip=True","Sort=True")</f>
        <v>13.851995392902793</v>
      </c>
    </row>
    <row r="2789" spans="16:21" x14ac:dyDescent="0.25">
      <c r="P2789" s="10">
        <v>38566</v>
      </c>
      <c r="Q2789">
        <v>13.09412</v>
      </c>
      <c r="S2789" s="42">
        <f t="shared" ca="1" si="48"/>
        <v>48682</v>
      </c>
      <c r="T2789" s="43">
        <f ca="1">_xll.BInterpol('Base CDI'!$H$4:$H$28,'Base CDI'!$J$4:$J$29,S2789,"Cubic","Extrapolate=Linear","MultiX=Average","Skip=True","Sort=True")</f>
        <v>13.745475698239202</v>
      </c>
      <c r="U2789" s="43">
        <f ca="1">_xll.BInterpol('Base CDI'!$H$4:$H$28,'Base CDI'!$I$4:$I$29,S2789,"Cubic","Extrapolate=Linear","MultiX=Average","Skip=True","Sort=True")</f>
        <v>13.852101040241111</v>
      </c>
    </row>
    <row r="2790" spans="16:21" x14ac:dyDescent="0.25">
      <c r="P2790" s="10">
        <v>38567</v>
      </c>
      <c r="Q2790">
        <v>13.10347</v>
      </c>
      <c r="S2790" s="42">
        <f t="shared" ca="1" si="48"/>
        <v>48683</v>
      </c>
      <c r="T2790" s="43">
        <f ca="1">_xll.BInterpol('Base CDI'!$H$4:$H$28,'Base CDI'!$J$4:$J$29,S2790,"Cubic","Extrapolate=Linear","MultiX=Average","Skip=True","Sort=True")</f>
        <v>13.745576642082755</v>
      </c>
      <c r="U2790" s="43">
        <f ca="1">_xll.BInterpol('Base CDI'!$H$4:$H$28,'Base CDI'!$I$4:$I$29,S2790,"Cubic","Extrapolate=Linear","MultiX=Average","Skip=True","Sort=True")</f>
        <v>13.852206382767204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48684</v>
      </c>
      <c r="T2791" s="43">
        <f ca="1">_xll.BInterpol('Base CDI'!$H$4:$H$28,'Base CDI'!$J$4:$J$29,S2791,"Cubic","Extrapolate=Linear","MultiX=Average","Skip=True","Sort=True")</f>
        <v>13.745677318104404</v>
      </c>
      <c r="U2791" s="43">
        <f ca="1">_xll.BInterpol('Base CDI'!$H$4:$H$28,'Base CDI'!$I$4:$I$29,S2791,"Cubic","Extrapolate=Linear","MultiX=Average","Skip=True","Sort=True")</f>
        <v>13.852311420646</v>
      </c>
    </row>
    <row r="2792" spans="16:21" x14ac:dyDescent="0.25">
      <c r="P2792" s="10">
        <v>38569</v>
      </c>
      <c r="Q2792">
        <v>13.12218</v>
      </c>
      <c r="S2792" s="42">
        <f t="shared" ca="1" si="48"/>
        <v>48685</v>
      </c>
      <c r="T2792" s="43">
        <f ca="1">_xll.BInterpol('Base CDI'!$H$4:$H$28,'Base CDI'!$J$4:$J$29,S2792,"Cubic","Extrapolate=Linear","MultiX=Average","Skip=True","Sort=True")</f>
        <v>13.745777726471959</v>
      </c>
      <c r="U2792" s="43">
        <f ca="1">_xll.BInterpol('Base CDI'!$H$4:$H$28,'Base CDI'!$I$4:$I$29,S2792,"Cubic","Extrapolate=Linear","MultiX=Average","Skip=True","Sort=True")</f>
        <v>13.852416154042434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48686</v>
      </c>
      <c r="T2793" s="43">
        <f ca="1">_xll.BInterpol('Base CDI'!$H$4:$H$28,'Base CDI'!$J$4:$J$29,S2793,"Cubic","Extrapolate=Linear","MultiX=Average","Skip=True","Sort=True")</f>
        <v>13.745877867353233</v>
      </c>
      <c r="U2793" s="43">
        <f ca="1">_xll.BInterpol('Base CDI'!$H$4:$H$28,'Base CDI'!$I$4:$I$29,S2793,"Cubic","Extrapolate=Linear","MultiX=Average","Skip=True","Sort=True")</f>
        <v>13.852520583121436</v>
      </c>
    </row>
    <row r="2794" spans="16:21" x14ac:dyDescent="0.25">
      <c r="P2794" s="10">
        <v>38573</v>
      </c>
      <c r="Q2794">
        <v>13.14091</v>
      </c>
      <c r="S2794" s="42">
        <f t="shared" ca="1" si="48"/>
        <v>48687</v>
      </c>
      <c r="T2794" s="43">
        <f ca="1">_xll.BInterpol('Base CDI'!$H$4:$H$28,'Base CDI'!$J$4:$J$29,S2794,"Cubic","Extrapolate=Linear","MultiX=Average","Skip=True","Sort=True")</f>
        <v>13.745977740916038</v>
      </c>
      <c r="U2794" s="43">
        <f ca="1">_xll.BInterpol('Base CDI'!$H$4:$H$28,'Base CDI'!$I$4:$I$29,S2794,"Cubic","Extrapolate=Linear","MultiX=Average","Skip=True","Sort=True")</f>
        <v>13.852624708047937</v>
      </c>
    </row>
    <row r="2795" spans="16:21" x14ac:dyDescent="0.25">
      <c r="P2795" s="10">
        <v>38574</v>
      </c>
      <c r="Q2795">
        <v>13.15028</v>
      </c>
      <c r="S2795" s="42">
        <f t="shared" ca="1" si="48"/>
        <v>48688</v>
      </c>
      <c r="T2795" s="43">
        <f ca="1">_xll.BInterpol('Base CDI'!$H$4:$H$28,'Base CDI'!$J$4:$J$29,S2795,"Cubic","Extrapolate=Linear","MultiX=Average","Skip=True","Sort=True")</f>
        <v>13.746077347328185</v>
      </c>
      <c r="U2795" s="43">
        <f ca="1">_xll.BInterpol('Base CDI'!$H$4:$H$28,'Base CDI'!$I$4:$I$29,S2795,"Cubic","Extrapolate=Linear","MultiX=Average","Skip=True","Sort=True")</f>
        <v>13.852728528986871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48689</v>
      </c>
      <c r="T2796" s="43">
        <f ca="1">_xll.BInterpol('Base CDI'!$H$4:$H$28,'Base CDI'!$J$4:$J$29,S2796,"Cubic","Extrapolate=Linear","MultiX=Average","Skip=True","Sort=True")</f>
        <v>13.746176686757487</v>
      </c>
      <c r="U2796" s="43">
        <f ca="1">_xll.BInterpol('Base CDI'!$H$4:$H$28,'Base CDI'!$I$4:$I$29,S2796,"Cubic","Extrapolate=Linear","MultiX=Average","Skip=True","Sort=True")</f>
        <v>13.85283204610317</v>
      </c>
    </row>
    <row r="2797" spans="16:21" x14ac:dyDescent="0.25">
      <c r="P2797" s="10">
        <v>38576</v>
      </c>
      <c r="Q2797">
        <v>13.16905</v>
      </c>
      <c r="S2797" s="42">
        <f t="shared" ca="1" si="48"/>
        <v>48690</v>
      </c>
      <c r="T2797" s="43">
        <f ca="1">_xll.BInterpol('Base CDI'!$H$4:$H$28,'Base CDI'!$J$4:$J$29,S2797,"Cubic","Extrapolate=Linear","MultiX=Average","Skip=True","Sort=True")</f>
        <v>13.746275759371752</v>
      </c>
      <c r="U2797" s="43">
        <f ca="1">_xll.BInterpol('Base CDI'!$H$4:$H$28,'Base CDI'!$I$4:$I$29,S2797,"Cubic","Extrapolate=Linear","MultiX=Average","Skip=True","Sort=True")</f>
        <v>13.852935259561765</v>
      </c>
    </row>
    <row r="2798" spans="16:21" x14ac:dyDescent="0.25">
      <c r="P2798" s="10">
        <v>38579</v>
      </c>
      <c r="Q2798">
        <v>13.17844</v>
      </c>
      <c r="S2798" s="42">
        <f t="shared" ca="1" si="48"/>
        <v>48691</v>
      </c>
      <c r="T2798" s="43">
        <f ca="1">_xll.BInterpol('Base CDI'!$H$4:$H$28,'Base CDI'!$J$4:$J$29,S2798,"Cubic","Extrapolate=Linear","MultiX=Average","Skip=True","Sort=True")</f>
        <v>13.746374565338796</v>
      </c>
      <c r="U2798" s="43">
        <f ca="1">_xll.BInterpol('Base CDI'!$H$4:$H$28,'Base CDI'!$I$4:$I$29,S2798,"Cubic","Extrapolate=Linear","MultiX=Average","Skip=True","Sort=True")</f>
        <v>13.853038169527585</v>
      </c>
    </row>
    <row r="2799" spans="16:21" x14ac:dyDescent="0.25">
      <c r="P2799" s="10">
        <v>38580</v>
      </c>
      <c r="Q2799">
        <v>13.18783</v>
      </c>
      <c r="S2799" s="42">
        <f t="shared" ca="1" si="48"/>
        <v>48692</v>
      </c>
      <c r="T2799" s="43">
        <f ca="1">_xll.BInterpol('Base CDI'!$H$4:$H$28,'Base CDI'!$J$4:$J$29,S2799,"Cubic","Extrapolate=Linear","MultiX=Average","Skip=True","Sort=True")</f>
        <v>13.746473104826428</v>
      </c>
      <c r="U2799" s="43">
        <f ca="1">_xll.BInterpol('Base CDI'!$H$4:$H$28,'Base CDI'!$I$4:$I$29,S2799,"Cubic","Extrapolate=Linear","MultiX=Average","Skip=True","Sort=True")</f>
        <v>13.853140776165565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48693</v>
      </c>
      <c r="T2800" s="43">
        <f ca="1">_xll.BInterpol('Base CDI'!$H$4:$H$28,'Base CDI'!$J$4:$J$29,S2800,"Cubic","Extrapolate=Linear","MultiX=Average","Skip=True","Sort=True")</f>
        <v>13.746571378002463</v>
      </c>
      <c r="U2800" s="43">
        <f ca="1">_xll.BInterpol('Base CDI'!$H$4:$H$28,'Base CDI'!$I$4:$I$29,S2800,"Cubic","Extrapolate=Linear","MultiX=Average","Skip=True","Sort=True")</f>
        <v>13.853243079640638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48694</v>
      </c>
      <c r="T2801" s="43">
        <f ca="1">_xll.BInterpol('Base CDI'!$H$4:$H$28,'Base CDI'!$J$4:$J$29,S2801,"Cubic","Extrapolate=Linear","MultiX=Average","Skip=True","Sort=True")</f>
        <v>13.746669385034709</v>
      </c>
      <c r="U2801" s="43">
        <f ca="1">_xll.BInterpol('Base CDI'!$H$4:$H$28,'Base CDI'!$I$4:$I$29,S2801,"Cubic","Extrapolate=Linear","MultiX=Average","Skip=True","Sort=True")</f>
        <v>13.853345080117732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48695</v>
      </c>
      <c r="T2802" s="43">
        <f ca="1">_xll.BInterpol('Base CDI'!$H$4:$H$28,'Base CDI'!$J$4:$J$29,S2802,"Cubic","Extrapolate=Linear","MultiX=Average","Skip=True","Sort=True")</f>
        <v>13.746767126090978</v>
      </c>
      <c r="U2802" s="43">
        <f ca="1">_xll.BInterpol('Base CDI'!$H$4:$H$28,'Base CDI'!$I$4:$I$29,S2802,"Cubic","Extrapolate=Linear","MultiX=Average","Skip=True","Sort=True")</f>
        <v>13.853446777761782</v>
      </c>
    </row>
    <row r="2803" spans="16:21" x14ac:dyDescent="0.25">
      <c r="P2803" s="10">
        <v>38586</v>
      </c>
      <c r="Q2803">
        <v>13.22542</v>
      </c>
      <c r="S2803" s="42">
        <f t="shared" ca="1" si="48"/>
        <v>48696</v>
      </c>
      <c r="T2803" s="43">
        <f ca="1">_xll.BInterpol('Base CDI'!$H$4:$H$28,'Base CDI'!$J$4:$J$29,S2803,"Cubic","Extrapolate=Linear","MultiX=Average","Skip=True","Sort=True")</f>
        <v>13.746864601339084</v>
      </c>
      <c r="U2803" s="43">
        <f ca="1">_xll.BInterpol('Base CDI'!$H$4:$H$28,'Base CDI'!$I$4:$I$29,S2803,"Cubic","Extrapolate=Linear","MultiX=Average","Skip=True","Sort=True")</f>
        <v>13.853548172737717</v>
      </c>
    </row>
    <row r="2804" spans="16:21" x14ac:dyDescent="0.25">
      <c r="P2804" s="10">
        <v>38587</v>
      </c>
      <c r="Q2804">
        <v>13.23485</v>
      </c>
      <c r="S2804" s="42">
        <f t="shared" ca="1" si="48"/>
        <v>48697</v>
      </c>
      <c r="T2804" s="43">
        <f ca="1">_xll.BInterpol('Base CDI'!$H$4:$H$28,'Base CDI'!$J$4:$J$29,S2804,"Cubic","Extrapolate=Linear","MultiX=Average","Skip=True","Sort=True")</f>
        <v>13.746961810946837</v>
      </c>
      <c r="U2804" s="43">
        <f ca="1">_xll.BInterpol('Base CDI'!$H$4:$H$28,'Base CDI'!$I$4:$I$29,S2804,"Cubic","Extrapolate=Linear","MultiX=Average","Skip=True","Sort=True")</f>
        <v>13.853649265210471</v>
      </c>
    </row>
    <row r="2805" spans="16:21" x14ac:dyDescent="0.25">
      <c r="P2805" s="10">
        <v>38588</v>
      </c>
      <c r="Q2805">
        <v>13.24428</v>
      </c>
      <c r="S2805" s="42">
        <f t="shared" ca="1" si="48"/>
        <v>48698</v>
      </c>
      <c r="T2805" s="43">
        <f ca="1">_xll.BInterpol('Base CDI'!$H$4:$H$28,'Base CDI'!$J$4:$J$29,S2805,"Cubic","Extrapolate=Linear","MultiX=Average","Skip=True","Sort=True")</f>
        <v>13.747058755082049</v>
      </c>
      <c r="U2805" s="43">
        <f ca="1">_xll.BInterpol('Base CDI'!$H$4:$H$28,'Base CDI'!$I$4:$I$29,S2805,"Cubic","Extrapolate=Linear","MultiX=Average","Skip=True","Sort=True")</f>
        <v>13.853750055344976</v>
      </c>
    </row>
    <row r="2806" spans="16:21" x14ac:dyDescent="0.25">
      <c r="P2806" s="10">
        <v>38589</v>
      </c>
      <c r="Q2806">
        <v>13.25372</v>
      </c>
      <c r="S2806" s="42">
        <f t="shared" ca="1" si="48"/>
        <v>48699</v>
      </c>
      <c r="T2806" s="43">
        <f ca="1">_xll.BInterpol('Base CDI'!$H$4:$H$28,'Base CDI'!$J$4:$J$29,S2806,"Cubic","Extrapolate=Linear","MultiX=Average","Skip=True","Sort=True")</f>
        <v>13.747155433912532</v>
      </c>
      <c r="U2806" s="43">
        <f ca="1">_xll.BInterpol('Base CDI'!$H$4:$H$28,'Base CDI'!$I$4:$I$29,S2806,"Cubic","Extrapolate=Linear","MultiX=Average","Skip=True","Sort=True")</f>
        <v>13.853850543306162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48700</v>
      </c>
      <c r="T2807" s="43">
        <f ca="1">_xll.BInterpol('Base CDI'!$H$4:$H$28,'Base CDI'!$J$4:$J$29,S2807,"Cubic","Extrapolate=Linear","MultiX=Average","Skip=True","Sort=True")</f>
        <v>13.747251847606098</v>
      </c>
      <c r="U2807" s="43">
        <f ca="1">_xll.BInterpol('Base CDI'!$H$4:$H$28,'Base CDI'!$I$4:$I$29,S2807,"Cubic","Extrapolate=Linear","MultiX=Average","Skip=True","Sort=True")</f>
        <v>13.853950729258962</v>
      </c>
    </row>
    <row r="2808" spans="16:21" x14ac:dyDescent="0.25">
      <c r="P2808" s="10">
        <v>38593</v>
      </c>
      <c r="Q2808">
        <v>13.27262</v>
      </c>
      <c r="S2808" s="42">
        <f t="shared" ca="1" si="48"/>
        <v>48701</v>
      </c>
      <c r="T2808" s="43">
        <f ca="1">_xll.BInterpol('Base CDI'!$H$4:$H$28,'Base CDI'!$J$4:$J$29,S2808,"Cubic","Extrapolate=Linear","MultiX=Average","Skip=True","Sort=True")</f>
        <v>13.747347996330557</v>
      </c>
      <c r="U2808" s="43">
        <f ca="1">_xll.BInterpol('Base CDI'!$H$4:$H$28,'Base CDI'!$I$4:$I$29,S2808,"Cubic","Extrapolate=Linear","MultiX=Average","Skip=True","Sort=True")</f>
        <v>13.854050613368308</v>
      </c>
    </row>
    <row r="2809" spans="16:21" x14ac:dyDescent="0.25">
      <c r="P2809" s="10">
        <v>38594</v>
      </c>
      <c r="Q2809">
        <v>13.28209</v>
      </c>
      <c r="S2809" s="42">
        <f t="shared" ca="1" si="48"/>
        <v>48702</v>
      </c>
      <c r="T2809" s="43">
        <f ca="1">_xll.BInterpol('Base CDI'!$H$4:$H$28,'Base CDI'!$J$4:$J$29,S2809,"Cubic","Extrapolate=Linear","MultiX=Average","Skip=True","Sort=True")</f>
        <v>13.747443880253721</v>
      </c>
      <c r="U2809" s="43">
        <f ca="1">_xll.BInterpol('Base CDI'!$H$4:$H$28,'Base CDI'!$I$4:$I$29,S2809,"Cubic","Extrapolate=Linear","MultiX=Average","Skip=True","Sort=True")</f>
        <v>13.85415019579913</v>
      </c>
    </row>
    <row r="2810" spans="16:21" x14ac:dyDescent="0.25">
      <c r="P2810" s="10">
        <v>38595</v>
      </c>
      <c r="Q2810">
        <v>13.29156</v>
      </c>
      <c r="S2810" s="42">
        <f t="shared" ca="1" si="48"/>
        <v>48703</v>
      </c>
      <c r="T2810" s="43">
        <f ca="1">_xll.BInterpol('Base CDI'!$H$4:$H$28,'Base CDI'!$J$4:$J$29,S2810,"Cubic","Extrapolate=Linear","MultiX=Average","Skip=True","Sort=True")</f>
        <v>13.747539499543405</v>
      </c>
      <c r="U2810" s="43">
        <f ca="1">_xll.BInterpol('Base CDI'!$H$4:$H$28,'Base CDI'!$I$4:$I$29,S2810,"Cubic","Extrapolate=Linear","MultiX=Average","Skip=True","Sort=True")</f>
        <v>13.854249476716364</v>
      </c>
    </row>
    <row r="2811" spans="16:21" x14ac:dyDescent="0.25">
      <c r="P2811" s="10">
        <v>38596</v>
      </c>
      <c r="Q2811">
        <v>13.30105</v>
      </c>
      <c r="S2811" s="42">
        <f t="shared" ca="1" si="48"/>
        <v>48704</v>
      </c>
      <c r="T2811" s="43">
        <f ca="1">_xll.BInterpol('Base CDI'!$H$4:$H$28,'Base CDI'!$J$4:$J$29,S2811,"Cubic","Extrapolate=Linear","MultiX=Average","Skip=True","Sort=True")</f>
        <v>13.747634854367417</v>
      </c>
      <c r="U2811" s="43">
        <f ca="1">_xll.BInterpol('Base CDI'!$H$4:$H$28,'Base CDI'!$I$4:$I$29,S2811,"Cubic","Extrapolate=Linear","MultiX=Average","Skip=True","Sort=True")</f>
        <v>13.854348456284937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48705</v>
      </c>
      <c r="T2812" s="43">
        <f ca="1">_xll.BInterpol('Base CDI'!$H$4:$H$28,'Base CDI'!$J$4:$J$29,S2812,"Cubic","Extrapolate=Linear","MultiX=Average","Skip=True","Sort=True")</f>
        <v>13.747729944893569</v>
      </c>
      <c r="U2812" s="43">
        <f ca="1">_xll.BInterpol('Base CDI'!$H$4:$H$28,'Base CDI'!$I$4:$I$29,S2812,"Cubic","Extrapolate=Linear","MultiX=Average","Skip=True","Sort=True")</f>
        <v>13.854447134669783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48706</v>
      </c>
      <c r="T2813" s="43">
        <f ca="1">_xll.BInterpol('Base CDI'!$H$4:$H$28,'Base CDI'!$J$4:$J$29,S2813,"Cubic","Extrapolate=Linear","MultiX=Average","Skip=True","Sort=True")</f>
        <v>13.747824771289675</v>
      </c>
      <c r="U2813" s="43">
        <f ca="1">_xll.BInterpol('Base CDI'!$H$4:$H$28,'Base CDI'!$I$4:$I$29,S2813,"Cubic","Extrapolate=Linear","MultiX=Average","Skip=True","Sort=True")</f>
        <v>13.854545512035834</v>
      </c>
    </row>
    <row r="2814" spans="16:21" x14ac:dyDescent="0.25">
      <c r="P2814" s="10">
        <v>38601</v>
      </c>
      <c r="Q2814">
        <v>13.32959</v>
      </c>
      <c r="S2814" s="42">
        <f t="shared" ca="1" si="48"/>
        <v>48707</v>
      </c>
      <c r="T2814" s="43">
        <f ca="1">_xll.BInterpol('Base CDI'!$H$4:$H$28,'Base CDI'!$J$4:$J$29,S2814,"Cubic","Extrapolate=Linear","MultiX=Average","Skip=True","Sort=True")</f>
        <v>13.747919333723544</v>
      </c>
      <c r="U2814" s="43">
        <f ca="1">_xll.BInterpol('Base CDI'!$H$4:$H$28,'Base CDI'!$I$4:$I$29,S2814,"Cubic","Extrapolate=Linear","MultiX=Average","Skip=True","Sort=True")</f>
        <v>13.85464358854802</v>
      </c>
    </row>
    <row r="2815" spans="16:21" x14ac:dyDescent="0.25">
      <c r="P2815" s="10">
        <v>38603</v>
      </c>
      <c r="Q2815">
        <v>13.3391</v>
      </c>
      <c r="S2815" s="42">
        <f t="shared" ca="1" si="48"/>
        <v>48708</v>
      </c>
      <c r="T2815" s="43">
        <f ca="1">_xll.BInterpol('Base CDI'!$H$4:$H$28,'Base CDI'!$J$4:$J$29,S2815,"Cubic","Extrapolate=Linear","MultiX=Average","Skip=True","Sort=True")</f>
        <v>13.748013632362991</v>
      </c>
      <c r="U2815" s="43">
        <f ca="1">_xll.BInterpol('Base CDI'!$H$4:$H$28,'Base CDI'!$I$4:$I$29,S2815,"Cubic","Extrapolate=Linear","MultiX=Average","Skip=True","Sort=True")</f>
        <v>13.854741364371277</v>
      </c>
    </row>
    <row r="2816" spans="16:21" x14ac:dyDescent="0.25">
      <c r="P2816" s="10">
        <v>38604</v>
      </c>
      <c r="Q2816">
        <v>13.34862</v>
      </c>
      <c r="S2816" s="42">
        <f t="shared" ca="1" si="48"/>
        <v>48709</v>
      </c>
      <c r="T2816" s="43">
        <f ca="1">_xll.BInterpol('Base CDI'!$H$4:$H$28,'Base CDI'!$J$4:$J$29,S2816,"Cubic","Extrapolate=Linear","MultiX=Average","Skip=True","Sort=True")</f>
        <v>13.748107667375823</v>
      </c>
      <c r="U2816" s="43">
        <f ca="1">_xll.BInterpol('Base CDI'!$H$4:$H$28,'Base CDI'!$I$4:$I$29,S2816,"Cubic","Extrapolate=Linear","MultiX=Average","Skip=True","Sort=True")</f>
        <v>13.854838839670531</v>
      </c>
    </row>
    <row r="2817" spans="16:21" x14ac:dyDescent="0.25">
      <c r="P2817" s="10">
        <v>38607</v>
      </c>
      <c r="Q2817">
        <v>13.35815</v>
      </c>
      <c r="S2817" s="42">
        <f t="shared" ca="1" si="48"/>
        <v>48710</v>
      </c>
      <c r="T2817" s="43">
        <f ca="1">_xll.BInterpol('Base CDI'!$H$4:$H$28,'Base CDI'!$J$4:$J$29,S2817,"Cubic","Extrapolate=Linear","MultiX=Average","Skip=True","Sort=True")</f>
        <v>13.748201438929856</v>
      </c>
      <c r="U2817" s="43">
        <f ca="1">_xll.BInterpol('Base CDI'!$H$4:$H$28,'Base CDI'!$I$4:$I$29,S2817,"Cubic","Extrapolate=Linear","MultiX=Average","Skip=True","Sort=True")</f>
        <v>13.85493601461072</v>
      </c>
    </row>
    <row r="2818" spans="16:21" x14ac:dyDescent="0.25">
      <c r="P2818" s="10">
        <v>38608</v>
      </c>
      <c r="Q2818">
        <v>13.36768</v>
      </c>
      <c r="S2818" s="42">
        <f t="shared" ca="1" si="48"/>
        <v>48711</v>
      </c>
      <c r="T2818" s="43">
        <f ca="1">_xll.BInterpol('Base CDI'!$H$4:$H$28,'Base CDI'!$J$4:$J$29,S2818,"Cubic","Extrapolate=Linear","MultiX=Average","Skip=True","Sort=True")</f>
        <v>13.7482949471929</v>
      </c>
      <c r="U2818" s="43">
        <f ca="1">_xll.BInterpol('Base CDI'!$H$4:$H$28,'Base CDI'!$I$4:$I$29,S2818,"Cubic","Extrapolate=Linear","MultiX=Average","Skip=True","Sort=True")</f>
        <v>13.855032889356771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48712</v>
      </c>
      <c r="T2819" s="43">
        <f ca="1">_xll.BInterpol('Base CDI'!$H$4:$H$28,'Base CDI'!$J$4:$J$29,S2819,"Cubic","Extrapolate=Linear","MultiX=Average","Skip=True","Sort=True")</f>
        <v>13.748388192332765</v>
      </c>
      <c r="U2819" s="43">
        <f ca="1">_xll.BInterpol('Base CDI'!$H$4:$H$28,'Base CDI'!$I$4:$I$29,S2819,"Cubic","Extrapolate=Linear","MultiX=Average","Skip=True","Sort=True")</f>
        <v>13.855129464073617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48713</v>
      </c>
      <c r="T2820" s="43">
        <f ca="1">_xll.BInterpol('Base CDI'!$H$4:$H$28,'Base CDI'!$J$4:$J$29,S2820,"Cubic","Extrapolate=Linear","MultiX=Average","Skip=True","Sort=True")</f>
        <v>13.748481174517265</v>
      </c>
      <c r="U2820" s="43">
        <f ca="1">_xll.BInterpol('Base CDI'!$H$4:$H$28,'Base CDI'!$I$4:$I$29,S2820,"Cubic","Extrapolate=Linear","MultiX=Average","Skip=True","Sort=True")</f>
        <v>13.85522573892619</v>
      </c>
    </row>
    <row r="2821" spans="16:21" x14ac:dyDescent="0.25">
      <c r="P2821" s="10">
        <v>38611</v>
      </c>
      <c r="Q2821">
        <v>13.39621</v>
      </c>
      <c r="S2821" s="42">
        <f t="shared" ca="1" si="48"/>
        <v>48714</v>
      </c>
      <c r="T2821" s="43">
        <f ca="1">_xll.BInterpol('Base CDI'!$H$4:$H$28,'Base CDI'!$J$4:$J$29,S2821,"Cubic","Extrapolate=Linear","MultiX=Average","Skip=True","Sort=True")</f>
        <v>13.748573893914212</v>
      </c>
      <c r="U2821" s="43">
        <f ca="1">_xll.BInterpol('Base CDI'!$H$4:$H$28,'Base CDI'!$I$4:$I$29,S2821,"Cubic","Extrapolate=Linear","MultiX=Average","Skip=True","Sort=True")</f>
        <v>13.855321714079423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48715</v>
      </c>
      <c r="T2822" s="43">
        <f ca="1">_xll.BInterpol('Base CDI'!$H$4:$H$28,'Base CDI'!$J$4:$J$29,S2822,"Cubic","Extrapolate=Linear","MultiX=Average","Skip=True","Sort=True")</f>
        <v>13.748666350691416</v>
      </c>
      <c r="U2822" s="43">
        <f ca="1">_xll.BInterpol('Base CDI'!$H$4:$H$28,'Base CDI'!$I$4:$I$29,S2822,"Cubic","Extrapolate=Linear","MultiX=Average","Skip=True","Sort=True")</f>
        <v>13.855417389698246</v>
      </c>
    </row>
    <row r="2823" spans="16:21" x14ac:dyDescent="0.25">
      <c r="P2823" s="10">
        <v>38615</v>
      </c>
      <c r="Q2823">
        <v>13.41513</v>
      </c>
      <c r="S2823" s="42">
        <f t="shared" ca="1" si="48"/>
        <v>48716</v>
      </c>
      <c r="T2823" s="43">
        <f ca="1">_xll.BInterpol('Base CDI'!$H$4:$H$28,'Base CDI'!$J$4:$J$29,S2823,"Cubic","Extrapolate=Linear","MultiX=Average","Skip=True","Sort=True")</f>
        <v>13.74875854501669</v>
      </c>
      <c r="U2823" s="43">
        <f ca="1">_xll.BInterpol('Base CDI'!$H$4:$H$28,'Base CDI'!$I$4:$I$29,S2823,"Cubic","Extrapolate=Linear","MultiX=Average","Skip=True","Sort=True")</f>
        <v>13.855512765947593</v>
      </c>
    </row>
    <row r="2824" spans="16:21" x14ac:dyDescent="0.25">
      <c r="P2824" s="10">
        <v>38616</v>
      </c>
      <c r="Q2824">
        <v>13.42459</v>
      </c>
      <c r="S2824" s="42">
        <f t="shared" ca="1" si="48"/>
        <v>48717</v>
      </c>
      <c r="T2824" s="43">
        <f ca="1">_xll.BInterpol('Base CDI'!$H$4:$H$28,'Base CDI'!$J$4:$J$29,S2824,"Cubic","Extrapolate=Linear","MultiX=Average","Skip=True","Sort=True")</f>
        <v>13.748850477057845</v>
      </c>
      <c r="U2824" s="43">
        <f ca="1">_xll.BInterpol('Base CDI'!$H$4:$H$28,'Base CDI'!$I$4:$I$29,S2824,"Cubic","Extrapolate=Linear","MultiX=Average","Skip=True","Sort=True")</f>
        <v>13.855607842992395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48718</v>
      </c>
      <c r="T2825" s="43">
        <f ca="1">_xll.BInterpol('Base CDI'!$H$4:$H$28,'Base CDI'!$J$4:$J$29,S2825,"Cubic","Extrapolate=Linear","MultiX=Average","Skip=True","Sort=True")</f>
        <v>13.748942146982692</v>
      </c>
      <c r="U2825" s="43">
        <f ca="1">_xll.BInterpol('Base CDI'!$H$4:$H$28,'Base CDI'!$I$4:$I$29,S2825,"Cubic","Extrapolate=Linear","MultiX=Average","Skip=True","Sort=True")</f>
        <v>13.855702620997581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48719</v>
      </c>
      <c r="T2826" s="43">
        <f ca="1">_xll.BInterpol('Base CDI'!$H$4:$H$28,'Base CDI'!$J$4:$J$29,S2826,"Cubic","Extrapolate=Linear","MultiX=Average","Skip=True","Sort=True")</f>
        <v>13.749033554959043</v>
      </c>
      <c r="U2826" s="43">
        <f ca="1">_xll.BInterpol('Base CDI'!$H$4:$H$28,'Base CDI'!$I$4:$I$29,S2826,"Cubic","Extrapolate=Linear","MultiX=Average","Skip=True","Sort=True")</f>
        <v>13.855797100128086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48720</v>
      </c>
      <c r="T2827" s="43">
        <f ca="1">_xll.BInterpol('Base CDI'!$H$4:$H$28,'Base CDI'!$J$4:$J$29,S2827,"Cubic","Extrapolate=Linear","MultiX=Average","Skip=True","Sort=True")</f>
        <v>13.749124701154711</v>
      </c>
      <c r="U2827" s="43">
        <f ca="1">_xll.BInterpol('Base CDI'!$H$4:$H$28,'Base CDI'!$I$4:$I$29,S2827,"Cubic","Extrapolate=Linear","MultiX=Average","Skip=True","Sort=True")</f>
        <v>13.855891280548843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48721</v>
      </c>
      <c r="T2828" s="43">
        <f ca="1">_xll.BInterpol('Base CDI'!$H$4:$H$28,'Base CDI'!$J$4:$J$29,S2828,"Cubic","Extrapolate=Linear","MultiX=Average","Skip=True","Sort=True")</f>
        <v>13.749215585737508</v>
      </c>
      <c r="U2828" s="43">
        <f ca="1">_xll.BInterpol('Base CDI'!$H$4:$H$28,'Base CDI'!$I$4:$I$29,S2828,"Cubic","Extrapolate=Linear","MultiX=Average","Skip=True","Sort=True")</f>
        <v>13.85598516242478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48722</v>
      </c>
      <c r="T2829" s="43">
        <f ca="1">_xll.BInterpol('Base CDI'!$H$4:$H$28,'Base CDI'!$J$4:$J$29,S2829,"Cubic","Extrapolate=Linear","MultiX=Average","Skip=True","Sort=True")</f>
        <v>13.749306208875243</v>
      </c>
      <c r="U2829" s="43">
        <f ca="1">_xll.BInterpol('Base CDI'!$H$4:$H$28,'Base CDI'!$I$4:$I$29,S2829,"Cubic","Extrapolate=Linear","MultiX=Average","Skip=True","Sort=True")</f>
        <v>13.856078745920829</v>
      </c>
    </row>
    <row r="2830" spans="16:21" x14ac:dyDescent="0.25">
      <c r="P2830" s="10">
        <v>38624</v>
      </c>
      <c r="Q2830">
        <v>13.48147</v>
      </c>
      <c r="S2830" s="42">
        <f t="shared" ca="1" si="49"/>
        <v>48723</v>
      </c>
      <c r="T2830" s="43">
        <f ca="1">_xll.BInterpol('Base CDI'!$H$4:$H$28,'Base CDI'!$J$4:$J$29,S2830,"Cubic","Extrapolate=Linear","MultiX=Average","Skip=True","Sort=True")</f>
        <v>13.74939657073573</v>
      </c>
      <c r="U2830" s="43">
        <f ca="1">_xll.BInterpol('Base CDI'!$H$4:$H$28,'Base CDI'!$I$4:$I$29,S2830,"Cubic","Extrapolate=Linear","MultiX=Average","Skip=True","Sort=True")</f>
        <v>13.856172031201925</v>
      </c>
    </row>
    <row r="2831" spans="16:21" x14ac:dyDescent="0.25">
      <c r="P2831" s="10">
        <v>38625</v>
      </c>
      <c r="Q2831">
        <v>13.49098</v>
      </c>
      <c r="S2831" s="42">
        <f t="shared" ca="1" si="49"/>
        <v>48724</v>
      </c>
      <c r="T2831" s="43">
        <f ca="1">_xll.BInterpol('Base CDI'!$H$4:$H$28,'Base CDI'!$J$4:$J$29,S2831,"Cubic","Extrapolate=Linear","MultiX=Average","Skip=True","Sort=True")</f>
        <v>13.749486671486778</v>
      </c>
      <c r="U2831" s="43">
        <f ca="1">_xll.BInterpol('Base CDI'!$H$4:$H$28,'Base CDI'!$I$4:$I$29,S2831,"Cubic","Extrapolate=Linear","MultiX=Average","Skip=True","Sort=True")</f>
        <v>13.856265018433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48725</v>
      </c>
      <c r="T2832" s="43">
        <f ca="1">_xll.BInterpol('Base CDI'!$H$4:$H$28,'Base CDI'!$J$4:$J$29,S2832,"Cubic","Extrapolate=Linear","MultiX=Average","Skip=True","Sort=True")</f>
        <v>13.749576511296203</v>
      </c>
      <c r="U2832" s="43">
        <f ca="1">_xll.BInterpol('Base CDI'!$H$4:$H$28,'Base CDI'!$I$4:$I$29,S2832,"Cubic","Extrapolate=Linear","MultiX=Average","Skip=True","Sort=True")</f>
        <v>13.856357707778981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48726</v>
      </c>
      <c r="T2833" s="43">
        <f ca="1">_xll.BInterpol('Base CDI'!$H$4:$H$28,'Base CDI'!$J$4:$J$29,S2833,"Cubic","Extrapolate=Linear","MultiX=Average","Skip=True","Sort=True")</f>
        <v>13.749666090331813</v>
      </c>
      <c r="U2833" s="43">
        <f ca="1">_xll.BInterpol('Base CDI'!$H$4:$H$28,'Base CDI'!$I$4:$I$29,S2833,"Cubic","Extrapolate=Linear","MultiX=Average","Skip=True","Sort=True")</f>
        <v>13.856450099404803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48727</v>
      </c>
      <c r="T2834" s="43">
        <f ca="1">_xll.BInterpol('Base CDI'!$H$4:$H$28,'Base CDI'!$J$4:$J$29,S2834,"Cubic","Extrapolate=Linear","MultiX=Average","Skip=True","Sort=True")</f>
        <v>13.74975540876142</v>
      </c>
      <c r="U2834" s="43">
        <f ca="1">_xll.BInterpol('Base CDI'!$H$4:$H$28,'Base CDI'!$I$4:$I$29,S2834,"Cubic","Extrapolate=Linear","MultiX=Average","Skip=True","Sort=True")</f>
        <v>13.856542193475399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48728</v>
      </c>
      <c r="T2835" s="43">
        <f ca="1">_xll.BInterpol('Base CDI'!$H$4:$H$28,'Base CDI'!$J$4:$J$29,S2835,"Cubic","Extrapolate=Linear","MultiX=Average","Skip=True","Sort=True")</f>
        <v>13.749844466752839</v>
      </c>
      <c r="U2835" s="43">
        <f ca="1">_xll.BInterpol('Base CDI'!$H$4:$H$28,'Base CDI'!$I$4:$I$29,S2835,"Cubic","Extrapolate=Linear","MultiX=Average","Skip=True","Sort=True")</f>
        <v>13.856633990155698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48729</v>
      </c>
      <c r="T2836" s="43">
        <f ca="1">_xll.BInterpol('Base CDI'!$H$4:$H$28,'Base CDI'!$J$4:$J$29,S2836,"Cubic","Extrapolate=Linear","MultiX=Average","Skip=True","Sort=True")</f>
        <v>13.749933264473878</v>
      </c>
      <c r="U2836" s="43">
        <f ca="1">_xll.BInterpol('Base CDI'!$H$4:$H$28,'Base CDI'!$I$4:$I$29,S2836,"Cubic","Extrapolate=Linear","MultiX=Average","Skip=True","Sort=True")</f>
        <v>13.856725489610636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48730</v>
      </c>
      <c r="T2837" s="43">
        <f ca="1">_xll.BInterpol('Base CDI'!$H$4:$H$28,'Base CDI'!$J$4:$J$29,S2837,"Cubic","Extrapolate=Linear","MultiX=Average","Skip=True","Sort=True")</f>
        <v>13.750021802092348</v>
      </c>
      <c r="U2837" s="43">
        <f ca="1">_xll.BInterpol('Base CDI'!$H$4:$H$28,'Base CDI'!$I$4:$I$29,S2837,"Cubic","Extrapolate=Linear","MultiX=Average","Skip=True","Sort=True")</f>
        <v>13.85681669200514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48731</v>
      </c>
      <c r="T2838" s="43">
        <f ca="1">_xll.BInterpol('Base CDI'!$H$4:$H$28,'Base CDI'!$J$4:$J$29,S2838,"Cubic","Extrapolate=Linear","MultiX=Average","Skip=True","Sort=True")</f>
        <v>13.750110079776066</v>
      </c>
      <c r="U2838" s="43">
        <f ca="1">_xll.BInterpol('Base CDI'!$H$4:$H$28,'Base CDI'!$I$4:$I$29,S2838,"Cubic","Extrapolate=Linear","MultiX=Average","Skip=True","Sort=True")</f>
        <v>13.856907597504144</v>
      </c>
    </row>
    <row r="2839" spans="16:21" x14ac:dyDescent="0.25">
      <c r="P2839" s="10">
        <v>38638</v>
      </c>
      <c r="Q2839">
        <v>13.56725</v>
      </c>
      <c r="S2839" s="42">
        <f t="shared" ca="1" si="49"/>
        <v>48732</v>
      </c>
      <c r="T2839" s="43">
        <f ca="1">_xll.BInterpol('Base CDI'!$H$4:$H$28,'Base CDI'!$J$4:$J$29,S2839,"Cubic","Extrapolate=Linear","MultiX=Average","Skip=True","Sort=True")</f>
        <v>13.750198097692838</v>
      </c>
      <c r="U2839" s="43">
        <f ca="1">_xll.BInterpol('Base CDI'!$H$4:$H$28,'Base CDI'!$I$4:$I$29,S2839,"Cubic","Extrapolate=Linear","MultiX=Average","Skip=True","Sort=True")</f>
        <v>13.856998206272578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48733</v>
      </c>
      <c r="T2840" s="43">
        <f ca="1">_xll.BInterpol('Base CDI'!$H$4:$H$28,'Base CDI'!$J$4:$J$29,S2840,"Cubic","Extrapolate=Linear","MultiX=Average","Skip=True","Sort=True")</f>
        <v>13.75028585601048</v>
      </c>
      <c r="U2840" s="43">
        <f ca="1">_xll.BInterpol('Base CDI'!$H$4:$H$28,'Base CDI'!$I$4:$I$29,S2840,"Cubic","Extrapolate=Linear","MultiX=Average","Skip=True","Sort=True")</f>
        <v>13.857088518475377</v>
      </c>
    </row>
    <row r="2841" spans="16:21" x14ac:dyDescent="0.25">
      <c r="P2841" s="10">
        <v>38642</v>
      </c>
      <c r="Q2841">
        <v>13.58633</v>
      </c>
      <c r="S2841" s="42">
        <f t="shared" ca="1" si="49"/>
        <v>48734</v>
      </c>
      <c r="T2841" s="43">
        <f ca="1">_xll.BInterpol('Base CDI'!$H$4:$H$28,'Base CDI'!$J$4:$J$29,S2841,"Cubic","Extrapolate=Linear","MultiX=Average","Skip=True","Sort=True")</f>
        <v>13.750373354896801</v>
      </c>
      <c r="U2841" s="43">
        <f ca="1">_xll.BInterpol('Base CDI'!$H$4:$H$28,'Base CDI'!$I$4:$I$29,S2841,"Cubic","Extrapolate=Linear","MultiX=Average","Skip=True","Sort=True")</f>
        <v>13.857178534277471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48735</v>
      </c>
      <c r="T2842" s="43">
        <f ca="1">_xll.BInterpol('Base CDI'!$H$4:$H$28,'Base CDI'!$J$4:$J$29,S2842,"Cubic","Extrapolate=Linear","MultiX=Average","Skip=True","Sort=True")</f>
        <v>13.750460594519613</v>
      </c>
      <c r="U2842" s="43">
        <f ca="1">_xll.BInterpol('Base CDI'!$H$4:$H$28,'Base CDI'!$I$4:$I$29,S2842,"Cubic","Extrapolate=Linear","MultiX=Average","Skip=True","Sort=True")</f>
        <v>13.857268253843792</v>
      </c>
    </row>
    <row r="2843" spans="16:21" x14ac:dyDescent="0.25">
      <c r="P2843" s="10">
        <v>38644</v>
      </c>
      <c r="Q2843">
        <v>13.60543</v>
      </c>
      <c r="S2843" s="42">
        <f t="shared" ca="1" si="49"/>
        <v>48736</v>
      </c>
      <c r="T2843" s="43">
        <f ca="1">_xll.BInterpol('Base CDI'!$H$4:$H$28,'Base CDI'!$J$4:$J$29,S2843,"Cubic","Extrapolate=Linear","MultiX=Average","Skip=True","Sort=True")</f>
        <v>13.750547575046728</v>
      </c>
      <c r="U2843" s="43">
        <f ca="1">_xll.BInterpol('Base CDI'!$H$4:$H$28,'Base CDI'!$I$4:$I$29,S2843,"Cubic","Extrapolate=Linear","MultiX=Average","Skip=True","Sort=True")</f>
        <v>13.857357677339273</v>
      </c>
    </row>
    <row r="2844" spans="16:21" x14ac:dyDescent="0.25">
      <c r="P2844" s="10">
        <v>38645</v>
      </c>
      <c r="Q2844">
        <v>13.615</v>
      </c>
      <c r="S2844" s="42">
        <f t="shared" ca="1" si="49"/>
        <v>48737</v>
      </c>
      <c r="T2844" s="43">
        <f ca="1">_xll.BInterpol('Base CDI'!$H$4:$H$28,'Base CDI'!$J$4:$J$29,S2844,"Cubic","Extrapolate=Linear","MultiX=Average","Skip=True","Sort=True")</f>
        <v>13.750634296645957</v>
      </c>
      <c r="U2844" s="43">
        <f ca="1">_xll.BInterpol('Base CDI'!$H$4:$H$28,'Base CDI'!$I$4:$I$29,S2844,"Cubic","Extrapolate=Linear","MultiX=Average","Skip=True","Sort=True")</f>
        <v>13.857446804928843</v>
      </c>
    </row>
    <row r="2845" spans="16:21" x14ac:dyDescent="0.25">
      <c r="P2845" s="10">
        <v>38646</v>
      </c>
      <c r="Q2845">
        <v>13.62435</v>
      </c>
      <c r="S2845" s="42">
        <f t="shared" ca="1" si="49"/>
        <v>48738</v>
      </c>
      <c r="T2845" s="43">
        <f ca="1">_xll.BInterpol('Base CDI'!$H$4:$H$28,'Base CDI'!$J$4:$J$29,S2845,"Cubic","Extrapolate=Linear","MultiX=Average","Skip=True","Sort=True")</f>
        <v>13.750720759485114</v>
      </c>
      <c r="U2845" s="43">
        <f ca="1">_xll.BInterpol('Base CDI'!$H$4:$H$28,'Base CDI'!$I$4:$I$29,S2845,"Cubic","Extrapolate=Linear","MultiX=Average","Skip=True","Sort=True")</f>
        <v>13.857535636777436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48739</v>
      </c>
      <c r="T2846" s="43">
        <f ca="1">_xll.BInterpol('Base CDI'!$H$4:$H$28,'Base CDI'!$J$4:$J$29,S2846,"Cubic","Extrapolate=Linear","MultiX=Average","Skip=True","Sort=True")</f>
        <v>13.750806963732009</v>
      </c>
      <c r="U2846" s="43">
        <f ca="1">_xll.BInterpol('Base CDI'!$H$4:$H$28,'Base CDI'!$I$4:$I$29,S2846,"Cubic","Extrapolate=Linear","MultiX=Average","Skip=True","Sort=True")</f>
        <v>13.857624173049985</v>
      </c>
    </row>
    <row r="2847" spans="16:21" x14ac:dyDescent="0.25">
      <c r="P2847" s="10">
        <v>38650</v>
      </c>
      <c r="Q2847">
        <v>13.64307</v>
      </c>
      <c r="S2847" s="42">
        <f t="shared" ca="1" si="49"/>
        <v>48740</v>
      </c>
      <c r="T2847" s="43">
        <f ca="1">_xll.BInterpol('Base CDI'!$H$4:$H$28,'Base CDI'!$J$4:$J$29,S2847,"Cubic","Extrapolate=Linear","MultiX=Average","Skip=True","Sort=True")</f>
        <v>13.750892909554453</v>
      </c>
      <c r="U2847" s="43">
        <f ca="1">_xll.BInterpol('Base CDI'!$H$4:$H$28,'Base CDI'!$I$4:$I$29,S2847,"Cubic","Extrapolate=Linear","MultiX=Average","Skip=True","Sort=True")</f>
        <v>13.857712413911418</v>
      </c>
    </row>
    <row r="2848" spans="16:21" x14ac:dyDescent="0.25">
      <c r="P2848" s="10">
        <v>38651</v>
      </c>
      <c r="Q2848">
        <v>13.65244</v>
      </c>
      <c r="S2848" s="42">
        <f t="shared" ca="1" si="49"/>
        <v>48741</v>
      </c>
      <c r="T2848" s="43">
        <f ca="1">_xll.BInterpol('Base CDI'!$H$4:$H$28,'Base CDI'!$J$4:$J$29,S2848,"Cubic","Extrapolate=Linear","MultiX=Average","Skip=True","Sort=True")</f>
        <v>13.750978597120259</v>
      </c>
      <c r="U2848" s="43">
        <f ca="1">_xll.BInterpol('Base CDI'!$H$4:$H$28,'Base CDI'!$I$4:$I$29,S2848,"Cubic","Extrapolate=Linear","MultiX=Average","Skip=True","Sort=True")</f>
        <v>13.857800359526669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48742</v>
      </c>
      <c r="T2849" s="43">
        <f ca="1">_xll.BInterpol('Base CDI'!$H$4:$H$28,'Base CDI'!$J$4:$J$29,S2849,"Cubic","Extrapolate=Linear","MultiX=Average","Skip=True","Sort=True")</f>
        <v>13.751064026597238</v>
      </c>
      <c r="U2849" s="43">
        <f ca="1">_xll.BInterpol('Base CDI'!$H$4:$H$28,'Base CDI'!$I$4:$I$29,S2849,"Cubic","Extrapolate=Linear","MultiX=Average","Skip=True","Sort=True")</f>
        <v>13.85788801006067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48743</v>
      </c>
      <c r="T2850" s="43">
        <f ca="1">_xll.BInterpol('Base CDI'!$H$4:$H$28,'Base CDI'!$J$4:$J$29,S2850,"Cubic","Extrapolate=Linear","MultiX=Average","Skip=True","Sort=True")</f>
        <v>13.751149198153202</v>
      </c>
      <c r="U2850" s="43">
        <f ca="1">_xll.BInterpol('Base CDI'!$H$4:$H$28,'Base CDI'!$I$4:$I$29,S2850,"Cubic","Extrapolate=Linear","MultiX=Average","Skip=True","Sort=True")</f>
        <v>13.857975365678353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48744</v>
      </c>
      <c r="T2851" s="43">
        <f ca="1">_xll.BInterpol('Base CDI'!$H$4:$H$28,'Base CDI'!$J$4:$J$29,S2851,"Cubic","Extrapolate=Linear","MultiX=Average","Skip=True","Sort=True")</f>
        <v>13.751234111955963</v>
      </c>
      <c r="U2851" s="43">
        <f ca="1">_xll.BInterpol('Base CDI'!$H$4:$H$28,'Base CDI'!$I$4:$I$29,S2851,"Cubic","Extrapolate=Linear","MultiX=Average","Skip=True","Sort=True")</f>
        <v>13.858062426544649</v>
      </c>
    </row>
    <row r="2852" spans="16:21" x14ac:dyDescent="0.25">
      <c r="P2852" s="10">
        <v>38657</v>
      </c>
      <c r="Q2852">
        <v>13.68998</v>
      </c>
      <c r="S2852" s="42">
        <f t="shared" ca="1" si="49"/>
        <v>48745</v>
      </c>
      <c r="T2852" s="43">
        <f ca="1">_xll.BInterpol('Base CDI'!$H$4:$H$28,'Base CDI'!$J$4:$J$29,S2852,"Cubic","Extrapolate=Linear","MultiX=Average","Skip=True","Sort=True")</f>
        <v>13.751318768173332</v>
      </c>
      <c r="U2852" s="43">
        <f ca="1">_xll.BInterpol('Base CDI'!$H$4:$H$28,'Base CDI'!$I$4:$I$29,S2852,"Cubic","Extrapolate=Linear","MultiX=Average","Skip=True","Sort=True")</f>
        <v>13.85814919282449</v>
      </c>
    </row>
    <row r="2853" spans="16:21" x14ac:dyDescent="0.25">
      <c r="P2853" s="10">
        <v>38659</v>
      </c>
      <c r="Q2853">
        <v>13.69942</v>
      </c>
      <c r="S2853" s="42">
        <f t="shared" ca="1" si="49"/>
        <v>48746</v>
      </c>
      <c r="T2853" s="43">
        <f ca="1">_xll.BInterpol('Base CDI'!$H$4:$H$28,'Base CDI'!$J$4:$J$29,S2853,"Cubic","Extrapolate=Linear","MultiX=Average","Skip=True","Sort=True")</f>
        <v>13.751403166973121</v>
      </c>
      <c r="U2853" s="43">
        <f ca="1">_xll.BInterpol('Base CDI'!$H$4:$H$28,'Base CDI'!$I$4:$I$29,S2853,"Cubic","Extrapolate=Linear","MultiX=Average","Skip=True","Sort=True")</f>
        <v>13.858235664682807</v>
      </c>
    </row>
    <row r="2854" spans="16:21" x14ac:dyDescent="0.25">
      <c r="P2854" s="10">
        <v>38660</v>
      </c>
      <c r="Q2854">
        <v>13.70884</v>
      </c>
      <c r="S2854" s="42">
        <f t="shared" ca="1" si="49"/>
        <v>48747</v>
      </c>
      <c r="T2854" s="43">
        <f ca="1">_xll.BInterpol('Base CDI'!$H$4:$H$28,'Base CDI'!$J$4:$J$29,S2854,"Cubic","Extrapolate=Linear","MultiX=Average","Skip=True","Sort=True")</f>
        <v>13.75148730852314</v>
      </c>
      <c r="U2854" s="43">
        <f ca="1">_xll.BInterpol('Base CDI'!$H$4:$H$28,'Base CDI'!$I$4:$I$29,S2854,"Cubic","Extrapolate=Linear","MultiX=Average","Skip=True","Sort=True")</f>
        <v>13.858321842284536</v>
      </c>
    </row>
    <row r="2855" spans="16:21" x14ac:dyDescent="0.25">
      <c r="P2855" s="10">
        <v>38663</v>
      </c>
      <c r="Q2855">
        <v>13.71829</v>
      </c>
      <c r="S2855" s="42">
        <f t="shared" ca="1" si="49"/>
        <v>48748</v>
      </c>
      <c r="T2855" s="43">
        <f ca="1">_xll.BInterpol('Base CDI'!$H$4:$H$28,'Base CDI'!$J$4:$J$29,S2855,"Cubic","Extrapolate=Linear","MultiX=Average","Skip=True","Sort=True")</f>
        <v>13.751571192991204</v>
      </c>
      <c r="U2855" s="43">
        <f ca="1">_xll.BInterpol('Base CDI'!$H$4:$H$28,'Base CDI'!$I$4:$I$29,S2855,"Cubic","Extrapolate=Linear","MultiX=Average","Skip=True","Sort=True")</f>
        <v>13.858407725794603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48749</v>
      </c>
      <c r="T2856" s="43">
        <f ca="1">_xll.BInterpol('Base CDI'!$H$4:$H$28,'Base CDI'!$J$4:$J$29,S2856,"Cubic","Extrapolate=Linear","MultiX=Average","Skip=True","Sort=True")</f>
        <v>13.751654820545124</v>
      </c>
      <c r="U2856" s="43">
        <f ca="1">_xll.BInterpol('Base CDI'!$H$4:$H$28,'Base CDI'!$I$4:$I$29,S2856,"Cubic","Extrapolate=Linear","MultiX=Average","Skip=True","Sort=True")</f>
        <v>13.858493315377942</v>
      </c>
    </row>
    <row r="2857" spans="16:21" x14ac:dyDescent="0.25">
      <c r="P2857" s="10">
        <v>38665</v>
      </c>
      <c r="Q2857">
        <v>13.73719</v>
      </c>
      <c r="S2857" s="42">
        <f t="shared" ca="1" si="49"/>
        <v>48750</v>
      </c>
      <c r="T2857" s="43">
        <f ca="1">_xll.BInterpol('Base CDI'!$H$4:$H$28,'Base CDI'!$J$4:$J$29,S2857,"Cubic","Extrapolate=Linear","MultiX=Average","Skip=True","Sort=True")</f>
        <v>13.751738191352709</v>
      </c>
      <c r="U2857" s="43">
        <f ca="1">_xll.BInterpol('Base CDI'!$H$4:$H$28,'Base CDI'!$I$4:$I$29,S2857,"Cubic","Extrapolate=Linear","MultiX=Average","Skip=True","Sort=True")</f>
        <v>13.858578611199485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48751</v>
      </c>
      <c r="T2858" s="43">
        <f ca="1">_xll.BInterpol('Base CDI'!$H$4:$H$28,'Base CDI'!$J$4:$J$29,S2858,"Cubic","Extrapolate=Linear","MultiX=Average","Skip=True","Sort=True")</f>
        <v>13.751821305581773</v>
      </c>
      <c r="U2858" s="43">
        <f ca="1">_xll.BInterpol('Base CDI'!$H$4:$H$28,'Base CDI'!$I$4:$I$29,S2858,"Cubic","Extrapolate=Linear","MultiX=Average","Skip=True","Sort=True")</f>
        <v>13.858663613424165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48752</v>
      </c>
      <c r="T2859" s="43">
        <f ca="1">_xll.BInterpol('Base CDI'!$H$4:$H$28,'Base CDI'!$J$4:$J$29,S2859,"Cubic","Extrapolate=Linear","MultiX=Average","Skip=True","Sort=True")</f>
        <v>13.751904163400125</v>
      </c>
      <c r="U2859" s="43">
        <f ca="1">_xll.BInterpol('Base CDI'!$H$4:$H$28,'Base CDI'!$I$4:$I$29,S2859,"Cubic","Extrapolate=Linear","MultiX=Average","Skip=True","Sort=True")</f>
        <v>13.858748322216913</v>
      </c>
    </row>
    <row r="2860" spans="16:21" x14ac:dyDescent="0.25">
      <c r="P2860" s="10">
        <v>38670</v>
      </c>
      <c r="Q2860">
        <v>13.76559</v>
      </c>
      <c r="S2860" s="42">
        <f t="shared" ca="1" si="49"/>
        <v>48753</v>
      </c>
      <c r="T2860" s="43">
        <f ca="1">_xll.BInterpol('Base CDI'!$H$4:$H$28,'Base CDI'!$J$4:$J$29,S2860,"Cubic","Extrapolate=Linear","MultiX=Average","Skip=True","Sort=True")</f>
        <v>13.75198676497558</v>
      </c>
      <c r="U2860" s="43">
        <f ca="1">_xll.BInterpol('Base CDI'!$H$4:$H$28,'Base CDI'!$I$4:$I$29,S2860,"Cubic","Extrapolate=Linear","MultiX=Average","Skip=True","Sort=True")</f>
        <v>13.858832737742659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48754</v>
      </c>
      <c r="T2861" s="43">
        <f ca="1">_xll.BInterpol('Base CDI'!$H$4:$H$28,'Base CDI'!$J$4:$J$29,S2861,"Cubic","Extrapolate=Linear","MultiX=Average","Skip=True","Sort=True")</f>
        <v>13.752069110475951</v>
      </c>
      <c r="U2861" s="43">
        <f ca="1">_xll.BInterpol('Base CDI'!$H$4:$H$28,'Base CDI'!$I$4:$I$29,S2861,"Cubic","Extrapolate=Linear","MultiX=Average","Skip=True","Sort=True")</f>
        <v>13.858916860166339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48755</v>
      </c>
      <c r="T2862" s="43">
        <f ca="1">_xll.BInterpol('Base CDI'!$H$4:$H$28,'Base CDI'!$J$4:$J$29,S2862,"Cubic","Extrapolate=Linear","MultiX=Average","Skip=True","Sort=True")</f>
        <v>13.752151200069044</v>
      </c>
      <c r="U2862" s="43">
        <f ca="1">_xll.BInterpol('Base CDI'!$H$4:$H$28,'Base CDI'!$I$4:$I$29,S2862,"Cubic","Extrapolate=Linear","MultiX=Average","Skip=True","Sort=True")</f>
        <v>13.859000689652881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48756</v>
      </c>
      <c r="T2863" s="43">
        <f ca="1">_xll.BInterpol('Base CDI'!$H$4:$H$28,'Base CDI'!$J$4:$J$29,S2863,"Cubic","Extrapolate=Linear","MultiX=Average","Skip=True","Sort=True")</f>
        <v>13.752233033922675</v>
      </c>
      <c r="U2863" s="43">
        <f ca="1">_xll.BInterpol('Base CDI'!$H$4:$H$28,'Base CDI'!$I$4:$I$29,S2863,"Cubic","Extrapolate=Linear","MultiX=Average","Skip=True","Sort=True")</f>
        <v>13.859084226367218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48757</v>
      </c>
      <c r="T2864" s="43">
        <f ca="1">_xll.BInterpol('Base CDI'!$H$4:$H$28,'Base CDI'!$J$4:$J$29,S2864,"Cubic","Extrapolate=Linear","MultiX=Average","Skip=True","Sort=True")</f>
        <v>13.752314612204653</v>
      </c>
      <c r="U2864" s="43">
        <f ca="1">_xll.BInterpol('Base CDI'!$H$4:$H$28,'Base CDI'!$I$4:$I$29,S2864,"Cubic","Extrapolate=Linear","MultiX=Average","Skip=True","Sort=True")</f>
        <v>13.859167470474281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48758</v>
      </c>
      <c r="T2865" s="43">
        <f ca="1">_xll.BInterpol('Base CDI'!$H$4:$H$28,'Base CDI'!$J$4:$J$29,S2865,"Cubic","Extrapolate=Linear","MultiX=Average","Skip=True","Sort=True")</f>
        <v>13.752395935082793</v>
      </c>
      <c r="U2865" s="43">
        <f ca="1">_xll.BInterpol('Base CDI'!$H$4:$H$28,'Base CDI'!$I$4:$I$29,S2865,"Cubic","Extrapolate=Linear","MultiX=Average","Skip=True","Sort=True")</f>
        <v>13.859250422139004</v>
      </c>
    </row>
    <row r="2866" spans="16:21" x14ac:dyDescent="0.25">
      <c r="P2866" s="10">
        <v>38679</v>
      </c>
      <c r="Q2866">
        <v>13.82249</v>
      </c>
      <c r="S2866" s="42">
        <f t="shared" ca="1" si="49"/>
        <v>48759</v>
      </c>
      <c r="T2866" s="43">
        <f ca="1">_xll.BInterpol('Base CDI'!$H$4:$H$28,'Base CDI'!$J$4:$J$29,S2866,"Cubic","Extrapolate=Linear","MultiX=Average","Skip=True","Sort=True")</f>
        <v>13.752477002724904</v>
      </c>
      <c r="U2866" s="43">
        <f ca="1">_xll.BInterpol('Base CDI'!$H$4:$H$28,'Base CDI'!$I$4:$I$29,S2866,"Cubic","Extrapolate=Linear","MultiX=Average","Skip=True","Sort=True")</f>
        <v>13.859333081526316</v>
      </c>
    </row>
    <row r="2867" spans="16:21" x14ac:dyDescent="0.25">
      <c r="P2867" s="10">
        <v>38680</v>
      </c>
      <c r="Q2867">
        <v>13.83197</v>
      </c>
      <c r="S2867" s="42">
        <f t="shared" ca="1" si="49"/>
        <v>48760</v>
      </c>
      <c r="T2867" s="43">
        <f ca="1">_xll.BInterpol('Base CDI'!$H$4:$H$28,'Base CDI'!$J$4:$J$29,S2867,"Cubic","Extrapolate=Linear","MultiX=Average","Skip=True","Sort=True")</f>
        <v>13.752557815298799</v>
      </c>
      <c r="U2867" s="43">
        <f ca="1">_xll.BInterpol('Base CDI'!$H$4:$H$28,'Base CDI'!$I$4:$I$29,S2867,"Cubic","Extrapolate=Linear","MultiX=Average","Skip=True","Sort=True")</f>
        <v>13.859415448801151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48761</v>
      </c>
      <c r="T2868" s="43">
        <f ca="1">_xll.BInterpol('Base CDI'!$H$4:$H$28,'Base CDI'!$J$4:$J$29,S2868,"Cubic","Extrapolate=Linear","MultiX=Average","Skip=True","Sort=True")</f>
        <v>13.752638372972289</v>
      </c>
      <c r="U2868" s="43">
        <f ca="1">_xll.BInterpol('Base CDI'!$H$4:$H$28,'Base CDI'!$I$4:$I$29,S2868,"Cubic","Extrapolate=Linear","MultiX=Average","Skip=True","Sort=True")</f>
        <v>13.859497524128439</v>
      </c>
    </row>
    <row r="2869" spans="16:21" x14ac:dyDescent="0.25">
      <c r="P2869" s="10">
        <v>38684</v>
      </c>
      <c r="Q2869">
        <v>13.85051</v>
      </c>
      <c r="S2869" s="42">
        <f t="shared" ca="1" si="49"/>
        <v>48762</v>
      </c>
      <c r="T2869" s="43">
        <f ca="1">_xll.BInterpol('Base CDI'!$H$4:$H$28,'Base CDI'!$J$4:$J$29,S2869,"Cubic","Extrapolate=Linear","MultiX=Average","Skip=True","Sort=True")</f>
        <v>13.752718675913185</v>
      </c>
      <c r="U2869" s="43">
        <f ca="1">_xll.BInterpol('Base CDI'!$H$4:$H$28,'Base CDI'!$I$4:$I$29,S2869,"Cubic","Extrapolate=Linear","MultiX=Average","Skip=True","Sort=True")</f>
        <v>13.859579307673116</v>
      </c>
    </row>
    <row r="2870" spans="16:21" x14ac:dyDescent="0.25">
      <c r="P2870" s="10">
        <v>38685</v>
      </c>
      <c r="Q2870">
        <v>13.85979</v>
      </c>
      <c r="S2870" s="42">
        <f t="shared" ca="1" si="49"/>
        <v>48763</v>
      </c>
      <c r="T2870" s="43">
        <f ca="1">_xll.BInterpol('Base CDI'!$H$4:$H$28,'Base CDI'!$J$4:$J$29,S2870,"Cubic","Extrapolate=Linear","MultiX=Average","Skip=True","Sort=True")</f>
        <v>13.752798724289301</v>
      </c>
      <c r="U2870" s="43">
        <f ca="1">_xll.BInterpol('Base CDI'!$H$4:$H$28,'Base CDI'!$I$4:$I$29,S2870,"Cubic","Extrapolate=Linear","MultiX=Average","Skip=True","Sort=True")</f>
        <v>13.859660799600107</v>
      </c>
    </row>
    <row r="2871" spans="16:21" x14ac:dyDescent="0.25">
      <c r="P2871" s="10">
        <v>38686</v>
      </c>
      <c r="Q2871">
        <v>13.86909</v>
      </c>
      <c r="S2871" s="42">
        <f t="shared" ca="1" si="49"/>
        <v>48764</v>
      </c>
      <c r="T2871" s="43">
        <f ca="1">_xll.BInterpol('Base CDI'!$H$4:$H$28,'Base CDI'!$J$4:$J$29,S2871,"Cubic","Extrapolate=Linear","MultiX=Average","Skip=True","Sort=True")</f>
        <v>13.752878518268446</v>
      </c>
      <c r="U2871" s="43">
        <f ca="1">_xll.BInterpol('Base CDI'!$H$4:$H$28,'Base CDI'!$I$4:$I$29,S2871,"Cubic","Extrapolate=Linear","MultiX=Average","Skip=True","Sort=True")</f>
        <v>13.85974200007435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48765</v>
      </c>
      <c r="T2872" s="43">
        <f ca="1">_xll.BInterpol('Base CDI'!$H$4:$H$28,'Base CDI'!$J$4:$J$29,S2872,"Cubic","Extrapolate=Linear","MultiX=Average","Skip=True","Sort=True")</f>
        <v>13.752958058018432</v>
      </c>
      <c r="U2872" s="43">
        <f ca="1">_xll.BInterpol('Base CDI'!$H$4:$H$28,'Base CDI'!$I$4:$I$29,S2872,"Cubic","Extrapolate=Linear","MultiX=Average","Skip=True","Sort=True")</f>
        <v>13.859822909260773</v>
      </c>
    </row>
    <row r="2873" spans="16:21" x14ac:dyDescent="0.25">
      <c r="P2873" s="10">
        <v>38688</v>
      </c>
      <c r="Q2873">
        <v>13.88772</v>
      </c>
      <c r="S2873" s="42">
        <f t="shared" ca="1" si="49"/>
        <v>48766</v>
      </c>
      <c r="T2873" s="43">
        <f ca="1">_xll.BInterpol('Base CDI'!$H$4:$H$28,'Base CDI'!$J$4:$J$29,S2873,"Cubic","Extrapolate=Linear","MultiX=Average","Skip=True","Sort=True")</f>
        <v>13.753037343707074</v>
      </c>
      <c r="U2873" s="43">
        <f ca="1">_xll.BInterpol('Base CDI'!$H$4:$H$28,'Base CDI'!$I$4:$I$29,S2873,"Cubic","Extrapolate=Linear","MultiX=Average","Skip=True","Sort=True")</f>
        <v>13.85990352732431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48767</v>
      </c>
      <c r="T2874" s="43">
        <f ca="1">_xll.BInterpol('Base CDI'!$H$4:$H$28,'Base CDI'!$J$4:$J$29,S2874,"Cubic","Extrapolate=Linear","MultiX=Average","Skip=True","Sort=True")</f>
        <v>13.753116375502181</v>
      </c>
      <c r="U2874" s="43">
        <f ca="1">_xll.BInterpol('Base CDI'!$H$4:$H$28,'Base CDI'!$I$4:$I$29,S2874,"Cubic","Extrapolate=Linear","MultiX=Average","Skip=True","Sort=True")</f>
        <v>13.85998385442989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48768</v>
      </c>
      <c r="T2875" s="43">
        <f ca="1">_xll.BInterpol('Base CDI'!$H$4:$H$28,'Base CDI'!$J$4:$J$29,S2875,"Cubic","Extrapolate=Linear","MultiX=Average","Skip=True","Sort=True")</f>
        <v>13.753195153571564</v>
      </c>
      <c r="U2875" s="43">
        <f ca="1">_xll.BInterpol('Base CDI'!$H$4:$H$28,'Base CDI'!$I$4:$I$29,S2875,"Cubic","Extrapolate=Linear","MultiX=Average","Skip=True","Sort=True")</f>
        <v>13.860063890742449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48769</v>
      </c>
      <c r="T2876" s="43">
        <f ca="1">_xll.BInterpol('Base CDI'!$H$4:$H$28,'Base CDI'!$J$4:$J$29,S2876,"Cubic","Extrapolate=Linear","MultiX=Average","Skip=True","Sort=True")</f>
        <v>13.753273678083035</v>
      </c>
      <c r="U2876" s="43">
        <f ca="1">_xll.BInterpol('Base CDI'!$H$4:$H$28,'Base CDI'!$I$4:$I$29,S2876,"Cubic","Extrapolate=Linear","MultiX=Average","Skip=True","Sort=True")</f>
        <v>13.860143636426915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48770</v>
      </c>
      <c r="T2877" s="43">
        <f ca="1">_xll.BInterpol('Base CDI'!$H$4:$H$28,'Base CDI'!$J$4:$J$29,S2877,"Cubic","Extrapolate=Linear","MultiX=Average","Skip=True","Sort=True")</f>
        <v>13.753351949204408</v>
      </c>
      <c r="U2877" s="43">
        <f ca="1">_xll.BInterpol('Base CDI'!$H$4:$H$28,'Base CDI'!$I$4:$I$29,S2877,"Cubic","Extrapolate=Linear","MultiX=Average","Skip=True","Sort=True")</f>
        <v>13.860223091648223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48771</v>
      </c>
      <c r="T2878" s="43">
        <f ca="1">_xll.BInterpol('Base CDI'!$H$4:$H$28,'Base CDI'!$J$4:$J$29,S2878,"Cubic","Extrapolate=Linear","MultiX=Average","Skip=True","Sort=True")</f>
        <v>13.753429967103493</v>
      </c>
      <c r="U2878" s="43">
        <f ca="1">_xll.BInterpol('Base CDI'!$H$4:$H$28,'Base CDI'!$I$4:$I$29,S2878,"Cubic","Extrapolate=Linear","MultiX=Average","Skip=True","Sort=True")</f>
        <v>13.860302256571302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48772</v>
      </c>
      <c r="T2879" s="43">
        <f ca="1">_xll.BInterpol('Base CDI'!$H$4:$H$28,'Base CDI'!$J$4:$J$29,S2879,"Cubic","Extrapolate=Linear","MultiX=Average","Skip=True","Sort=True")</f>
        <v>13.753507731948101</v>
      </c>
      <c r="U2879" s="43">
        <f ca="1">_xll.BInterpol('Base CDI'!$H$4:$H$28,'Base CDI'!$I$4:$I$29,S2879,"Cubic","Extrapolate=Linear","MultiX=Average","Skip=True","Sort=True")</f>
        <v>13.860381131361084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48773</v>
      </c>
      <c r="T2880" s="43">
        <f ca="1">_xll.BInterpol('Base CDI'!$H$4:$H$28,'Base CDI'!$J$4:$J$29,S2880,"Cubic","Extrapolate=Linear","MultiX=Average","Skip=True","Sort=True")</f>
        <v>13.753585243906043</v>
      </c>
      <c r="U2880" s="43">
        <f ca="1">_xll.BInterpol('Base CDI'!$H$4:$H$28,'Base CDI'!$I$4:$I$29,S2880,"Cubic","Extrapolate=Linear","MultiX=Average","Skip=True","Sort=True")</f>
        <v>13.860459716182502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48774</v>
      </c>
      <c r="T2881" s="43">
        <f ca="1">_xll.BInterpol('Base CDI'!$H$4:$H$28,'Base CDI'!$J$4:$J$29,S2881,"Cubic","Extrapolate=Linear","MultiX=Average","Skip=True","Sort=True")</f>
        <v>13.753662503145135</v>
      </c>
      <c r="U2881" s="43">
        <f ca="1">_xll.BInterpol('Base CDI'!$H$4:$H$28,'Base CDI'!$I$4:$I$29,S2881,"Cubic","Extrapolate=Linear","MultiX=Average","Skip=True","Sort=True")</f>
        <v>13.860538011200489</v>
      </c>
    </row>
    <row r="2882" spans="16:21" x14ac:dyDescent="0.25">
      <c r="P2882" s="10">
        <v>38701</v>
      </c>
      <c r="Q2882">
        <v>13.97174</v>
      </c>
      <c r="S2882" s="42">
        <f t="shared" ca="1" si="49"/>
        <v>48775</v>
      </c>
      <c r="T2882" s="43">
        <f ca="1">_xll.BInterpol('Base CDI'!$H$4:$H$28,'Base CDI'!$J$4:$J$29,S2882,"Cubic","Extrapolate=Linear","MultiX=Average","Skip=True","Sort=True")</f>
        <v>13.753739509833183</v>
      </c>
      <c r="U2882" s="43">
        <f ca="1">_xll.BInterpol('Base CDI'!$H$4:$H$28,'Base CDI'!$I$4:$I$29,S2882,"Cubic","Extrapolate=Linear","MultiX=Average","Skip=True","Sort=True")</f>
        <v>13.860616016579975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48776</v>
      </c>
      <c r="T2883" s="43">
        <f ca="1">_xll.BInterpol('Base CDI'!$H$4:$H$28,'Base CDI'!$J$4:$J$29,S2883,"Cubic","Extrapolate=Linear","MultiX=Average","Skip=True","Sort=True")</f>
        <v>13.753816264138004</v>
      </c>
      <c r="U2883" s="43">
        <f ca="1">_xll.BInterpol('Base CDI'!$H$4:$H$28,'Base CDI'!$I$4:$I$29,S2883,"Cubic","Extrapolate=Linear","MultiX=Average","Skip=True","Sort=True")</f>
        <v>13.860693732485892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48777</v>
      </c>
      <c r="T2884" s="43">
        <f ca="1">_xll.BInterpol('Base CDI'!$H$4:$H$28,'Base CDI'!$J$4:$J$29,S2884,"Cubic","Extrapolate=Linear","MultiX=Average","Skip=True","Sort=True")</f>
        <v>13.753892766227406</v>
      </c>
      <c r="U2884" s="43">
        <f ca="1">_xll.BInterpol('Base CDI'!$H$4:$H$28,'Base CDI'!$I$4:$I$29,S2884,"Cubic","Extrapolate=Linear","MultiX=Average","Skip=True","Sort=True")</f>
        <v>13.860771159083171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48778</v>
      </c>
      <c r="T2885" s="43">
        <f ca="1">_xll.BInterpol('Base CDI'!$H$4:$H$28,'Base CDI'!$J$4:$J$29,S2885,"Cubic","Extrapolate=Linear","MultiX=Average","Skip=True","Sort=True")</f>
        <v>13.753969016269201</v>
      </c>
      <c r="U2885" s="43">
        <f ca="1">_xll.BInterpol('Base CDI'!$H$4:$H$28,'Base CDI'!$I$4:$I$29,S2885,"Cubic","Extrapolate=Linear","MultiX=Average","Skip=True","Sort=True")</f>
        <v>13.860848296536746</v>
      </c>
    </row>
    <row r="2886" spans="16:21" x14ac:dyDescent="0.25">
      <c r="P2886" s="10">
        <v>38707</v>
      </c>
      <c r="Q2886">
        <v>14.00835</v>
      </c>
      <c r="S2886" s="42">
        <f t="shared" ca="1" si="49"/>
        <v>48779</v>
      </c>
      <c r="T2886" s="43">
        <f ca="1">_xll.BInterpol('Base CDI'!$H$4:$H$28,'Base CDI'!$J$4:$J$29,S2886,"Cubic","Extrapolate=Linear","MultiX=Average","Skip=True","Sort=True")</f>
        <v>13.754045014431203</v>
      </c>
      <c r="U2886" s="43">
        <f ca="1">_xll.BInterpol('Base CDI'!$H$4:$H$28,'Base CDI'!$I$4:$I$29,S2886,"Cubic","Extrapolate=Linear","MultiX=Average","Skip=True","Sort=True")</f>
        <v>13.860925145011548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48780</v>
      </c>
      <c r="T2887" s="43">
        <f ca="1">_xll.BInterpol('Base CDI'!$H$4:$H$28,'Base CDI'!$J$4:$J$29,S2887,"Cubic","Extrapolate=Linear","MultiX=Average","Skip=True","Sort=True")</f>
        <v>13.754120760881221</v>
      </c>
      <c r="U2887" s="43">
        <f ca="1">_xll.BInterpol('Base CDI'!$H$4:$H$28,'Base CDI'!$I$4:$I$29,S2887,"Cubic","Extrapolate=Linear","MultiX=Average","Skip=True","Sort=True")</f>
        <v>13.861001704672507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48781</v>
      </c>
      <c r="T2888" s="43">
        <f ca="1">_xll.BInterpol('Base CDI'!$H$4:$H$28,'Base CDI'!$J$4:$J$29,S2888,"Cubic","Extrapolate=Linear","MultiX=Average","Skip=True","Sort=True")</f>
        <v>13.754196255787068</v>
      </c>
      <c r="U2888" s="43">
        <f ca="1">_xll.BInterpol('Base CDI'!$H$4:$H$28,'Base CDI'!$I$4:$I$29,S2888,"Cubic","Extrapolate=Linear","MultiX=Average","Skip=True","Sort=True")</f>
        <v>13.861077975684555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48782</v>
      </c>
      <c r="T2889" s="43">
        <f ca="1">_xll.BInterpol('Base CDI'!$H$4:$H$28,'Base CDI'!$J$4:$J$29,S2889,"Cubic","Extrapolate=Linear","MultiX=Average","Skip=True","Sort=True")</f>
        <v>13.754271499316557</v>
      </c>
      <c r="U2889" s="43">
        <f ca="1">_xll.BInterpol('Base CDI'!$H$4:$H$28,'Base CDI'!$I$4:$I$29,S2889,"Cubic","Extrapolate=Linear","MultiX=Average","Skip=True","Sort=True")</f>
        <v>13.861153958212627</v>
      </c>
    </row>
    <row r="2890" spans="16:21" x14ac:dyDescent="0.25">
      <c r="P2890" s="10">
        <v>38713</v>
      </c>
      <c r="Q2890">
        <v>14.0451</v>
      </c>
      <c r="S2890" s="42">
        <f t="shared" ca="1" si="49"/>
        <v>48783</v>
      </c>
      <c r="T2890" s="43">
        <f ca="1">_xll.BInterpol('Base CDI'!$H$4:$H$28,'Base CDI'!$J$4:$J$29,S2890,"Cubic","Extrapolate=Linear","MultiX=Average","Skip=True","Sort=True")</f>
        <v>13.754346491637497</v>
      </c>
      <c r="U2890" s="43">
        <f ca="1">_xll.BInterpol('Base CDI'!$H$4:$H$28,'Base CDI'!$I$4:$I$29,S2890,"Cubic","Extrapolate=Linear","MultiX=Average","Skip=True","Sort=True")</f>
        <v>13.861229652421654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48784</v>
      </c>
      <c r="T2891" s="43">
        <f ca="1">_xll.BInterpol('Base CDI'!$H$4:$H$28,'Base CDI'!$J$4:$J$29,S2891,"Cubic","Extrapolate=Linear","MultiX=Average","Skip=True","Sort=True")</f>
        <v>13.7544212329177</v>
      </c>
      <c r="U2891" s="43">
        <f ca="1">_xll.BInterpol('Base CDI'!$H$4:$H$28,'Base CDI'!$I$4:$I$29,S2891,"Cubic","Extrapolate=Linear","MultiX=Average","Skip=True","Sort=True")</f>
        <v>13.861305058476566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48785</v>
      </c>
      <c r="T2892" s="43">
        <f ca="1">_xll.BInterpol('Base CDI'!$H$4:$H$28,'Base CDI'!$J$4:$J$29,S2892,"Cubic","Extrapolate=Linear","MultiX=Average","Skip=True","Sort=True")</f>
        <v>13.754495723324981</v>
      </c>
      <c r="U2892" s="43">
        <f ca="1">_xll.BInterpol('Base CDI'!$H$4:$H$28,'Base CDI'!$I$4:$I$29,S2892,"Cubic","Extrapolate=Linear","MultiX=Average","Skip=True","Sort=True")</f>
        <v>13.861380176542294</v>
      </c>
    </row>
    <row r="2893" spans="16:21" x14ac:dyDescent="0.25">
      <c r="P2893" s="10">
        <v>38716</v>
      </c>
      <c r="Q2893">
        <v>14.07273</v>
      </c>
      <c r="S2893" s="42">
        <f t="shared" ca="1" si="50"/>
        <v>48786</v>
      </c>
      <c r="T2893" s="43">
        <f ca="1">_xll.BInterpol('Base CDI'!$H$4:$H$28,'Base CDI'!$J$4:$J$29,S2893,"Cubic","Extrapolate=Linear","MultiX=Average","Skip=True","Sort=True")</f>
        <v>13.754569963027148</v>
      </c>
      <c r="U2893" s="43">
        <f ca="1">_xll.BInterpol('Base CDI'!$H$4:$H$28,'Base CDI'!$I$4:$I$29,S2893,"Cubic","Extrapolate=Linear","MultiX=Average","Skip=True","Sort=True")</f>
        <v>13.861455006783771</v>
      </c>
    </row>
    <row r="2894" spans="16:21" x14ac:dyDescent="0.25">
      <c r="P2894" s="10">
        <v>38719</v>
      </c>
      <c r="Q2894">
        <v>14.08197</v>
      </c>
      <c r="S2894" s="42">
        <f t="shared" ca="1" si="50"/>
        <v>48787</v>
      </c>
      <c r="T2894" s="43">
        <f ca="1">_xll.BInterpol('Base CDI'!$H$4:$H$28,'Base CDI'!$J$4:$J$29,S2894,"Cubic","Extrapolate=Linear","MultiX=Average","Skip=True","Sort=True")</f>
        <v>13.754643952192014</v>
      </c>
      <c r="U2894" s="43">
        <f ca="1">_xll.BInterpol('Base CDI'!$H$4:$H$28,'Base CDI'!$I$4:$I$29,S2894,"Cubic","Extrapolate=Linear","MultiX=Average","Skip=True","Sort=True")</f>
        <v>13.86152954936593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48788</v>
      </c>
      <c r="T2895" s="43">
        <f ca="1">_xll.BInterpol('Base CDI'!$H$4:$H$28,'Base CDI'!$J$4:$J$29,S2895,"Cubic","Extrapolate=Linear","MultiX=Average","Skip=True","Sort=True")</f>
        <v>13.754717690987389</v>
      </c>
      <c r="U2895" s="43">
        <f ca="1">_xll.BInterpol('Base CDI'!$H$4:$H$28,'Base CDI'!$I$4:$I$29,S2895,"Cubic","Extrapolate=Linear","MultiX=Average","Skip=True","Sort=True")</f>
        <v>13.861603804453702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48789</v>
      </c>
      <c r="T2896" s="43">
        <f ca="1">_xll.BInterpol('Base CDI'!$H$4:$H$28,'Base CDI'!$J$4:$J$29,S2896,"Cubic","Extrapolate=Linear","MultiX=Average","Skip=True","Sort=True")</f>
        <v>13.754791179581089</v>
      </c>
      <c r="U2896" s="43">
        <f ca="1">_xll.BInterpol('Base CDI'!$H$4:$H$28,'Base CDI'!$I$4:$I$29,S2896,"Cubic","Extrapolate=Linear","MultiX=Average","Skip=True","Sort=True")</f>
        <v>13.861677772212019</v>
      </c>
    </row>
    <row r="2897" spans="16:21" x14ac:dyDescent="0.25">
      <c r="P2897" s="10">
        <v>38722</v>
      </c>
      <c r="Q2897">
        <v>14.10966</v>
      </c>
      <c r="S2897" s="42">
        <f t="shared" ca="1" si="50"/>
        <v>48790</v>
      </c>
      <c r="T2897" s="43">
        <f ca="1">_xll.BInterpol('Base CDI'!$H$4:$H$28,'Base CDI'!$J$4:$J$29,S2897,"Cubic","Extrapolate=Linear","MultiX=Average","Skip=True","Sort=True")</f>
        <v>13.754864418140922</v>
      </c>
      <c r="U2897" s="43">
        <f ca="1">_xll.BInterpol('Base CDI'!$H$4:$H$28,'Base CDI'!$I$4:$I$29,S2897,"Cubic","Extrapolate=Linear","MultiX=Average","Skip=True","Sort=True")</f>
        <v>13.861751452805812</v>
      </c>
    </row>
    <row r="2898" spans="16:21" x14ac:dyDescent="0.25">
      <c r="P2898" s="10">
        <v>38723</v>
      </c>
      <c r="Q2898">
        <v>14.11889</v>
      </c>
      <c r="S2898" s="42">
        <f t="shared" ca="1" si="50"/>
        <v>48791</v>
      </c>
      <c r="T2898" s="43">
        <f ca="1">_xll.BInterpol('Base CDI'!$H$4:$H$28,'Base CDI'!$J$4:$J$29,S2898,"Cubic","Extrapolate=Linear","MultiX=Average","Skip=True","Sort=True")</f>
        <v>13.754937406834701</v>
      </c>
      <c r="U2898" s="43">
        <f ca="1">_xll.BInterpol('Base CDI'!$H$4:$H$28,'Base CDI'!$I$4:$I$29,S2898,"Cubic","Extrapolate=Linear","MultiX=Average","Skip=True","Sort=True")</f>
        <v>13.861824846400014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48792</v>
      </c>
      <c r="T2899" s="43">
        <f ca="1">_xll.BInterpol('Base CDI'!$H$4:$H$28,'Base CDI'!$J$4:$J$29,S2899,"Cubic","Extrapolate=Linear","MultiX=Average","Skip=True","Sort=True")</f>
        <v>13.755010145830237</v>
      </c>
      <c r="U2899" s="43">
        <f ca="1">_xll.BInterpol('Base CDI'!$H$4:$H$28,'Base CDI'!$I$4:$I$29,S2899,"Cubic","Extrapolate=Linear","MultiX=Average","Skip=True","Sort=True")</f>
        <v>13.861897953159554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48793</v>
      </c>
      <c r="T2900" s="43">
        <f ca="1">_xll.BInterpol('Base CDI'!$H$4:$H$28,'Base CDI'!$J$4:$J$29,S2900,"Cubic","Extrapolate=Linear","MultiX=Average","Skip=True","Sort=True")</f>
        <v>13.755082635295343</v>
      </c>
      <c r="U2900" s="43">
        <f ca="1">_xll.BInterpol('Base CDI'!$H$4:$H$28,'Base CDI'!$I$4:$I$29,S2900,"Cubic","Extrapolate=Linear","MultiX=Average","Skip=True","Sort=True")</f>
        <v>13.861970773249368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48794</v>
      </c>
      <c r="T2901" s="43">
        <f ca="1">_xll.BInterpol('Base CDI'!$H$4:$H$28,'Base CDI'!$J$4:$J$29,S2901,"Cubic","Extrapolate=Linear","MultiX=Average","Skip=True","Sort=True")</f>
        <v>13.755154875397828</v>
      </c>
      <c r="U2901" s="43">
        <f ca="1">_xll.BInterpol('Base CDI'!$H$4:$H$28,'Base CDI'!$I$4:$I$29,S2901,"Cubic","Extrapolate=Linear","MultiX=Average","Skip=True","Sort=True")</f>
        <v>13.862043306834385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48795</v>
      </c>
      <c r="T2902" s="43">
        <f ca="1">_xll.BInterpol('Base CDI'!$H$4:$H$28,'Base CDI'!$J$4:$J$29,S2902,"Cubic","Extrapolate=Linear","MultiX=Average","Skip=True","Sort=True")</f>
        <v>13.755226866305508</v>
      </c>
      <c r="U2902" s="43">
        <f ca="1">_xll.BInterpol('Base CDI'!$H$4:$H$28,'Base CDI'!$I$4:$I$29,S2902,"Cubic","Extrapolate=Linear","MultiX=Average","Skip=True","Sort=True")</f>
        <v>13.862115554079537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48796</v>
      </c>
      <c r="T2903" s="43">
        <f ca="1">_xll.BInterpol('Base CDI'!$H$4:$H$28,'Base CDI'!$J$4:$J$29,S2903,"Cubic","Extrapolate=Linear","MultiX=Average","Skip=True","Sort=True")</f>
        <v>13.755298608186191</v>
      </c>
      <c r="U2903" s="43">
        <f ca="1">_xll.BInterpol('Base CDI'!$H$4:$H$28,'Base CDI'!$I$4:$I$29,S2903,"Cubic","Extrapolate=Linear","MultiX=Average","Skip=True","Sort=True")</f>
        <v>13.862187515149756</v>
      </c>
    </row>
    <row r="2904" spans="16:21" x14ac:dyDescent="0.25">
      <c r="P2904" s="10">
        <v>38733</v>
      </c>
      <c r="Q2904">
        <v>14.17435</v>
      </c>
      <c r="S2904" s="42">
        <f t="shared" ca="1" si="50"/>
        <v>48797</v>
      </c>
      <c r="T2904" s="43">
        <f ca="1">_xll.BInterpol('Base CDI'!$H$4:$H$28,'Base CDI'!$J$4:$J$29,S2904,"Cubic","Extrapolate=Linear","MultiX=Average","Skip=True","Sort=True")</f>
        <v>13.755370101207689</v>
      </c>
      <c r="U2904" s="43">
        <f ca="1">_xll.BInterpol('Base CDI'!$H$4:$H$28,'Base CDI'!$I$4:$I$29,S2904,"Cubic","Extrapolate=Linear","MultiX=Average","Skip=True","Sort=True")</f>
        <v>13.862259190209976</v>
      </c>
    </row>
    <row r="2905" spans="16:21" x14ac:dyDescent="0.25">
      <c r="P2905" s="10">
        <v>38734</v>
      </c>
      <c r="Q2905">
        <v>14.18361</v>
      </c>
      <c r="S2905" s="42">
        <f t="shared" ca="1" si="50"/>
        <v>48798</v>
      </c>
      <c r="T2905" s="43">
        <f ca="1">_xll.BInterpol('Base CDI'!$H$4:$H$28,'Base CDI'!$J$4:$J$29,S2905,"Cubic","Extrapolate=Linear","MultiX=Average","Skip=True","Sort=True")</f>
        <v>13.755441345537815</v>
      </c>
      <c r="U2905" s="43">
        <f ca="1">_xll.BInterpol('Base CDI'!$H$4:$H$28,'Base CDI'!$I$4:$I$29,S2905,"Cubic","Extrapolate=Linear","MultiX=Average","Skip=True","Sort=True")</f>
        <v>13.862330579425127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48799</v>
      </c>
      <c r="T2906" s="43">
        <f ca="1">_xll.BInterpol('Base CDI'!$H$4:$H$28,'Base CDI'!$J$4:$J$29,S2906,"Cubic","Extrapolate=Linear","MultiX=Average","Skip=True","Sort=True")</f>
        <v>13.75551234134438</v>
      </c>
      <c r="U2906" s="43">
        <f ca="1">_xll.BInterpol('Base CDI'!$H$4:$H$28,'Base CDI'!$I$4:$I$29,S2906,"Cubic","Extrapolate=Linear","MultiX=Average","Skip=True","Sort=True")</f>
        <v>13.862401682960138</v>
      </c>
    </row>
    <row r="2907" spans="16:21" x14ac:dyDescent="0.25">
      <c r="P2907" s="10">
        <v>38736</v>
      </c>
      <c r="Q2907">
        <v>14.20214</v>
      </c>
      <c r="S2907" s="42">
        <f t="shared" ca="1" si="50"/>
        <v>48800</v>
      </c>
      <c r="T2907" s="43">
        <f ca="1">_xll.BInterpol('Base CDI'!$H$4:$H$28,'Base CDI'!$J$4:$J$29,S2907,"Cubic","Extrapolate=Linear","MultiX=Average","Skip=True","Sort=True")</f>
        <v>13.755583088795197</v>
      </c>
      <c r="U2907" s="43">
        <f ca="1">_xll.BInterpol('Base CDI'!$H$4:$H$28,'Base CDI'!$I$4:$I$29,S2907,"Cubic","Extrapolate=Linear","MultiX=Average","Skip=True","Sort=True")</f>
        <v>13.862472500979946</v>
      </c>
    </row>
    <row r="2908" spans="16:21" x14ac:dyDescent="0.25">
      <c r="P2908" s="10">
        <v>38737</v>
      </c>
      <c r="Q2908">
        <v>14.21105</v>
      </c>
      <c r="S2908" s="42">
        <f t="shared" ca="1" si="50"/>
        <v>48801</v>
      </c>
      <c r="T2908" s="43">
        <f ca="1">_xll.BInterpol('Base CDI'!$H$4:$H$28,'Base CDI'!$J$4:$J$29,S2908,"Cubic","Extrapolate=Linear","MultiX=Average","Skip=True","Sort=True")</f>
        <v>13.755653588058074</v>
      </c>
      <c r="U2908" s="43">
        <f ca="1">_xll.BInterpol('Base CDI'!$H$4:$H$28,'Base CDI'!$I$4:$I$29,S2908,"Cubic","Extrapolate=Linear","MultiX=Average","Skip=True","Sort=True")</f>
        <v>13.86254303364948</v>
      </c>
    </row>
    <row r="2909" spans="16:21" x14ac:dyDescent="0.25">
      <c r="P2909" s="10">
        <v>38740</v>
      </c>
      <c r="Q2909">
        <v>14.21996</v>
      </c>
      <c r="S2909" s="42">
        <f t="shared" ca="1" si="50"/>
        <v>48802</v>
      </c>
      <c r="T2909" s="43">
        <f ca="1">_xll.BInterpol('Base CDI'!$H$4:$H$28,'Base CDI'!$J$4:$J$29,S2909,"Cubic","Extrapolate=Linear","MultiX=Average","Skip=True","Sort=True")</f>
        <v>13.755723839300828</v>
      </c>
      <c r="U2909" s="43">
        <f ca="1">_xll.BInterpol('Base CDI'!$H$4:$H$28,'Base CDI'!$I$4:$I$29,S2909,"Cubic","Extrapolate=Linear","MultiX=Average","Skip=True","Sort=True")</f>
        <v>13.862613281133671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48803</v>
      </c>
      <c r="T2910" s="43">
        <f ca="1">_xll.BInterpol('Base CDI'!$H$4:$H$28,'Base CDI'!$J$4:$J$29,S2910,"Cubic","Extrapolate=Linear","MultiX=Average","Skip=True","Sort=True")</f>
        <v>13.755793842691267</v>
      </c>
      <c r="U2910" s="43">
        <f ca="1">_xll.BInterpol('Base CDI'!$H$4:$H$28,'Base CDI'!$I$4:$I$29,S2910,"Cubic","Extrapolate=Linear","MultiX=Average","Skip=True","Sort=True")</f>
        <v>13.862683243597452</v>
      </c>
    </row>
    <row r="2911" spans="16:21" x14ac:dyDescent="0.25">
      <c r="P2911" s="10">
        <v>38742</v>
      </c>
      <c r="Q2911">
        <v>14.23786</v>
      </c>
      <c r="S2911" s="42">
        <f t="shared" ca="1" si="50"/>
        <v>48804</v>
      </c>
      <c r="T2911" s="43">
        <f ca="1">_xll.BInterpol('Base CDI'!$H$4:$H$28,'Base CDI'!$J$4:$J$29,S2911,"Cubic","Extrapolate=Linear","MultiX=Average","Skip=True","Sort=True")</f>
        <v>13.755863598397204</v>
      </c>
      <c r="U2911" s="43">
        <f ca="1">_xll.BInterpol('Base CDI'!$H$4:$H$28,'Base CDI'!$I$4:$I$29,S2911,"Cubic","Extrapolate=Linear","MultiX=Average","Skip=True","Sort=True")</f>
        <v>13.862752921205756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48805</v>
      </c>
      <c r="T2912" s="43">
        <f ca="1">_xll.BInterpol('Base CDI'!$H$4:$H$28,'Base CDI'!$J$4:$J$29,S2912,"Cubic","Extrapolate=Linear","MultiX=Average","Skip=True","Sort=True")</f>
        <v>13.755933106586449</v>
      </c>
      <c r="U2912" s="43">
        <f ca="1">_xll.BInterpol('Base CDI'!$H$4:$H$28,'Base CDI'!$I$4:$I$29,S2912,"Cubic","Extrapolate=Linear","MultiX=Average","Skip=True","Sort=True")</f>
        <v>13.862822314123514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48806</v>
      </c>
      <c r="T2913" s="43">
        <f ca="1">_xll.BInterpol('Base CDI'!$H$4:$H$28,'Base CDI'!$J$4:$J$29,S2913,"Cubic","Extrapolate=Linear","MultiX=Average","Skip=True","Sort=True")</f>
        <v>13.756002367426817</v>
      </c>
      <c r="U2913" s="43">
        <f ca="1">_xll.BInterpol('Base CDI'!$H$4:$H$28,'Base CDI'!$I$4:$I$29,S2913,"Cubic","Extrapolate=Linear","MultiX=Average","Skip=True","Sort=True")</f>
        <v>13.862891422515656</v>
      </c>
    </row>
    <row r="2914" spans="16:21" x14ac:dyDescent="0.25">
      <c r="P2914" s="10">
        <v>38747</v>
      </c>
      <c r="Q2914">
        <v>14.26483</v>
      </c>
      <c r="S2914" s="42">
        <f t="shared" ca="1" si="50"/>
        <v>48807</v>
      </c>
      <c r="T2914" s="43">
        <f ca="1">_xll.BInterpol('Base CDI'!$H$4:$H$28,'Base CDI'!$J$4:$J$29,S2914,"Cubic","Extrapolate=Linear","MultiX=Average","Skip=True","Sort=True")</f>
        <v>13.756071381086116</v>
      </c>
      <c r="U2914" s="43">
        <f ca="1">_xll.BInterpol('Base CDI'!$H$4:$H$28,'Base CDI'!$I$4:$I$29,S2914,"Cubic","Extrapolate=Linear","MultiX=Average","Skip=True","Sort=True")</f>
        <v>13.862960246547116</v>
      </c>
    </row>
    <row r="2915" spans="16:21" x14ac:dyDescent="0.25">
      <c r="P2915" s="10">
        <v>38748</v>
      </c>
      <c r="Q2915">
        <v>14.27378</v>
      </c>
      <c r="S2915" s="42">
        <f t="shared" ca="1" si="50"/>
        <v>48808</v>
      </c>
      <c r="T2915" s="43">
        <f ca="1">_xll.BInterpol('Base CDI'!$H$4:$H$28,'Base CDI'!$J$4:$J$29,S2915,"Cubic","Extrapolate=Linear","MultiX=Average","Skip=True","Sort=True")</f>
        <v>13.756140147732159</v>
      </c>
      <c r="U2915" s="43">
        <f ca="1">_xll.BInterpol('Base CDI'!$H$4:$H$28,'Base CDI'!$I$4:$I$29,S2915,"Cubic","Extrapolate=Linear","MultiX=Average","Skip=True","Sort=True")</f>
        <v>13.863028786382825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48809</v>
      </c>
      <c r="T2916" s="43">
        <f ca="1">_xll.BInterpol('Base CDI'!$H$4:$H$28,'Base CDI'!$J$4:$J$29,S2916,"Cubic","Extrapolate=Linear","MultiX=Average","Skip=True","Sort=True")</f>
        <v>13.756208667532759</v>
      </c>
      <c r="U2916" s="43">
        <f ca="1">_xll.BInterpol('Base CDI'!$H$4:$H$28,'Base CDI'!$I$4:$I$29,S2916,"Cubic","Extrapolate=Linear","MultiX=Average","Skip=True","Sort=True")</f>
        <v>13.863097042187714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48810</v>
      </c>
      <c r="T2917" s="43">
        <f ca="1">_xll.BInterpol('Base CDI'!$H$4:$H$28,'Base CDI'!$J$4:$J$29,S2917,"Cubic","Extrapolate=Linear","MultiX=Average","Skip=True","Sort=True")</f>
        <v>13.756276940655727</v>
      </c>
      <c r="U2917" s="43">
        <f ca="1">_xll.BInterpol('Base CDI'!$H$4:$H$28,'Base CDI'!$I$4:$I$29,S2917,"Cubic","Extrapolate=Linear","MultiX=Average","Skip=True","Sort=True")</f>
        <v>13.863165014126716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48811</v>
      </c>
      <c r="T2918" s="43">
        <f ca="1">_xll.BInterpol('Base CDI'!$H$4:$H$28,'Base CDI'!$J$4:$J$29,S2918,"Cubic","Extrapolate=Linear","MultiX=Average","Skip=True","Sort=True")</f>
        <v>13.756344967268873</v>
      </c>
      <c r="U2918" s="43">
        <f ca="1">_xll.BInterpol('Base CDI'!$H$4:$H$28,'Base CDI'!$I$4:$I$29,S2918,"Cubic","Extrapolate=Linear","MultiX=Average","Skip=True","Sort=True")</f>
        <v>13.863232702364764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48812</v>
      </c>
      <c r="T2919" s="43">
        <f ca="1">_xll.BInterpol('Base CDI'!$H$4:$H$28,'Base CDI'!$J$4:$J$29,S2919,"Cubic","Extrapolate=Linear","MultiX=Average","Skip=True","Sort=True")</f>
        <v>13.756412747540011</v>
      </c>
      <c r="U2919" s="43">
        <f ca="1">_xll.BInterpol('Base CDI'!$H$4:$H$28,'Base CDI'!$I$4:$I$29,S2919,"Cubic","Extrapolate=Linear","MultiX=Average","Skip=True","Sort=True")</f>
        <v>13.863300107066786</v>
      </c>
    </row>
    <row r="2920" spans="16:21" x14ac:dyDescent="0.25">
      <c r="P2920" s="10">
        <v>38755</v>
      </c>
      <c r="Q2920">
        <v>14.3187</v>
      </c>
      <c r="S2920" s="42">
        <f t="shared" ca="1" si="50"/>
        <v>48813</v>
      </c>
      <c r="T2920" s="43">
        <f ca="1">_xll.BInterpol('Base CDI'!$H$4:$H$28,'Base CDI'!$J$4:$J$29,S2920,"Cubic","Extrapolate=Linear","MultiX=Average","Skip=True","Sort=True")</f>
        <v>13.756480281636952</v>
      </c>
      <c r="U2920" s="43">
        <f ca="1">_xll.BInterpol('Base CDI'!$H$4:$H$28,'Base CDI'!$I$4:$I$29,S2920,"Cubic","Extrapolate=Linear","MultiX=Average","Skip=True","Sort=True")</f>
        <v>13.863367228397717</v>
      </c>
    </row>
    <row r="2921" spans="16:21" x14ac:dyDescent="0.25">
      <c r="P2921" s="10">
        <v>38756</v>
      </c>
      <c r="Q2921">
        <v>14.32771</v>
      </c>
      <c r="S2921" s="42">
        <f t="shared" ca="1" si="50"/>
        <v>48814</v>
      </c>
      <c r="T2921" s="43">
        <f ca="1">_xll.BInterpol('Base CDI'!$H$4:$H$28,'Base CDI'!$J$4:$J$29,S2921,"Cubic","Extrapolate=Linear","MultiX=Average","Skip=True","Sort=True")</f>
        <v>13.756547569727507</v>
      </c>
      <c r="U2921" s="43">
        <f ca="1">_xll.BInterpol('Base CDI'!$H$4:$H$28,'Base CDI'!$I$4:$I$29,S2921,"Cubic","Extrapolate=Linear","MultiX=Average","Skip=True","Sort=True")</f>
        <v>13.863434066522489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48815</v>
      </c>
      <c r="T2922" s="43">
        <f ca="1">_xll.BInterpol('Base CDI'!$H$4:$H$28,'Base CDI'!$J$4:$J$29,S2922,"Cubic","Extrapolate=Linear","MultiX=Average","Skip=True","Sort=True")</f>
        <v>13.75661461197949</v>
      </c>
      <c r="U2922" s="43">
        <f ca="1">_xll.BInterpol('Base CDI'!$H$4:$H$28,'Base CDI'!$I$4:$I$29,S2922,"Cubic","Extrapolate=Linear","MultiX=Average","Skip=True","Sort=True")</f>
        <v>13.863500621606031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48816</v>
      </c>
      <c r="T2923" s="43">
        <f ca="1">_xll.BInterpol('Base CDI'!$H$4:$H$28,'Base CDI'!$J$4:$J$29,S2923,"Cubic","Extrapolate=Linear","MultiX=Average","Skip=True","Sort=True")</f>
        <v>13.756681408560709</v>
      </c>
      <c r="U2923" s="43">
        <f ca="1">_xll.BInterpol('Base CDI'!$H$4:$H$28,'Base CDI'!$I$4:$I$29,S2923,"Cubic","Extrapolate=Linear","MultiX=Average","Skip=True","Sort=True")</f>
        <v>13.863566893813276</v>
      </c>
    </row>
    <row r="2924" spans="16:21" x14ac:dyDescent="0.25">
      <c r="P2924" s="10">
        <v>38761</v>
      </c>
      <c r="Q2924">
        <v>14.35478</v>
      </c>
      <c r="S2924" s="42">
        <f t="shared" ca="1" si="50"/>
        <v>48817</v>
      </c>
      <c r="T2924" s="43">
        <f ca="1">_xll.BInterpol('Base CDI'!$H$4:$H$28,'Base CDI'!$J$4:$J$29,S2924,"Cubic","Extrapolate=Linear","MultiX=Average","Skip=True","Sort=True")</f>
        <v>13.756747959638977</v>
      </c>
      <c r="U2924" s="43">
        <f ca="1">_xll.BInterpol('Base CDI'!$H$4:$H$28,'Base CDI'!$I$4:$I$29,S2924,"Cubic","Extrapolate=Linear","MultiX=Average","Skip=True","Sort=True")</f>
        <v>13.863632883309158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48818</v>
      </c>
      <c r="T2925" s="43">
        <f ca="1">_xll.BInterpol('Base CDI'!$H$4:$H$28,'Base CDI'!$J$4:$J$29,S2925,"Cubic","Extrapolate=Linear","MultiX=Average","Skip=True","Sort=True")</f>
        <v>13.756814265382108</v>
      </c>
      <c r="U2925" s="43">
        <f ca="1">_xll.BInterpol('Base CDI'!$H$4:$H$28,'Base CDI'!$I$4:$I$29,S2925,"Cubic","Extrapolate=Linear","MultiX=Average","Skip=True","Sort=True")</f>
        <v>13.863698590258606</v>
      </c>
    </row>
    <row r="2926" spans="16:21" x14ac:dyDescent="0.25">
      <c r="P2926" s="10">
        <v>38763</v>
      </c>
      <c r="Q2926">
        <v>14.37284</v>
      </c>
      <c r="S2926" s="42">
        <f t="shared" ca="1" si="50"/>
        <v>48819</v>
      </c>
      <c r="T2926" s="43">
        <f ca="1">_xll.BInterpol('Base CDI'!$H$4:$H$28,'Base CDI'!$J$4:$J$29,S2926,"Cubic","Extrapolate=Linear","MultiX=Average","Skip=True","Sort=True")</f>
        <v>13.75688032595791</v>
      </c>
      <c r="U2926" s="43">
        <f ca="1">_xll.BInterpol('Base CDI'!$H$4:$H$28,'Base CDI'!$I$4:$I$29,S2926,"Cubic","Extrapolate=Linear","MultiX=Average","Skip=True","Sort=True")</f>
        <v>13.863764014826554</v>
      </c>
    </row>
    <row r="2927" spans="16:21" x14ac:dyDescent="0.25">
      <c r="P2927" s="10">
        <v>38764</v>
      </c>
      <c r="Q2927">
        <v>14.3819</v>
      </c>
      <c r="S2927" s="42">
        <f t="shared" ca="1" si="50"/>
        <v>48820</v>
      </c>
      <c r="T2927" s="43">
        <f ca="1">_xll.BInterpol('Base CDI'!$H$4:$H$28,'Base CDI'!$J$4:$J$29,S2927,"Cubic","Extrapolate=Linear","MultiX=Average","Skip=True","Sort=True")</f>
        <v>13.756946141534199</v>
      </c>
      <c r="U2927" s="43">
        <f ca="1">_xll.BInterpol('Base CDI'!$H$4:$H$28,'Base CDI'!$I$4:$I$29,S2927,"Cubic","Extrapolate=Linear","MultiX=Average","Skip=True","Sort=True")</f>
        <v>13.863829157177932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48821</v>
      </c>
      <c r="T2928" s="43">
        <f ca="1">_xll.BInterpol('Base CDI'!$H$4:$H$28,'Base CDI'!$J$4:$J$29,S2928,"Cubic","Extrapolate=Linear","MultiX=Average","Skip=True","Sort=True")</f>
        <v>13.757011712278782</v>
      </c>
      <c r="U2928" s="43">
        <f ca="1">_xll.BInterpol('Base CDI'!$H$4:$H$28,'Base CDI'!$I$4:$I$29,S2928,"Cubic","Extrapolate=Linear","MultiX=Average","Skip=True","Sort=True")</f>
        <v>13.863894017477673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48822</v>
      </c>
      <c r="T2929" s="43">
        <f ca="1">_xll.BInterpol('Base CDI'!$H$4:$H$28,'Base CDI'!$J$4:$J$29,S2929,"Cubic","Extrapolate=Linear","MultiX=Average","Skip=True","Sort=True")</f>
        <v>13.757077038359474</v>
      </c>
      <c r="U2929" s="43">
        <f ca="1">_xll.BInterpol('Base CDI'!$H$4:$H$28,'Base CDI'!$I$4:$I$29,S2929,"Cubic","Extrapolate=Linear","MultiX=Average","Skip=True","Sort=True")</f>
        <v>13.863958595890708</v>
      </c>
    </row>
    <row r="2930" spans="16:21" x14ac:dyDescent="0.25">
      <c r="P2930" s="10">
        <v>38769</v>
      </c>
      <c r="Q2930">
        <v>14.40912</v>
      </c>
      <c r="S2930" s="42">
        <f t="shared" ca="1" si="50"/>
        <v>48823</v>
      </c>
      <c r="T2930" s="43">
        <f ca="1">_xll.BInterpol('Base CDI'!$H$4:$H$28,'Base CDI'!$J$4:$J$29,S2930,"Cubic","Extrapolate=Linear","MultiX=Average","Skip=True","Sort=True")</f>
        <v>13.757142119944085</v>
      </c>
      <c r="U2930" s="43">
        <f ca="1">_xll.BInterpol('Base CDI'!$H$4:$H$28,'Base CDI'!$I$4:$I$29,S2930,"Cubic","Extrapolate=Linear","MultiX=Average","Skip=True","Sort=True")</f>
        <v>13.86402289258197</v>
      </c>
    </row>
    <row r="2931" spans="16:21" x14ac:dyDescent="0.25">
      <c r="P2931" s="10">
        <v>38770</v>
      </c>
      <c r="Q2931">
        <v>14.41821</v>
      </c>
      <c r="S2931" s="42">
        <f t="shared" ca="1" si="50"/>
        <v>48824</v>
      </c>
      <c r="T2931" s="43">
        <f ca="1">_xll.BInterpol('Base CDI'!$H$4:$H$28,'Base CDI'!$J$4:$J$29,S2931,"Cubic","Extrapolate=Linear","MultiX=Average","Skip=True","Sort=True")</f>
        <v>13.757206957200427</v>
      </c>
      <c r="U2931" s="43">
        <f ca="1">_xll.BInterpol('Base CDI'!$H$4:$H$28,'Base CDI'!$I$4:$I$29,S2931,"Cubic","Extrapolate=Linear","MultiX=Average","Skip=True","Sort=True")</f>
        <v>13.864086907716388</v>
      </c>
    </row>
    <row r="2932" spans="16:21" x14ac:dyDescent="0.25">
      <c r="P2932" s="10">
        <v>38771</v>
      </c>
      <c r="Q2932">
        <v>14.42731</v>
      </c>
      <c r="S2932" s="42">
        <f t="shared" ca="1" si="50"/>
        <v>48825</v>
      </c>
      <c r="T2932" s="43">
        <f ca="1">_xll.BInterpol('Base CDI'!$H$4:$H$28,'Base CDI'!$J$4:$J$29,S2932,"Cubic","Extrapolate=Linear","MultiX=Average","Skip=True","Sort=True")</f>
        <v>13.757271550296313</v>
      </c>
      <c r="U2932" s="43">
        <f ca="1">_xll.BInterpol('Base CDI'!$H$4:$H$28,'Base CDI'!$I$4:$I$29,S2932,"Cubic","Extrapolate=Linear","MultiX=Average","Skip=True","Sort=True")</f>
        <v>13.864150641458897</v>
      </c>
    </row>
    <row r="2933" spans="16:21" x14ac:dyDescent="0.25">
      <c r="P2933" s="10">
        <v>38772</v>
      </c>
      <c r="Q2933">
        <v>14.43642</v>
      </c>
      <c r="S2933" s="42">
        <f t="shared" ca="1" si="50"/>
        <v>48826</v>
      </c>
      <c r="T2933" s="43">
        <f ca="1">_xll.BInterpol('Base CDI'!$H$4:$H$28,'Base CDI'!$J$4:$J$29,S2933,"Cubic","Extrapolate=Linear","MultiX=Average","Skip=True","Sort=True")</f>
        <v>13.757335899399553</v>
      </c>
      <c r="U2933" s="43">
        <f ca="1">_xll.BInterpol('Base CDI'!$H$4:$H$28,'Base CDI'!$I$4:$I$29,S2933,"Cubic","Extrapolate=Linear","MultiX=Average","Skip=True","Sort=True")</f>
        <v>13.864214093974427</v>
      </c>
    </row>
    <row r="2934" spans="16:21" x14ac:dyDescent="0.25">
      <c r="P2934" s="10">
        <v>38777</v>
      </c>
      <c r="Q2934">
        <v>14.44556</v>
      </c>
      <c r="S2934" s="42">
        <f t="shared" ca="1" si="50"/>
        <v>48827</v>
      </c>
      <c r="T2934" s="43">
        <f ca="1">_xll.BInterpol('Base CDI'!$H$4:$H$28,'Base CDI'!$J$4:$J$29,S2934,"Cubic","Extrapolate=Linear","MultiX=Average","Skip=True","Sort=True")</f>
        <v>13.75740000467796</v>
      </c>
      <c r="U2934" s="43">
        <f ca="1">_xll.BInterpol('Base CDI'!$H$4:$H$28,'Base CDI'!$I$4:$I$29,S2934,"Cubic","Extrapolate=Linear","MultiX=Average","Skip=True","Sort=True")</f>
        <v>13.86427726542791</v>
      </c>
    </row>
    <row r="2935" spans="16:21" x14ac:dyDescent="0.25">
      <c r="P2935" s="10">
        <v>38778</v>
      </c>
      <c r="Q2935">
        <v>14.45471</v>
      </c>
      <c r="S2935" s="42">
        <f t="shared" ca="1" si="50"/>
        <v>48828</v>
      </c>
      <c r="T2935" s="43">
        <f ca="1">_xll.BInterpol('Base CDI'!$H$4:$H$28,'Base CDI'!$J$4:$J$29,S2935,"Cubic","Extrapolate=Linear","MultiX=Average","Skip=True","Sort=True")</f>
        <v>13.757463866299345</v>
      </c>
      <c r="U2935" s="43">
        <f ca="1">_xll.BInterpol('Base CDI'!$H$4:$H$28,'Base CDI'!$I$4:$I$29,S2935,"Cubic","Extrapolate=Linear","MultiX=Average","Skip=True","Sort=True")</f>
        <v>13.86434015598428</v>
      </c>
    </row>
    <row r="2936" spans="16:21" x14ac:dyDescent="0.25">
      <c r="P2936" s="10">
        <v>38779</v>
      </c>
      <c r="Q2936">
        <v>14.46386</v>
      </c>
      <c r="S2936" s="42">
        <f t="shared" ca="1" si="50"/>
        <v>48829</v>
      </c>
      <c r="T2936" s="43">
        <f ca="1">_xll.BInterpol('Base CDI'!$H$4:$H$28,'Base CDI'!$J$4:$J$29,S2936,"Cubic","Extrapolate=Linear","MultiX=Average","Skip=True","Sort=True")</f>
        <v>13.75752748443152</v>
      </c>
      <c r="U2936" s="43">
        <f ca="1">_xll.BInterpol('Base CDI'!$H$4:$H$28,'Base CDI'!$I$4:$I$29,S2936,"Cubic","Extrapolate=Linear","MultiX=Average","Skip=True","Sort=True")</f>
        <v>13.864402765808466</v>
      </c>
    </row>
    <row r="2937" spans="16:21" x14ac:dyDescent="0.25">
      <c r="P2937" s="10">
        <v>38782</v>
      </c>
      <c r="Q2937">
        <v>14.47301</v>
      </c>
      <c r="S2937" s="42">
        <f t="shared" ca="1" si="50"/>
        <v>48830</v>
      </c>
      <c r="T2937" s="43">
        <f ca="1">_xll.BInterpol('Base CDI'!$H$4:$H$28,'Base CDI'!$J$4:$J$29,S2937,"Cubic","Extrapolate=Linear","MultiX=Average","Skip=True","Sort=True")</f>
        <v>13.757590859242296</v>
      </c>
      <c r="U2937" s="43">
        <f ca="1">_xll.BInterpol('Base CDI'!$H$4:$H$28,'Base CDI'!$I$4:$I$29,S2937,"Cubic","Extrapolate=Linear","MultiX=Average","Skip=True","Sort=True")</f>
        <v>13.8644650950654</v>
      </c>
    </row>
    <row r="2938" spans="16:21" x14ac:dyDescent="0.25">
      <c r="P2938" s="10">
        <v>38783</v>
      </c>
      <c r="Q2938">
        <v>14.48216</v>
      </c>
      <c r="S2938" s="42">
        <f t="shared" ca="1" si="50"/>
        <v>48831</v>
      </c>
      <c r="T2938" s="43">
        <f ca="1">_xll.BInterpol('Base CDI'!$H$4:$H$28,'Base CDI'!$J$4:$J$29,S2938,"Cubic","Extrapolate=Linear","MultiX=Average","Skip=True","Sort=True")</f>
        <v>13.757653990899485</v>
      </c>
      <c r="U2938" s="43">
        <f ca="1">_xll.BInterpol('Base CDI'!$H$4:$H$28,'Base CDI'!$I$4:$I$29,S2938,"Cubic","Extrapolate=Linear","MultiX=Average","Skip=True","Sort=True")</f>
        <v>13.864527143920016</v>
      </c>
    </row>
    <row r="2939" spans="16:21" x14ac:dyDescent="0.25">
      <c r="P2939" s="10">
        <v>38784</v>
      </c>
      <c r="Q2939">
        <v>14.49131</v>
      </c>
      <c r="S2939" s="42">
        <f t="shared" ca="1" si="50"/>
        <v>48832</v>
      </c>
      <c r="T2939" s="43">
        <f ca="1">_xll.BInterpol('Base CDI'!$H$4:$H$28,'Base CDI'!$J$4:$J$29,S2939,"Cubic","Extrapolate=Linear","MultiX=Average","Skip=True","Sort=True")</f>
        <v>13.757716879570898</v>
      </c>
      <c r="U2939" s="43">
        <f ca="1">_xll.BInterpol('Base CDI'!$H$4:$H$28,'Base CDI'!$I$4:$I$29,S2939,"Cubic","Extrapolate=Linear","MultiX=Average","Skip=True","Sort=True")</f>
        <v>13.864588912537243</v>
      </c>
    </row>
    <row r="2940" spans="16:21" x14ac:dyDescent="0.25">
      <c r="P2940" s="10">
        <v>38785</v>
      </c>
      <c r="Q2940">
        <v>14.50046</v>
      </c>
      <c r="S2940" s="42">
        <f t="shared" ca="1" si="50"/>
        <v>48833</v>
      </c>
      <c r="T2940" s="43">
        <f ca="1">_xll.BInterpol('Base CDI'!$H$4:$H$28,'Base CDI'!$J$4:$J$29,S2940,"Cubic","Extrapolate=Linear","MultiX=Average","Skip=True","Sort=True")</f>
        <v>13.757779525424349</v>
      </c>
      <c r="U2940" s="43">
        <f ca="1">_xll.BInterpol('Base CDI'!$H$4:$H$28,'Base CDI'!$I$4:$I$29,S2940,"Cubic","Extrapolate=Linear","MultiX=Average","Skip=True","Sort=True")</f>
        <v>13.864650401082015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48834</v>
      </c>
      <c r="T2941" s="43">
        <f ca="1">_xll.BInterpol('Base CDI'!$H$4:$H$28,'Base CDI'!$J$4:$J$29,S2941,"Cubic","Extrapolate=Linear","MultiX=Average","Skip=True","Sort=True")</f>
        <v>13.757841928627647</v>
      </c>
      <c r="U2941" s="43">
        <f ca="1">_xll.BInterpol('Base CDI'!$H$4:$H$28,'Base CDI'!$I$4:$I$29,S2941,"Cubic","Extrapolate=Linear","MultiX=Average","Skip=True","Sort=True")</f>
        <v>13.864711609719263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48835</v>
      </c>
      <c r="T2942" s="43">
        <f ca="1">_xll.BInterpol('Base CDI'!$H$4:$H$28,'Base CDI'!$J$4:$J$29,S2942,"Cubic","Extrapolate=Linear","MultiX=Average","Skip=True","Sort=True")</f>
        <v>13.757904089348605</v>
      </c>
      <c r="U2942" s="43">
        <f ca="1">_xll.BInterpol('Base CDI'!$H$4:$H$28,'Base CDI'!$I$4:$I$29,S2942,"Cubic","Extrapolate=Linear","MultiX=Average","Skip=True","Sort=True")</f>
        <v>13.864772538613918</v>
      </c>
    </row>
    <row r="2943" spans="16:21" x14ac:dyDescent="0.25">
      <c r="P2943" s="10">
        <v>38790</v>
      </c>
      <c r="Q2943">
        <v>14.52685</v>
      </c>
      <c r="S2943" s="42">
        <f t="shared" ca="1" si="50"/>
        <v>48836</v>
      </c>
      <c r="T2943" s="43">
        <f ca="1">_xll.BInterpol('Base CDI'!$H$4:$H$28,'Base CDI'!$J$4:$J$29,S2943,"Cubic","Extrapolate=Linear","MultiX=Average","Skip=True","Sort=True")</f>
        <v>13.757966007755035</v>
      </c>
      <c r="U2943" s="43">
        <f ca="1">_xll.BInterpol('Base CDI'!$H$4:$H$28,'Base CDI'!$I$4:$I$29,S2943,"Cubic","Extrapolate=Linear","MultiX=Average","Skip=True","Sort=True")</f>
        <v>13.864833187930914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48837</v>
      </c>
      <c r="T2944" s="43">
        <f ca="1">_xll.BInterpol('Base CDI'!$H$4:$H$28,'Base CDI'!$J$4:$J$29,S2944,"Cubic","Extrapolate=Linear","MultiX=Average","Skip=True","Sort=True")</f>
        <v>13.758027684014747</v>
      </c>
      <c r="U2944" s="43">
        <f ca="1">_xll.BInterpol('Base CDI'!$H$4:$H$28,'Base CDI'!$I$4:$I$29,S2944,"Cubic","Extrapolate=Linear","MultiX=Average","Skip=True","Sort=True")</f>
        <v>13.864893557835181</v>
      </c>
    </row>
    <row r="2945" spans="16:21" x14ac:dyDescent="0.25">
      <c r="P2945" s="10">
        <v>38792</v>
      </c>
      <c r="Q2945">
        <v>14.54444</v>
      </c>
      <c r="S2945" s="42">
        <f t="shared" ca="1" si="50"/>
        <v>48838</v>
      </c>
      <c r="T2945" s="43">
        <f ca="1">_xll.BInterpol('Base CDI'!$H$4:$H$28,'Base CDI'!$J$4:$J$29,S2945,"Cubic","Extrapolate=Linear","MultiX=Average","Skip=True","Sort=True")</f>
        <v>13.758089118295555</v>
      </c>
      <c r="U2945" s="43">
        <f ca="1">_xll.BInterpol('Base CDI'!$H$4:$H$28,'Base CDI'!$I$4:$I$29,S2945,"Cubic","Extrapolate=Linear","MultiX=Average","Skip=True","Sort=True")</f>
        <v>13.864953648491651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48839</v>
      </c>
      <c r="T2946" s="43">
        <f ca="1">_xll.BInterpol('Base CDI'!$H$4:$H$28,'Base CDI'!$J$4:$J$29,S2946,"Cubic","Extrapolate=Linear","MultiX=Average","Skip=True","Sort=True")</f>
        <v>13.75815031076527</v>
      </c>
      <c r="U2946" s="43">
        <f ca="1">_xll.BInterpol('Base CDI'!$H$4:$H$28,'Base CDI'!$I$4:$I$29,S2946,"Cubic","Extrapolate=Linear","MultiX=Average","Skip=True","Sort=True")</f>
        <v>13.865013460065256</v>
      </c>
    </row>
    <row r="2947" spans="16:21" x14ac:dyDescent="0.25">
      <c r="P2947" s="10">
        <v>38796</v>
      </c>
      <c r="Q2947">
        <v>14.56204</v>
      </c>
      <c r="S2947" s="42">
        <f t="shared" ca="1" si="50"/>
        <v>48840</v>
      </c>
      <c r="T2947" s="43">
        <f ca="1">_xll.BInterpol('Base CDI'!$H$4:$H$28,'Base CDI'!$J$4:$J$29,S2947,"Cubic","Extrapolate=Linear","MultiX=Average","Skip=True","Sort=True")</f>
        <v>13.758211261591702</v>
      </c>
      <c r="U2947" s="43">
        <f ca="1">_xll.BInterpol('Base CDI'!$H$4:$H$28,'Base CDI'!$I$4:$I$29,S2947,"Cubic","Extrapolate=Linear","MultiX=Average","Skip=True","Sort=True")</f>
        <v>13.865072992720929</v>
      </c>
    </row>
    <row r="2948" spans="16:21" x14ac:dyDescent="0.25">
      <c r="P2948" s="10">
        <v>38797</v>
      </c>
      <c r="Q2948">
        <v>14.57085</v>
      </c>
      <c r="S2948" s="42">
        <f t="shared" ca="1" si="50"/>
        <v>48841</v>
      </c>
      <c r="T2948" s="43">
        <f ca="1">_xll.BInterpol('Base CDI'!$H$4:$H$28,'Base CDI'!$J$4:$J$29,S2948,"Cubic","Extrapolate=Linear","MultiX=Average","Skip=True","Sort=True")</f>
        <v>13.758271970942666</v>
      </c>
      <c r="U2948" s="43">
        <f ca="1">_xll.BInterpol('Base CDI'!$H$4:$H$28,'Base CDI'!$I$4:$I$29,S2948,"Cubic","Extrapolate=Linear","MultiX=Average","Skip=True","Sort=True")</f>
        <v>13.865132246623599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48842</v>
      </c>
      <c r="T2949" s="43">
        <f ca="1">_xll.BInterpol('Base CDI'!$H$4:$H$28,'Base CDI'!$J$4:$J$29,S2949,"Cubic","Extrapolate=Linear","MultiX=Average","Skip=True","Sort=True")</f>
        <v>13.758332438985969</v>
      </c>
      <c r="U2949" s="43">
        <f ca="1">_xll.BInterpol('Base CDI'!$H$4:$H$28,'Base CDI'!$I$4:$I$29,S2949,"Cubic","Extrapolate=Linear","MultiX=Average","Skip=True","Sort=True")</f>
        <v>13.865191221938201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48843</v>
      </c>
      <c r="T2950" s="43">
        <f ca="1">_xll.BInterpol('Base CDI'!$H$4:$H$28,'Base CDI'!$J$4:$J$29,S2950,"Cubic","Extrapolate=Linear","MultiX=Average","Skip=True","Sort=True")</f>
        <v>13.758392665889426</v>
      </c>
      <c r="U2950" s="43">
        <f ca="1">_xll.BInterpol('Base CDI'!$H$4:$H$28,'Base CDI'!$I$4:$I$29,S2950,"Cubic","Extrapolate=Linear","MultiX=Average","Skip=True","Sort=True")</f>
        <v>13.865249918829663</v>
      </c>
    </row>
    <row r="2951" spans="16:21" x14ac:dyDescent="0.25">
      <c r="P2951" s="10">
        <v>38800</v>
      </c>
      <c r="Q2951">
        <v>14.59732</v>
      </c>
      <c r="S2951" s="42">
        <f t="shared" ca="1" si="50"/>
        <v>48844</v>
      </c>
      <c r="T2951" s="43">
        <f ca="1">_xll.BInterpol('Base CDI'!$H$4:$H$28,'Base CDI'!$J$4:$J$29,S2951,"Cubic","Extrapolate=Linear","MultiX=Average","Skip=True","Sort=True")</f>
        <v>13.75845265182085</v>
      </c>
      <c r="U2951" s="43">
        <f ca="1">_xll.BInterpol('Base CDI'!$H$4:$H$28,'Base CDI'!$I$4:$I$29,S2951,"Cubic","Extrapolate=Linear","MultiX=Average","Skip=True","Sort=True")</f>
        <v>13.865308337462922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48845</v>
      </c>
      <c r="T2952" s="43">
        <f ca="1">_xll.BInterpol('Base CDI'!$H$4:$H$28,'Base CDI'!$J$4:$J$29,S2952,"Cubic","Extrapolate=Linear","MultiX=Average","Skip=True","Sort=True")</f>
        <v>13.758512396948049</v>
      </c>
      <c r="U2952" s="43">
        <f ca="1">_xll.BInterpol('Base CDI'!$H$4:$H$28,'Base CDI'!$I$4:$I$29,S2952,"Cubic","Extrapolate=Linear","MultiX=Average","Skip=True","Sort=True")</f>
        <v>13.865366478002905</v>
      </c>
    </row>
    <row r="2953" spans="16:21" x14ac:dyDescent="0.25">
      <c r="P2953" s="10">
        <v>38804</v>
      </c>
      <c r="Q2953">
        <v>14.615</v>
      </c>
      <c r="S2953" s="42">
        <f t="shared" ca="1" si="50"/>
        <v>48846</v>
      </c>
      <c r="T2953" s="43">
        <f ca="1">_xll.BInterpol('Base CDI'!$H$4:$H$28,'Base CDI'!$J$4:$J$29,S2953,"Cubic","Extrapolate=Linear","MultiX=Average","Skip=True","Sort=True")</f>
        <v>13.758571901438836</v>
      </c>
      <c r="U2953" s="43">
        <f ca="1">_xll.BInterpol('Base CDI'!$H$4:$H$28,'Base CDI'!$I$4:$I$29,S2953,"Cubic","Extrapolate=Linear","MultiX=Average","Skip=True","Sort=True")</f>
        <v>13.865424340614547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48847</v>
      </c>
      <c r="T2954" s="43">
        <f ca="1">_xll.BInterpol('Base CDI'!$H$4:$H$28,'Base CDI'!$J$4:$J$29,S2954,"Cubic","Extrapolate=Linear","MultiX=Average","Skip=True","Sort=True")</f>
        <v>13.758631165461024</v>
      </c>
      <c r="U2954" s="43">
        <f ca="1">_xll.BInterpol('Base CDI'!$H$4:$H$28,'Base CDI'!$I$4:$I$29,S2954,"Cubic","Extrapolate=Linear","MultiX=Average","Skip=True","Sort=True")</f>
        <v>13.865481925462777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48848</v>
      </c>
      <c r="T2955" s="43">
        <f ca="1">_xll.BInterpol('Base CDI'!$H$4:$H$28,'Base CDI'!$J$4:$J$29,S2955,"Cubic","Extrapolate=Linear","MultiX=Average","Skip=True","Sort=True")</f>
        <v>13.758690189182422</v>
      </c>
      <c r="U2955" s="43">
        <f ca="1">_xll.BInterpol('Base CDI'!$H$4:$H$28,'Base CDI'!$I$4:$I$29,S2955,"Cubic","Extrapolate=Linear","MultiX=Average","Skip=True","Sort=True")</f>
        <v>13.86553923271253</v>
      </c>
    </row>
    <row r="2956" spans="16:21" x14ac:dyDescent="0.25">
      <c r="P2956" s="10">
        <v>38807</v>
      </c>
      <c r="Q2956">
        <v>14.64157</v>
      </c>
      <c r="S2956" s="42">
        <f t="shared" ca="1" si="51"/>
        <v>48849</v>
      </c>
      <c r="T2956" s="43">
        <f ca="1">_xll.BInterpol('Base CDI'!$H$4:$H$28,'Base CDI'!$J$4:$J$29,S2956,"Cubic","Extrapolate=Linear","MultiX=Average","Skip=True","Sort=True")</f>
        <v>13.758748972770846</v>
      </c>
      <c r="U2956" s="43">
        <f ca="1">_xll.BInterpol('Base CDI'!$H$4:$H$28,'Base CDI'!$I$4:$I$29,S2956,"Cubic","Extrapolate=Linear","MultiX=Average","Skip=True","Sort=True")</f>
        <v>13.865596262528735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48850</v>
      </c>
      <c r="T2957" s="43">
        <f ca="1">_xll.BInterpol('Base CDI'!$H$4:$H$28,'Base CDI'!$J$4:$J$29,S2957,"Cubic","Extrapolate=Linear","MultiX=Average","Skip=True","Sort=True")</f>
        <v>13.758807516394103</v>
      </c>
      <c r="U2957" s="43">
        <f ca="1">_xll.BInterpol('Base CDI'!$H$4:$H$28,'Base CDI'!$I$4:$I$29,S2957,"Cubic","Extrapolate=Linear","MultiX=Average","Skip=True","Sort=True")</f>
        <v>13.865653015076324</v>
      </c>
    </row>
    <row r="2958" spans="16:21" x14ac:dyDescent="0.25">
      <c r="P2958" s="10">
        <v>38811</v>
      </c>
      <c r="Q2958">
        <v>14.65931</v>
      </c>
      <c r="S2958" s="42">
        <f t="shared" ca="1" si="51"/>
        <v>48851</v>
      </c>
      <c r="T2958" s="43">
        <f ca="1">_xll.BInterpol('Base CDI'!$H$4:$H$28,'Base CDI'!$J$4:$J$29,S2958,"Cubic","Extrapolate=Linear","MultiX=Average","Skip=True","Sort=True")</f>
        <v>13.758865820220008</v>
      </c>
      <c r="U2958" s="43">
        <f ca="1">_xll.BInterpol('Base CDI'!$H$4:$H$28,'Base CDI'!$I$4:$I$29,S2958,"Cubic","Extrapolate=Linear","MultiX=Average","Skip=True","Sort=True")</f>
        <v>13.865709490520231</v>
      </c>
    </row>
    <row r="2959" spans="16:21" x14ac:dyDescent="0.25">
      <c r="P2959" s="10">
        <v>38812</v>
      </c>
      <c r="Q2959">
        <v>14.66816</v>
      </c>
      <c r="S2959" s="42">
        <f t="shared" ca="1" si="51"/>
        <v>48852</v>
      </c>
      <c r="T2959" s="43">
        <f ca="1">_xll.BInterpol('Base CDI'!$H$4:$H$28,'Base CDI'!$J$4:$J$29,S2959,"Cubic","Extrapolate=Linear","MultiX=Average","Skip=True","Sort=True")</f>
        <v>13.758923884416371</v>
      </c>
      <c r="U2959" s="43">
        <f ca="1">_xll.BInterpol('Base CDI'!$H$4:$H$28,'Base CDI'!$I$4:$I$29,S2959,"Cubic","Extrapolate=Linear","MultiX=Average","Skip=True","Sort=True")</f>
        <v>13.865765689025388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48853</v>
      </c>
      <c r="T2960" s="43">
        <f ca="1">_xll.BInterpol('Base CDI'!$H$4:$H$28,'Base CDI'!$J$4:$J$29,S2960,"Cubic","Extrapolate=Linear","MultiX=Average","Skip=True","Sort=True")</f>
        <v>13.758981709151005</v>
      </c>
      <c r="U2960" s="43">
        <f ca="1">_xll.BInterpol('Base CDI'!$H$4:$H$28,'Base CDI'!$I$4:$I$29,S2960,"Cubic","Extrapolate=Linear","MultiX=Average","Skip=True","Sort=True")</f>
        <v>13.865821610756724</v>
      </c>
    </row>
    <row r="2961" spans="16:21" x14ac:dyDescent="0.25">
      <c r="P2961" s="10">
        <v>38814</v>
      </c>
      <c r="Q2961">
        <v>14.68586</v>
      </c>
      <c r="S2961" s="42">
        <f t="shared" ca="1" si="51"/>
        <v>48854</v>
      </c>
      <c r="T2961" s="43">
        <f ca="1">_xll.BInterpol('Base CDI'!$H$4:$H$28,'Base CDI'!$J$4:$J$29,S2961,"Cubic","Extrapolate=Linear","MultiX=Average","Skip=True","Sort=True")</f>
        <v>13.759039294591719</v>
      </c>
      <c r="U2961" s="43">
        <f ca="1">_xll.BInterpol('Base CDI'!$H$4:$H$28,'Base CDI'!$I$4:$I$29,S2961,"Cubic","Extrapolate=Linear","MultiX=Average","Skip=True","Sort=True")</f>
        <v>13.865877255879171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48855</v>
      </c>
      <c r="T2962" s="43">
        <f ca="1">_xll.BInterpol('Base CDI'!$H$4:$H$28,'Base CDI'!$J$4:$J$29,S2962,"Cubic","Extrapolate=Linear","MultiX=Average","Skip=True","Sort=True")</f>
        <v>13.759096640906328</v>
      </c>
      <c r="U2962" s="43">
        <f ca="1">_xll.BInterpol('Base CDI'!$H$4:$H$28,'Base CDI'!$I$4:$I$29,S2962,"Cubic","Extrapolate=Linear","MultiX=Average","Skip=True","Sort=True")</f>
        <v>13.865932624557663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48856</v>
      </c>
      <c r="T2963" s="43">
        <f ca="1">_xll.BInterpol('Base CDI'!$H$4:$H$28,'Base CDI'!$J$4:$J$29,S2963,"Cubic","Extrapolate=Linear","MultiX=Average","Skip=True","Sort=True")</f>
        <v>13.759153748262642</v>
      </c>
      <c r="U2963" s="43">
        <f ca="1">_xll.BInterpol('Base CDI'!$H$4:$H$28,'Base CDI'!$I$4:$I$29,S2963,"Cubic","Extrapolate=Linear","MultiX=Average","Skip=True","Sort=True")</f>
        <v>13.865987716957132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48857</v>
      </c>
      <c r="T2964" s="43">
        <f ca="1">_xll.BInterpol('Base CDI'!$H$4:$H$28,'Base CDI'!$J$4:$J$29,S2964,"Cubic","Extrapolate=Linear","MultiX=Average","Skip=True","Sort=True")</f>
        <v>13.759210616828472</v>
      </c>
      <c r="U2964" s="43">
        <f ca="1">_xll.BInterpol('Base CDI'!$H$4:$H$28,'Base CDI'!$I$4:$I$29,S2964,"Cubic","Extrapolate=Linear","MultiX=Average","Skip=True","Sort=True")</f>
        <v>13.866042533242506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48858</v>
      </c>
      <c r="T2965" s="43">
        <f ca="1">_xll.BInterpol('Base CDI'!$H$4:$H$28,'Base CDI'!$J$4:$J$29,S2965,"Cubic","Extrapolate=Linear","MultiX=Average","Skip=True","Sort=True")</f>
        <v>13.759267246771632</v>
      </c>
      <c r="U2965" s="43">
        <f ca="1">_xll.BInterpol('Base CDI'!$H$4:$H$28,'Base CDI'!$I$4:$I$29,S2965,"Cubic","Extrapolate=Linear","MultiX=Average","Skip=True","Sort=True")</f>
        <v>13.866097073578722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48859</v>
      </c>
      <c r="T2966" s="43">
        <f ca="1">_xll.BInterpol('Base CDI'!$H$4:$H$28,'Base CDI'!$J$4:$J$29,S2966,"Cubic","Extrapolate=Linear","MultiX=Average","Skip=True","Sort=True")</f>
        <v>13.759323638259932</v>
      </c>
      <c r="U2966" s="43">
        <f ca="1">_xll.BInterpol('Base CDI'!$H$4:$H$28,'Base CDI'!$I$4:$I$29,S2966,"Cubic","Extrapolate=Linear","MultiX=Average","Skip=True","Sort=True")</f>
        <v>13.866151338130708</v>
      </c>
    </row>
    <row r="2967" spans="16:21" x14ac:dyDescent="0.25">
      <c r="P2967" s="10">
        <v>38825</v>
      </c>
      <c r="Q2967">
        <v>14.73906</v>
      </c>
      <c r="S2967" s="42">
        <f t="shared" ca="1" si="51"/>
        <v>48860</v>
      </c>
      <c r="T2967" s="43">
        <f ca="1">_xll.BInterpol('Base CDI'!$H$4:$H$28,'Base CDI'!$J$4:$J$29,S2967,"Cubic","Extrapolate=Linear","MultiX=Average","Skip=True","Sort=True")</f>
        <v>13.759379791461184</v>
      </c>
      <c r="U2967" s="43">
        <f ca="1">_xll.BInterpol('Base CDI'!$H$4:$H$28,'Base CDI'!$I$4:$I$29,S2967,"Cubic","Extrapolate=Linear","MultiX=Average","Skip=True","Sort=True")</f>
        <v>13.866205327063398</v>
      </c>
    </row>
    <row r="2968" spans="16:21" x14ac:dyDescent="0.25">
      <c r="P2968" s="10">
        <v>38826</v>
      </c>
      <c r="Q2968">
        <v>14.74794</v>
      </c>
      <c r="S2968" s="42">
        <f t="shared" ca="1" si="51"/>
        <v>48861</v>
      </c>
      <c r="T2968" s="43">
        <f ca="1">_xll.BInterpol('Base CDI'!$H$4:$H$28,'Base CDI'!$J$4:$J$29,S2968,"Cubic","Extrapolate=Linear","MultiX=Average","Skip=True","Sort=True")</f>
        <v>13.759435706543199</v>
      </c>
      <c r="U2968" s="43">
        <f ca="1">_xll.BInterpol('Base CDI'!$H$4:$H$28,'Base CDI'!$I$4:$I$29,S2968,"Cubic","Extrapolate=Linear","MultiX=Average","Skip=True","Sort=True")</f>
        <v>13.866259040541722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48862</v>
      </c>
      <c r="T2969" s="43">
        <f ca="1">_xll.BInterpol('Base CDI'!$H$4:$H$28,'Base CDI'!$J$4:$J$29,S2969,"Cubic","Extrapolate=Linear","MultiX=Average","Skip=True","Sort=True")</f>
        <v>13.759491383673788</v>
      </c>
      <c r="U2969" s="43">
        <f ca="1">_xll.BInterpol('Base CDI'!$H$4:$H$28,'Base CDI'!$I$4:$I$29,S2969,"Cubic","Extrapolate=Linear","MultiX=Average","Skip=True","Sort=True")</f>
        <v>13.866312478730611</v>
      </c>
    </row>
    <row r="2970" spans="16:21" x14ac:dyDescent="0.25">
      <c r="P2970" s="10">
        <v>38831</v>
      </c>
      <c r="Q2970">
        <v>14.76535</v>
      </c>
      <c r="S2970" s="42">
        <f t="shared" ca="1" si="51"/>
        <v>48863</v>
      </c>
      <c r="T2970" s="43">
        <f ca="1">_xll.BInterpol('Base CDI'!$H$4:$H$28,'Base CDI'!$J$4:$J$29,S2970,"Cubic","Extrapolate=Linear","MultiX=Average","Skip=True","Sort=True")</f>
        <v>13.759546823020766</v>
      </c>
      <c r="U2970" s="43">
        <f ca="1">_xll.BInterpol('Base CDI'!$H$4:$H$28,'Base CDI'!$I$4:$I$29,S2970,"Cubic","Extrapolate=Linear","MultiX=Average","Skip=True","Sort=True")</f>
        <v>13.866365641795001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48864</v>
      </c>
      <c r="T2971" s="43">
        <f ca="1">_xll.BInterpol('Base CDI'!$H$4:$H$28,'Base CDI'!$J$4:$J$29,S2971,"Cubic","Extrapolate=Linear","MultiX=Average","Skip=True","Sort=True")</f>
        <v>13.759602024751942</v>
      </c>
      <c r="U2971" s="43">
        <f ca="1">_xll.BInterpol('Base CDI'!$H$4:$H$28,'Base CDI'!$I$4:$I$29,S2971,"Cubic","Extrapolate=Linear","MultiX=Average","Skip=True","Sort=True")</f>
        <v>13.866418529899821</v>
      </c>
    </row>
    <row r="2972" spans="16:21" x14ac:dyDescent="0.25">
      <c r="P2972" s="10">
        <v>38833</v>
      </c>
      <c r="Q2972">
        <v>14.78238</v>
      </c>
      <c r="S2972" s="42">
        <f t="shared" ca="1" si="51"/>
        <v>48865</v>
      </c>
      <c r="T2972" s="43">
        <f ca="1">_xll.BInterpol('Base CDI'!$H$4:$H$28,'Base CDI'!$J$4:$J$29,S2972,"Cubic","Extrapolate=Linear","MultiX=Average","Skip=True","Sort=True")</f>
        <v>13.759656989035129</v>
      </c>
      <c r="U2972" s="43">
        <f ca="1">_xll.BInterpol('Base CDI'!$H$4:$H$28,'Base CDI'!$I$4:$I$29,S2972,"Cubic","Extrapolate=Linear","MultiX=Average","Skip=True","Sort=True")</f>
        <v>13.866471143210003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48866</v>
      </c>
      <c r="T2973" s="43">
        <f ca="1">_xll.BInterpol('Base CDI'!$H$4:$H$28,'Base CDI'!$J$4:$J$29,S2973,"Cubic","Extrapolate=Linear","MultiX=Average","Skip=True","Sort=True")</f>
        <v>13.759711716038137</v>
      </c>
      <c r="U2973" s="43">
        <f ca="1">_xll.BInterpol('Base CDI'!$H$4:$H$28,'Base CDI'!$I$4:$I$29,S2973,"Cubic","Extrapolate=Linear","MultiX=Average","Skip=True","Sort=True")</f>
        <v>13.866523481890477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48867</v>
      </c>
      <c r="T2974" s="43">
        <f ca="1">_xll.BInterpol('Base CDI'!$H$4:$H$28,'Base CDI'!$J$4:$J$29,S2974,"Cubic","Extrapolate=Linear","MultiX=Average","Skip=True","Sort=True")</f>
        <v>13.759766205928779</v>
      </c>
      <c r="U2974" s="43">
        <f ca="1">_xll.BInterpol('Base CDI'!$H$4:$H$28,'Base CDI'!$I$4:$I$29,S2974,"Cubic","Extrapolate=Linear","MultiX=Average","Skip=True","Sort=True")</f>
        <v>13.866575546106178</v>
      </c>
    </row>
    <row r="2975" spans="16:21" x14ac:dyDescent="0.25">
      <c r="P2975" s="10">
        <v>38839</v>
      </c>
      <c r="Q2975">
        <v>14.80799</v>
      </c>
      <c r="S2975" s="42">
        <f t="shared" ca="1" si="51"/>
        <v>48868</v>
      </c>
      <c r="T2975" s="43">
        <f ca="1">_xll.BInterpol('Base CDI'!$H$4:$H$28,'Base CDI'!$J$4:$J$29,S2975,"Cubic","Extrapolate=Linear","MultiX=Average","Skip=True","Sort=True")</f>
        <v>13.759820458874866</v>
      </c>
      <c r="U2975" s="43">
        <f ca="1">_xll.BInterpol('Base CDI'!$H$4:$H$28,'Base CDI'!$I$4:$I$29,S2975,"Cubic","Extrapolate=Linear","MultiX=Average","Skip=True","Sort=True")</f>
        <v>13.866627336022038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48869</v>
      </c>
      <c r="T2976" s="43">
        <f ca="1">_xll.BInterpol('Base CDI'!$H$4:$H$28,'Base CDI'!$J$4:$J$29,S2976,"Cubic","Extrapolate=Linear","MultiX=Average","Skip=True","Sort=True")</f>
        <v>13.759874475044212</v>
      </c>
      <c r="U2976" s="43">
        <f ca="1">_xll.BInterpol('Base CDI'!$H$4:$H$28,'Base CDI'!$I$4:$I$29,S2976,"Cubic","Extrapolate=Linear","MultiX=Average","Skip=True","Sort=True")</f>
        <v>13.866678851802986</v>
      </c>
    </row>
    <row r="2977" spans="16:21" x14ac:dyDescent="0.25">
      <c r="P2977" s="10">
        <v>38841</v>
      </c>
      <c r="Q2977">
        <v>14.82513</v>
      </c>
      <c r="S2977" s="42">
        <f t="shared" ca="1" si="51"/>
        <v>48870</v>
      </c>
      <c r="T2977" s="43">
        <f ca="1">_xll.BInterpol('Base CDI'!$H$4:$H$28,'Base CDI'!$J$4:$J$29,S2977,"Cubic","Extrapolate=Linear","MultiX=Average","Skip=True","Sort=True")</f>
        <v>13.759928254604626</v>
      </c>
      <c r="U2977" s="43">
        <f ca="1">_xll.BInterpol('Base CDI'!$H$4:$H$28,'Base CDI'!$I$4:$I$29,S2977,"Cubic","Extrapolate=Linear","MultiX=Average","Skip=True","Sort=True")</f>
        <v>13.866730093613954</v>
      </c>
    </row>
    <row r="2978" spans="16:21" x14ac:dyDescent="0.25">
      <c r="P2978" s="10">
        <v>38842</v>
      </c>
      <c r="Q2978">
        <v>14.8337</v>
      </c>
      <c r="S2978" s="42">
        <f t="shared" ca="1" si="51"/>
        <v>48871</v>
      </c>
      <c r="T2978" s="43">
        <f ca="1">_xll.BInterpol('Base CDI'!$H$4:$H$28,'Base CDI'!$J$4:$J$29,S2978,"Cubic","Extrapolate=Linear","MultiX=Average","Skip=True","Sort=True")</f>
        <v>13.75998179772392</v>
      </c>
      <c r="U2978" s="43">
        <f ca="1">_xll.BInterpol('Base CDI'!$H$4:$H$28,'Base CDI'!$I$4:$I$29,S2978,"Cubic","Extrapolate=Linear","MultiX=Average","Skip=True","Sort=True")</f>
        <v>13.866781061619875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48872</v>
      </c>
      <c r="T2979" s="43">
        <f ca="1">_xll.BInterpol('Base CDI'!$H$4:$H$28,'Base CDI'!$J$4:$J$29,S2979,"Cubic","Extrapolate=Linear","MultiX=Average","Skip=True","Sort=True")</f>
        <v>13.760035104569907</v>
      </c>
      <c r="U2979" s="43">
        <f ca="1">_xll.BInterpol('Base CDI'!$H$4:$H$28,'Base CDI'!$I$4:$I$29,S2979,"Cubic","Extrapolate=Linear","MultiX=Average","Skip=True","Sort=True")</f>
        <v>13.866831755985682</v>
      </c>
    </row>
    <row r="2980" spans="16:21" x14ac:dyDescent="0.25">
      <c r="P2980" s="10">
        <v>38846</v>
      </c>
      <c r="Q2980">
        <v>14.85087</v>
      </c>
      <c r="S2980" s="42">
        <f t="shared" ca="1" si="51"/>
        <v>48873</v>
      </c>
      <c r="T2980" s="43">
        <f ca="1">_xll.BInterpol('Base CDI'!$H$4:$H$28,'Base CDI'!$J$4:$J$29,S2980,"Cubic","Extrapolate=Linear","MultiX=Average","Skip=True","Sort=True")</f>
        <v>13.760088175310395</v>
      </c>
      <c r="U2980" s="43">
        <f ca="1">_xll.BInterpol('Base CDI'!$H$4:$H$28,'Base CDI'!$I$4:$I$29,S2980,"Cubic","Extrapolate=Linear","MultiX=Average","Skip=True","Sort=True")</f>
        <v>13.866882176876306</v>
      </c>
    </row>
    <row r="2981" spans="16:21" x14ac:dyDescent="0.25">
      <c r="P2981" s="10">
        <v>38847</v>
      </c>
      <c r="Q2981">
        <v>14.85946</v>
      </c>
      <c r="S2981" s="42">
        <f t="shared" ca="1" si="51"/>
        <v>48874</v>
      </c>
      <c r="T2981" s="43">
        <f ca="1">_xll.BInterpol('Base CDI'!$H$4:$H$28,'Base CDI'!$J$4:$J$29,S2981,"Cubic","Extrapolate=Linear","MultiX=Average","Skip=True","Sort=True")</f>
        <v>13.760141010113202</v>
      </c>
      <c r="U2981" s="43">
        <f ca="1">_xll.BInterpol('Base CDI'!$H$4:$H$28,'Base CDI'!$I$4:$I$29,S2981,"Cubic","Extrapolate=Linear","MultiX=Average","Skip=True","Sort=True")</f>
        <v>13.866932324456677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48875</v>
      </c>
      <c r="T2982" s="43">
        <f ca="1">_xll.BInterpol('Base CDI'!$H$4:$H$28,'Base CDI'!$J$4:$J$29,S2982,"Cubic","Extrapolate=Linear","MultiX=Average","Skip=True","Sort=True")</f>
        <v>13.760193609146134</v>
      </c>
      <c r="U2982" s="43">
        <f ca="1">_xll.BInterpol('Base CDI'!$H$4:$H$28,'Base CDI'!$I$4:$I$29,S2982,"Cubic","Extrapolate=Linear","MultiX=Average","Skip=True","Sort=True")</f>
        <v>13.866982198891728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48876</v>
      </c>
      <c r="T2983" s="43">
        <f ca="1">_xll.BInterpol('Base CDI'!$H$4:$H$28,'Base CDI'!$J$4:$J$29,S2983,"Cubic","Extrapolate=Linear","MultiX=Average","Skip=True","Sort=True")</f>
        <v>13.760245972577007</v>
      </c>
      <c r="U2983" s="43">
        <f ca="1">_xll.BInterpol('Base CDI'!$H$4:$H$28,'Base CDI'!$I$4:$I$29,S2983,"Cubic","Extrapolate=Linear","MultiX=Average","Skip=True","Sort=True")</f>
        <v>13.867031800346393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48877</v>
      </c>
      <c r="T2984" s="43">
        <f ca="1">_xll.BInterpol('Base CDI'!$H$4:$H$28,'Base CDI'!$J$4:$J$29,S2984,"Cubic","Extrapolate=Linear","MultiX=Average","Skip=True","Sort=True")</f>
        <v>13.760298100573628</v>
      </c>
      <c r="U2984" s="43">
        <f ca="1">_xll.BInterpol('Base CDI'!$H$4:$H$28,'Base CDI'!$I$4:$I$29,S2984,"Cubic","Extrapolate=Linear","MultiX=Average","Skip=True","Sort=True")</f>
        <v>13.8670811289856</v>
      </c>
    </row>
    <row r="2985" spans="16:21" x14ac:dyDescent="0.25">
      <c r="P2985" s="10">
        <v>38853</v>
      </c>
      <c r="Q2985">
        <v>14.89382</v>
      </c>
      <c r="S2985" s="42">
        <f t="shared" ca="1" si="51"/>
        <v>48878</v>
      </c>
      <c r="T2985" s="43">
        <f ca="1">_xll.BInterpol('Base CDI'!$H$4:$H$28,'Base CDI'!$J$4:$J$29,S2985,"Cubic","Extrapolate=Linear","MultiX=Average","Skip=True","Sort=True")</f>
        <v>13.760349993303812</v>
      </c>
      <c r="U2985" s="43">
        <f ca="1">_xll.BInterpol('Base CDI'!$H$4:$H$28,'Base CDI'!$I$4:$I$29,S2985,"Cubic","Extrapolate=Linear","MultiX=Average","Skip=True","Sort=True")</f>
        <v>13.867130184974283</v>
      </c>
    </row>
    <row r="2986" spans="16:21" x14ac:dyDescent="0.25">
      <c r="P2986" s="10">
        <v>38854</v>
      </c>
      <c r="Q2986">
        <v>14.90245</v>
      </c>
      <c r="S2986" s="42">
        <f t="shared" ca="1" si="51"/>
        <v>48879</v>
      </c>
      <c r="T2986" s="43">
        <f ca="1">_xll.BInterpol('Base CDI'!$H$4:$H$28,'Base CDI'!$J$4:$J$29,S2986,"Cubic","Extrapolate=Linear","MultiX=Average","Skip=True","Sort=True")</f>
        <v>13.760401650935371</v>
      </c>
      <c r="U2986" s="43">
        <f ca="1">_xll.BInterpol('Base CDI'!$H$4:$H$28,'Base CDI'!$I$4:$I$29,S2986,"Cubic","Extrapolate=Linear","MultiX=Average","Skip=True","Sort=True")</f>
        <v>13.867178968477372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48880</v>
      </c>
      <c r="T2987" s="43">
        <f ca="1">_xll.BInterpol('Base CDI'!$H$4:$H$28,'Base CDI'!$J$4:$J$29,S2987,"Cubic","Extrapolate=Linear","MultiX=Average","Skip=True","Sort=True")</f>
        <v>13.760453073636116</v>
      </c>
      <c r="U2987" s="43">
        <f ca="1">_xll.BInterpol('Base CDI'!$H$4:$H$28,'Base CDI'!$I$4:$I$29,S2987,"Cubic","Extrapolate=Linear","MultiX=Average","Skip=True","Sort=True")</f>
        <v>13.867227479659801</v>
      </c>
    </row>
    <row r="2988" spans="16:21" x14ac:dyDescent="0.25">
      <c r="P2988" s="10">
        <v>38856</v>
      </c>
      <c r="Q2988">
        <v>14.91966</v>
      </c>
      <c r="S2988" s="42">
        <f t="shared" ca="1" si="51"/>
        <v>48881</v>
      </c>
      <c r="T2988" s="43">
        <f ca="1">_xll.BInterpol('Base CDI'!$H$4:$H$28,'Base CDI'!$J$4:$J$29,S2988,"Cubic","Extrapolate=Linear","MultiX=Average","Skip=True","Sort=True")</f>
        <v>13.760504261573857</v>
      </c>
      <c r="U2988" s="43">
        <f ca="1">_xll.BInterpol('Base CDI'!$H$4:$H$28,'Base CDI'!$I$4:$I$29,S2988,"Cubic","Extrapolate=Linear","MultiX=Average","Skip=True","Sort=True")</f>
        <v>13.867275718686503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48882</v>
      </c>
      <c r="T2989" s="43">
        <f ca="1">_xll.BInterpol('Base CDI'!$H$4:$H$28,'Base CDI'!$J$4:$J$29,S2989,"Cubic","Extrapolate=Linear","MultiX=Average","Skip=True","Sort=True")</f>
        <v>13.760555214916407</v>
      </c>
      <c r="U2989" s="43">
        <f ca="1">_xll.BInterpol('Base CDI'!$H$4:$H$28,'Base CDI'!$I$4:$I$29,S2989,"Cubic","Extrapolate=Linear","MultiX=Average","Skip=True","Sort=True")</f>
        <v>13.867323685722406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48883</v>
      </c>
      <c r="T2990" s="43">
        <f ca="1">_xll.BInterpol('Base CDI'!$H$4:$H$28,'Base CDI'!$J$4:$J$29,S2990,"Cubic","Extrapolate=Linear","MultiX=Average","Skip=True","Sort=True")</f>
        <v>13.760605933831579</v>
      </c>
      <c r="U2990" s="43">
        <f ca="1">_xll.BInterpol('Base CDI'!$H$4:$H$28,'Base CDI'!$I$4:$I$29,S2990,"Cubic","Extrapolate=Linear","MultiX=Average","Skip=True","Sort=True")</f>
        <v>13.867371380932443</v>
      </c>
    </row>
    <row r="2991" spans="16:21" x14ac:dyDescent="0.25">
      <c r="P2991" s="10">
        <v>38861</v>
      </c>
      <c r="Q2991">
        <v>14.94548</v>
      </c>
      <c r="S2991" s="42">
        <f t="shared" ca="1" si="51"/>
        <v>48884</v>
      </c>
      <c r="T2991" s="43">
        <f ca="1">_xll.BInterpol('Base CDI'!$H$4:$H$28,'Base CDI'!$J$4:$J$29,S2991,"Cubic","Extrapolate=Linear","MultiX=Average","Skip=True","Sort=True")</f>
        <v>13.760656418487182</v>
      </c>
      <c r="U2991" s="43">
        <f ca="1">_xll.BInterpol('Base CDI'!$H$4:$H$28,'Base CDI'!$I$4:$I$29,S2991,"Cubic","Extrapolate=Linear","MultiX=Average","Skip=True","Sort=True")</f>
        <v>13.867418804481549</v>
      </c>
    </row>
    <row r="2992" spans="16:21" x14ac:dyDescent="0.25">
      <c r="P2992" s="10">
        <v>38862</v>
      </c>
      <c r="Q2992">
        <v>14.9541</v>
      </c>
      <c r="S2992" s="42">
        <f t="shared" ca="1" si="51"/>
        <v>48885</v>
      </c>
      <c r="T2992" s="43">
        <f ca="1">_xll.BInterpol('Base CDI'!$H$4:$H$28,'Base CDI'!$J$4:$J$29,S2992,"Cubic","Extrapolate=Linear","MultiX=Average","Skip=True","Sort=True")</f>
        <v>13.760706669051029</v>
      </c>
      <c r="U2992" s="43">
        <f ca="1">_xll.BInterpol('Base CDI'!$H$4:$H$28,'Base CDI'!$I$4:$I$29,S2992,"Cubic","Extrapolate=Linear","MultiX=Average","Skip=True","Sort=True")</f>
        <v>13.86746595653465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48886</v>
      </c>
      <c r="T2993" s="43">
        <f ca="1">_xll.BInterpol('Base CDI'!$H$4:$H$28,'Base CDI'!$J$4:$J$29,S2993,"Cubic","Extrapolate=Linear","MultiX=Average","Skip=True","Sort=True")</f>
        <v>13.760756685690932</v>
      </c>
      <c r="U2993" s="43">
        <f ca="1">_xll.BInterpol('Base CDI'!$H$4:$H$28,'Base CDI'!$I$4:$I$29,S2993,"Cubic","Extrapolate=Linear","MultiX=Average","Skip=True","Sort=True")</f>
        <v>13.867512837256683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48887</v>
      </c>
      <c r="T2994" s="43">
        <f ca="1">_xll.BInterpol('Base CDI'!$H$4:$H$28,'Base CDI'!$J$4:$J$29,S2994,"Cubic","Extrapolate=Linear","MultiX=Average","Skip=True","Sort=True")</f>
        <v>13.760806468574703</v>
      </c>
      <c r="U2994" s="43">
        <f ca="1">_xll.BInterpol('Base CDI'!$H$4:$H$28,'Base CDI'!$I$4:$I$29,S2994,"Cubic","Extrapolate=Linear","MultiX=Average","Skip=True","Sort=True")</f>
        <v>13.867559446812578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48888</v>
      </c>
      <c r="T2995" s="43">
        <f ca="1">_xll.BInterpol('Base CDI'!$H$4:$H$28,'Base CDI'!$J$4:$J$29,S2995,"Cubic","Extrapolate=Linear","MultiX=Average","Skip=True","Sort=True")</f>
        <v>13.760856017870154</v>
      </c>
      <c r="U2995" s="43">
        <f ca="1">_xll.BInterpol('Base CDI'!$H$4:$H$28,'Base CDI'!$I$4:$I$29,S2995,"Cubic","Extrapolate=Linear","MultiX=Average","Skip=True","Sort=True")</f>
        <v>13.867605785367266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48889</v>
      </c>
      <c r="T2996" s="43">
        <f ca="1">_xll.BInterpol('Base CDI'!$H$4:$H$28,'Base CDI'!$J$4:$J$29,S2996,"Cubic","Extrapolate=Linear","MultiX=Average","Skip=True","Sort=True")</f>
        <v>13.760905333745093</v>
      </c>
      <c r="U2996" s="43">
        <f ca="1">_xll.BInterpol('Base CDI'!$H$4:$H$28,'Base CDI'!$I$4:$I$29,S2996,"Cubic","Extrapolate=Linear","MultiX=Average","Skip=True","Sort=True")</f>
        <v>13.867651853085679</v>
      </c>
    </row>
    <row r="2997" spans="16:21" x14ac:dyDescent="0.25">
      <c r="P2997" s="10">
        <v>38869</v>
      </c>
      <c r="Q2997">
        <v>14.99727</v>
      </c>
      <c r="S2997" s="42">
        <f t="shared" ca="1" si="51"/>
        <v>48890</v>
      </c>
      <c r="T2997" s="43">
        <f ca="1">_xll.BInterpol('Base CDI'!$H$4:$H$28,'Base CDI'!$J$4:$J$29,S2997,"Cubic","Extrapolate=Linear","MultiX=Average","Skip=True","Sort=True")</f>
        <v>13.760954416367337</v>
      </c>
      <c r="U2997" s="43">
        <f ca="1">_xll.BInterpol('Base CDI'!$H$4:$H$28,'Base CDI'!$I$4:$I$29,S2997,"Cubic","Extrapolate=Linear","MultiX=Average","Skip=True","Sort=True")</f>
        <v>13.867697650132751</v>
      </c>
    </row>
    <row r="2998" spans="16:21" x14ac:dyDescent="0.25">
      <c r="P2998" s="10">
        <v>38870</v>
      </c>
      <c r="Q2998">
        <v>15.00567</v>
      </c>
      <c r="S2998" s="42">
        <f t="shared" ca="1" si="51"/>
        <v>48891</v>
      </c>
      <c r="T2998" s="43">
        <f ca="1">_xll.BInterpol('Base CDI'!$H$4:$H$28,'Base CDI'!$J$4:$J$29,S2998,"Cubic","Extrapolate=Linear","MultiX=Average","Skip=True","Sort=True")</f>
        <v>13.761003265904694</v>
      </c>
      <c r="U2998" s="43">
        <f ca="1">_xll.BInterpol('Base CDI'!$H$4:$H$28,'Base CDI'!$I$4:$I$29,S2998,"Cubic","Extrapolate=Linear","MultiX=Average","Skip=True","Sort=True")</f>
        <v>13.867743176673409</v>
      </c>
    </row>
    <row r="2999" spans="16:21" x14ac:dyDescent="0.25">
      <c r="P2999" s="10">
        <v>38873</v>
      </c>
      <c r="Q2999">
        <v>15.01408</v>
      </c>
      <c r="S2999" s="42">
        <f t="shared" ca="1" si="51"/>
        <v>48892</v>
      </c>
      <c r="T2999" s="43">
        <f ca="1">_xll.BInterpol('Base CDI'!$H$4:$H$28,'Base CDI'!$J$4:$J$29,S2999,"Cubic","Extrapolate=Linear","MultiX=Average","Skip=True","Sort=True")</f>
        <v>13.761051882524978</v>
      </c>
      <c r="U2999" s="43">
        <f ca="1">_xll.BInterpol('Base CDI'!$H$4:$H$28,'Base CDI'!$I$4:$I$29,S2999,"Cubic","Extrapolate=Linear","MultiX=Average","Skip=True","Sort=True")</f>
        <v>13.86778843287259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48893</v>
      </c>
      <c r="T3000" s="43">
        <f ca="1">_xll.BInterpol('Base CDI'!$H$4:$H$28,'Base CDI'!$J$4:$J$29,S3000,"Cubic","Extrapolate=Linear","MultiX=Average","Skip=True","Sort=True")</f>
        <v>13.761100266395998</v>
      </c>
      <c r="U3000" s="43">
        <f ca="1">_xll.BInterpol('Base CDI'!$H$4:$H$28,'Base CDI'!$I$4:$I$29,S3000,"Cubic","Extrapolate=Linear","MultiX=Average","Skip=True","Sort=True")</f>
        <v>13.867833418895223</v>
      </c>
    </row>
    <row r="3001" spans="16:21" x14ac:dyDescent="0.25">
      <c r="P3001" s="10">
        <v>38875</v>
      </c>
      <c r="Q3001">
        <v>15.03091</v>
      </c>
      <c r="S3001" s="42">
        <f t="shared" ca="1" si="51"/>
        <v>48894</v>
      </c>
      <c r="T3001" s="43">
        <f ca="1">_xll.BInterpol('Base CDI'!$H$4:$H$28,'Base CDI'!$J$4:$J$29,S3001,"Cubic","Extrapolate=Linear","MultiX=Average","Skip=True","Sort=True")</f>
        <v>13.761148417685567</v>
      </c>
      <c r="U3001" s="43">
        <f ca="1">_xll.BInterpol('Base CDI'!$H$4:$H$28,'Base CDI'!$I$4:$I$29,S3001,"Cubic","Extrapolate=Linear","MultiX=Average","Skip=True","Sort=True")</f>
        <v>13.867878134906242</v>
      </c>
    </row>
    <row r="3002" spans="16:21" x14ac:dyDescent="0.25">
      <c r="P3002" s="10">
        <v>38876</v>
      </c>
      <c r="Q3002">
        <v>15.03933</v>
      </c>
      <c r="S3002" s="42">
        <f t="shared" ca="1" si="51"/>
        <v>48895</v>
      </c>
      <c r="T3002" s="43">
        <f ca="1">_xll.BInterpol('Base CDI'!$H$4:$H$28,'Base CDI'!$J$4:$J$29,S3002,"Cubic","Extrapolate=Linear","MultiX=Average","Skip=True","Sort=True")</f>
        <v>13.761196336561499</v>
      </c>
      <c r="U3002" s="43">
        <f ca="1">_xll.BInterpol('Base CDI'!$H$4:$H$28,'Base CDI'!$I$4:$I$29,S3002,"Cubic","Extrapolate=Linear","MultiX=Average","Skip=True","Sort=True")</f>
        <v>13.867922581070577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48896</v>
      </c>
      <c r="T3003" s="43">
        <f ca="1">_xll.BInterpol('Base CDI'!$H$4:$H$28,'Base CDI'!$J$4:$J$29,S3003,"Cubic","Extrapolate=Linear","MultiX=Average","Skip=True","Sort=True")</f>
        <v>13.761244023191601</v>
      </c>
      <c r="U3003" s="43">
        <f ca="1">_xll.BInterpol('Base CDI'!$H$4:$H$28,'Base CDI'!$I$4:$I$29,S3003,"Cubic","Extrapolate=Linear","MultiX=Average","Skip=True","Sort=True")</f>
        <v>13.867966757553159</v>
      </c>
    </row>
    <row r="3004" spans="16:21" x14ac:dyDescent="0.25">
      <c r="P3004" s="10">
        <v>38880</v>
      </c>
      <c r="Q3004">
        <v>15.05616</v>
      </c>
      <c r="S3004" s="42">
        <f t="shared" ca="1" si="51"/>
        <v>48897</v>
      </c>
      <c r="T3004" s="43">
        <f ca="1">_xll.BInterpol('Base CDI'!$H$4:$H$28,'Base CDI'!$J$4:$J$29,S3004,"Cubic","Extrapolate=Linear","MultiX=Average","Skip=True","Sort=True")</f>
        <v>13.761291477743688</v>
      </c>
      <c r="U3004" s="43">
        <f ca="1">_xll.BInterpol('Base CDI'!$H$4:$H$28,'Base CDI'!$I$4:$I$29,S3004,"Cubic","Extrapolate=Linear","MultiX=Average","Skip=True","Sort=True")</f>
        <v>13.868010664518922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48898</v>
      </c>
      <c r="T3005" s="43">
        <f ca="1">_xll.BInterpol('Base CDI'!$H$4:$H$28,'Base CDI'!$J$4:$J$29,S3005,"Cubic","Extrapolate=Linear","MultiX=Average","Skip=True","Sort=True")</f>
        <v>13.761338700385572</v>
      </c>
      <c r="U3005" s="43">
        <f ca="1">_xll.BInterpol('Base CDI'!$H$4:$H$28,'Base CDI'!$I$4:$I$29,S3005,"Cubic","Extrapolate=Linear","MultiX=Average","Skip=True","Sort=True")</f>
        <v>13.868054302132794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48899</v>
      </c>
      <c r="T3006" s="43">
        <f ca="1">_xll.BInterpol('Base CDI'!$H$4:$H$28,'Base CDI'!$J$4:$J$29,S3006,"Cubic","Extrapolate=Linear","MultiX=Average","Skip=True","Sort=True")</f>
        <v>13.761385691285064</v>
      </c>
      <c r="U3006" s="43">
        <f ca="1">_xll.BInterpol('Base CDI'!$H$4:$H$28,'Base CDI'!$I$4:$I$29,S3006,"Cubic","Extrapolate=Linear","MultiX=Average","Skip=True","Sort=True")</f>
        <v>13.868097670559713</v>
      </c>
    </row>
    <row r="3007" spans="16:21" x14ac:dyDescent="0.25">
      <c r="P3007" s="10">
        <v>38884</v>
      </c>
      <c r="Q3007">
        <v>15.08146</v>
      </c>
      <c r="S3007" s="42">
        <f t="shared" ca="1" si="51"/>
        <v>48900</v>
      </c>
      <c r="T3007" s="43">
        <f ca="1">_xll.BInterpol('Base CDI'!$H$4:$H$28,'Base CDI'!$J$4:$J$29,S3007,"Cubic","Extrapolate=Linear","MultiX=Average","Skip=True","Sort=True")</f>
        <v>13.761432450609973</v>
      </c>
      <c r="U3007" s="43">
        <f ca="1">_xll.BInterpol('Base CDI'!$H$4:$H$28,'Base CDI'!$I$4:$I$29,S3007,"Cubic","Extrapolate=Linear","MultiX=Average","Skip=True","Sort=True")</f>
        <v>13.868140769964606</v>
      </c>
    </row>
    <row r="3008" spans="16:21" x14ac:dyDescent="0.25">
      <c r="P3008" s="10">
        <v>38887</v>
      </c>
      <c r="Q3008">
        <v>15.0899</v>
      </c>
      <c r="S3008" s="42">
        <f t="shared" ca="1" si="51"/>
        <v>48901</v>
      </c>
      <c r="T3008" s="43">
        <f ca="1">_xll.BInterpol('Base CDI'!$H$4:$H$28,'Base CDI'!$J$4:$J$29,S3008,"Cubic","Extrapolate=Linear","MultiX=Average","Skip=True","Sort=True")</f>
        <v>13.761478978528116</v>
      </c>
      <c r="U3008" s="43">
        <f ca="1">_xll.BInterpol('Base CDI'!$H$4:$H$28,'Base CDI'!$I$4:$I$29,S3008,"Cubic","Extrapolate=Linear","MultiX=Average","Skip=True","Sort=True")</f>
        <v>13.868183600512406</v>
      </c>
    </row>
    <row r="3009" spans="16:21" x14ac:dyDescent="0.25">
      <c r="P3009" s="10">
        <v>38888</v>
      </c>
      <c r="Q3009">
        <v>15.09835</v>
      </c>
      <c r="S3009" s="42">
        <f t="shared" ca="1" si="51"/>
        <v>48902</v>
      </c>
      <c r="T3009" s="43">
        <f ca="1">_xll.BInterpol('Base CDI'!$H$4:$H$28,'Base CDI'!$J$4:$J$29,S3009,"Cubic","Extrapolate=Linear","MultiX=Average","Skip=True","Sort=True")</f>
        <v>13.761525275207299</v>
      </c>
      <c r="U3009" s="43">
        <f ca="1">_xll.BInterpol('Base CDI'!$H$4:$H$28,'Base CDI'!$I$4:$I$29,S3009,"Cubic","Extrapolate=Linear","MultiX=Average","Skip=True","Sort=True")</f>
        <v>13.868226162368044</v>
      </c>
    </row>
    <row r="3010" spans="16:21" x14ac:dyDescent="0.25">
      <c r="P3010" s="10">
        <v>38889</v>
      </c>
      <c r="Q3010">
        <v>15.1068</v>
      </c>
      <c r="S3010" s="42">
        <f t="shared" ca="1" si="51"/>
        <v>48903</v>
      </c>
      <c r="T3010" s="43">
        <f ca="1">_xll.BInterpol('Base CDI'!$H$4:$H$28,'Base CDI'!$J$4:$J$29,S3010,"Cubic","Extrapolate=Linear","MultiX=Average","Skip=True","Sort=True")</f>
        <v>13.761571340815339</v>
      </c>
      <c r="U3010" s="43">
        <f ca="1">_xll.BInterpol('Base CDI'!$H$4:$H$28,'Base CDI'!$I$4:$I$29,S3010,"Cubic","Extrapolate=Linear","MultiX=Average","Skip=True","Sort=True")</f>
        <v>13.868268455696454</v>
      </c>
    </row>
    <row r="3011" spans="16:21" x14ac:dyDescent="0.25">
      <c r="P3011" s="10">
        <v>38890</v>
      </c>
      <c r="Q3011">
        <v>15.11525</v>
      </c>
      <c r="S3011" s="42">
        <f t="shared" ca="1" si="51"/>
        <v>48904</v>
      </c>
      <c r="T3011" s="43">
        <f ca="1">_xll.BInterpol('Base CDI'!$H$4:$H$28,'Base CDI'!$J$4:$J$29,S3011,"Cubic","Extrapolate=Linear","MultiX=Average","Skip=True","Sort=True")</f>
        <v>13.761617175520042</v>
      </c>
      <c r="U3011" s="43">
        <f ca="1">_xll.BInterpol('Base CDI'!$H$4:$H$28,'Base CDI'!$I$4:$I$29,S3011,"Cubic","Extrapolate=Linear","MultiX=Average","Skip=True","Sort=True")</f>
        <v>13.868310480662567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48905</v>
      </c>
      <c r="T3012" s="43">
        <f ca="1">_xll.BInterpol('Base CDI'!$H$4:$H$28,'Base CDI'!$J$4:$J$29,S3012,"Cubic","Extrapolate=Linear","MultiX=Average","Skip=True","Sort=True")</f>
        <v>13.761662779489225</v>
      </c>
      <c r="U3012" s="43">
        <f ca="1">_xll.BInterpol('Base CDI'!$H$4:$H$28,'Base CDI'!$I$4:$I$29,S3012,"Cubic","Extrapolate=Linear","MultiX=Average","Skip=True","Sort=True")</f>
        <v>13.868352237431314</v>
      </c>
    </row>
    <row r="3013" spans="16:21" x14ac:dyDescent="0.25">
      <c r="P3013" s="10">
        <v>38894</v>
      </c>
      <c r="Q3013">
        <v>15.13218</v>
      </c>
      <c r="S3013" s="42">
        <f t="shared" ca="1" si="51"/>
        <v>48906</v>
      </c>
      <c r="T3013" s="43">
        <f ca="1">_xll.BInterpol('Base CDI'!$H$4:$H$28,'Base CDI'!$J$4:$J$29,S3013,"Cubic","Extrapolate=Linear","MultiX=Average","Skip=True","Sort=True")</f>
        <v>13.761708152890696</v>
      </c>
      <c r="U3013" s="43">
        <f ca="1">_xll.BInterpol('Base CDI'!$H$4:$H$28,'Base CDI'!$I$4:$I$29,S3013,"Cubic","Extrapolate=Linear","MultiX=Average","Skip=True","Sort=True")</f>
        <v>13.868393726167627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48907</v>
      </c>
      <c r="T3014" s="43">
        <f ca="1">_xll.BInterpol('Base CDI'!$H$4:$H$28,'Base CDI'!$J$4:$J$29,S3014,"Cubic","Extrapolate=Linear","MultiX=Average","Skip=True","Sort=True")</f>
        <v>13.761753295892269</v>
      </c>
      <c r="U3014" s="43">
        <f ca="1">_xll.BInterpol('Base CDI'!$H$4:$H$28,'Base CDI'!$I$4:$I$29,S3014,"Cubic","Extrapolate=Linear","MultiX=Average","Skip=True","Sort=True")</f>
        <v>13.868434947036437</v>
      </c>
    </row>
    <row r="3015" spans="16:21" x14ac:dyDescent="0.25">
      <c r="P3015" s="10">
        <v>38896</v>
      </c>
      <c r="Q3015">
        <v>15.14911</v>
      </c>
      <c r="S3015" s="42">
        <f t="shared" ca="1" si="51"/>
        <v>48908</v>
      </c>
      <c r="T3015" s="43">
        <f ca="1">_xll.BInterpol('Base CDI'!$H$4:$H$28,'Base CDI'!$J$4:$J$29,S3015,"Cubic","Extrapolate=Linear","MultiX=Average","Skip=True","Sort=True")</f>
        <v>13.761798208661755</v>
      </c>
      <c r="U3015" s="43">
        <f ca="1">_xll.BInterpol('Base CDI'!$H$4:$H$28,'Base CDI'!$I$4:$I$29,S3015,"Cubic","Extrapolate=Linear","MultiX=Average","Skip=True","Sort=True")</f>
        <v>13.868475900202679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48909</v>
      </c>
      <c r="T3016" s="43">
        <f ca="1">_xll.BInterpol('Base CDI'!$H$4:$H$28,'Base CDI'!$J$4:$J$29,S3016,"Cubic","Extrapolate=Linear","MultiX=Average","Skip=True","Sort=True")</f>
        <v>13.761842891366966</v>
      </c>
      <c r="U3016" s="43">
        <f ca="1">_xll.BInterpol('Base CDI'!$H$4:$H$28,'Base CDI'!$I$4:$I$29,S3016,"Cubic","Extrapolate=Linear","MultiX=Average","Skip=True","Sort=True")</f>
        <v>13.86851658583128</v>
      </c>
    </row>
    <row r="3017" spans="16:21" x14ac:dyDescent="0.25">
      <c r="P3017" s="10">
        <v>38898</v>
      </c>
      <c r="Q3017">
        <v>15.16606</v>
      </c>
      <c r="S3017" s="42">
        <f t="shared" ca="1" si="51"/>
        <v>48910</v>
      </c>
      <c r="T3017" s="43">
        <f ca="1">_xll.BInterpol('Base CDI'!$H$4:$H$28,'Base CDI'!$J$4:$J$29,S3017,"Cubic","Extrapolate=Linear","MultiX=Average","Skip=True","Sort=True")</f>
        <v>13.761887344175712</v>
      </c>
      <c r="U3017" s="43">
        <f ca="1">_xll.BInterpol('Base CDI'!$H$4:$H$28,'Base CDI'!$I$4:$I$29,S3017,"Cubic","Extrapolate=Linear","MultiX=Average","Skip=True","Sort=True")</f>
        <v>13.868557004087176</v>
      </c>
    </row>
    <row r="3018" spans="16:21" x14ac:dyDescent="0.25">
      <c r="P3018" s="10">
        <v>38901</v>
      </c>
      <c r="Q3018">
        <v>15.17456</v>
      </c>
      <c r="S3018" s="42">
        <f t="shared" ca="1" si="51"/>
        <v>48911</v>
      </c>
      <c r="T3018" s="43">
        <f ca="1">_xll.BInterpol('Base CDI'!$H$4:$H$28,'Base CDI'!$J$4:$J$29,S3018,"Cubic","Extrapolate=Linear","MultiX=Average","Skip=True","Sort=True")</f>
        <v>13.761931567255806</v>
      </c>
      <c r="U3018" s="43">
        <f ca="1">_xll.BInterpol('Base CDI'!$H$4:$H$28,'Base CDI'!$I$4:$I$29,S3018,"Cubic","Extrapolate=Linear","MultiX=Average","Skip=True","Sort=True")</f>
        <v>13.868597155135298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48912</v>
      </c>
      <c r="T3019" s="43">
        <f ca="1">_xll.BInterpol('Base CDI'!$H$4:$H$28,'Base CDI'!$J$4:$J$29,S3019,"Cubic","Extrapolate=Linear","MultiX=Average","Skip=True","Sort=True")</f>
        <v>13.761975560775058</v>
      </c>
      <c r="U3019" s="43">
        <f ca="1">_xll.BInterpol('Base CDI'!$H$4:$H$28,'Base CDI'!$I$4:$I$29,S3019,"Cubic","Extrapolate=Linear","MultiX=Average","Skip=True","Sort=True")</f>
        <v>13.868637039140575</v>
      </c>
    </row>
    <row r="3020" spans="16:21" x14ac:dyDescent="0.25">
      <c r="P3020" s="10">
        <v>38903</v>
      </c>
      <c r="Q3020">
        <v>15.19158</v>
      </c>
      <c r="S3020" s="42">
        <f t="shared" ca="1" si="52"/>
        <v>48913</v>
      </c>
      <c r="T3020" s="43">
        <f ca="1">_xll.BInterpol('Base CDI'!$H$4:$H$28,'Base CDI'!$J$4:$J$29,S3020,"Cubic","Extrapolate=Linear","MultiX=Average","Skip=True","Sort=True")</f>
        <v>13.762019324901283</v>
      </c>
      <c r="U3020" s="43">
        <f ca="1">_xll.BInterpol('Base CDI'!$H$4:$H$28,'Base CDI'!$I$4:$I$29,S3020,"Cubic","Extrapolate=Linear","MultiX=Average","Skip=True","Sort=True")</f>
        <v>13.868676656267942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48914</v>
      </c>
      <c r="T3021" s="43">
        <f ca="1">_xll.BInterpol('Base CDI'!$H$4:$H$28,'Base CDI'!$J$4:$J$29,S3021,"Cubic","Extrapolate=Linear","MultiX=Average","Skip=True","Sort=True")</f>
        <v>13.762062859802292</v>
      </c>
      <c r="U3021" s="43">
        <f ca="1">_xll.BInterpol('Base CDI'!$H$4:$H$28,'Base CDI'!$I$4:$I$29,S3021,"Cubic","Extrapolate=Linear","MultiX=Average","Skip=True","Sort=True")</f>
        <v>13.86871600668233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48915</v>
      </c>
      <c r="T3022" s="43">
        <f ca="1">_xll.BInterpol('Base CDI'!$H$4:$H$28,'Base CDI'!$J$4:$J$29,S3022,"Cubic","Extrapolate=Linear","MultiX=Average","Skip=True","Sort=True")</f>
        <v>13.762106165645895</v>
      </c>
      <c r="U3022" s="43">
        <f ca="1">_xll.BInterpol('Base CDI'!$H$4:$H$28,'Base CDI'!$I$4:$I$29,S3022,"Cubic","Extrapolate=Linear","MultiX=Average","Skip=True","Sort=True")</f>
        <v>13.868755090548669</v>
      </c>
    </row>
    <row r="3023" spans="16:21" x14ac:dyDescent="0.25">
      <c r="P3023" s="10">
        <v>38908</v>
      </c>
      <c r="Q3023">
        <v>15.21712</v>
      </c>
      <c r="S3023" s="42">
        <f t="shared" ca="1" si="52"/>
        <v>48916</v>
      </c>
      <c r="T3023" s="43">
        <f ca="1">_xll.BInterpol('Base CDI'!$H$4:$H$28,'Base CDI'!$J$4:$J$29,S3023,"Cubic","Extrapolate=Linear","MultiX=Average","Skip=True","Sort=True")</f>
        <v>13.762149242599902</v>
      </c>
      <c r="U3023" s="43">
        <f ca="1">_xll.BInterpol('Base CDI'!$H$4:$H$28,'Base CDI'!$I$4:$I$29,S3023,"Cubic","Extrapolate=Linear","MultiX=Average","Skip=True","Sort=True")</f>
        <v>13.868793908031893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48917</v>
      </c>
      <c r="T3024" s="43">
        <f ca="1">_xll.BInterpol('Base CDI'!$H$4:$H$28,'Base CDI'!$J$4:$J$29,S3024,"Cubic","Extrapolate=Linear","MultiX=Average","Skip=True","Sort=True")</f>
        <v>13.762192090832128</v>
      </c>
      <c r="U3024" s="43">
        <f ca="1">_xll.BInterpol('Base CDI'!$H$4:$H$28,'Base CDI'!$I$4:$I$29,S3024,"Cubic","Extrapolate=Linear","MultiX=Average","Skip=True","Sort=True")</f>
        <v>13.868832459296934</v>
      </c>
    </row>
    <row r="3025" spans="16:21" x14ac:dyDescent="0.25">
      <c r="P3025" s="10">
        <v>38910</v>
      </c>
      <c r="Q3025">
        <v>15.23415</v>
      </c>
      <c r="S3025" s="42">
        <f t="shared" ca="1" si="52"/>
        <v>48918</v>
      </c>
      <c r="T3025" s="43">
        <f ca="1">_xll.BInterpol('Base CDI'!$H$4:$H$28,'Base CDI'!$J$4:$J$29,S3025,"Cubic","Extrapolate=Linear","MultiX=Average","Skip=True","Sort=True")</f>
        <v>13.762234710510386</v>
      </c>
      <c r="U3025" s="43">
        <f ca="1">_xll.BInterpol('Base CDI'!$H$4:$H$28,'Base CDI'!$I$4:$I$29,S3025,"Cubic","Extrapolate=Linear","MultiX=Average","Skip=True","Sort=True")</f>
        <v>13.868870744508722</v>
      </c>
    </row>
    <row r="3026" spans="16:21" x14ac:dyDescent="0.25">
      <c r="P3026" s="10">
        <v>38911</v>
      </c>
      <c r="Q3026">
        <v>15.24267</v>
      </c>
      <c r="S3026" s="42">
        <f t="shared" ca="1" si="52"/>
        <v>48919</v>
      </c>
      <c r="T3026" s="43">
        <f ca="1">_xll.BInterpol('Base CDI'!$H$4:$H$28,'Base CDI'!$J$4:$J$29,S3026,"Cubic","Extrapolate=Linear","MultiX=Average","Skip=True","Sort=True")</f>
        <v>13.762277101802482</v>
      </c>
      <c r="U3026" s="43">
        <f ca="1">_xll.BInterpol('Base CDI'!$H$4:$H$28,'Base CDI'!$I$4:$I$29,S3026,"Cubic","Extrapolate=Linear","MultiX=Average","Skip=True","Sort=True")</f>
        <v>13.86890876383219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48920</v>
      </c>
      <c r="T3027" s="43">
        <f ca="1">_xll.BInterpol('Base CDI'!$H$4:$H$28,'Base CDI'!$J$4:$J$29,S3027,"Cubic","Extrapolate=Linear","MultiX=Average","Skip=True","Sort=True")</f>
        <v>13.762319264876233</v>
      </c>
      <c r="U3027" s="43">
        <f ca="1">_xll.BInterpol('Base CDI'!$H$4:$H$28,'Base CDI'!$I$4:$I$29,S3027,"Cubic","Extrapolate=Linear","MultiX=Average","Skip=True","Sort=True")</f>
        <v>13.868946517432271</v>
      </c>
    </row>
    <row r="3028" spans="16:21" x14ac:dyDescent="0.25">
      <c r="P3028" s="10">
        <v>38915</v>
      </c>
      <c r="Q3028">
        <v>15.25972</v>
      </c>
      <c r="S3028" s="42">
        <f t="shared" ca="1" si="52"/>
        <v>48921</v>
      </c>
      <c r="T3028" s="43">
        <f ca="1">_xll.BInterpol('Base CDI'!$H$4:$H$28,'Base CDI'!$J$4:$J$29,S3028,"Cubic","Extrapolate=Linear","MultiX=Average","Skip=True","Sort=True")</f>
        <v>13.762361199899448</v>
      </c>
      <c r="U3028" s="43">
        <f ca="1">_xll.BInterpol('Base CDI'!$H$4:$H$28,'Base CDI'!$I$4:$I$29,S3028,"Cubic","Extrapolate=Linear","MultiX=Average","Skip=True","Sort=True")</f>
        <v>13.868984005473893</v>
      </c>
    </row>
    <row r="3029" spans="16:21" x14ac:dyDescent="0.25">
      <c r="P3029" s="10">
        <v>38916</v>
      </c>
      <c r="Q3029">
        <v>15.26825</v>
      </c>
      <c r="S3029" s="42">
        <f t="shared" ca="1" si="52"/>
        <v>48922</v>
      </c>
      <c r="T3029" s="43">
        <f ca="1">_xll.BInterpol('Base CDI'!$H$4:$H$28,'Base CDI'!$J$4:$J$29,S3029,"Cubic","Extrapolate=Linear","MultiX=Average","Skip=True","Sort=True")</f>
        <v>13.76240290703994</v>
      </c>
      <c r="U3029" s="43">
        <f ca="1">_xll.BInterpol('Base CDI'!$H$4:$H$28,'Base CDI'!$I$4:$I$29,S3029,"Cubic","Extrapolate=Linear","MultiX=Average","Skip=True","Sort=True")</f>
        <v>13.869021228121991</v>
      </c>
    </row>
    <row r="3030" spans="16:21" x14ac:dyDescent="0.25">
      <c r="P3030" s="10">
        <v>38917</v>
      </c>
      <c r="Q3030">
        <v>15.27679</v>
      </c>
      <c r="S3030" s="42">
        <f t="shared" ca="1" si="52"/>
        <v>48923</v>
      </c>
      <c r="T3030" s="43">
        <f ca="1">_xll.BInterpol('Base CDI'!$H$4:$H$28,'Base CDI'!$J$4:$J$29,S3030,"Cubic","Extrapolate=Linear","MultiX=Average","Skip=True","Sort=True")</f>
        <v>13.762444386465519</v>
      </c>
      <c r="U3030" s="43">
        <f ca="1">_xll.BInterpol('Base CDI'!$H$4:$H$28,'Base CDI'!$I$4:$I$29,S3030,"Cubic","Extrapolate=Linear","MultiX=Average","Skip=True","Sort=True")</f>
        <v>13.869058185541496</v>
      </c>
    </row>
    <row r="3031" spans="16:21" x14ac:dyDescent="0.25">
      <c r="P3031" s="10">
        <v>38918</v>
      </c>
      <c r="Q3031">
        <v>15.28533</v>
      </c>
      <c r="S3031" s="42">
        <f t="shared" ca="1" si="52"/>
        <v>48924</v>
      </c>
      <c r="T3031" s="43">
        <f ca="1">_xll.BInterpol('Base CDI'!$H$4:$H$28,'Base CDI'!$J$4:$J$29,S3031,"Cubic","Extrapolate=Linear","MultiX=Average","Skip=True","Sort=True")</f>
        <v>13.762485638344</v>
      </c>
      <c r="U3031" s="43">
        <f ca="1">_xll.BInterpol('Base CDI'!$H$4:$H$28,'Base CDI'!$I$4:$I$29,S3031,"Cubic","Extrapolate=Linear","MultiX=Average","Skip=True","Sort=True")</f>
        <v>13.869094877897339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48925</v>
      </c>
      <c r="T3032" s="43">
        <f ca="1">_xll.BInterpol('Base CDI'!$H$4:$H$28,'Base CDI'!$J$4:$J$29,S3032,"Cubic","Extrapolate=Linear","MultiX=Average","Skip=True","Sort=True")</f>
        <v>13.762526662843189</v>
      </c>
      <c r="U3032" s="43">
        <f ca="1">_xll.BInterpol('Base CDI'!$H$4:$H$28,'Base CDI'!$I$4:$I$29,S3032,"Cubic","Extrapolate=Linear","MultiX=Average","Skip=True","Sort=True")</f>
        <v>13.869131305354454</v>
      </c>
    </row>
    <row r="3033" spans="16:21" x14ac:dyDescent="0.25">
      <c r="P3033" s="10">
        <v>38922</v>
      </c>
      <c r="Q3033">
        <v>15.3019</v>
      </c>
      <c r="S3033" s="42">
        <f t="shared" ca="1" si="52"/>
        <v>48926</v>
      </c>
      <c r="T3033" s="43">
        <f ca="1">_xll.BInterpol('Base CDI'!$H$4:$H$28,'Base CDI'!$J$4:$J$29,S3033,"Cubic","Extrapolate=Linear","MultiX=Average","Skip=True","Sort=True")</f>
        <v>13.762567460130903</v>
      </c>
      <c r="U3033" s="43">
        <f ca="1">_xll.BInterpol('Base CDI'!$H$4:$H$28,'Base CDI'!$I$4:$I$29,S3033,"Cubic","Extrapolate=Linear","MultiX=Average","Skip=True","Sort=True")</f>
        <v>13.869167468077769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48927</v>
      </c>
      <c r="T3034" s="43">
        <f ca="1">_xll.BInterpol('Base CDI'!$H$4:$H$28,'Base CDI'!$J$4:$J$29,S3034,"Cubic","Extrapolate=Linear","MultiX=Average","Skip=True","Sort=True")</f>
        <v>13.762608030374953</v>
      </c>
      <c r="U3034" s="43">
        <f ca="1">_xll.BInterpol('Base CDI'!$H$4:$H$28,'Base CDI'!$I$4:$I$29,S3034,"Cubic","Extrapolate=Linear","MultiX=Average","Skip=True","Sort=True")</f>
        <v>13.86920336623222</v>
      </c>
    </row>
    <row r="3035" spans="16:21" x14ac:dyDescent="0.25">
      <c r="P3035" s="10">
        <v>38924</v>
      </c>
      <c r="Q3035">
        <v>15.31847</v>
      </c>
      <c r="S3035" s="42">
        <f t="shared" ca="1" si="52"/>
        <v>48928</v>
      </c>
      <c r="T3035" s="43">
        <f ca="1">_xll.BInterpol('Base CDI'!$H$4:$H$28,'Base CDI'!$J$4:$J$29,S3035,"Cubic","Extrapolate=Linear","MultiX=Average","Skip=True","Sort=True")</f>
        <v>13.762648373743147</v>
      </c>
      <c r="U3035" s="43">
        <f ca="1">_xll.BInterpol('Base CDI'!$H$4:$H$28,'Base CDI'!$I$4:$I$29,S3035,"Cubic","Extrapolate=Linear","MultiX=Average","Skip=True","Sort=True")</f>
        <v>13.869238999982736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48929</v>
      </c>
      <c r="T3036" s="43">
        <f ca="1">_xll.BInterpol('Base CDI'!$H$4:$H$28,'Base CDI'!$J$4:$J$29,S3036,"Cubic","Extrapolate=Linear","MultiX=Average","Skip=True","Sort=True")</f>
        <v>13.762688490403301</v>
      </c>
      <c r="U3036" s="43">
        <f ca="1">_xll.BInterpol('Base CDI'!$H$4:$H$28,'Base CDI'!$I$4:$I$29,S3036,"Cubic","Extrapolate=Linear","MultiX=Average","Skip=True","Sort=True")</f>
        <v>13.869274369494251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48930</v>
      </c>
      <c r="T3037" s="43">
        <f ca="1">_xll.BInterpol('Base CDI'!$H$4:$H$28,'Base CDI'!$J$4:$J$29,S3037,"Cubic","Extrapolate=Linear","MultiX=Average","Skip=True","Sort=True")</f>
        <v>13.762728380523225</v>
      </c>
      <c r="U3037" s="43">
        <f ca="1">_xll.BInterpol('Base CDI'!$H$4:$H$28,'Base CDI'!$I$4:$I$29,S3037,"Cubic","Extrapolate=Linear","MultiX=Average","Skip=True","Sort=True")</f>
        <v>13.869309474931695</v>
      </c>
    </row>
    <row r="3038" spans="16:21" x14ac:dyDescent="0.25">
      <c r="P3038" s="10">
        <v>38929</v>
      </c>
      <c r="Q3038">
        <v>15.34333</v>
      </c>
      <c r="S3038" s="42">
        <f t="shared" ca="1" si="52"/>
        <v>48931</v>
      </c>
      <c r="T3038" s="43">
        <f ca="1">_xll.BInterpol('Base CDI'!$H$4:$H$28,'Base CDI'!$J$4:$J$29,S3038,"Cubic","Extrapolate=Linear","MultiX=Average","Skip=True","Sort=True")</f>
        <v>13.762768044270729</v>
      </c>
      <c r="U3038" s="43">
        <f ca="1">_xll.BInterpol('Base CDI'!$H$4:$H$28,'Base CDI'!$I$4:$I$29,S3038,"Cubic","Extrapolate=Linear","MultiX=Average","Skip=True","Sort=True")</f>
        <v>13.869344316460001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48932</v>
      </c>
      <c r="T3039" s="43">
        <f ca="1">_xll.BInterpol('Base CDI'!$H$4:$H$28,'Base CDI'!$J$4:$J$29,S3039,"Cubic","Extrapolate=Linear","MultiX=Average","Skip=True","Sort=True")</f>
        <v>13.762807481813626</v>
      </c>
      <c r="U3039" s="43">
        <f ca="1">_xll.BInterpol('Base CDI'!$H$4:$H$28,'Base CDI'!$I$4:$I$29,S3039,"Cubic","Extrapolate=Linear","MultiX=Average","Skip=True","Sort=True")</f>
        <v>13.869378894244099</v>
      </c>
    </row>
    <row r="3040" spans="16:21" x14ac:dyDescent="0.25">
      <c r="P3040" s="10">
        <v>38931</v>
      </c>
      <c r="Q3040">
        <v>15.35995</v>
      </c>
      <c r="S3040" s="42">
        <f t="shared" ca="1" si="52"/>
        <v>48933</v>
      </c>
      <c r="T3040" s="43">
        <f ca="1">_xll.BInterpol('Base CDI'!$H$4:$H$28,'Base CDI'!$J$4:$J$29,S3040,"Cubic","Extrapolate=Linear","MultiX=Average","Skip=True","Sort=True")</f>
        <v>13.76284669331973</v>
      </c>
      <c r="U3040" s="43">
        <f ca="1">_xll.BInterpol('Base CDI'!$H$4:$H$28,'Base CDI'!$I$4:$I$29,S3040,"Cubic","Extrapolate=Linear","MultiX=Average","Skip=True","Sort=True")</f>
        <v>13.869413208448922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48934</v>
      </c>
      <c r="T3041" s="43">
        <f ca="1">_xll.BInterpol('Base CDI'!$H$4:$H$28,'Base CDI'!$J$4:$J$29,S3041,"Cubic","Extrapolate=Linear","MultiX=Average","Skip=True","Sort=True")</f>
        <v>13.762885678956849</v>
      </c>
      <c r="U3041" s="43">
        <f ca="1">_xll.BInterpol('Base CDI'!$H$4:$H$28,'Base CDI'!$I$4:$I$29,S3041,"Cubic","Extrapolate=Linear","MultiX=Average","Skip=True","Sort=True")</f>
        <v>13.869447259239402</v>
      </c>
    </row>
    <row r="3042" spans="16:21" x14ac:dyDescent="0.25">
      <c r="P3042" s="10">
        <v>38933</v>
      </c>
      <c r="Q3042">
        <v>15.37659</v>
      </c>
      <c r="S3042" s="42">
        <f t="shared" ca="1" si="52"/>
        <v>48935</v>
      </c>
      <c r="T3042" s="43">
        <f ca="1">_xll.BInterpol('Base CDI'!$H$4:$H$28,'Base CDI'!$J$4:$J$29,S3042,"Cubic","Extrapolate=Linear","MultiX=Average","Skip=True","Sort=True")</f>
        <v>13.762924438892796</v>
      </c>
      <c r="U3042" s="43">
        <f ca="1">_xll.BInterpol('Base CDI'!$H$4:$H$28,'Base CDI'!$I$4:$I$29,S3042,"Cubic","Extrapolate=Linear","MultiX=Average","Skip=True","Sort=True")</f>
        <v>13.869481046780471</v>
      </c>
    </row>
    <row r="3043" spans="16:21" x14ac:dyDescent="0.25">
      <c r="P3043" s="10">
        <v>38936</v>
      </c>
      <c r="Q3043">
        <v>15.38491</v>
      </c>
      <c r="S3043" s="42">
        <f t="shared" ca="1" si="52"/>
        <v>48936</v>
      </c>
      <c r="T3043" s="43">
        <f ca="1">_xll.BInterpol('Base CDI'!$H$4:$H$28,'Base CDI'!$J$4:$J$29,S3043,"Cubic","Extrapolate=Linear","MultiX=Average","Skip=True","Sort=True")</f>
        <v>13.762962973295384</v>
      </c>
      <c r="U3043" s="43">
        <f ca="1">_xll.BInterpol('Base CDI'!$H$4:$H$28,'Base CDI'!$I$4:$I$29,S3043,"Cubic","Extrapolate=Linear","MultiX=Average","Skip=True","Sort=True")</f>
        <v>13.869514571237062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48937</v>
      </c>
      <c r="T3044" s="43">
        <f ca="1">_xll.BInterpol('Base CDI'!$H$4:$H$28,'Base CDI'!$J$4:$J$29,S3044,"Cubic","Extrapolate=Linear","MultiX=Average","Skip=True","Sort=True")</f>
        <v>13.763001282332423</v>
      </c>
      <c r="U3044" s="43">
        <f ca="1">_xll.BInterpol('Base CDI'!$H$4:$H$28,'Base CDI'!$I$4:$I$29,S3044,"Cubic","Extrapolate=Linear","MultiX=Average","Skip=True","Sort=True")</f>
        <v>13.869547832774103</v>
      </c>
    </row>
    <row r="3045" spans="16:21" x14ac:dyDescent="0.25">
      <c r="P3045" s="10">
        <v>38938</v>
      </c>
      <c r="Q3045">
        <v>15.40156</v>
      </c>
      <c r="S3045" s="42">
        <f t="shared" ca="1" si="52"/>
        <v>48938</v>
      </c>
      <c r="T3045" s="43">
        <f ca="1">_xll.BInterpol('Base CDI'!$H$4:$H$28,'Base CDI'!$J$4:$J$29,S3045,"Cubic","Extrapolate=Linear","MultiX=Average","Skip=True","Sort=True")</f>
        <v>13.763039366171727</v>
      </c>
      <c r="U3045" s="43">
        <f ca="1">_xll.BInterpol('Base CDI'!$H$4:$H$28,'Base CDI'!$I$4:$I$29,S3045,"Cubic","Extrapolate=Linear","MultiX=Average","Skip=True","Sort=True")</f>
        <v>13.869580831556528</v>
      </c>
    </row>
    <row r="3046" spans="16:21" x14ac:dyDescent="0.25">
      <c r="P3046" s="10">
        <v>38939</v>
      </c>
      <c r="Q3046">
        <v>15.4099</v>
      </c>
      <c r="S3046" s="42">
        <f t="shared" ca="1" si="52"/>
        <v>48939</v>
      </c>
      <c r="T3046" s="43">
        <f ca="1">_xll.BInterpol('Base CDI'!$H$4:$H$28,'Base CDI'!$J$4:$J$29,S3046,"Cubic","Extrapolate=Linear","MultiX=Average","Skip=True","Sort=True")</f>
        <v>13.763077224981103</v>
      </c>
      <c r="U3046" s="43">
        <f ca="1">_xll.BInterpol('Base CDI'!$H$4:$H$28,'Base CDI'!$I$4:$I$29,S3046,"Cubic","Extrapolate=Linear","MultiX=Average","Skip=True","Sort=True")</f>
        <v>13.869613567749269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48940</v>
      </c>
      <c r="T3047" s="43">
        <f ca="1">_xll.BInterpol('Base CDI'!$H$4:$H$28,'Base CDI'!$J$4:$J$29,S3047,"Cubic","Extrapolate=Linear","MultiX=Average","Skip=True","Sort=True")</f>
        <v>13.763114858928368</v>
      </c>
      <c r="U3047" s="43">
        <f ca="1">_xll.BInterpol('Base CDI'!$H$4:$H$28,'Base CDI'!$I$4:$I$29,S3047,"Cubic","Extrapolate=Linear","MultiX=Average","Skip=True","Sort=True")</f>
        <v>13.869646041517258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48941</v>
      </c>
      <c r="T3048" s="43">
        <f ca="1">_xll.BInterpol('Base CDI'!$H$4:$H$28,'Base CDI'!$J$4:$J$29,S3048,"Cubic","Extrapolate=Linear","MultiX=Average","Skip=True","Sort=True")</f>
        <v>13.763152268181331</v>
      </c>
      <c r="U3048" s="43">
        <f ca="1">_xll.BInterpol('Base CDI'!$H$4:$H$28,'Base CDI'!$I$4:$I$29,S3048,"Cubic","Extrapolate=Linear","MultiX=Average","Skip=True","Sort=True")</f>
        <v>13.869678253025427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48942</v>
      </c>
      <c r="T3049" s="43">
        <f ca="1">_xll.BInterpol('Base CDI'!$H$4:$H$28,'Base CDI'!$J$4:$J$29,S3049,"Cubic","Extrapolate=Linear","MultiX=Average","Skip=True","Sort=True")</f>
        <v>13.763189452907804</v>
      </c>
      <c r="U3049" s="43">
        <f ca="1">_xll.BInterpol('Base CDI'!$H$4:$H$28,'Base CDI'!$I$4:$I$29,S3049,"Cubic","Extrapolate=Linear","MultiX=Average","Skip=True","Sort=True")</f>
        <v>13.869710202438707</v>
      </c>
    </row>
    <row r="3050" spans="16:21" x14ac:dyDescent="0.25">
      <c r="P3050" s="10">
        <v>38945</v>
      </c>
      <c r="Q3050">
        <v>15.44332</v>
      </c>
      <c r="S3050" s="42">
        <f t="shared" ca="1" si="52"/>
        <v>48943</v>
      </c>
      <c r="T3050" s="43">
        <f ca="1">_xll.BInterpol('Base CDI'!$H$4:$H$28,'Base CDI'!$J$4:$J$29,S3050,"Cubic","Extrapolate=Linear","MultiX=Average","Skip=True","Sort=True")</f>
        <v>13.763226413275598</v>
      </c>
      <c r="U3050" s="43">
        <f ca="1">_xll.BInterpol('Base CDI'!$H$4:$H$28,'Base CDI'!$I$4:$I$29,S3050,"Cubic","Extrapolate=Linear","MultiX=Average","Skip=True","Sort=True")</f>
        <v>13.869741889922031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48944</v>
      </c>
      <c r="T3051" s="43">
        <f ca="1">_xll.BInterpol('Base CDI'!$H$4:$H$28,'Base CDI'!$J$4:$J$29,S3051,"Cubic","Extrapolate=Linear","MultiX=Average","Skip=True","Sort=True")</f>
        <v>13.763263149452525</v>
      </c>
      <c r="U3051" s="43">
        <f ca="1">_xll.BInterpol('Base CDI'!$H$4:$H$28,'Base CDI'!$I$4:$I$29,S3051,"Cubic","Extrapolate=Linear","MultiX=Average","Skip=True","Sort=True")</f>
        <v>13.869773315640328</v>
      </c>
    </row>
    <row r="3052" spans="16:21" x14ac:dyDescent="0.25">
      <c r="P3052" s="10">
        <v>38947</v>
      </c>
      <c r="Q3052">
        <v>15.46007</v>
      </c>
      <c r="S3052" s="42">
        <f t="shared" ca="1" si="52"/>
        <v>48945</v>
      </c>
      <c r="T3052" s="43">
        <f ca="1">_xll.BInterpol('Base CDI'!$H$4:$H$28,'Base CDI'!$J$4:$J$29,S3052,"Cubic","Extrapolate=Linear","MultiX=Average","Skip=True","Sort=True")</f>
        <v>13.7632996616064</v>
      </c>
      <c r="U3052" s="43">
        <f ca="1">_xll.BInterpol('Base CDI'!$H$4:$H$28,'Base CDI'!$I$4:$I$29,S3052,"Cubic","Extrapolate=Linear","MultiX=Average","Skip=True","Sort=True")</f>
        <v>13.869804479758534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48946</v>
      </c>
      <c r="T3053" s="43">
        <f ca="1">_xll.BInterpol('Base CDI'!$H$4:$H$28,'Base CDI'!$J$4:$J$29,S3053,"Cubic","Extrapolate=Linear","MultiX=Average","Skip=True","Sort=True")</f>
        <v>13.763335949905029</v>
      </c>
      <c r="U3053" s="43">
        <f ca="1">_xll.BInterpol('Base CDI'!$H$4:$H$28,'Base CDI'!$I$4:$I$29,S3053,"Cubic","Extrapolate=Linear","MultiX=Average","Skip=True","Sort=True")</f>
        <v>13.869835382441575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48947</v>
      </c>
      <c r="T3054" s="43">
        <f ca="1">_xll.BInterpol('Base CDI'!$H$4:$H$28,'Base CDI'!$J$4:$J$29,S3054,"Cubic","Extrapolate=Linear","MultiX=Average","Skip=True","Sort=True")</f>
        <v>13.763372014516227</v>
      </c>
      <c r="U3054" s="43">
        <f ca="1">_xll.BInterpol('Base CDI'!$H$4:$H$28,'Base CDI'!$I$4:$I$29,S3054,"Cubic","Extrapolate=Linear","MultiX=Average","Skip=True","Sort=True")</f>
        <v>13.869866023854389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48948</v>
      </c>
      <c r="T3055" s="43">
        <f ca="1">_xll.BInterpol('Base CDI'!$H$4:$H$28,'Base CDI'!$J$4:$J$29,S3055,"Cubic","Extrapolate=Linear","MultiX=Average","Skip=True","Sort=True")</f>
        <v>13.763407855607806</v>
      </c>
      <c r="U3055" s="43">
        <f ca="1">_xll.BInterpol('Base CDI'!$H$4:$H$28,'Base CDI'!$I$4:$I$29,S3055,"Cubic","Extrapolate=Linear","MultiX=Average","Skip=True","Sort=True")</f>
        <v>13.869896404161905</v>
      </c>
    </row>
    <row r="3056" spans="16:21" x14ac:dyDescent="0.25">
      <c r="P3056" s="10">
        <v>38953</v>
      </c>
      <c r="Q3056">
        <v>15.49363</v>
      </c>
      <c r="S3056" s="42">
        <f t="shared" ca="1" si="52"/>
        <v>48949</v>
      </c>
      <c r="T3056" s="43">
        <f ca="1">_xll.BInterpol('Base CDI'!$H$4:$H$28,'Base CDI'!$J$4:$J$29,S3056,"Cubic","Extrapolate=Linear","MultiX=Average","Skip=True","Sort=True")</f>
        <v>13.763443473347577</v>
      </c>
      <c r="U3056" s="43">
        <f ca="1">_xll.BInterpol('Base CDI'!$H$4:$H$28,'Base CDI'!$I$4:$I$29,S3056,"Cubic","Extrapolate=Linear","MultiX=Average","Skip=True","Sort=True")</f>
        <v>13.869926523529054</v>
      </c>
    </row>
    <row r="3057" spans="16:21" x14ac:dyDescent="0.25">
      <c r="P3057" s="10">
        <v>38954</v>
      </c>
      <c r="Q3057">
        <v>15.50202</v>
      </c>
      <c r="S3057" s="42">
        <f t="shared" ca="1" si="52"/>
        <v>48950</v>
      </c>
      <c r="T3057" s="43">
        <f ca="1">_xll.BInterpol('Base CDI'!$H$4:$H$28,'Base CDI'!$J$4:$J$29,S3057,"Cubic","Extrapolate=Linear","MultiX=Average","Skip=True","Sort=True")</f>
        <v>13.76347886790335</v>
      </c>
      <c r="U3057" s="43">
        <f ca="1">_xll.BInterpol('Base CDI'!$H$4:$H$28,'Base CDI'!$I$4:$I$29,S3057,"Cubic","Extrapolate=Linear","MultiX=Average","Skip=True","Sort=True")</f>
        <v>13.869956382120769</v>
      </c>
    </row>
    <row r="3058" spans="16:21" x14ac:dyDescent="0.25">
      <c r="P3058" s="10">
        <v>38957</v>
      </c>
      <c r="Q3058">
        <v>15.51042</v>
      </c>
      <c r="S3058" s="42">
        <f t="shared" ca="1" si="52"/>
        <v>48951</v>
      </c>
      <c r="T3058" s="43">
        <f ca="1">_xll.BInterpol('Base CDI'!$H$4:$H$28,'Base CDI'!$J$4:$J$29,S3058,"Cubic","Extrapolate=Linear","MultiX=Average","Skip=True","Sort=True")</f>
        <v>13.763514039442938</v>
      </c>
      <c r="U3058" s="43">
        <f ca="1">_xll.BInterpol('Base CDI'!$H$4:$H$28,'Base CDI'!$I$4:$I$29,S3058,"Cubic","Extrapolate=Linear","MultiX=Average","Skip=True","Sort=True")</f>
        <v>13.869985980101982</v>
      </c>
    </row>
    <row r="3059" spans="16:21" x14ac:dyDescent="0.25">
      <c r="P3059" s="10">
        <v>38958</v>
      </c>
      <c r="Q3059">
        <v>15.51881</v>
      </c>
      <c r="S3059" s="42">
        <f t="shared" ca="1" si="52"/>
        <v>48952</v>
      </c>
      <c r="T3059" s="43">
        <f ca="1">_xll.BInterpol('Base CDI'!$H$4:$H$28,'Base CDI'!$J$4:$J$29,S3059,"Cubic","Extrapolate=Linear","MultiX=Average","Skip=True","Sort=True")</f>
        <v>13.763548988134156</v>
      </c>
      <c r="U3059" s="43">
        <f ca="1">_xll.BInterpol('Base CDI'!$H$4:$H$28,'Base CDI'!$I$4:$I$29,S3059,"Cubic","Extrapolate=Linear","MultiX=Average","Skip=True","Sort=True")</f>
        <v>13.870015317637625</v>
      </c>
    </row>
    <row r="3060" spans="16:21" x14ac:dyDescent="0.25">
      <c r="P3060" s="10">
        <v>38959</v>
      </c>
      <c r="Q3060">
        <v>15.52721</v>
      </c>
      <c r="S3060" s="42">
        <f t="shared" ca="1" si="52"/>
        <v>48953</v>
      </c>
      <c r="T3060" s="43">
        <f ca="1">_xll.BInterpol('Base CDI'!$H$4:$H$28,'Base CDI'!$J$4:$J$29,S3060,"Cubic","Extrapolate=Linear","MultiX=Average","Skip=True","Sort=True")</f>
        <v>13.76358371414481</v>
      </c>
      <c r="U3060" s="43">
        <f ca="1">_xll.BInterpol('Base CDI'!$H$4:$H$28,'Base CDI'!$I$4:$I$29,S3060,"Cubic","Extrapolate=Linear","MultiX=Average","Skip=True","Sort=True")</f>
        <v>13.870044394892627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48954</v>
      </c>
      <c r="T3061" s="43">
        <f ca="1">_xll.BInterpol('Base CDI'!$H$4:$H$28,'Base CDI'!$J$4:$J$29,S3061,"Cubic","Extrapolate=Linear","MultiX=Average","Skip=True","Sort=True")</f>
        <v>13.763618217642714</v>
      </c>
      <c r="U3061" s="43">
        <f ca="1">_xll.BInterpol('Base CDI'!$H$4:$H$28,'Base CDI'!$I$4:$I$29,S3061,"Cubic","Extrapolate=Linear","MultiX=Average","Skip=True","Sort=True")</f>
        <v>13.870073212031924</v>
      </c>
    </row>
    <row r="3062" spans="16:21" x14ac:dyDescent="0.25">
      <c r="P3062" s="10">
        <v>38961</v>
      </c>
      <c r="Q3062">
        <v>15.54374</v>
      </c>
      <c r="S3062" s="42">
        <f t="shared" ca="1" si="52"/>
        <v>48955</v>
      </c>
      <c r="T3062" s="43">
        <f ca="1">_xll.BInterpol('Base CDI'!$H$4:$H$28,'Base CDI'!$J$4:$J$29,S3062,"Cubic","Extrapolate=Linear","MultiX=Average","Skip=True","Sort=True")</f>
        <v>13.763652498795681</v>
      </c>
      <c r="U3062" s="43">
        <f ca="1">_xll.BInterpol('Base CDI'!$H$4:$H$28,'Base CDI'!$I$4:$I$29,S3062,"Cubic","Extrapolate=Linear","MultiX=Average","Skip=True","Sort=True")</f>
        <v>13.870101769220446</v>
      </c>
    </row>
    <row r="3063" spans="16:21" x14ac:dyDescent="0.25">
      <c r="P3063" s="10">
        <v>38964</v>
      </c>
      <c r="Q3063">
        <v>15.5519</v>
      </c>
      <c r="S3063" s="42">
        <f t="shared" ca="1" si="52"/>
        <v>48956</v>
      </c>
      <c r="T3063" s="43">
        <f ca="1">_xll.BInterpol('Base CDI'!$H$4:$H$28,'Base CDI'!$J$4:$J$29,S3063,"Cubic","Extrapolate=Linear","MultiX=Average","Skip=True","Sort=True")</f>
        <v>13.763686557771521</v>
      </c>
      <c r="U3063" s="43">
        <f ca="1">_xll.BInterpol('Base CDI'!$H$4:$H$28,'Base CDI'!$I$4:$I$29,S3063,"Cubic","Extrapolate=Linear","MultiX=Average","Skip=True","Sort=True")</f>
        <v>13.870130066623123</v>
      </c>
    </row>
    <row r="3064" spans="16:21" x14ac:dyDescent="0.25">
      <c r="P3064" s="10">
        <v>38965</v>
      </c>
      <c r="Q3064">
        <v>15.56006</v>
      </c>
      <c r="S3064" s="42">
        <f t="shared" ca="1" si="52"/>
        <v>48957</v>
      </c>
      <c r="T3064" s="43">
        <f ca="1">_xll.BInterpol('Base CDI'!$H$4:$H$28,'Base CDI'!$J$4:$J$29,S3064,"Cubic","Extrapolate=Linear","MultiX=Average","Skip=True","Sort=True")</f>
        <v>13.763720394738048</v>
      </c>
      <c r="U3064" s="43">
        <f ca="1">_xll.BInterpol('Base CDI'!$H$4:$H$28,'Base CDI'!$I$4:$I$29,S3064,"Cubic","Extrapolate=Linear","MultiX=Average","Skip=True","Sort=True")</f>
        <v>13.870158104404888</v>
      </c>
    </row>
    <row r="3065" spans="16:21" x14ac:dyDescent="0.25">
      <c r="P3065" s="10">
        <v>38966</v>
      </c>
      <c r="Q3065">
        <v>15.56822</v>
      </c>
      <c r="S3065" s="42">
        <f t="shared" ca="1" si="52"/>
        <v>48958</v>
      </c>
      <c r="T3065" s="43">
        <f ca="1">_xll.BInterpol('Base CDI'!$H$4:$H$28,'Base CDI'!$J$4:$J$29,S3065,"Cubic","Extrapolate=Linear","MultiX=Average","Skip=True","Sort=True")</f>
        <v>13.763754009863071</v>
      </c>
      <c r="U3065" s="43">
        <f ca="1">_xll.BInterpol('Base CDI'!$H$4:$H$28,'Base CDI'!$I$4:$I$29,S3065,"Cubic","Extrapolate=Linear","MultiX=Average","Skip=True","Sort=True")</f>
        <v>13.870185882730675</v>
      </c>
    </row>
    <row r="3066" spans="16:21" x14ac:dyDescent="0.25">
      <c r="P3066" s="10">
        <v>38968</v>
      </c>
      <c r="Q3066">
        <v>15.57638</v>
      </c>
      <c r="S3066" s="42">
        <f t="shared" ca="1" si="52"/>
        <v>48959</v>
      </c>
      <c r="T3066" s="43">
        <f ca="1">_xll.BInterpol('Base CDI'!$H$4:$H$28,'Base CDI'!$J$4:$J$29,S3066,"Cubic","Extrapolate=Linear","MultiX=Average","Skip=True","Sort=True")</f>
        <v>13.763787403314401</v>
      </c>
      <c r="U3066" s="43">
        <f ca="1">_xll.BInterpol('Base CDI'!$H$4:$H$28,'Base CDI'!$I$4:$I$29,S3066,"Cubic","Extrapolate=Linear","MultiX=Average","Skip=True","Sort=True")</f>
        <v>13.870213401765414</v>
      </c>
    </row>
    <row r="3067" spans="16:21" x14ac:dyDescent="0.25">
      <c r="P3067" s="10">
        <v>38971</v>
      </c>
      <c r="Q3067">
        <v>15.58455</v>
      </c>
      <c r="S3067" s="42">
        <f t="shared" ca="1" si="52"/>
        <v>48960</v>
      </c>
      <c r="T3067" s="43">
        <f ca="1">_xll.BInterpol('Base CDI'!$H$4:$H$28,'Base CDI'!$J$4:$J$29,S3067,"Cubic","Extrapolate=Linear","MultiX=Average","Skip=True","Sort=True")</f>
        <v>13.763820575259853</v>
      </c>
      <c r="U3067" s="43">
        <f ca="1">_xll.BInterpol('Base CDI'!$H$4:$H$28,'Base CDI'!$I$4:$I$29,S3067,"Cubic","Extrapolate=Linear","MultiX=Average","Skip=True","Sort=True")</f>
        <v>13.870240661674035</v>
      </c>
    </row>
    <row r="3068" spans="16:21" x14ac:dyDescent="0.25">
      <c r="P3068" s="10">
        <v>38972</v>
      </c>
      <c r="Q3068">
        <v>15.59271</v>
      </c>
      <c r="S3068" s="42">
        <f t="shared" ca="1" si="52"/>
        <v>48961</v>
      </c>
      <c r="T3068" s="43">
        <f ca="1">_xll.BInterpol('Base CDI'!$H$4:$H$28,'Base CDI'!$J$4:$J$29,S3068,"Cubic","Extrapolate=Linear","MultiX=Average","Skip=True","Sort=True")</f>
        <v>13.763853525867237</v>
      </c>
      <c r="U3068" s="43">
        <f ca="1">_xll.BInterpol('Base CDI'!$H$4:$H$28,'Base CDI'!$I$4:$I$29,S3068,"Cubic","Extrapolate=Linear","MultiX=Average","Skip=True","Sort=True")</f>
        <v>13.870267662621472</v>
      </c>
    </row>
    <row r="3069" spans="16:21" x14ac:dyDescent="0.25">
      <c r="P3069" s="10">
        <v>38973</v>
      </c>
      <c r="Q3069">
        <v>15.60087</v>
      </c>
      <c r="S3069" s="42">
        <f t="shared" ca="1" si="52"/>
        <v>48962</v>
      </c>
      <c r="T3069" s="43">
        <f ca="1">_xll.BInterpol('Base CDI'!$H$4:$H$28,'Base CDI'!$J$4:$J$29,S3069,"Cubic","Extrapolate=Linear","MultiX=Average","Skip=True","Sort=True")</f>
        <v>13.763886255304365</v>
      </c>
      <c r="U3069" s="43">
        <f ca="1">_xll.BInterpol('Base CDI'!$H$4:$H$28,'Base CDI'!$I$4:$I$29,S3069,"Cubic","Extrapolate=Linear","MultiX=Average","Skip=True","Sort=True")</f>
        <v>13.870294404772658</v>
      </c>
    </row>
    <row r="3070" spans="16:21" x14ac:dyDescent="0.25">
      <c r="P3070" s="10">
        <v>38974</v>
      </c>
      <c r="Q3070">
        <v>15.60904</v>
      </c>
      <c r="S3070" s="42">
        <f t="shared" ca="1" si="52"/>
        <v>48963</v>
      </c>
      <c r="T3070" s="43">
        <f ca="1">_xll.BInterpol('Base CDI'!$H$4:$H$28,'Base CDI'!$J$4:$J$29,S3070,"Cubic","Extrapolate=Linear","MultiX=Average","Skip=True","Sort=True")</f>
        <v>13.763918763739049</v>
      </c>
      <c r="U3070" s="43">
        <f ca="1">_xll.BInterpol('Base CDI'!$H$4:$H$28,'Base CDI'!$I$4:$I$29,S3070,"Cubic","Extrapolate=Linear","MultiX=Average","Skip=True","Sort=True")</f>
        <v>13.870320888292522</v>
      </c>
    </row>
    <row r="3071" spans="16:21" x14ac:dyDescent="0.25">
      <c r="P3071" s="10">
        <v>38975</v>
      </c>
      <c r="Q3071">
        <v>15.61721</v>
      </c>
      <c r="S3071" s="42">
        <f t="shared" ca="1" si="52"/>
        <v>48964</v>
      </c>
      <c r="T3071" s="43">
        <f ca="1">_xll.BInterpol('Base CDI'!$H$4:$H$28,'Base CDI'!$J$4:$J$29,S3071,"Cubic","Extrapolate=Linear","MultiX=Average","Skip=True","Sort=True")</f>
        <v>13.763951051339099</v>
      </c>
      <c r="U3071" s="43">
        <f ca="1">_xll.BInterpol('Base CDI'!$H$4:$H$28,'Base CDI'!$I$4:$I$29,S3071,"Cubic","Extrapolate=Linear","MultiX=Average","Skip=True","Sort=True")</f>
        <v>13.870347113345998</v>
      </c>
    </row>
    <row r="3072" spans="16:21" x14ac:dyDescent="0.25">
      <c r="P3072" s="10">
        <v>38978</v>
      </c>
      <c r="Q3072">
        <v>15.62538</v>
      </c>
      <c r="S3072" s="42">
        <f t="shared" ca="1" si="52"/>
        <v>48965</v>
      </c>
      <c r="T3072" s="43">
        <f ca="1">_xll.BInterpol('Base CDI'!$H$4:$H$28,'Base CDI'!$J$4:$J$29,S3072,"Cubic","Extrapolate=Linear","MultiX=Average","Skip=True","Sort=True")</f>
        <v>13.763983118272328</v>
      </c>
      <c r="U3072" s="43">
        <f ca="1">_xll.BInterpol('Base CDI'!$H$4:$H$28,'Base CDI'!$I$4:$I$29,S3072,"Cubic","Extrapolate=Linear","MultiX=Average","Skip=True","Sort=True")</f>
        <v>13.870373080098016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48966</v>
      </c>
      <c r="T3073" s="43">
        <f ca="1">_xll.BInterpol('Base CDI'!$H$4:$H$28,'Base CDI'!$J$4:$J$29,S3073,"Cubic","Extrapolate=Linear","MultiX=Average","Skip=True","Sort=True")</f>
        <v>13.764014964706547</v>
      </c>
      <c r="U3073" s="43">
        <f ca="1">_xll.BInterpol('Base CDI'!$H$4:$H$28,'Base CDI'!$I$4:$I$29,S3073,"Cubic","Extrapolate=Linear","MultiX=Average","Skip=True","Sort=True")</f>
        <v>13.870398788713509</v>
      </c>
    </row>
    <row r="3074" spans="16:21" x14ac:dyDescent="0.25">
      <c r="P3074" s="10">
        <v>38980</v>
      </c>
      <c r="Q3074">
        <v>15.64174</v>
      </c>
      <c r="S3074" s="42">
        <f t="shared" ca="1" si="52"/>
        <v>48967</v>
      </c>
      <c r="T3074" s="43">
        <f ca="1">_xll.BInterpol('Base CDI'!$H$4:$H$28,'Base CDI'!$J$4:$J$29,S3074,"Cubic","Extrapolate=Linear","MultiX=Average","Skip=True","Sort=True")</f>
        <v>13.764046590809569</v>
      </c>
      <c r="U3074" s="43">
        <f ca="1">_xll.BInterpol('Base CDI'!$H$4:$H$28,'Base CDI'!$I$4:$I$29,S3074,"Cubic","Extrapolate=Linear","MultiX=Average","Skip=True","Sort=True")</f>
        <v>13.870424239357408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48968</v>
      </c>
      <c r="T3075" s="43">
        <f ca="1">_xll.BInterpol('Base CDI'!$H$4:$H$28,'Base CDI'!$J$4:$J$29,S3075,"Cubic","Extrapolate=Linear","MultiX=Average","Skip=True","Sort=True")</f>
        <v>13.764077996749204</v>
      </c>
      <c r="U3075" s="43">
        <f ca="1">_xll.BInterpol('Base CDI'!$H$4:$H$28,'Base CDI'!$I$4:$I$29,S3075,"Cubic","Extrapolate=Linear","MultiX=Average","Skip=True","Sort=True")</f>
        <v>13.870449432194645</v>
      </c>
    </row>
    <row r="3076" spans="16:21" x14ac:dyDescent="0.25">
      <c r="P3076" s="10">
        <v>38982</v>
      </c>
      <c r="Q3076">
        <v>15.65812</v>
      </c>
      <c r="S3076" s="42">
        <f t="shared" ca="1" si="52"/>
        <v>48969</v>
      </c>
      <c r="T3076" s="43">
        <f ca="1">_xll.BInterpol('Base CDI'!$H$4:$H$28,'Base CDI'!$J$4:$J$29,S3076,"Cubic","Extrapolate=Linear","MultiX=Average","Skip=True","Sort=True")</f>
        <v>13.764109182693266</v>
      </c>
      <c r="U3076" s="43">
        <f ca="1">_xll.BInterpol('Base CDI'!$H$4:$H$28,'Base CDI'!$I$4:$I$29,S3076,"Cubic","Extrapolate=Linear","MultiX=Average","Skip=True","Sort=True")</f>
        <v>13.870474367390154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48970</v>
      </c>
      <c r="T3077" s="43">
        <f ca="1">_xll.BInterpol('Base CDI'!$H$4:$H$28,'Base CDI'!$J$4:$J$29,S3077,"Cubic","Extrapolate=Linear","MultiX=Average","Skip=True","Sort=True")</f>
        <v>13.764140148809563</v>
      </c>
      <c r="U3077" s="43">
        <f ca="1">_xll.BInterpol('Base CDI'!$H$4:$H$28,'Base CDI'!$I$4:$I$29,S3077,"Cubic","Extrapolate=Linear","MultiX=Average","Skip=True","Sort=True")</f>
        <v>13.870499045108863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48971</v>
      </c>
      <c r="T3078" s="43">
        <f ca="1">_xll.BInterpol('Base CDI'!$H$4:$H$28,'Base CDI'!$J$4:$J$29,S3078,"Cubic","Extrapolate=Linear","MultiX=Average","Skip=True","Sort=True")</f>
        <v>13.764170895265911</v>
      </c>
      <c r="U3078" s="43">
        <f ca="1">_xll.BInterpol('Base CDI'!$H$4:$H$28,'Base CDI'!$I$4:$I$29,S3078,"Cubic","Extrapolate=Linear","MultiX=Average","Skip=True","Sort=True")</f>
        <v>13.870523465515706</v>
      </c>
    </row>
    <row r="3079" spans="16:21" x14ac:dyDescent="0.25">
      <c r="P3079" s="10">
        <v>38987</v>
      </c>
      <c r="Q3079">
        <v>15.68272</v>
      </c>
      <c r="S3079" s="42">
        <f t="shared" ca="1" si="52"/>
        <v>48972</v>
      </c>
      <c r="T3079" s="43">
        <f ca="1">_xll.BInterpol('Base CDI'!$H$4:$H$28,'Base CDI'!$J$4:$J$29,S3079,"Cubic","Extrapolate=Linear","MultiX=Average","Skip=True","Sort=True")</f>
        <v>13.764201422230119</v>
      </c>
      <c r="U3079" s="43">
        <f ca="1">_xll.BInterpol('Base CDI'!$H$4:$H$28,'Base CDI'!$I$4:$I$29,S3079,"Cubic","Extrapolate=Linear","MultiX=Average","Skip=True","Sort=True")</f>
        <v>13.870547628775615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48973</v>
      </c>
      <c r="T3080" s="43">
        <f ca="1">_xll.BInterpol('Base CDI'!$H$4:$H$28,'Base CDI'!$J$4:$J$29,S3080,"Cubic","Extrapolate=Linear","MultiX=Average","Skip=True","Sort=True")</f>
        <v>13.76423172987</v>
      </c>
      <c r="U3080" s="43">
        <f ca="1">_xll.BInterpol('Base CDI'!$H$4:$H$28,'Base CDI'!$I$4:$I$29,S3080,"Cubic","Extrapolate=Linear","MultiX=Average","Skip=True","Sort=True")</f>
        <v>13.870571535053521</v>
      </c>
    </row>
    <row r="3081" spans="16:21" x14ac:dyDescent="0.25">
      <c r="P3081" s="10">
        <v>38989</v>
      </c>
      <c r="Q3081">
        <v>15.69918</v>
      </c>
      <c r="S3081" s="42">
        <f t="shared" ca="1" si="52"/>
        <v>48974</v>
      </c>
      <c r="T3081" s="43">
        <f ca="1">_xll.BInterpol('Base CDI'!$H$4:$H$28,'Base CDI'!$J$4:$J$29,S3081,"Cubic","Extrapolate=Linear","MultiX=Average","Skip=True","Sort=True")</f>
        <v>13.764261818353363</v>
      </c>
      <c r="U3081" s="43">
        <f ca="1">_xll.BInterpol('Base CDI'!$H$4:$H$28,'Base CDI'!$I$4:$I$29,S3081,"Cubic","Extrapolate=Linear","MultiX=Average","Skip=True","Sort=True")</f>
        <v>13.870595184514356</v>
      </c>
    </row>
    <row r="3082" spans="16:21" x14ac:dyDescent="0.25">
      <c r="P3082" s="10">
        <v>38992</v>
      </c>
      <c r="Q3082">
        <v>15.70745</v>
      </c>
      <c r="S3082" s="42">
        <f t="shared" ca="1" si="52"/>
        <v>48975</v>
      </c>
      <c r="T3082" s="43">
        <f ca="1">_xll.BInterpol('Base CDI'!$H$4:$H$28,'Base CDI'!$J$4:$J$29,S3082,"Cubic","Extrapolate=Linear","MultiX=Average","Skip=True","Sort=True")</f>
        <v>13.764291687848022</v>
      </c>
      <c r="U3082" s="43">
        <f ca="1">_xll.BInterpol('Base CDI'!$H$4:$H$28,'Base CDI'!$I$4:$I$29,S3082,"Cubic","Extrapolate=Linear","MultiX=Average","Skip=True","Sort=True")</f>
        <v>13.870618577323052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48976</v>
      </c>
      <c r="T3083" s="43">
        <f ca="1">_xll.BInterpol('Base CDI'!$H$4:$H$28,'Base CDI'!$J$4:$J$29,S3083,"Cubic","Extrapolate=Linear","MultiX=Average","Skip=True","Sort=True")</f>
        <v>13.764321338521789</v>
      </c>
      <c r="U3083" s="43">
        <f ca="1">_xll.BInterpol('Base CDI'!$H$4:$H$28,'Base CDI'!$I$4:$I$29,S3083,"Cubic","Extrapolate=Linear","MultiX=Average","Skip=True","Sort=True")</f>
        <v>13.870641713644542</v>
      </c>
    </row>
    <row r="3084" spans="16:21" x14ac:dyDescent="0.25">
      <c r="P3084" s="10">
        <v>38994</v>
      </c>
      <c r="Q3084">
        <v>15.72395</v>
      </c>
      <c r="S3084" s="42">
        <f t="shared" ca="1" si="53"/>
        <v>48977</v>
      </c>
      <c r="T3084" s="43">
        <f ca="1">_xll.BInterpol('Base CDI'!$H$4:$H$28,'Base CDI'!$J$4:$J$29,S3084,"Cubic","Extrapolate=Linear","MultiX=Average","Skip=True","Sort=True")</f>
        <v>13.764350770542476</v>
      </c>
      <c r="U3084" s="43">
        <f ca="1">_xll.BInterpol('Base CDI'!$H$4:$H$28,'Base CDI'!$I$4:$I$29,S3084,"Cubic","Extrapolate=Linear","MultiX=Average","Skip=True","Sort=True")</f>
        <v>13.870664593643754</v>
      </c>
    </row>
    <row r="3085" spans="16:21" x14ac:dyDescent="0.25">
      <c r="P3085" s="10">
        <v>38995</v>
      </c>
      <c r="Q3085">
        <v>15.73221</v>
      </c>
      <c r="S3085" s="42">
        <f t="shared" ca="1" si="53"/>
        <v>48978</v>
      </c>
      <c r="T3085" s="43">
        <f ca="1">_xll.BInterpol('Base CDI'!$H$4:$H$28,'Base CDI'!$J$4:$J$29,S3085,"Cubic","Extrapolate=Linear","MultiX=Average","Skip=True","Sort=True")</f>
        <v>13.764379984077893</v>
      </c>
      <c r="U3085" s="43">
        <f ca="1">_xll.BInterpol('Base CDI'!$H$4:$H$28,'Base CDI'!$I$4:$I$29,S3085,"Cubic","Extrapolate=Linear","MultiX=Average","Skip=True","Sort=True")</f>
        <v>13.870687217485624</v>
      </c>
    </row>
    <row r="3086" spans="16:21" x14ac:dyDescent="0.25">
      <c r="P3086" s="10">
        <v>38996</v>
      </c>
      <c r="Q3086">
        <v>15.74047</v>
      </c>
      <c r="S3086" s="42">
        <f t="shared" ca="1" si="53"/>
        <v>48979</v>
      </c>
      <c r="T3086" s="43">
        <f ca="1">_xll.BInterpol('Base CDI'!$H$4:$H$28,'Base CDI'!$J$4:$J$29,S3086,"Cubic","Extrapolate=Linear","MultiX=Average","Skip=True","Sort=True")</f>
        <v>13.764408979295851</v>
      </c>
      <c r="U3086" s="43">
        <f ca="1">_xll.BInterpol('Base CDI'!$H$4:$H$28,'Base CDI'!$I$4:$I$29,S3086,"Cubic","Extrapolate=Linear","MultiX=Average","Skip=True","Sort=True")</f>
        <v>13.870709585335083</v>
      </c>
    </row>
    <row r="3087" spans="16:21" x14ac:dyDescent="0.25">
      <c r="P3087" s="10">
        <v>38999</v>
      </c>
      <c r="Q3087">
        <v>15.74872</v>
      </c>
      <c r="S3087" s="42">
        <f t="shared" ca="1" si="53"/>
        <v>48980</v>
      </c>
      <c r="T3087" s="43">
        <f ca="1">_xll.BInterpol('Base CDI'!$H$4:$H$28,'Base CDI'!$J$4:$J$29,S3087,"Cubic","Extrapolate=Linear","MultiX=Average","Skip=True","Sort=True")</f>
        <v>13.764437756364165</v>
      </c>
      <c r="U3087" s="43">
        <f ca="1">_xll.BInterpol('Base CDI'!$H$4:$H$28,'Base CDI'!$I$4:$I$29,S3087,"Cubic","Extrapolate=Linear","MultiX=Average","Skip=True","Sort=True")</f>
        <v>13.87073169735706</v>
      </c>
    </row>
    <row r="3088" spans="16:21" x14ac:dyDescent="0.25">
      <c r="P3088" s="10">
        <v>39000</v>
      </c>
      <c r="Q3088">
        <v>15.75698</v>
      </c>
      <c r="S3088" s="42">
        <f t="shared" ca="1" si="53"/>
        <v>48981</v>
      </c>
      <c r="T3088" s="43">
        <f ca="1">_xll.BInterpol('Base CDI'!$H$4:$H$28,'Base CDI'!$J$4:$J$29,S3088,"Cubic","Extrapolate=Linear","MultiX=Average","Skip=True","Sort=True")</f>
        <v>13.764466315450644</v>
      </c>
      <c r="U3088" s="43">
        <f ca="1">_xll.BInterpol('Base CDI'!$H$4:$H$28,'Base CDI'!$I$4:$I$29,S3088,"Cubic","Extrapolate=Linear","MultiX=Average","Skip=True","Sort=True")</f>
        <v>13.87075355371649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48982</v>
      </c>
      <c r="T3089" s="43">
        <f ca="1">_xll.BInterpol('Base CDI'!$H$4:$H$28,'Base CDI'!$J$4:$J$29,S3089,"Cubic","Extrapolate=Linear","MultiX=Average","Skip=True","Sort=True")</f>
        <v>13.7644946567231</v>
      </c>
      <c r="U3089" s="43">
        <f ca="1">_xll.BInterpol('Base CDI'!$H$4:$H$28,'Base CDI'!$I$4:$I$29,S3089,"Cubic","Extrapolate=Linear","MultiX=Average","Skip=True","Sort=True")</f>
        <v>13.870775154578304</v>
      </c>
    </row>
    <row r="3090" spans="16:21" x14ac:dyDescent="0.25">
      <c r="P3090" s="10">
        <v>39003</v>
      </c>
      <c r="Q3090">
        <v>15.77347</v>
      </c>
      <c r="S3090" s="42">
        <f t="shared" ca="1" si="53"/>
        <v>48983</v>
      </c>
      <c r="T3090" s="43">
        <f ca="1">_xll.BInterpol('Base CDI'!$H$4:$H$28,'Base CDI'!$J$4:$J$29,S3090,"Cubic","Extrapolate=Linear","MultiX=Average","Skip=True","Sort=True")</f>
        <v>13.764522780349346</v>
      </c>
      <c r="U3090" s="43">
        <f ca="1">_xll.BInterpol('Base CDI'!$H$4:$H$28,'Base CDI'!$I$4:$I$29,S3090,"Cubic","Extrapolate=Linear","MultiX=Average","Skip=True","Sort=True")</f>
        <v>13.870796500107433</v>
      </c>
    </row>
    <row r="3091" spans="16:21" x14ac:dyDescent="0.25">
      <c r="P3091" s="10">
        <v>39006</v>
      </c>
      <c r="Q3091">
        <v>15.78172</v>
      </c>
      <c r="S3091" s="42">
        <f t="shared" ca="1" si="53"/>
        <v>48984</v>
      </c>
      <c r="T3091" s="43">
        <f ca="1">_xll.BInterpol('Base CDI'!$H$4:$H$28,'Base CDI'!$J$4:$J$29,S3091,"Cubic","Extrapolate=Linear","MultiX=Average","Skip=True","Sort=True")</f>
        <v>13.764550686497191</v>
      </c>
      <c r="U3091" s="43">
        <f ca="1">_xll.BInterpol('Base CDI'!$H$4:$H$28,'Base CDI'!$I$4:$I$29,S3091,"Cubic","Extrapolate=Linear","MultiX=Average","Skip=True","Sort=True")</f>
        <v>13.870817590468809</v>
      </c>
    </row>
    <row r="3092" spans="16:21" x14ac:dyDescent="0.25">
      <c r="P3092" s="10">
        <v>39007</v>
      </c>
      <c r="Q3092">
        <v>15.78997</v>
      </c>
      <c r="S3092" s="42">
        <f t="shared" ca="1" si="53"/>
        <v>48985</v>
      </c>
      <c r="T3092" s="43">
        <f ca="1">_xll.BInterpol('Base CDI'!$H$4:$H$28,'Base CDI'!$J$4:$J$29,S3092,"Cubic","Extrapolate=Linear","MultiX=Average","Skip=True","Sort=True")</f>
        <v>13.76457837533445</v>
      </c>
      <c r="U3092" s="43">
        <f ca="1">_xll.BInterpol('Base CDI'!$H$4:$H$28,'Base CDI'!$I$4:$I$29,S3092,"Cubic","Extrapolate=Linear","MultiX=Average","Skip=True","Sort=True")</f>
        <v>13.870838425827364</v>
      </c>
    </row>
    <row r="3093" spans="16:21" x14ac:dyDescent="0.25">
      <c r="P3093" s="10">
        <v>39008</v>
      </c>
      <c r="Q3093">
        <v>15.79823</v>
      </c>
      <c r="S3093" s="42">
        <f t="shared" ca="1" si="53"/>
        <v>48986</v>
      </c>
      <c r="T3093" s="43">
        <f ca="1">_xll.BInterpol('Base CDI'!$H$4:$H$28,'Base CDI'!$J$4:$J$29,S3093,"Cubic","Extrapolate=Linear","MultiX=Average","Skip=True","Sort=True")</f>
        <v>13.764605847028934</v>
      </c>
      <c r="U3093" s="43">
        <f ca="1">_xll.BInterpol('Base CDI'!$H$4:$H$28,'Base CDI'!$I$4:$I$29,S3093,"Cubic","Extrapolate=Linear","MultiX=Average","Skip=True","Sort=True")</f>
        <v>13.870859006348029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48987</v>
      </c>
      <c r="T3094" s="43">
        <f ca="1">_xll.BInterpol('Base CDI'!$H$4:$H$28,'Base CDI'!$J$4:$J$29,S3094,"Cubic","Extrapolate=Linear","MultiX=Average","Skip=True","Sort=True")</f>
        <v>13.764633101748451</v>
      </c>
      <c r="U3094" s="43">
        <f ca="1">_xll.BInterpol('Base CDI'!$H$4:$H$28,'Base CDI'!$I$4:$I$29,S3094,"Cubic","Extrapolate=Linear","MultiX=Average","Skip=True","Sort=True")</f>
        <v>13.870879332195738</v>
      </c>
    </row>
    <row r="3095" spans="16:21" x14ac:dyDescent="0.25">
      <c r="P3095" s="10">
        <v>39010</v>
      </c>
      <c r="Q3095">
        <v>15.81451</v>
      </c>
      <c r="S3095" s="42">
        <f t="shared" ca="1" si="53"/>
        <v>48988</v>
      </c>
      <c r="T3095" s="43">
        <f ca="1">_xll.BInterpol('Base CDI'!$H$4:$H$28,'Base CDI'!$J$4:$J$29,S3095,"Cubic","Extrapolate=Linear","MultiX=Average","Skip=True","Sort=True")</f>
        <v>13.764660139660819</v>
      </c>
      <c r="U3095" s="43">
        <f ca="1">_xll.BInterpol('Base CDI'!$H$4:$H$28,'Base CDI'!$I$4:$I$29,S3095,"Cubic","Extrapolate=Linear","MultiX=Average","Skip=True","Sort=True")</f>
        <v>13.870899403535422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48989</v>
      </c>
      <c r="T3096" s="43">
        <f ca="1">_xll.BInterpol('Base CDI'!$H$4:$H$28,'Base CDI'!$J$4:$J$29,S3096,"Cubic","Extrapolate=Linear","MultiX=Average","Skip=True","Sort=True")</f>
        <v>13.764686960933844</v>
      </c>
      <c r="U3096" s="43">
        <f ca="1">_xll.BInterpol('Base CDI'!$H$4:$H$28,'Base CDI'!$I$4:$I$29,S3096,"Cubic","Extrapolate=Linear","MultiX=Average","Skip=True","Sort=True")</f>
        <v>13.870919220532009</v>
      </c>
    </row>
    <row r="3097" spans="16:21" x14ac:dyDescent="0.25">
      <c r="P3097" s="10">
        <v>39014</v>
      </c>
      <c r="Q3097">
        <v>15.83052</v>
      </c>
      <c r="S3097" s="42">
        <f t="shared" ca="1" si="53"/>
        <v>48990</v>
      </c>
      <c r="T3097" s="43">
        <f ca="1">_xll.BInterpol('Base CDI'!$H$4:$H$28,'Base CDI'!$J$4:$J$29,S3097,"Cubic","Extrapolate=Linear","MultiX=Average","Skip=True","Sort=True")</f>
        <v>13.76471356573534</v>
      </c>
      <c r="U3097" s="43">
        <f ca="1">_xll.BInterpol('Base CDI'!$H$4:$H$28,'Base CDI'!$I$4:$I$29,S3097,"Cubic","Extrapolate=Linear","MultiX=Average","Skip=True","Sort=True")</f>
        <v>13.870938783350438</v>
      </c>
    </row>
    <row r="3098" spans="16:21" x14ac:dyDescent="0.25">
      <c r="P3098" s="10">
        <v>39015</v>
      </c>
      <c r="Q3098">
        <v>15.83853</v>
      </c>
      <c r="S3098" s="42">
        <f t="shared" ca="1" si="53"/>
        <v>48991</v>
      </c>
      <c r="T3098" s="43">
        <f ca="1">_xll.BInterpol('Base CDI'!$H$4:$H$28,'Base CDI'!$J$4:$J$29,S3098,"Cubic","Extrapolate=Linear","MultiX=Average","Skip=True","Sort=True")</f>
        <v>13.76473995423312</v>
      </c>
      <c r="U3098" s="43">
        <f ca="1">_xll.BInterpol('Base CDI'!$H$4:$H$28,'Base CDI'!$I$4:$I$29,S3098,"Cubic","Extrapolate=Linear","MultiX=Average","Skip=True","Sort=True")</f>
        <v>13.870958092155634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48992</v>
      </c>
      <c r="T3099" s="43">
        <f ca="1">_xll.BInterpol('Base CDI'!$H$4:$H$28,'Base CDI'!$J$4:$J$29,S3099,"Cubic","Extrapolate=Linear","MultiX=Average","Skip=True","Sort=True")</f>
        <v>13.764766126594992</v>
      </c>
      <c r="U3099" s="43">
        <f ca="1">_xll.BInterpol('Base CDI'!$H$4:$H$28,'Base CDI'!$I$4:$I$29,S3099,"Cubic","Extrapolate=Linear","MultiX=Average","Skip=True","Sort=True")</f>
        <v>13.870977147112534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48993</v>
      </c>
      <c r="T3100" s="43">
        <f ca="1">_xll.BInterpol('Base CDI'!$H$4:$H$28,'Base CDI'!$J$4:$J$29,S3100,"Cubic","Extrapolate=Linear","MultiX=Average","Skip=True","Sort=True")</f>
        <v>13.764792082988771</v>
      </c>
      <c r="U3100" s="43">
        <f ca="1">_xll.BInterpol('Base CDI'!$H$4:$H$28,'Base CDI'!$I$4:$I$29,S3100,"Cubic","Extrapolate=Linear","MultiX=Average","Skip=True","Sort=True")</f>
        <v>13.870995948386065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48994</v>
      </c>
      <c r="T3101" s="43">
        <f ca="1">_xll.BInterpol('Base CDI'!$H$4:$H$28,'Base CDI'!$J$4:$J$29,S3101,"Cubic","Extrapolate=Linear","MultiX=Average","Skip=True","Sort=True")</f>
        <v>13.764817823582268</v>
      </c>
      <c r="U3101" s="43">
        <f ca="1">_xll.BInterpol('Base CDI'!$H$4:$H$28,'Base CDI'!$I$4:$I$29,S3101,"Cubic","Extrapolate=Linear","MultiX=Average","Skip=True","Sort=True")</f>
        <v>13.871014496141163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48995</v>
      </c>
      <c r="T3102" s="43">
        <f ca="1">_xll.BInterpol('Base CDI'!$H$4:$H$28,'Base CDI'!$J$4:$J$29,S3102,"Cubic","Extrapolate=Linear","MultiX=Average","Skip=True","Sort=True")</f>
        <v>13.764843348543295</v>
      </c>
      <c r="U3102" s="43">
        <f ca="1">_xll.BInterpol('Base CDI'!$H$4:$H$28,'Base CDI'!$I$4:$I$29,S3102,"Cubic","Extrapolate=Linear","MultiX=Average","Skip=True","Sort=True")</f>
        <v>13.871032790542758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48996</v>
      </c>
      <c r="T3103" s="43">
        <f ca="1">_xll.BInterpol('Base CDI'!$H$4:$H$28,'Base CDI'!$J$4:$J$29,S3103,"Cubic","Extrapolate=Linear","MultiX=Average","Skip=True","Sort=True")</f>
        <v>13.764868658039662</v>
      </c>
      <c r="U3103" s="43">
        <f ca="1">_xll.BInterpol('Base CDI'!$H$4:$H$28,'Base CDI'!$I$4:$I$29,S3103,"Cubic","Extrapolate=Linear","MultiX=Average","Skip=True","Sort=True")</f>
        <v>13.871050831755781</v>
      </c>
    </row>
    <row r="3104" spans="16:21" x14ac:dyDescent="0.25">
      <c r="P3104" s="10">
        <v>39024</v>
      </c>
      <c r="Q3104">
        <v>15.88673</v>
      </c>
      <c r="S3104" s="42">
        <f t="shared" ca="1" si="53"/>
        <v>48997</v>
      </c>
      <c r="T3104" s="43">
        <f ca="1">_xll.BInterpol('Base CDI'!$H$4:$H$28,'Base CDI'!$J$4:$J$29,S3104,"Cubic","Extrapolate=Linear","MultiX=Average","Skip=True","Sort=True")</f>
        <v>13.764893752239182</v>
      </c>
      <c r="U3104" s="43">
        <f ca="1">_xll.BInterpol('Base CDI'!$H$4:$H$28,'Base CDI'!$I$4:$I$29,S3104,"Cubic","Extrapolate=Linear","MultiX=Average","Skip=True","Sort=True")</f>
        <v>13.871068619945165</v>
      </c>
    </row>
    <row r="3105" spans="16:21" x14ac:dyDescent="0.25">
      <c r="P3105" s="10">
        <v>39027</v>
      </c>
      <c r="Q3105">
        <v>15.8948</v>
      </c>
      <c r="S3105" s="42">
        <f t="shared" ca="1" si="53"/>
        <v>48998</v>
      </c>
      <c r="T3105" s="43">
        <f ca="1">_xll.BInterpol('Base CDI'!$H$4:$H$28,'Base CDI'!$J$4:$J$29,S3105,"Cubic","Extrapolate=Linear","MultiX=Average","Skip=True","Sort=True")</f>
        <v>13.764918631309667</v>
      </c>
      <c r="U3105" s="43">
        <f ca="1">_xll.BInterpol('Base CDI'!$H$4:$H$28,'Base CDI'!$I$4:$I$29,S3105,"Cubic","Extrapolate=Linear","MultiX=Average","Skip=True","Sort=True")</f>
        <v>13.871086155275842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48999</v>
      </c>
      <c r="T3106" s="43">
        <f ca="1">_xll.BInterpol('Base CDI'!$H$4:$H$28,'Base CDI'!$J$4:$J$29,S3106,"Cubic","Extrapolate=Linear","MultiX=Average","Skip=True","Sort=True")</f>
        <v>13.764943295418927</v>
      </c>
      <c r="U3106" s="43">
        <f ca="1">_xll.BInterpol('Base CDI'!$H$4:$H$28,'Base CDI'!$I$4:$I$29,S3106,"Cubic","Extrapolate=Linear","MultiX=Average","Skip=True","Sort=True")</f>
        <v>13.871103437912742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49000</v>
      </c>
      <c r="T3107" s="43">
        <f ca="1">_xll.BInterpol('Base CDI'!$H$4:$H$28,'Base CDI'!$J$4:$J$29,S3107,"Cubic","Extrapolate=Linear","MultiX=Average","Skip=True","Sort=True")</f>
        <v>13.764967744734776</v>
      </c>
      <c r="U3107" s="43">
        <f ca="1">_xll.BInterpol('Base CDI'!$H$4:$H$28,'Base CDI'!$I$4:$I$29,S3107,"Cubic","Extrapolate=Linear","MultiX=Average","Skip=True","Sort=True")</f>
        <v>13.8711204680208</v>
      </c>
    </row>
    <row r="3108" spans="16:21" x14ac:dyDescent="0.25">
      <c r="P3108" s="10">
        <v>39030</v>
      </c>
      <c r="Q3108">
        <v>15.91906</v>
      </c>
      <c r="S3108" s="42">
        <f t="shared" ca="1" si="53"/>
        <v>49001</v>
      </c>
      <c r="T3108" s="43">
        <f ca="1">_xll.BInterpol('Base CDI'!$H$4:$H$28,'Base CDI'!$J$4:$J$29,S3108,"Cubic","Extrapolate=Linear","MultiX=Average","Skip=True","Sort=True")</f>
        <v>13.764991979425023</v>
      </c>
      <c r="U3108" s="43">
        <f ca="1">_xll.BInterpol('Base CDI'!$H$4:$H$28,'Base CDI'!$I$4:$I$29,S3108,"Cubic","Extrapolate=Linear","MultiX=Average","Skip=True","Sort=True")</f>
        <v>13.871137245764945</v>
      </c>
    </row>
    <row r="3109" spans="16:21" x14ac:dyDescent="0.25">
      <c r="P3109" s="10">
        <v>39031</v>
      </c>
      <c r="Q3109">
        <v>15.92713</v>
      </c>
      <c r="S3109" s="42">
        <f t="shared" ca="1" si="53"/>
        <v>49002</v>
      </c>
      <c r="T3109" s="43">
        <f ca="1">_xll.BInterpol('Base CDI'!$H$4:$H$28,'Base CDI'!$J$4:$J$29,S3109,"Cubic","Extrapolate=Linear","MultiX=Average","Skip=True","Sort=True")</f>
        <v>13.765015999657482</v>
      </c>
      <c r="U3109" s="43">
        <f ca="1">_xll.BInterpol('Base CDI'!$H$4:$H$28,'Base CDI'!$I$4:$I$29,S3109,"Cubic","Extrapolate=Linear","MultiX=Average","Skip=True","Sort=True")</f>
        <v>13.871153771310109</v>
      </c>
    </row>
    <row r="3110" spans="16:21" x14ac:dyDescent="0.25">
      <c r="P3110" s="10">
        <v>39034</v>
      </c>
      <c r="Q3110">
        <v>15.93521</v>
      </c>
      <c r="S3110" s="42">
        <f t="shared" ca="1" si="53"/>
        <v>49003</v>
      </c>
      <c r="T3110" s="43">
        <f ca="1">_xll.BInterpol('Base CDI'!$H$4:$H$28,'Base CDI'!$J$4:$J$29,S3110,"Cubic","Extrapolate=Linear","MultiX=Average","Skip=True","Sort=True")</f>
        <v>13.765039805599963</v>
      </c>
      <c r="U3110" s="43">
        <f ca="1">_xll.BInterpol('Base CDI'!$H$4:$H$28,'Base CDI'!$I$4:$I$29,S3110,"Cubic","Extrapolate=Linear","MultiX=Average","Skip=True","Sort=True")</f>
        <v>13.871170044821225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49004</v>
      </c>
      <c r="T3111" s="43">
        <f ca="1">_xll.BInterpol('Base CDI'!$H$4:$H$28,'Base CDI'!$J$4:$J$29,S3111,"Cubic","Extrapolate=Linear","MultiX=Average","Skip=True","Sort=True")</f>
        <v>13.765063397420279</v>
      </c>
      <c r="U3111" s="43">
        <f ca="1">_xll.BInterpol('Base CDI'!$H$4:$H$28,'Base CDI'!$I$4:$I$29,S3111,"Cubic","Extrapolate=Linear","MultiX=Average","Skip=True","Sort=True")</f>
        <v>13.871186066463226</v>
      </c>
    </row>
    <row r="3112" spans="16:21" x14ac:dyDescent="0.25">
      <c r="P3112" s="10">
        <v>39037</v>
      </c>
      <c r="Q3112">
        <v>15.95138</v>
      </c>
      <c r="S3112" s="42">
        <f t="shared" ca="1" si="53"/>
        <v>49005</v>
      </c>
      <c r="T3112" s="43">
        <f ca="1">_xll.BInterpol('Base CDI'!$H$4:$H$28,'Base CDI'!$J$4:$J$29,S3112,"Cubic","Extrapolate=Linear","MultiX=Average","Skip=True","Sort=True")</f>
        <v>13.765086775286241</v>
      </c>
      <c r="U3112" s="43">
        <f ca="1">_xll.BInterpol('Base CDI'!$H$4:$H$28,'Base CDI'!$I$4:$I$29,S3112,"Cubic","Extrapolate=Linear","MultiX=Average","Skip=True","Sort=True")</f>
        <v>13.87120183640104</v>
      </c>
    </row>
    <row r="3113" spans="16:21" x14ac:dyDescent="0.25">
      <c r="P3113" s="10">
        <v>39038</v>
      </c>
      <c r="Q3113">
        <v>15.95946</v>
      </c>
      <c r="S3113" s="42">
        <f t="shared" ca="1" si="53"/>
        <v>49006</v>
      </c>
      <c r="T3113" s="43">
        <f ca="1">_xll.BInterpol('Base CDI'!$H$4:$H$28,'Base CDI'!$J$4:$J$29,S3113,"Cubic","Extrapolate=Linear","MultiX=Average","Skip=True","Sort=True")</f>
        <v>13.765109939365662</v>
      </c>
      <c r="U3113" s="43">
        <f ca="1">_xll.BInterpol('Base CDI'!$H$4:$H$28,'Base CDI'!$I$4:$I$29,S3113,"Cubic","Extrapolate=Linear","MultiX=Average","Skip=True","Sort=True")</f>
        <v>13.871217354799603</v>
      </c>
    </row>
    <row r="3114" spans="16:21" x14ac:dyDescent="0.25">
      <c r="P3114" s="10">
        <v>39041</v>
      </c>
      <c r="Q3114">
        <v>15.96754</v>
      </c>
      <c r="S3114" s="42">
        <f t="shared" ca="1" si="53"/>
        <v>49007</v>
      </c>
      <c r="T3114" s="43">
        <f ca="1">_xll.BInterpol('Base CDI'!$H$4:$H$28,'Base CDI'!$J$4:$J$29,S3114,"Cubic","Extrapolate=Linear","MultiX=Average","Skip=True","Sort=True")</f>
        <v>13.765132889826351</v>
      </c>
      <c r="U3114" s="43">
        <f ca="1">_xll.BInterpol('Base CDI'!$H$4:$H$28,'Base CDI'!$I$4:$I$29,S3114,"Cubic","Extrapolate=Linear","MultiX=Average","Skip=True","Sort=True")</f>
        <v>13.871232621823843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49008</v>
      </c>
      <c r="T3115" s="43">
        <f ca="1">_xll.BInterpol('Base CDI'!$H$4:$H$28,'Base CDI'!$J$4:$J$29,S3115,"Cubic","Extrapolate=Linear","MultiX=Average","Skip=True","Sort=True")</f>
        <v>13.765155626836123</v>
      </c>
      <c r="U3115" s="43">
        <f ca="1">_xll.BInterpol('Base CDI'!$H$4:$H$28,'Base CDI'!$I$4:$I$29,S3115,"Cubic","Extrapolate=Linear","MultiX=Average","Skip=True","Sort=True")</f>
        <v>13.871247637638694</v>
      </c>
    </row>
    <row r="3116" spans="16:21" x14ac:dyDescent="0.25">
      <c r="P3116" s="10">
        <v>39043</v>
      </c>
      <c r="Q3116">
        <v>15.98373</v>
      </c>
      <c r="S3116" s="42">
        <f t="shared" ca="1" si="53"/>
        <v>49009</v>
      </c>
      <c r="T3116" s="43">
        <f ca="1">_xll.BInterpol('Base CDI'!$H$4:$H$28,'Base CDI'!$J$4:$J$29,S3116,"Cubic","Extrapolate=Linear","MultiX=Average","Skip=True","Sort=True")</f>
        <v>13.765178150562786</v>
      </c>
      <c r="U3116" s="43">
        <f ca="1">_xll.BInterpol('Base CDI'!$H$4:$H$28,'Base CDI'!$I$4:$I$29,S3116,"Cubic","Extrapolate=Linear","MultiX=Average","Skip=True","Sort=True")</f>
        <v>13.871262402409087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49010</v>
      </c>
      <c r="T3117" s="43">
        <f ca="1">_xll.BInterpol('Base CDI'!$H$4:$H$28,'Base CDI'!$J$4:$J$29,S3117,"Cubic","Extrapolate=Linear","MultiX=Average","Skip=True","Sort=True")</f>
        <v>13.765200461174153</v>
      </c>
      <c r="U3117" s="43">
        <f ca="1">_xll.BInterpol('Base CDI'!$H$4:$H$28,'Base CDI'!$I$4:$I$29,S3117,"Cubic","Extrapolate=Linear","MultiX=Average","Skip=True","Sort=True")</f>
        <v>13.871276916299957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49011</v>
      </c>
      <c r="T3118" s="43">
        <f ca="1">_xll.BInterpol('Base CDI'!$H$4:$H$28,'Base CDI'!$J$4:$J$29,S3118,"Cubic","Extrapolate=Linear","MultiX=Average","Skip=True","Sort=True")</f>
        <v>13.765222558838039</v>
      </c>
      <c r="U3118" s="43">
        <f ca="1">_xll.BInterpol('Base CDI'!$H$4:$H$28,'Base CDI'!$I$4:$I$29,S3118,"Cubic","Extrapolate=Linear","MultiX=Average","Skip=True","Sort=True")</f>
        <v>13.871291179476231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49012</v>
      </c>
      <c r="T3119" s="43">
        <f ca="1">_xll.BInterpol('Base CDI'!$H$4:$H$28,'Base CDI'!$J$4:$J$29,S3119,"Cubic","Extrapolate=Linear","MultiX=Average","Skip=True","Sort=True")</f>
        <v>13.765244443722251</v>
      </c>
      <c r="U3119" s="43">
        <f ca="1">_xll.BInterpol('Base CDI'!$H$4:$H$28,'Base CDI'!$I$4:$I$29,S3119,"Cubic","Extrapolate=Linear","MultiX=Average","Skip=True","Sort=True")</f>
        <v>13.871305192102842</v>
      </c>
    </row>
    <row r="3120" spans="16:21" x14ac:dyDescent="0.25">
      <c r="P3120" s="10">
        <v>39049</v>
      </c>
      <c r="Q3120">
        <v>16.01614</v>
      </c>
      <c r="S3120" s="42">
        <f t="shared" ca="1" si="53"/>
        <v>49013</v>
      </c>
      <c r="T3120" s="43">
        <f ca="1">_xll.BInterpol('Base CDI'!$H$4:$H$28,'Base CDI'!$J$4:$J$29,S3120,"Cubic","Extrapolate=Linear","MultiX=Average","Skip=True","Sort=True")</f>
        <v>13.765266115994603</v>
      </c>
      <c r="U3120" s="43">
        <f ca="1">_xll.BInterpol('Base CDI'!$H$4:$H$28,'Base CDI'!$I$4:$I$29,S3120,"Cubic","Extrapolate=Linear","MultiX=Average","Skip=True","Sort=True")</f>
        <v>13.871318954344723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49014</v>
      </c>
      <c r="T3121" s="43">
        <f ca="1">_xll.BInterpol('Base CDI'!$H$4:$H$28,'Base CDI'!$J$4:$J$29,S3121,"Cubic","Extrapolate=Linear","MultiX=Average","Skip=True","Sort=True")</f>
        <v>13.765287575822907</v>
      </c>
      <c r="U3121" s="43">
        <f ca="1">_xll.BInterpol('Base CDI'!$H$4:$H$28,'Base CDI'!$I$4:$I$29,S3121,"Cubic","Extrapolate=Linear","MultiX=Average","Skip=True","Sort=True")</f>
        <v>13.871332466366805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49015</v>
      </c>
      <c r="T3122" s="43">
        <f ca="1">_xll.BInterpol('Base CDI'!$H$4:$H$28,'Base CDI'!$J$4:$J$29,S3122,"Cubic","Extrapolate=Linear","MultiX=Average","Skip=True","Sort=True")</f>
        <v>13.765308823374973</v>
      </c>
      <c r="U3122" s="43">
        <f ca="1">_xll.BInterpol('Base CDI'!$H$4:$H$28,'Base CDI'!$I$4:$I$29,S3122,"Cubic","Extrapolate=Linear","MultiX=Average","Skip=True","Sort=True")</f>
        <v>13.871345728334022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49016</v>
      </c>
      <c r="T3123" s="43">
        <f ca="1">_xll.BInterpol('Base CDI'!$H$4:$H$28,'Base CDI'!$J$4:$J$29,S3123,"Cubic","Extrapolate=Linear","MultiX=Average","Skip=True","Sort=True")</f>
        <v>13.765329858818616</v>
      </c>
      <c r="U3123" s="43">
        <f ca="1">_xll.BInterpol('Base CDI'!$H$4:$H$28,'Base CDI'!$I$4:$I$29,S3123,"Cubic","Extrapolate=Linear","MultiX=Average","Skip=True","Sort=True")</f>
        <v>13.871358740411303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49017</v>
      </c>
      <c r="T3124" s="43">
        <f ca="1">_xll.BInterpol('Base CDI'!$H$4:$H$28,'Base CDI'!$J$4:$J$29,S3124,"Cubic","Extrapolate=Linear","MultiX=Average","Skip=True","Sort=True")</f>
        <v>13.765350682321642</v>
      </c>
      <c r="U3124" s="43">
        <f ca="1">_xll.BInterpol('Base CDI'!$H$4:$H$28,'Base CDI'!$I$4:$I$29,S3124,"Cubic","Extrapolate=Linear","MultiX=Average","Skip=True","Sort=True")</f>
        <v>13.87137150276358</v>
      </c>
    </row>
    <row r="3125" spans="16:21" x14ac:dyDescent="0.25">
      <c r="P3125" s="10">
        <v>39056</v>
      </c>
      <c r="Q3125">
        <v>16.05594</v>
      </c>
      <c r="S3125" s="42">
        <f t="shared" ca="1" si="53"/>
        <v>49018</v>
      </c>
      <c r="T3125" s="43">
        <f ca="1">_xll.BInterpol('Base CDI'!$H$4:$H$28,'Base CDI'!$J$4:$J$29,S3125,"Cubic","Extrapolate=Linear","MultiX=Average","Skip=True","Sort=True")</f>
        <v>13.765371294051869</v>
      </c>
      <c r="U3125" s="43">
        <f ca="1">_xll.BInterpol('Base CDI'!$H$4:$H$28,'Base CDI'!$I$4:$I$29,S3125,"Cubic","Extrapolate=Linear","MultiX=Average","Skip=True","Sort=True")</f>
        <v>13.871384015555787</v>
      </c>
    </row>
    <row r="3126" spans="16:21" x14ac:dyDescent="0.25">
      <c r="P3126" s="10">
        <v>39057</v>
      </c>
      <c r="Q3126">
        <v>16.06381</v>
      </c>
      <c r="S3126" s="42">
        <f t="shared" ca="1" si="53"/>
        <v>49019</v>
      </c>
      <c r="T3126" s="43">
        <f ca="1">_xll.BInterpol('Base CDI'!$H$4:$H$28,'Base CDI'!$J$4:$J$29,S3126,"Cubic","Extrapolate=Linear","MultiX=Average","Skip=True","Sort=True")</f>
        <v>13.765391694177104</v>
      </c>
      <c r="U3126" s="43">
        <f ca="1">_xll.BInterpol('Base CDI'!$H$4:$H$28,'Base CDI'!$I$4:$I$29,S3126,"Cubic","Extrapolate=Linear","MultiX=Average","Skip=True","Sort=True")</f>
        <v>13.871396278952854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49020</v>
      </c>
      <c r="T3127" s="43">
        <f ca="1">_xll.BInterpol('Base CDI'!$H$4:$H$28,'Base CDI'!$J$4:$J$29,S3127,"Cubic","Extrapolate=Linear","MultiX=Average","Skip=True","Sort=True")</f>
        <v>13.765411882865161</v>
      </c>
      <c r="U3127" s="43">
        <f ca="1">_xll.BInterpol('Base CDI'!$H$4:$H$28,'Base CDI'!$I$4:$I$29,S3127,"Cubic","Extrapolate=Linear","MultiX=Average","Skip=True","Sort=True")</f>
        <v>13.871408293119714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49021</v>
      </c>
      <c r="T3128" s="43">
        <f ca="1">_xll.BInterpol('Base CDI'!$H$4:$H$28,'Base CDI'!$J$4:$J$29,S3128,"Cubic","Extrapolate=Linear","MultiX=Average","Skip=True","Sort=True")</f>
        <v>13.765431860283851</v>
      </c>
      <c r="U3128" s="43">
        <f ca="1">_xll.BInterpol('Base CDI'!$H$4:$H$28,'Base CDI'!$I$4:$I$29,S3128,"Cubic","Extrapolate=Linear","MultiX=Average","Skip=True","Sort=True")</f>
        <v>13.871420058221297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49022</v>
      </c>
      <c r="T3129" s="43">
        <f ca="1">_xll.BInterpol('Base CDI'!$H$4:$H$28,'Base CDI'!$J$4:$J$29,S3129,"Cubic","Extrapolate=Linear","MultiX=Average","Skip=True","Sort=True")</f>
        <v>13.765451626600985</v>
      </c>
      <c r="U3129" s="43">
        <f ca="1">_xll.BInterpol('Base CDI'!$H$4:$H$28,'Base CDI'!$I$4:$I$29,S3129,"Cubic","Extrapolate=Linear","MultiX=Average","Skip=True","Sort=True")</f>
        <v>13.871431574422537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49023</v>
      </c>
      <c r="T3130" s="43">
        <f ca="1">_xll.BInterpol('Base CDI'!$H$4:$H$28,'Base CDI'!$J$4:$J$29,S3130,"Cubic","Extrapolate=Linear","MultiX=Average","Skip=True","Sort=True")</f>
        <v>13.765471181984378</v>
      </c>
      <c r="U3130" s="43">
        <f ca="1">_xll.BInterpol('Base CDI'!$H$4:$H$28,'Base CDI'!$I$4:$I$29,S3130,"Cubic","Extrapolate=Linear","MultiX=Average","Skip=True","Sort=True")</f>
        <v>13.871442841888364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49024</v>
      </c>
      <c r="T3131" s="43">
        <f ca="1">_xll.BInterpol('Base CDI'!$H$4:$H$28,'Base CDI'!$J$4:$J$29,S3131,"Cubic","Extrapolate=Linear","MultiX=Average","Skip=True","Sort=True")</f>
        <v>13.765490526601837</v>
      </c>
      <c r="U3131" s="43">
        <f ca="1">_xll.BInterpol('Base CDI'!$H$4:$H$28,'Base CDI'!$I$4:$I$29,S3131,"Cubic","Extrapolate=Linear","MultiX=Average","Skip=True","Sort=True")</f>
        <v>13.87145386078371</v>
      </c>
    </row>
    <row r="3132" spans="16:21" x14ac:dyDescent="0.25">
      <c r="P3132" s="10">
        <v>39065</v>
      </c>
      <c r="Q3132">
        <v>16.11102</v>
      </c>
      <c r="S3132" s="42">
        <f t="shared" ca="1" si="53"/>
        <v>49025</v>
      </c>
      <c r="T3132" s="43">
        <f ca="1">_xll.BInterpol('Base CDI'!$H$4:$H$28,'Base CDI'!$J$4:$J$29,S3132,"Cubic","Extrapolate=Linear","MultiX=Average","Skip=True","Sort=True")</f>
        <v>13.765509660621175</v>
      </c>
      <c r="U3132" s="43">
        <f ca="1">_xll.BInterpol('Base CDI'!$H$4:$H$28,'Base CDI'!$I$4:$I$29,S3132,"Cubic","Extrapolate=Linear","MultiX=Average","Skip=True","Sort=True")</f>
        <v>13.871464631273509</v>
      </c>
    </row>
    <row r="3133" spans="16:21" x14ac:dyDescent="0.25">
      <c r="P3133" s="10">
        <v>39066</v>
      </c>
      <c r="Q3133">
        <v>16.11889</v>
      </c>
      <c r="S3133" s="42">
        <f t="shared" ca="1" si="53"/>
        <v>49026</v>
      </c>
      <c r="T3133" s="43">
        <f ca="1">_xll.BInterpol('Base CDI'!$H$4:$H$28,'Base CDI'!$J$4:$J$29,S3133,"Cubic","Extrapolate=Linear","MultiX=Average","Skip=True","Sort=True")</f>
        <v>13.765528584210207</v>
      </c>
      <c r="U3133" s="43">
        <f ca="1">_xll.BInterpol('Base CDI'!$H$4:$H$28,'Base CDI'!$I$4:$I$29,S3133,"Cubic","Extrapolate=Linear","MultiX=Average","Skip=True","Sort=True")</f>
        <v>13.87147515352269</v>
      </c>
    </row>
    <row r="3134" spans="16:21" x14ac:dyDescent="0.25">
      <c r="P3134" s="10">
        <v>39069</v>
      </c>
      <c r="Q3134">
        <v>16.12677</v>
      </c>
      <c r="S3134" s="42">
        <f t="shared" ca="1" si="53"/>
        <v>49027</v>
      </c>
      <c r="T3134" s="43">
        <f ca="1">_xll.BInterpol('Base CDI'!$H$4:$H$28,'Base CDI'!$J$4:$J$29,S3134,"Cubic","Extrapolate=Linear","MultiX=Average","Skip=True","Sort=True")</f>
        <v>13.765547297536742</v>
      </c>
      <c r="U3134" s="43">
        <f ca="1">_xll.BInterpol('Base CDI'!$H$4:$H$28,'Base CDI'!$I$4:$I$29,S3134,"Cubic","Extrapolate=Linear","MultiX=Average","Skip=True","Sort=True")</f>
        <v>13.871485427696186</v>
      </c>
    </row>
    <row r="3135" spans="16:21" x14ac:dyDescent="0.25">
      <c r="P3135" s="10">
        <v>39070</v>
      </c>
      <c r="Q3135">
        <v>16.13466</v>
      </c>
      <c r="S3135" s="42">
        <f t="shared" ca="1" si="53"/>
        <v>49028</v>
      </c>
      <c r="T3135" s="43">
        <f ca="1">_xll.BInterpol('Base CDI'!$H$4:$H$28,'Base CDI'!$J$4:$J$29,S3135,"Cubic","Extrapolate=Linear","MultiX=Average","Skip=True","Sort=True")</f>
        <v>13.76556580076859</v>
      </c>
      <c r="U3135" s="43">
        <f ca="1">_xll.BInterpol('Base CDI'!$H$4:$H$28,'Base CDI'!$I$4:$I$29,S3135,"Cubic","Extrapolate=Linear","MultiX=Average","Skip=True","Sort=True")</f>
        <v>13.871495453958929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49029</v>
      </c>
      <c r="T3136" s="43">
        <f ca="1">_xll.BInterpol('Base CDI'!$H$4:$H$28,'Base CDI'!$J$4:$J$29,S3136,"Cubic","Extrapolate=Linear","MultiX=Average","Skip=True","Sort=True")</f>
        <v>13.765584094073565</v>
      </c>
      <c r="U3136" s="43">
        <f ca="1">_xll.BInterpol('Base CDI'!$H$4:$H$28,'Base CDI'!$I$4:$I$29,S3136,"Cubic","Extrapolate=Linear","MultiX=Average","Skip=True","Sort=True")</f>
        <v>13.871505232475849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49030</v>
      </c>
      <c r="T3137" s="43">
        <f ca="1">_xll.BInterpol('Base CDI'!$H$4:$H$28,'Base CDI'!$J$4:$J$29,S3137,"Cubic","Extrapolate=Linear","MultiX=Average","Skip=True","Sort=True")</f>
        <v>13.765602177619479</v>
      </c>
      <c r="U3137" s="43">
        <f ca="1">_xll.BInterpol('Base CDI'!$H$4:$H$28,'Base CDI'!$I$4:$I$29,S3137,"Cubic","Extrapolate=Linear","MultiX=Average","Skip=True","Sort=True")</f>
        <v>13.871514763411882</v>
      </c>
    </row>
    <row r="3138" spans="16:21" x14ac:dyDescent="0.25">
      <c r="P3138" s="10">
        <v>39073</v>
      </c>
      <c r="Q3138">
        <v>16.15841</v>
      </c>
      <c r="S3138" s="42">
        <f t="shared" ca="1" si="53"/>
        <v>49031</v>
      </c>
      <c r="T3138" s="43">
        <f ca="1">_xll.BInterpol('Base CDI'!$H$4:$H$28,'Base CDI'!$J$4:$J$29,S3138,"Cubic","Extrapolate=Linear","MultiX=Average","Skip=True","Sort=True")</f>
        <v>13.765620051574144</v>
      </c>
      <c r="U3138" s="43">
        <f ca="1">_xll.BInterpol('Base CDI'!$H$4:$H$28,'Base CDI'!$I$4:$I$29,S3138,"Cubic","Extrapolate=Linear","MultiX=Average","Skip=True","Sort=True")</f>
        <v>13.871524046931956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49032</v>
      </c>
      <c r="T3139" s="43">
        <f ca="1">_xll.BInterpol('Base CDI'!$H$4:$H$28,'Base CDI'!$J$4:$J$29,S3139,"Cubic","Extrapolate=Linear","MultiX=Average","Skip=True","Sort=True")</f>
        <v>13.765637716105369</v>
      </c>
      <c r="U3139" s="43">
        <f ca="1">_xll.BInterpol('Base CDI'!$H$4:$H$28,'Base CDI'!$I$4:$I$29,S3139,"Cubic","Extrapolate=Linear","MultiX=Average","Skip=True","Sort=True")</f>
        <v>13.871533083201003</v>
      </c>
    </row>
    <row r="3140" spans="16:21" x14ac:dyDescent="0.25">
      <c r="P3140" s="10">
        <v>39078</v>
      </c>
      <c r="Q3140">
        <v>16.17426</v>
      </c>
      <c r="S3140" s="42">
        <f t="shared" ca="1" si="53"/>
        <v>49033</v>
      </c>
      <c r="T3140" s="43">
        <f ca="1">_xll.BInterpol('Base CDI'!$H$4:$H$28,'Base CDI'!$J$4:$J$29,S3140,"Cubic","Extrapolate=Linear","MultiX=Average","Skip=True","Sort=True")</f>
        <v>13.765655171380969</v>
      </c>
      <c r="U3140" s="43">
        <f ca="1">_xll.BInterpol('Base CDI'!$H$4:$H$28,'Base CDI'!$I$4:$I$29,S3140,"Cubic","Extrapolate=Linear","MultiX=Average","Skip=True","Sort=True")</f>
        <v>13.871541872383958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49034</v>
      </c>
      <c r="T3141" s="43">
        <f ca="1">_xll.BInterpol('Base CDI'!$H$4:$H$28,'Base CDI'!$J$4:$J$29,S3141,"Cubic","Extrapolate=Linear","MultiX=Average","Skip=True","Sort=True")</f>
        <v>13.765672417568753</v>
      </c>
      <c r="U3141" s="43">
        <f ca="1">_xll.BInterpol('Base CDI'!$H$4:$H$28,'Base CDI'!$I$4:$I$29,S3141,"Cubic","Extrapolate=Linear","MultiX=Average","Skip=True","Sort=True")</f>
        <v>13.871550414645748</v>
      </c>
    </row>
    <row r="3142" spans="16:21" x14ac:dyDescent="0.25">
      <c r="P3142" s="10">
        <v>39080</v>
      </c>
      <c r="Q3142">
        <v>16.19014</v>
      </c>
      <c r="S3142" s="42">
        <f t="shared" ca="1" si="53"/>
        <v>49035</v>
      </c>
      <c r="T3142" s="43">
        <f ca="1">_xll.BInterpol('Base CDI'!$H$4:$H$28,'Base CDI'!$J$4:$J$29,S3142,"Cubic","Extrapolate=Linear","MultiX=Average","Skip=True","Sort=True")</f>
        <v>13.765689454836533</v>
      </c>
      <c r="U3142" s="43">
        <f ca="1">_xll.BInterpol('Base CDI'!$H$4:$H$28,'Base CDI'!$I$4:$I$29,S3142,"Cubic","Extrapolate=Linear","MultiX=Average","Skip=True","Sort=True")</f>
        <v>13.871558710151309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49036</v>
      </c>
      <c r="T3143" s="43">
        <f ca="1">_xll.BInterpol('Base CDI'!$H$4:$H$28,'Base CDI'!$J$4:$J$29,S3143,"Cubic","Extrapolate=Linear","MultiX=Average","Skip=True","Sort=True")</f>
        <v>13.765706283352122</v>
      </c>
      <c r="U3143" s="43">
        <f ca="1">_xll.BInterpol('Base CDI'!$H$4:$H$28,'Base CDI'!$I$4:$I$29,S3143,"Cubic","Extrapolate=Linear","MultiX=Average","Skip=True","Sort=True")</f>
        <v>13.871566759065571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49037</v>
      </c>
      <c r="T3144" s="43">
        <f ca="1">_xll.BInterpol('Base CDI'!$H$4:$H$28,'Base CDI'!$J$4:$J$29,S3144,"Cubic","Extrapolate=Linear","MultiX=Average","Skip=True","Sort=True")</f>
        <v>13.765722903283331</v>
      </c>
      <c r="U3144" s="43">
        <f ca="1">_xll.BInterpol('Base CDI'!$H$4:$H$28,'Base CDI'!$I$4:$I$29,S3144,"Cubic","Extrapolate=Linear","MultiX=Average","Skip=True","Sort=True")</f>
        <v>13.871574561553466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49038</v>
      </c>
      <c r="T3145" s="43">
        <f ca="1">_xll.BInterpol('Base CDI'!$H$4:$H$28,'Base CDI'!$J$4:$J$29,S3145,"Cubic","Extrapolate=Linear","MultiX=Average","Skip=True","Sort=True")</f>
        <v>13.765739314797973</v>
      </c>
      <c r="U3145" s="43">
        <f ca="1">_xll.BInterpol('Base CDI'!$H$4:$H$28,'Base CDI'!$I$4:$I$29,S3145,"Cubic","Extrapolate=Linear","MultiX=Average","Skip=True","Sort=True")</f>
        <v>13.871582117779926</v>
      </c>
    </row>
    <row r="3146" spans="16:21" x14ac:dyDescent="0.25">
      <c r="P3146" s="10">
        <v>39087</v>
      </c>
      <c r="Q3146">
        <v>16.22195</v>
      </c>
      <c r="S3146" s="42">
        <f t="shared" ca="1" si="53"/>
        <v>49039</v>
      </c>
      <c r="T3146" s="43">
        <f ca="1">_xll.BInterpol('Base CDI'!$H$4:$H$28,'Base CDI'!$J$4:$J$29,S3146,"Cubic","Extrapolate=Linear","MultiX=Average","Skip=True","Sort=True")</f>
        <v>13.765755518063857</v>
      </c>
      <c r="U3146" s="43">
        <f ca="1">_xll.BInterpol('Base CDI'!$H$4:$H$28,'Base CDI'!$I$4:$I$29,S3146,"Cubic","Extrapolate=Linear","MultiX=Average","Skip=True","Sort=True")</f>
        <v>13.871589427909882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49040</v>
      </c>
      <c r="T3147" s="43">
        <f ca="1">_xll.BInterpol('Base CDI'!$H$4:$H$28,'Base CDI'!$J$4:$J$29,S3147,"Cubic","Extrapolate=Linear","MultiX=Average","Skip=True","Sort=True")</f>
        <v>13.765771513248795</v>
      </c>
      <c r="U3147" s="43">
        <f ca="1">_xll.BInterpol('Base CDI'!$H$4:$H$28,'Base CDI'!$I$4:$I$29,S3147,"Cubic","Extrapolate=Linear","MultiX=Average","Skip=True","Sort=True")</f>
        <v>13.871596492108267</v>
      </c>
    </row>
    <row r="3148" spans="16:21" x14ac:dyDescent="0.25">
      <c r="P3148" s="10">
        <v>39091</v>
      </c>
      <c r="Q3148">
        <v>16.23789</v>
      </c>
      <c r="S3148" s="42">
        <f t="shared" ca="1" si="54"/>
        <v>49041</v>
      </c>
      <c r="T3148" s="43">
        <f ca="1">_xll.BInterpol('Base CDI'!$H$4:$H$28,'Base CDI'!$J$4:$J$29,S3148,"Cubic","Extrapolate=Linear","MultiX=Average","Skip=True","Sort=True")</f>
        <v>13.765787300520602</v>
      </c>
      <c r="U3148" s="43">
        <f ca="1">_xll.BInterpol('Base CDI'!$H$4:$H$28,'Base CDI'!$I$4:$I$29,S3148,"Cubic","Extrapolate=Linear","MultiX=Average","Skip=True","Sort=True")</f>
        <v>13.871603310540012</v>
      </c>
    </row>
    <row r="3149" spans="16:21" x14ac:dyDescent="0.25">
      <c r="P3149" s="10">
        <v>39092</v>
      </c>
      <c r="Q3149">
        <v>16.24587</v>
      </c>
      <c r="S3149" s="42">
        <f t="shared" ca="1" si="54"/>
        <v>49042</v>
      </c>
      <c r="T3149" s="43">
        <f ca="1">_xll.BInterpol('Base CDI'!$H$4:$H$28,'Base CDI'!$J$4:$J$29,S3149,"Cubic","Extrapolate=Linear","MultiX=Average","Skip=True","Sort=True")</f>
        <v>13.765802880047087</v>
      </c>
      <c r="U3149" s="43">
        <f ca="1">_xll.BInterpol('Base CDI'!$H$4:$H$28,'Base CDI'!$I$4:$I$29,S3149,"Cubic","Extrapolate=Linear","MultiX=Average","Skip=True","Sort=True")</f>
        <v>13.871609883370049</v>
      </c>
    </row>
    <row r="3150" spans="16:21" x14ac:dyDescent="0.25">
      <c r="P3150" s="10">
        <v>39093</v>
      </c>
      <c r="Q3150">
        <v>16.25384</v>
      </c>
      <c r="S3150" s="42">
        <f t="shared" ca="1" si="54"/>
        <v>49043</v>
      </c>
      <c r="T3150" s="43">
        <f ca="1">_xll.BInterpol('Base CDI'!$H$4:$H$28,'Base CDI'!$J$4:$J$29,S3150,"Cubic","Extrapolate=Linear","MultiX=Average","Skip=True","Sort=True")</f>
        <v>13.765818251996063</v>
      </c>
      <c r="U3150" s="43">
        <f ca="1">_xll.BInterpol('Base CDI'!$H$4:$H$28,'Base CDI'!$I$4:$I$29,S3150,"Cubic","Extrapolate=Linear","MultiX=Average","Skip=True","Sort=True")</f>
        <v>13.87161621076331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49044</v>
      </c>
      <c r="T3151" s="43">
        <f ca="1">_xll.BInterpol('Base CDI'!$H$4:$H$28,'Base CDI'!$J$4:$J$29,S3151,"Cubic","Extrapolate=Linear","MultiX=Average","Skip=True","Sort=True")</f>
        <v>13.765833416535338</v>
      </c>
      <c r="U3151" s="43">
        <f ca="1">_xll.BInterpol('Base CDI'!$H$4:$H$28,'Base CDI'!$I$4:$I$29,S3151,"Cubic","Extrapolate=Linear","MultiX=Average","Skip=True","Sort=True")</f>
        <v>13.871622292884727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49045</v>
      </c>
      <c r="T3152" s="43">
        <f ca="1">_xll.BInterpol('Base CDI'!$H$4:$H$28,'Base CDI'!$J$4:$J$29,S3152,"Cubic","Extrapolate=Linear","MultiX=Average","Skip=True","Sort=True")</f>
        <v>13.765848373832728</v>
      </c>
      <c r="U3152" s="43">
        <f ca="1">_xll.BInterpol('Base CDI'!$H$4:$H$28,'Base CDI'!$I$4:$I$29,S3152,"Cubic","Extrapolate=Linear","MultiX=Average","Skip=True","Sort=True")</f>
        <v>13.87162812989923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49046</v>
      </c>
      <c r="T3153" s="43">
        <f ca="1">_xll.BInterpol('Base CDI'!$H$4:$H$28,'Base CDI'!$J$4:$J$29,S3153,"Cubic","Extrapolate=Linear","MultiX=Average","Skip=True","Sort=True")</f>
        <v>13.765863124056045</v>
      </c>
      <c r="U3153" s="43">
        <f ca="1">_xll.BInterpol('Base CDI'!$H$4:$H$28,'Base CDI'!$I$4:$I$29,S3153,"Cubic","Extrapolate=Linear","MultiX=Average","Skip=True","Sort=True")</f>
        <v>13.871633721971754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49047</v>
      </c>
      <c r="T3154" s="43">
        <f ca="1">_xll.BInterpol('Base CDI'!$H$4:$H$28,'Base CDI'!$J$4:$J$29,S3154,"Cubic","Extrapolate=Linear","MultiX=Average","Skip=True","Sort=True")</f>
        <v>13.765877667373097</v>
      </c>
      <c r="U3154" s="43">
        <f ca="1">_xll.BInterpol('Base CDI'!$H$4:$H$28,'Base CDI'!$I$4:$I$29,S3154,"Cubic","Extrapolate=Linear","MultiX=Average","Skip=True","Sort=True")</f>
        <v>13.871639069267228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49048</v>
      </c>
      <c r="T3155" s="43">
        <f ca="1">_xll.BInterpol('Base CDI'!$H$4:$H$28,'Base CDI'!$J$4:$J$29,S3155,"Cubic","Extrapolate=Linear","MultiX=Average","Skip=True","Sort=True")</f>
        <v>13.765892003951699</v>
      </c>
      <c r="U3155" s="43">
        <f ca="1">_xll.BInterpol('Base CDI'!$H$4:$H$28,'Base CDI'!$I$4:$I$29,S3155,"Cubic","Extrapolate=Linear","MultiX=Average","Skip=True","Sort=True")</f>
        <v>13.871644171950587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49049</v>
      </c>
      <c r="T3156" s="43">
        <f ca="1">_xll.BInterpol('Base CDI'!$H$4:$H$28,'Base CDI'!$J$4:$J$29,S3156,"Cubic","Extrapolate=Linear","MultiX=Average","Skip=True","Sort=True")</f>
        <v>13.765906133959659</v>
      </c>
      <c r="U3156" s="43">
        <f ca="1">_xll.BInterpol('Base CDI'!$H$4:$H$28,'Base CDI'!$I$4:$I$29,S3156,"Cubic","Extrapolate=Linear","MultiX=Average","Skip=True","Sort=True")</f>
        <v>13.871649030186759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49050</v>
      </c>
      <c r="T3157" s="43">
        <f ca="1">_xll.BInterpol('Base CDI'!$H$4:$H$28,'Base CDI'!$J$4:$J$29,S3157,"Cubic","Extrapolate=Linear","MultiX=Average","Skip=True","Sort=True")</f>
        <v>13.765920057564793</v>
      </c>
      <c r="U3157" s="43">
        <f ca="1">_xll.BInterpol('Base CDI'!$H$4:$H$28,'Base CDI'!$I$4:$I$29,S3157,"Cubic","Extrapolate=Linear","MultiX=Average","Skip=True","Sort=True")</f>
        <v>13.871653644140677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49051</v>
      </c>
      <c r="T3158" s="43">
        <f ca="1">_xll.BInterpol('Base CDI'!$H$4:$H$28,'Base CDI'!$J$4:$J$29,S3158,"Cubic","Extrapolate=Linear","MultiX=Average","Skip=True","Sort=True")</f>
        <v>13.76593377493491</v>
      </c>
      <c r="U3158" s="43">
        <f ca="1">_xll.BInterpol('Base CDI'!$H$4:$H$28,'Base CDI'!$I$4:$I$29,S3158,"Cubic","Extrapolate=Linear","MultiX=Average","Skip=True","Sort=True")</f>
        <v>13.871658013977274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49052</v>
      </c>
      <c r="T3159" s="43">
        <f ca="1">_xll.BInterpol('Base CDI'!$H$4:$H$28,'Base CDI'!$J$4:$J$29,S3159,"Cubic","Extrapolate=Linear","MultiX=Average","Skip=True","Sort=True")</f>
        <v>13.765947286237822</v>
      </c>
      <c r="U3159" s="43">
        <f ca="1">_xll.BInterpol('Base CDI'!$H$4:$H$28,'Base CDI'!$I$4:$I$29,S3159,"Cubic","Extrapolate=Linear","MultiX=Average","Skip=True","Sort=True")</f>
        <v>13.871662139861481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49053</v>
      </c>
      <c r="T3160" s="43">
        <f ca="1">_xll.BInterpol('Base CDI'!$H$4:$H$28,'Base CDI'!$J$4:$J$29,S3160,"Cubic","Extrapolate=Linear","MultiX=Average","Skip=True","Sort=True")</f>
        <v>13.765960591641342</v>
      </c>
      <c r="U3160" s="43">
        <f ca="1">_xll.BInterpol('Base CDI'!$H$4:$H$28,'Base CDI'!$I$4:$I$29,S3160,"Cubic","Extrapolate=Linear","MultiX=Average","Skip=True","Sort=True")</f>
        <v>13.87166602195823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49054</v>
      </c>
      <c r="T3161" s="43">
        <f ca="1">_xll.BInterpol('Base CDI'!$H$4:$H$28,'Base CDI'!$J$4:$J$29,S3161,"Cubic","Extrapolate=Linear","MultiX=Average","Skip=True","Sort=True")</f>
        <v>13.765973691313279</v>
      </c>
      <c r="U3161" s="43">
        <f ca="1">_xll.BInterpol('Base CDI'!$H$4:$H$28,'Base CDI'!$I$4:$I$29,S3161,"Cubic","Extrapolate=Linear","MultiX=Average","Skip=True","Sort=True")</f>
        <v>13.871669660432454</v>
      </c>
    </row>
    <row r="3162" spans="16:21" x14ac:dyDescent="0.25">
      <c r="P3162" s="10">
        <v>39111</v>
      </c>
      <c r="Q3162">
        <v>16.34918</v>
      </c>
      <c r="S3162" s="42">
        <f t="shared" ca="1" si="54"/>
        <v>49055</v>
      </c>
      <c r="T3162" s="43">
        <f ca="1">_xll.BInterpol('Base CDI'!$H$4:$H$28,'Base CDI'!$J$4:$J$29,S3162,"Cubic","Extrapolate=Linear","MultiX=Average","Skip=True","Sort=True")</f>
        <v>13.765986585421448</v>
      </c>
      <c r="U3162" s="43">
        <f ca="1">_xll.BInterpol('Base CDI'!$H$4:$H$28,'Base CDI'!$I$4:$I$29,S3162,"Cubic","Extrapolate=Linear","MultiX=Average","Skip=True","Sort=True")</f>
        <v>13.871673055449083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49056</v>
      </c>
      <c r="T3163" s="43">
        <f ca="1">_xll.BInterpol('Base CDI'!$H$4:$H$28,'Base CDI'!$J$4:$J$29,S3163,"Cubic","Extrapolate=Linear","MultiX=Average","Skip=True","Sort=True")</f>
        <v>13.765999274133659</v>
      </c>
      <c r="U3163" s="43">
        <f ca="1">_xll.BInterpol('Base CDI'!$H$4:$H$28,'Base CDI'!$I$4:$I$29,S3163,"Cubic","Extrapolate=Linear","MultiX=Average","Skip=True","Sort=True")</f>
        <v>13.871676207173048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49057</v>
      </c>
      <c r="T3164" s="43">
        <f ca="1">_xll.BInterpol('Base CDI'!$H$4:$H$28,'Base CDI'!$J$4:$J$29,S3164,"Cubic","Extrapolate=Linear","MultiX=Average","Skip=True","Sort=True")</f>
        <v>13.766011757617722</v>
      </c>
      <c r="U3164" s="43">
        <f ca="1">_xll.BInterpol('Base CDI'!$H$4:$H$28,'Base CDI'!$I$4:$I$29,S3164,"Cubic","Extrapolate=Linear","MultiX=Average","Skip=True","Sort=True")</f>
        <v>13.871679115769282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49058</v>
      </c>
      <c r="T3165" s="43">
        <f ca="1">_xll.BInterpol('Base CDI'!$H$4:$H$28,'Base CDI'!$J$4:$J$29,S3165,"Cubic","Extrapolate=Linear","MultiX=Average","Skip=True","Sort=True")</f>
        <v>13.766024036041452</v>
      </c>
      <c r="U3165" s="43">
        <f ca="1">_xll.BInterpol('Base CDI'!$H$4:$H$28,'Base CDI'!$I$4:$I$29,S3165,"Cubic","Extrapolate=Linear","MultiX=Average","Skip=True","Sort=True")</f>
        <v>13.871681781402719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49059</v>
      </c>
      <c r="T3166" s="43">
        <f ca="1">_xll.BInterpol('Base CDI'!$H$4:$H$28,'Base CDI'!$J$4:$J$29,S3166,"Cubic","Extrapolate=Linear","MultiX=Average","Skip=True","Sort=True")</f>
        <v>13.76603610957266</v>
      </c>
      <c r="U3166" s="43">
        <f ca="1">_xll.BInterpol('Base CDI'!$H$4:$H$28,'Base CDI'!$I$4:$I$29,S3166,"Cubic","Extrapolate=Linear","MultiX=Average","Skip=True","Sort=True")</f>
        <v>13.871684204238289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49060</v>
      </c>
      <c r="T3167" s="43">
        <f ca="1">_xll.BInterpol('Base CDI'!$H$4:$H$28,'Base CDI'!$J$4:$J$29,S3167,"Cubic","Extrapolate=Linear","MultiX=Average","Skip=True","Sort=True")</f>
        <v>13.766047978379156</v>
      </c>
      <c r="U3167" s="43">
        <f ca="1">_xll.BInterpol('Base CDI'!$H$4:$H$28,'Base CDI'!$I$4:$I$29,S3167,"Cubic","Extrapolate=Linear","MultiX=Average","Skip=True","Sort=True")</f>
        <v>13.871686384440922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49061</v>
      </c>
      <c r="T3168" s="43">
        <f ca="1">_xll.BInterpol('Base CDI'!$H$4:$H$28,'Base CDI'!$J$4:$J$29,S3168,"Cubic","Extrapolate=Linear","MultiX=Average","Skip=True","Sort=True")</f>
        <v>13.76605964262875</v>
      </c>
      <c r="U3168" s="43">
        <f ca="1">_xll.BInterpol('Base CDI'!$H$4:$H$28,'Base CDI'!$I$4:$I$29,S3168,"Cubic","Extrapolate=Linear","MultiX=Average","Skip=True","Sort=True")</f>
        <v>13.871688322175551</v>
      </c>
    </row>
    <row r="3169" spans="16:21" x14ac:dyDescent="0.25">
      <c r="P3169" s="10">
        <v>39120</v>
      </c>
      <c r="Q3169">
        <v>16.40436</v>
      </c>
      <c r="S3169" s="42">
        <f t="shared" ca="1" si="54"/>
        <v>49062</v>
      </c>
      <c r="T3169" s="43">
        <f ca="1">_xll.BInterpol('Base CDI'!$H$4:$H$28,'Base CDI'!$J$4:$J$29,S3169,"Cubic","Extrapolate=Linear","MultiX=Average","Skip=True","Sort=True")</f>
        <v>13.76607110248926</v>
      </c>
      <c r="U3169" s="43">
        <f ca="1">_xll.BInterpol('Base CDI'!$H$4:$H$28,'Base CDI'!$I$4:$I$29,S3169,"Cubic","Extrapolate=Linear","MultiX=Average","Skip=True","Sort=True")</f>
        <v>13.87169001760711</v>
      </c>
    </row>
    <row r="3170" spans="16:21" x14ac:dyDescent="0.25">
      <c r="P3170" s="10">
        <v>39121</v>
      </c>
      <c r="Q3170">
        <v>16.41226</v>
      </c>
      <c r="S3170" s="42">
        <f t="shared" ca="1" si="54"/>
        <v>49063</v>
      </c>
      <c r="T3170" s="43">
        <f ca="1">_xll.BInterpol('Base CDI'!$H$4:$H$28,'Base CDI'!$J$4:$J$29,S3170,"Cubic","Extrapolate=Linear","MultiX=Average","Skip=True","Sort=True")</f>
        <v>13.766082358128491</v>
      </c>
      <c r="U3170" s="43">
        <f ca="1">_xll.BInterpol('Base CDI'!$H$4:$H$28,'Base CDI'!$I$4:$I$29,S3170,"Cubic","Extrapolate=Linear","MultiX=Average","Skip=True","Sort=True")</f>
        <v>13.871691470900528</v>
      </c>
    </row>
    <row r="3171" spans="16:21" x14ac:dyDescent="0.25">
      <c r="P3171" s="10">
        <v>39122</v>
      </c>
      <c r="Q3171">
        <v>16.42015</v>
      </c>
      <c r="S3171" s="42">
        <f t="shared" ca="1" si="54"/>
        <v>49064</v>
      </c>
      <c r="T3171" s="43">
        <f ca="1">_xll.BInterpol('Base CDI'!$H$4:$H$28,'Base CDI'!$J$4:$J$29,S3171,"Cubic","Extrapolate=Linear","MultiX=Average","Skip=True","Sort=True")</f>
        <v>13.76609340971426</v>
      </c>
      <c r="U3171" s="43">
        <f ca="1">_xll.BInterpol('Base CDI'!$H$4:$H$28,'Base CDI'!$I$4:$I$29,S3171,"Cubic","Extrapolate=Linear","MultiX=Average","Skip=True","Sort=True")</f>
        <v>13.871692682220738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49065</v>
      </c>
      <c r="T3172" s="43">
        <f ca="1">_xll.BInterpol('Base CDI'!$H$4:$H$28,'Base CDI'!$J$4:$J$29,S3172,"Cubic","Extrapolate=Linear","MultiX=Average","Skip=True","Sort=True")</f>
        <v>13.766104257414375</v>
      </c>
      <c r="U3172" s="43">
        <f ca="1">_xll.BInterpol('Base CDI'!$H$4:$H$28,'Base CDI'!$I$4:$I$29,S3172,"Cubic","Extrapolate=Linear","MultiX=Average","Skip=True","Sort=True")</f>
        <v>13.87169365173267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49066</v>
      </c>
      <c r="T3173" s="43">
        <f ca="1">_xll.BInterpol('Base CDI'!$H$4:$H$28,'Base CDI'!$J$4:$J$29,S3173,"Cubic","Extrapolate=Linear","MultiX=Average","Skip=True","Sort=True")</f>
        <v>13.766114901396648</v>
      </c>
      <c r="U3173" s="43">
        <f ca="1">_xll.BInterpol('Base CDI'!$H$4:$H$28,'Base CDI'!$I$4:$I$29,S3173,"Cubic","Extrapolate=Linear","MultiX=Average","Skip=True","Sort=True")</f>
        <v>13.87169437960126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49067</v>
      </c>
      <c r="T3174" s="43">
        <f ca="1">_xll.BInterpol('Base CDI'!$H$4:$H$28,'Base CDI'!$J$4:$J$29,S3174,"Cubic","Extrapolate=Linear","MultiX=Average","Skip=True","Sort=True")</f>
        <v>13.766125341828893</v>
      </c>
      <c r="U3174" s="43">
        <f ca="1">_xll.BInterpol('Base CDI'!$H$4:$H$28,'Base CDI'!$I$4:$I$29,S3174,"Cubic","Extrapolate=Linear","MultiX=Average","Skip=True","Sort=True")</f>
        <v>13.871694865991437</v>
      </c>
    </row>
    <row r="3175" spans="16:21" x14ac:dyDescent="0.25">
      <c r="P3175" s="10">
        <v>39128</v>
      </c>
      <c r="Q3175">
        <v>16.45177</v>
      </c>
      <c r="S3175" s="42">
        <f t="shared" ca="1" si="54"/>
        <v>49068</v>
      </c>
      <c r="T3175" s="43">
        <f ca="1">_xll.BInterpol('Base CDI'!$H$4:$H$28,'Base CDI'!$J$4:$J$29,S3175,"Cubic","Extrapolate=Linear","MultiX=Average","Skip=True","Sort=True")</f>
        <v>13.76613557887892</v>
      </c>
      <c r="U3175" s="43">
        <f ca="1">_xll.BInterpol('Base CDI'!$H$4:$H$28,'Base CDI'!$I$4:$I$29,S3175,"Cubic","Extrapolate=Linear","MultiX=Average","Skip=True","Sort=True")</f>
        <v>13.871695111068131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49069</v>
      </c>
      <c r="T3176" s="43">
        <f ca="1">_xll.BInterpol('Base CDI'!$H$4:$H$28,'Base CDI'!$J$4:$J$29,S3176,"Cubic","Extrapolate=Linear","MultiX=Average","Skip=True","Sort=True")</f>
        <v>13.76614561271454</v>
      </c>
      <c r="U3176" s="43">
        <f ca="1">_xll.BInterpol('Base CDI'!$H$4:$H$28,'Base CDI'!$I$4:$I$29,S3176,"Cubic","Extrapolate=Linear","MultiX=Average","Skip=True","Sort=True")</f>
        <v>13.871695114996278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49070</v>
      </c>
      <c r="T3177" s="43">
        <f ca="1">_xll.BInterpol('Base CDI'!$H$4:$H$28,'Base CDI'!$J$4:$J$29,S3177,"Cubic","Extrapolate=Linear","MultiX=Average","Skip=True","Sort=True")</f>
        <v>13.766155443503568</v>
      </c>
      <c r="U3177" s="43">
        <f ca="1">_xll.BInterpol('Base CDI'!$H$4:$H$28,'Base CDI'!$I$4:$I$29,S3177,"Cubic","Extrapolate=Linear","MultiX=Average","Skip=True","Sort=True")</f>
        <v>13.871694877940806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49071</v>
      </c>
      <c r="T3178" s="43">
        <f ca="1">_xll.BInterpol('Base CDI'!$H$4:$H$28,'Base CDI'!$J$4:$J$29,S3178,"Cubic","Extrapolate=Linear","MultiX=Average","Skip=True","Sort=True")</f>
        <v>13.766165071413811</v>
      </c>
      <c r="U3178" s="43">
        <f ca="1">_xll.BInterpol('Base CDI'!$H$4:$H$28,'Base CDI'!$I$4:$I$29,S3178,"Cubic","Extrapolate=Linear","MultiX=Average","Skip=True","Sort=True")</f>
        <v>13.87169440006665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49072</v>
      </c>
      <c r="T3179" s="43">
        <f ca="1">_xll.BInterpol('Base CDI'!$H$4:$H$28,'Base CDI'!$J$4:$J$29,S3179,"Cubic","Extrapolate=Linear","MultiX=Average","Skip=True","Sort=True")</f>
        <v>13.766174496613084</v>
      </c>
      <c r="U3179" s="43">
        <f ca="1">_xll.BInterpol('Base CDI'!$H$4:$H$28,'Base CDI'!$I$4:$I$29,S3179,"Cubic","Extrapolate=Linear","MultiX=Average","Skip=True","Sort=True")</f>
        <v>13.871693681538739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49073</v>
      </c>
      <c r="T3180" s="43">
        <f ca="1">_xll.BInterpol('Base CDI'!$H$4:$H$28,'Base CDI'!$J$4:$J$29,S3180,"Cubic","Extrapolate=Linear","MultiX=Average","Skip=True","Sort=True")</f>
        <v>13.766183719269197</v>
      </c>
      <c r="U3180" s="43">
        <f ca="1">_xll.BInterpol('Base CDI'!$H$4:$H$28,'Base CDI'!$I$4:$I$29,S3180,"Cubic","Extrapolate=Linear","MultiX=Average","Skip=True","Sort=True")</f>
        <v>13.871692722522008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49074</v>
      </c>
      <c r="T3181" s="43">
        <f ca="1">_xll.BInterpol('Base CDI'!$H$4:$H$28,'Base CDI'!$J$4:$J$29,S3181,"Cubic","Extrapolate=Linear","MultiX=Average","Skip=True","Sort=True")</f>
        <v>13.766192739549963</v>
      </c>
      <c r="U3181" s="43">
        <f ca="1">_xll.BInterpol('Base CDI'!$H$4:$H$28,'Base CDI'!$I$4:$I$29,S3181,"Cubic","Extrapolate=Linear","MultiX=Average","Skip=True","Sort=True")</f>
        <v>13.871691523181385</v>
      </c>
    </row>
    <row r="3182" spans="16:21" x14ac:dyDescent="0.25">
      <c r="P3182" s="10">
        <v>39141</v>
      </c>
      <c r="Q3182">
        <v>16.50723</v>
      </c>
      <c r="S3182" s="42">
        <f t="shared" ca="1" si="54"/>
        <v>49075</v>
      </c>
      <c r="T3182" s="43">
        <f ca="1">_xll.BInterpol('Base CDI'!$H$4:$H$28,'Base CDI'!$J$4:$J$29,S3182,"Cubic","Extrapolate=Linear","MultiX=Average","Skip=True","Sort=True")</f>
        <v>13.766201557623193</v>
      </c>
      <c r="U3182" s="43">
        <f ca="1">_xll.BInterpol('Base CDI'!$H$4:$H$28,'Base CDI'!$I$4:$I$29,S3182,"Cubic","Extrapolate=Linear","MultiX=Average","Skip=True","Sort=True")</f>
        <v>13.871690083681804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49076</v>
      </c>
      <c r="T3183" s="43">
        <f ca="1">_xll.BInterpol('Base CDI'!$H$4:$H$28,'Base CDI'!$J$4:$J$29,S3183,"Cubic","Extrapolate=Linear","MultiX=Average","Skip=True","Sort=True")</f>
        <v>13.766210173656699</v>
      </c>
      <c r="U3183" s="43">
        <f ca="1">_xll.BInterpol('Base CDI'!$H$4:$H$28,'Base CDI'!$I$4:$I$29,S3183,"Cubic","Extrapolate=Linear","MultiX=Average","Skip=True","Sort=True")</f>
        <v>13.871688404188196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49077</v>
      </c>
      <c r="T3184" s="43">
        <f ca="1">_xll.BInterpol('Base CDI'!$H$4:$H$28,'Base CDI'!$J$4:$J$29,S3184,"Cubic","Extrapolate=Linear","MultiX=Average","Skip=True","Sort=True")</f>
        <v>13.766218587818292</v>
      </c>
      <c r="U3184" s="43">
        <f ca="1">_xll.BInterpol('Base CDI'!$H$4:$H$28,'Base CDI'!$I$4:$I$29,S3184,"Cubic","Extrapolate=Linear","MultiX=Average","Skip=True","Sort=True")</f>
        <v>13.871686484865496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49078</v>
      </c>
      <c r="T3185" s="43">
        <f ca="1">_xll.BInterpol('Base CDI'!$H$4:$H$28,'Base CDI'!$J$4:$J$29,S3185,"Cubic","Extrapolate=Linear","MultiX=Average","Skip=True","Sort=True")</f>
        <v>13.766226800275785</v>
      </c>
      <c r="U3185" s="43">
        <f ca="1">_xll.BInterpol('Base CDI'!$H$4:$H$28,'Base CDI'!$I$4:$I$29,S3185,"Cubic","Extrapolate=Linear","MultiX=Average","Skip=True","Sort=True")</f>
        <v>13.871684325878631</v>
      </c>
    </row>
    <row r="3186" spans="16:21" x14ac:dyDescent="0.25">
      <c r="P3186" s="10">
        <v>39147</v>
      </c>
      <c r="Q3186">
        <v>16.53905</v>
      </c>
      <c r="S3186" s="42">
        <f t="shared" ca="1" si="54"/>
        <v>49079</v>
      </c>
      <c r="T3186" s="43">
        <f ca="1">_xll.BInterpol('Base CDI'!$H$4:$H$28,'Base CDI'!$J$4:$J$29,S3186,"Cubic","Extrapolate=Linear","MultiX=Average","Skip=True","Sort=True")</f>
        <v>13.766234811196988</v>
      </c>
      <c r="U3186" s="43">
        <f ca="1">_xll.BInterpol('Base CDI'!$H$4:$H$28,'Base CDI'!$I$4:$I$29,S3186,"Cubic","Extrapolate=Linear","MultiX=Average","Skip=True","Sort=True")</f>
        <v>13.871681927392535</v>
      </c>
    </row>
    <row r="3187" spans="16:21" x14ac:dyDescent="0.25">
      <c r="P3187" s="10">
        <v>39148</v>
      </c>
      <c r="Q3187">
        <v>16.54701</v>
      </c>
      <c r="S3187" s="42">
        <f t="shared" ca="1" si="54"/>
        <v>49080</v>
      </c>
      <c r="T3187" s="43">
        <f ca="1">_xll.BInterpol('Base CDI'!$H$4:$H$28,'Base CDI'!$J$4:$J$29,S3187,"Cubic","Extrapolate=Linear","MultiX=Average","Skip=True","Sort=True")</f>
        <v>13.766242620749713</v>
      </c>
      <c r="U3187" s="43">
        <f ca="1">_xll.BInterpol('Base CDI'!$H$4:$H$28,'Base CDI'!$I$4:$I$29,S3187,"Cubic","Extrapolate=Linear","MultiX=Average","Skip=True","Sort=True")</f>
        <v>13.871679289572141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49081</v>
      </c>
      <c r="T3188" s="43">
        <f ca="1">_xll.BInterpol('Base CDI'!$H$4:$H$28,'Base CDI'!$J$4:$J$29,S3188,"Cubic","Extrapolate=Linear","MultiX=Average","Skip=True","Sort=True")</f>
        <v>13.766250229101773</v>
      </c>
      <c r="U3188" s="43">
        <f ca="1">_xll.BInterpol('Base CDI'!$H$4:$H$28,'Base CDI'!$I$4:$I$29,S3188,"Cubic","Extrapolate=Linear","MultiX=Average","Skip=True","Sort=True")</f>
        <v>13.871676412582378</v>
      </c>
    </row>
    <row r="3189" spans="16:21" x14ac:dyDescent="0.25">
      <c r="P3189" s="10">
        <v>39150</v>
      </c>
      <c r="Q3189">
        <v>16.56278</v>
      </c>
      <c r="S3189" s="42">
        <f t="shared" ca="1" si="54"/>
        <v>49082</v>
      </c>
      <c r="T3189" s="43">
        <f ca="1">_xll.BInterpol('Base CDI'!$H$4:$H$28,'Base CDI'!$J$4:$J$29,S3189,"Cubic","Extrapolate=Linear","MultiX=Average","Skip=True","Sort=True")</f>
        <v>13.766257636420979</v>
      </c>
      <c r="U3189" s="43">
        <f ca="1">_xll.BInterpol('Base CDI'!$H$4:$H$28,'Base CDI'!$I$4:$I$29,S3189,"Cubic","Extrapolate=Linear","MultiX=Average","Skip=True","Sort=True")</f>
        <v>13.871673296588179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49083</v>
      </c>
      <c r="T3190" s="43">
        <f ca="1">_xll.BInterpol('Base CDI'!$H$4:$H$28,'Base CDI'!$J$4:$J$29,S3190,"Cubic","Extrapolate=Linear","MultiX=Average","Skip=True","Sort=True")</f>
        <v>13.766264842875142</v>
      </c>
      <c r="U3190" s="43">
        <f ca="1">_xll.BInterpol('Base CDI'!$H$4:$H$28,'Base CDI'!$I$4:$I$29,S3190,"Cubic","Extrapolate=Linear","MultiX=Average","Skip=True","Sort=True")</f>
        <v>13.871669941754478</v>
      </c>
    </row>
    <row r="3191" spans="16:21" x14ac:dyDescent="0.25">
      <c r="P3191" s="10">
        <v>39154</v>
      </c>
      <c r="Q3191">
        <v>16.57845</v>
      </c>
      <c r="S3191" s="42">
        <f t="shared" ca="1" si="54"/>
        <v>49084</v>
      </c>
      <c r="T3191" s="43">
        <f ca="1">_xll.BInterpol('Base CDI'!$H$4:$H$28,'Base CDI'!$J$4:$J$29,S3191,"Cubic","Extrapolate=Linear","MultiX=Average","Skip=True","Sort=True")</f>
        <v>13.766271848632075</v>
      </c>
      <c r="U3191" s="43">
        <f ca="1">_xll.BInterpol('Base CDI'!$H$4:$H$28,'Base CDI'!$I$4:$I$29,S3191,"Cubic","Extrapolate=Linear","MultiX=Average","Skip=True","Sort=True")</f>
        <v>13.871666348246205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49085</v>
      </c>
      <c r="T3192" s="43">
        <f ca="1">_xll.BInterpol('Base CDI'!$H$4:$H$28,'Base CDI'!$J$4:$J$29,S3192,"Cubic","Extrapolate=Linear","MultiX=Average","Skip=True","Sort=True")</f>
        <v>13.766278653859588</v>
      </c>
      <c r="U3192" s="43">
        <f ca="1">_xll.BInterpol('Base CDI'!$H$4:$H$28,'Base CDI'!$I$4:$I$29,S3192,"Cubic","Extrapolate=Linear","MultiX=Average","Skip=True","Sort=True")</f>
        <v>13.871662516228291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49086</v>
      </c>
      <c r="T3193" s="43">
        <f ca="1">_xll.BInterpol('Base CDI'!$H$4:$H$28,'Base CDI'!$J$4:$J$29,S3193,"Cubic","Extrapolate=Linear","MultiX=Average","Skip=True","Sort=True")</f>
        <v>13.766285258725494</v>
      </c>
      <c r="U3193" s="43">
        <f ca="1">_xll.BInterpol('Base CDI'!$H$4:$H$28,'Base CDI'!$I$4:$I$29,S3193,"Cubic","Extrapolate=Linear","MultiX=Average","Skip=True","Sort=True")</f>
        <v>13.871658445865668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49087</v>
      </c>
      <c r="T3194" s="43">
        <f ca="1">_xll.BInterpol('Base CDI'!$H$4:$H$28,'Base CDI'!$J$4:$J$29,S3194,"Cubic","Extrapolate=Linear","MultiX=Average","Skip=True","Sort=True")</f>
        <v>13.766291663397604</v>
      </c>
      <c r="U3194" s="43">
        <f ca="1">_xll.BInterpol('Base CDI'!$H$4:$H$28,'Base CDI'!$I$4:$I$29,S3194,"Cubic","Extrapolate=Linear","MultiX=Average","Skip=True","Sort=True")</f>
        <v>13.871654137323269</v>
      </c>
    </row>
    <row r="3195" spans="16:21" x14ac:dyDescent="0.25">
      <c r="P3195" s="10">
        <v>39160</v>
      </c>
      <c r="Q3195">
        <v>16.60979</v>
      </c>
      <c r="S3195" s="42">
        <f t="shared" ca="1" si="54"/>
        <v>49088</v>
      </c>
      <c r="T3195" s="43">
        <f ca="1">_xll.BInterpol('Base CDI'!$H$4:$H$28,'Base CDI'!$J$4:$J$29,S3195,"Cubic","Extrapolate=Linear","MultiX=Average","Skip=True","Sort=True")</f>
        <v>13.766297868043731</v>
      </c>
      <c r="U3195" s="43">
        <f ca="1">_xll.BInterpol('Base CDI'!$H$4:$H$28,'Base CDI'!$I$4:$I$29,S3195,"Cubic","Extrapolate=Linear","MultiX=Average","Skip=True","Sort=True")</f>
        <v>13.871649590766026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49089</v>
      </c>
      <c r="T3196" s="43">
        <f ca="1">_xll.BInterpol('Base CDI'!$H$4:$H$28,'Base CDI'!$J$4:$J$29,S3196,"Cubic","Extrapolate=Linear","MultiX=Average","Skip=True","Sort=True")</f>
        <v>13.766303872831685</v>
      </c>
      <c r="U3196" s="43">
        <f ca="1">_xll.BInterpol('Base CDI'!$H$4:$H$28,'Base CDI'!$I$4:$I$29,S3196,"Cubic","Extrapolate=Linear","MultiX=Average","Skip=True","Sort=True")</f>
        <v>13.871644806358869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49090</v>
      </c>
      <c r="T3197" s="43">
        <f ca="1">_xll.BInterpol('Base CDI'!$H$4:$H$28,'Base CDI'!$J$4:$J$29,S3197,"Cubic","Extrapolate=Linear","MultiX=Average","Skip=True","Sort=True")</f>
        <v>13.766309677929279</v>
      </c>
      <c r="U3197" s="43">
        <f ca="1">_xll.BInterpol('Base CDI'!$H$4:$H$28,'Base CDI'!$I$4:$I$29,S3197,"Cubic","Extrapolate=Linear","MultiX=Average","Skip=True","Sort=True")</f>
        <v>13.871639784266732</v>
      </c>
    </row>
    <row r="3198" spans="16:21" x14ac:dyDescent="0.25">
      <c r="P3198" s="10">
        <v>39163</v>
      </c>
      <c r="Q3198">
        <v>16.63335</v>
      </c>
      <c r="S3198" s="42">
        <f t="shared" ca="1" si="54"/>
        <v>49091</v>
      </c>
      <c r="T3198" s="43">
        <f ca="1">_xll.BInterpol('Base CDI'!$H$4:$H$28,'Base CDI'!$J$4:$J$29,S3198,"Cubic","Extrapolate=Linear","MultiX=Average","Skip=True","Sort=True")</f>
        <v>13.766315283504323</v>
      </c>
      <c r="U3198" s="43">
        <f ca="1">_xll.BInterpol('Base CDI'!$H$4:$H$28,'Base CDI'!$I$4:$I$29,S3198,"Cubic","Extrapolate=Linear","MultiX=Average","Skip=True","Sort=True")</f>
        <v>13.871634524654544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49092</v>
      </c>
      <c r="T3199" s="43">
        <f ca="1">_xll.BInterpol('Base CDI'!$H$4:$H$28,'Base CDI'!$J$4:$J$29,S3199,"Cubic","Extrapolate=Linear","MultiX=Average","Skip=True","Sort=True")</f>
        <v>13.76632068972463</v>
      </c>
      <c r="U3199" s="43">
        <f ca="1">_xll.BInterpol('Base CDI'!$H$4:$H$28,'Base CDI'!$I$4:$I$29,S3199,"Cubic","Extrapolate=Linear","MultiX=Average","Skip=True","Sort=True")</f>
        <v>13.87162902768724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49093</v>
      </c>
      <c r="T3200" s="43">
        <f ca="1">_xll.BInterpol('Base CDI'!$H$4:$H$28,'Base CDI'!$J$4:$J$29,S3200,"Cubic","Extrapolate=Linear","MultiX=Average","Skip=True","Sort=True")</f>
        <v>13.76632589675801</v>
      </c>
      <c r="U3200" s="43">
        <f ca="1">_xll.BInterpol('Base CDI'!$H$4:$H$28,'Base CDI'!$I$4:$I$29,S3200,"Cubic","Extrapolate=Linear","MultiX=Average","Skip=True","Sort=True")</f>
        <v>13.871623293529748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49094</v>
      </c>
      <c r="T3201" s="43">
        <f ca="1">_xll.BInterpol('Base CDI'!$H$4:$H$28,'Base CDI'!$J$4:$J$29,S3201,"Cubic","Extrapolate=Linear","MultiX=Average","Skip=True","Sort=True")</f>
        <v>13.766330904772278</v>
      </c>
      <c r="U3201" s="43">
        <f ca="1">_xll.BInterpol('Base CDI'!$H$4:$H$28,'Base CDI'!$I$4:$I$29,S3201,"Cubic","Extrapolate=Linear","MultiX=Average","Skip=True","Sort=True")</f>
        <v>13.871617322347005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49095</v>
      </c>
      <c r="T3202" s="43">
        <f ca="1">_xll.BInterpol('Base CDI'!$H$4:$H$28,'Base CDI'!$J$4:$J$29,S3202,"Cubic","Extrapolate=Linear","MultiX=Average","Skip=True","Sort=True")</f>
        <v>13.766335713935243</v>
      </c>
      <c r="U3202" s="43">
        <f ca="1">_xll.BInterpol('Base CDI'!$H$4:$H$28,'Base CDI'!$I$4:$I$29,S3202,"Cubic","Extrapolate=Linear","MultiX=Average","Skip=True","Sort=True")</f>
        <v>13.871611114303937</v>
      </c>
    </row>
    <row r="3203" spans="16:21" x14ac:dyDescent="0.25">
      <c r="P3203" s="10">
        <v>39170</v>
      </c>
      <c r="Q3203">
        <v>16.67259</v>
      </c>
      <c r="S3203" s="42">
        <f t="shared" ca="1" si="54"/>
        <v>49096</v>
      </c>
      <c r="T3203" s="43">
        <f ca="1">_xll.BInterpol('Base CDI'!$H$4:$H$28,'Base CDI'!$J$4:$J$29,S3203,"Cubic","Extrapolate=Linear","MultiX=Average","Skip=True","Sort=True")</f>
        <v>13.766340324414719</v>
      </c>
      <c r="U3203" s="43">
        <f ca="1">_xll.BInterpol('Base CDI'!$H$4:$H$28,'Base CDI'!$I$4:$I$29,S3203,"Cubic","Extrapolate=Linear","MultiX=Average","Skip=True","Sort=True")</f>
        <v>13.87160466956548</v>
      </c>
    </row>
    <row r="3204" spans="16:21" x14ac:dyDescent="0.25">
      <c r="P3204" s="10">
        <v>39171</v>
      </c>
      <c r="Q3204">
        <v>16.68046</v>
      </c>
      <c r="S3204" s="42">
        <f t="shared" ca="1" si="54"/>
        <v>49097</v>
      </c>
      <c r="T3204" s="43">
        <f ca="1">_xll.BInterpol('Base CDI'!$H$4:$H$28,'Base CDI'!$J$4:$J$29,S3204,"Cubic","Extrapolate=Linear","MultiX=Average","Skip=True","Sort=True")</f>
        <v>13.766344736378514</v>
      </c>
      <c r="U3204" s="43">
        <f ca="1">_xll.BInterpol('Base CDI'!$H$4:$H$28,'Base CDI'!$I$4:$I$29,S3204,"Cubic","Extrapolate=Linear","MultiX=Average","Skip=True","Sort=True")</f>
        <v>13.871597988296566</v>
      </c>
    </row>
    <row r="3205" spans="16:21" x14ac:dyDescent="0.25">
      <c r="P3205" s="10">
        <v>39174</v>
      </c>
      <c r="Q3205">
        <v>16.68835</v>
      </c>
      <c r="S3205" s="42">
        <f t="shared" ca="1" si="54"/>
        <v>49098</v>
      </c>
      <c r="T3205" s="43">
        <f ca="1">_xll.BInterpol('Base CDI'!$H$4:$H$28,'Base CDI'!$J$4:$J$29,S3205,"Cubic","Extrapolate=Linear","MultiX=Average","Skip=True","Sort=True")</f>
        <v>13.766348949994443</v>
      </c>
      <c r="U3205" s="43">
        <f ca="1">_xll.BInterpol('Base CDI'!$H$4:$H$28,'Base CDI'!$I$4:$I$29,S3205,"Cubic","Extrapolate=Linear","MultiX=Average","Skip=True","Sort=True")</f>
        <v>13.871591070662124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49099</v>
      </c>
      <c r="T3206" s="43">
        <f ca="1">_xll.BInterpol('Base CDI'!$H$4:$H$28,'Base CDI'!$J$4:$J$29,S3206,"Cubic","Extrapolate=Linear","MultiX=Average","Skip=True","Sort=True")</f>
        <v>13.766352965430317</v>
      </c>
      <c r="U3206" s="43">
        <f ca="1">_xll.BInterpol('Base CDI'!$H$4:$H$28,'Base CDI'!$I$4:$I$29,S3206,"Cubic","Extrapolate=Linear","MultiX=Average","Skip=True","Sort=True")</f>
        <v>13.871583916827086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49100</v>
      </c>
      <c r="T3207" s="43">
        <f ca="1">_xll.BInterpol('Base CDI'!$H$4:$H$28,'Base CDI'!$J$4:$J$29,S3207,"Cubic","Extrapolate=Linear","MultiX=Average","Skip=True","Sort=True")</f>
        <v>13.766356782853945</v>
      </c>
      <c r="U3207" s="43">
        <f ca="1">_xll.BInterpol('Base CDI'!$H$4:$H$28,'Base CDI'!$I$4:$I$29,S3207,"Cubic","Extrapolate=Linear","MultiX=Average","Skip=True","Sort=True")</f>
        <v>13.871576526956385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49101</v>
      </c>
      <c r="T3208" s="43">
        <f ca="1">_xll.BInterpol('Base CDI'!$H$4:$H$28,'Base CDI'!$J$4:$J$29,S3208,"Cubic","Extrapolate=Linear","MultiX=Average","Skip=True","Sort=True")</f>
        <v>13.766360402433143</v>
      </c>
      <c r="U3208" s="43">
        <f ca="1">_xll.BInterpol('Base CDI'!$H$4:$H$28,'Base CDI'!$I$4:$I$29,S3208,"Cubic","Extrapolate=Linear","MultiX=Average","Skip=True","Sort=True")</f>
        <v>13.871568901214955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49102</v>
      </c>
      <c r="T3209" s="43">
        <f ca="1">_xll.BInterpol('Base CDI'!$H$4:$H$28,'Base CDI'!$J$4:$J$29,S3209,"Cubic","Extrapolate=Linear","MultiX=Average","Skip=True","Sort=True")</f>
        <v>13.76636382433572</v>
      </c>
      <c r="U3209" s="43">
        <f ca="1">_xll.BInterpol('Base CDI'!$H$4:$H$28,'Base CDI'!$I$4:$I$29,S3209,"Cubic","Extrapolate=Linear","MultiX=Average","Skip=True","Sort=True")</f>
        <v>13.871561039767723</v>
      </c>
    </row>
    <row r="3210" spans="16:21" x14ac:dyDescent="0.25">
      <c r="P3210" s="10">
        <v>39182</v>
      </c>
      <c r="Q3210">
        <v>16.72785</v>
      </c>
      <c r="S3210" s="42">
        <f t="shared" ca="1" si="54"/>
        <v>49103</v>
      </c>
      <c r="T3210" s="43">
        <f ca="1">_xll.BInterpol('Base CDI'!$H$4:$H$28,'Base CDI'!$J$4:$J$29,S3210,"Cubic","Extrapolate=Linear","MultiX=Average","Skip=True","Sort=True")</f>
        <v>13.766367048729487</v>
      </c>
      <c r="U3210" s="43">
        <f ca="1">_xll.BInterpol('Base CDI'!$H$4:$H$28,'Base CDI'!$I$4:$I$29,S3210,"Cubic","Extrapolate=Linear","MultiX=Average","Skip=True","Sort=True")</f>
        <v>13.871552942779626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49104</v>
      </c>
      <c r="T3211" s="43">
        <f ca="1">_xll.BInterpol('Base CDI'!$H$4:$H$28,'Base CDI'!$J$4:$J$29,S3211,"Cubic","Extrapolate=Linear","MultiX=Average","Skip=True","Sort=True")</f>
        <v>13.766370075782259</v>
      </c>
      <c r="U3211" s="43">
        <f ca="1">_xll.BInterpol('Base CDI'!$H$4:$H$28,'Base CDI'!$I$4:$I$29,S3211,"Cubic","Extrapolate=Linear","MultiX=Average","Skip=True","Sort=True")</f>
        <v>13.871544610415592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49105</v>
      </c>
      <c r="T3212" s="43">
        <f ca="1">_xll.BInterpol('Base CDI'!$H$4:$H$28,'Base CDI'!$J$4:$J$29,S3212,"Cubic","Extrapolate=Linear","MultiX=Average","Skip=True","Sort=True")</f>
        <v>13.766372905661845</v>
      </c>
      <c r="U3212" s="43">
        <f ca="1">_xll.BInterpol('Base CDI'!$H$4:$H$28,'Base CDI'!$I$4:$I$29,S3212,"Cubic","Extrapolate=Linear","MultiX=Average","Skip=True","Sort=True")</f>
        <v>13.871536042840553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49106</v>
      </c>
      <c r="T3213" s="43">
        <f ca="1">_xll.BInterpol('Base CDI'!$H$4:$H$28,'Base CDI'!$J$4:$J$29,S3213,"Cubic","Extrapolate=Linear","MultiX=Average","Skip=True","Sort=True")</f>
        <v>13.766375538536057</v>
      </c>
      <c r="U3213" s="43">
        <f ca="1">_xll.BInterpol('Base CDI'!$H$4:$H$28,'Base CDI'!$I$4:$I$29,S3213,"Cubic","Extrapolate=Linear","MultiX=Average","Skip=True","Sort=True")</f>
        <v>13.871527240219443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49107</v>
      </c>
      <c r="T3214" s="43">
        <f ca="1">_xll.BInterpol('Base CDI'!$H$4:$H$28,'Base CDI'!$J$4:$J$29,S3214,"Cubic","Extrapolate=Linear","MultiX=Average","Skip=True","Sort=True")</f>
        <v>13.766377974572706</v>
      </c>
      <c r="U3214" s="43">
        <f ca="1">_xll.BInterpol('Base CDI'!$H$4:$H$28,'Base CDI'!$I$4:$I$29,S3214,"Cubic","Extrapolate=Linear","MultiX=Average","Skip=True","Sort=True")</f>
        <v>13.871518202717191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49108</v>
      </c>
      <c r="T3215" s="43">
        <f ca="1">_xll.BInterpol('Base CDI'!$H$4:$H$28,'Base CDI'!$J$4:$J$29,S3215,"Cubic","Extrapolate=Linear","MultiX=Average","Skip=True","Sort=True")</f>
        <v>13.766380213939605</v>
      </c>
      <c r="U3215" s="43">
        <f ca="1">_xll.BInterpol('Base CDI'!$H$4:$H$28,'Base CDI'!$I$4:$I$29,S3215,"Cubic","Extrapolate=Linear","MultiX=Average","Skip=True","Sort=True")</f>
        <v>13.871508930498731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49109</v>
      </c>
      <c r="T3216" s="43">
        <f ca="1">_xll.BInterpol('Base CDI'!$H$4:$H$28,'Base CDI'!$J$4:$J$29,S3216,"Cubic","Extrapolate=Linear","MultiX=Average","Skip=True","Sort=True")</f>
        <v>13.766382256804567</v>
      </c>
      <c r="U3216" s="43">
        <f ca="1">_xll.BInterpol('Base CDI'!$H$4:$H$28,'Base CDI'!$I$4:$I$29,S3216,"Cubic","Extrapolate=Linear","MultiX=Average","Skip=True","Sort=True")</f>
        <v>13.871499423728995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49110</v>
      </c>
      <c r="T3217" s="43">
        <f ca="1">_xll.BInterpol('Base CDI'!$H$4:$H$28,'Base CDI'!$J$4:$J$29,S3217,"Cubic","Extrapolate=Linear","MultiX=Average","Skip=True","Sort=True")</f>
        <v>13.766384103335401</v>
      </c>
      <c r="U3217" s="43">
        <f ca="1">_xll.BInterpol('Base CDI'!$H$4:$H$28,'Base CDI'!$I$4:$I$29,S3217,"Cubic","Extrapolate=Linear","MultiX=Average","Skip=True","Sort=True")</f>
        <v>13.871489682572914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49111</v>
      </c>
      <c r="T3218" s="43">
        <f ca="1">_xll.BInterpol('Base CDI'!$H$4:$H$28,'Base CDI'!$J$4:$J$29,S3218,"Cubic","Extrapolate=Linear","MultiX=Average","Skip=True","Sort=True")</f>
        <v>13.766385753699918</v>
      </c>
      <c r="U3218" s="43">
        <f ca="1">_xll.BInterpol('Base CDI'!$H$4:$H$28,'Base CDI'!$I$4:$I$29,S3218,"Cubic","Extrapolate=Linear","MultiX=Average","Skip=True","Sort=True")</f>
        <v>13.871479707195419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49112</v>
      </c>
      <c r="T3219" s="43">
        <f ca="1">_xll.BInterpol('Base CDI'!$H$4:$H$28,'Base CDI'!$J$4:$J$29,S3219,"Cubic","Extrapolate=Linear","MultiX=Average","Skip=True","Sort=True")</f>
        <v>13.766387208065934</v>
      </c>
      <c r="U3219" s="43">
        <f ca="1">_xll.BInterpol('Base CDI'!$H$4:$H$28,'Base CDI'!$I$4:$I$29,S3219,"Cubic","Extrapolate=Linear","MultiX=Average","Skip=True","Sort=True")</f>
        <v>13.871469497761444</v>
      </c>
    </row>
    <row r="3220" spans="16:21" x14ac:dyDescent="0.25">
      <c r="P3220" s="10">
        <v>39196</v>
      </c>
      <c r="Q3220">
        <v>16.8065</v>
      </c>
      <c r="S3220" s="42">
        <f t="shared" ca="1" si="55"/>
        <v>49113</v>
      </c>
      <c r="T3220" s="43">
        <f ca="1">_xll.BInterpol('Base CDI'!$H$4:$H$28,'Base CDI'!$J$4:$J$29,S3220,"Cubic","Extrapolate=Linear","MultiX=Average","Skip=True","Sort=True")</f>
        <v>13.766388466601256</v>
      </c>
      <c r="U3220" s="43">
        <f ca="1">_xll.BInterpol('Base CDI'!$H$4:$H$28,'Base CDI'!$I$4:$I$29,S3220,"Cubic","Extrapolate=Linear","MultiX=Average","Skip=True","Sort=True")</f>
        <v>13.871459054435917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49114</v>
      </c>
      <c r="T3221" s="43">
        <f ca="1">_xll.BInterpol('Base CDI'!$H$4:$H$28,'Base CDI'!$J$4:$J$29,S3221,"Cubic","Extrapolate=Linear","MultiX=Average","Skip=True","Sort=True")</f>
        <v>13.766389529473701</v>
      </c>
      <c r="U3221" s="43">
        <f ca="1">_xll.BInterpol('Base CDI'!$H$4:$H$28,'Base CDI'!$I$4:$I$29,S3221,"Cubic","Extrapolate=Linear","MultiX=Average","Skip=True","Sort=True")</f>
        <v>13.871448377383775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49115</v>
      </c>
      <c r="T3222" s="43">
        <f ca="1">_xll.BInterpol('Base CDI'!$H$4:$H$28,'Base CDI'!$J$4:$J$29,S3222,"Cubic","Extrapolate=Linear","MultiX=Average","Skip=True","Sort=True")</f>
        <v>13.766390396851074</v>
      </c>
      <c r="U3222" s="43">
        <f ca="1">_xll.BInterpol('Base CDI'!$H$4:$H$28,'Base CDI'!$I$4:$I$29,S3222,"Cubic","Extrapolate=Linear","MultiX=Average","Skip=True","Sort=True")</f>
        <v>13.871437466769946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49116</v>
      </c>
      <c r="T3223" s="43">
        <f ca="1">_xll.BInterpol('Base CDI'!$H$4:$H$28,'Base CDI'!$J$4:$J$29,S3223,"Cubic","Extrapolate=Linear","MultiX=Average","Skip=True","Sort=True")</f>
        <v>13.766391068901191</v>
      </c>
      <c r="U3223" s="43">
        <f ca="1">_xll.BInterpol('Base CDI'!$H$4:$H$28,'Base CDI'!$I$4:$I$29,S3223,"Cubic","Extrapolate=Linear","MultiX=Average","Skip=True","Sort=True")</f>
        <v>13.871426322759362</v>
      </c>
    </row>
    <row r="3224" spans="16:21" x14ac:dyDescent="0.25">
      <c r="P3224" s="10">
        <v>39202</v>
      </c>
      <c r="Q3224">
        <v>16.83755</v>
      </c>
      <c r="S3224" s="42">
        <f t="shared" ca="1" si="55"/>
        <v>49117</v>
      </c>
      <c r="T3224" s="43">
        <f ca="1">_xll.BInterpol('Base CDI'!$H$4:$H$28,'Base CDI'!$J$4:$J$29,S3224,"Cubic","Extrapolate=Linear","MultiX=Average","Skip=True","Sort=True")</f>
        <v>13.766391545791864</v>
      </c>
      <c r="U3224" s="43">
        <f ca="1">_xll.BInterpol('Base CDI'!$H$4:$H$28,'Base CDI'!$I$4:$I$29,S3224,"Cubic","Extrapolate=Linear","MultiX=Average","Skip=True","Sort=True")</f>
        <v>13.871414945516955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49118</v>
      </c>
      <c r="T3225" s="43">
        <f ca="1">_xll.BInterpol('Base CDI'!$H$4:$H$28,'Base CDI'!$J$4:$J$29,S3225,"Cubic","Extrapolate=Linear","MultiX=Average","Skip=True","Sort=True")</f>
        <v>13.766391827690903</v>
      </c>
      <c r="U3225" s="43">
        <f ca="1">_xll.BInterpol('Base CDI'!$H$4:$H$28,'Base CDI'!$I$4:$I$29,S3225,"Cubic","Extrapolate=Linear","MultiX=Average","Skip=True","Sort=True")</f>
        <v>13.87140333520766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49119</v>
      </c>
      <c r="T3226" s="43">
        <f ca="1">_xll.BInterpol('Base CDI'!$H$4:$H$28,'Base CDI'!$J$4:$J$29,S3226,"Cubic","Extrapolate=Linear","MultiX=Average","Skip=True","Sort=True")</f>
        <v>13.766391914766119</v>
      </c>
      <c r="U3226" s="43">
        <f ca="1">_xll.BInterpol('Base CDI'!$H$4:$H$28,'Base CDI'!$I$4:$I$29,S3226,"Cubic","Extrapolate=Linear","MultiX=Average","Skip=True","Sort=True")</f>
        <v>13.871391491996404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49120</v>
      </c>
      <c r="T3227" s="43">
        <f ca="1">_xll.BInterpol('Base CDI'!$H$4:$H$28,'Base CDI'!$J$4:$J$29,S3227,"Cubic","Extrapolate=Linear","MultiX=Average","Skip=True","Sort=True")</f>
        <v>13.766391807185327</v>
      </c>
      <c r="U3227" s="43">
        <f ca="1">_xll.BInterpol('Base CDI'!$H$4:$H$28,'Base CDI'!$I$4:$I$29,S3227,"Cubic","Extrapolate=Linear","MultiX=Average","Skip=True","Sort=True")</f>
        <v>13.871379416048121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49121</v>
      </c>
      <c r="T3228" s="43">
        <f ca="1">_xll.BInterpol('Base CDI'!$H$4:$H$28,'Base CDI'!$J$4:$J$29,S3228,"Cubic","Extrapolate=Linear","MultiX=Average","Skip=True","Sort=True")</f>
        <v>13.766391505116335</v>
      </c>
      <c r="U3228" s="43">
        <f ca="1">_xll.BInterpol('Base CDI'!$H$4:$H$28,'Base CDI'!$I$4:$I$29,S3228,"Cubic","Extrapolate=Linear","MultiX=Average","Skip=True","Sort=True")</f>
        <v>13.871367107527744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49122</v>
      </c>
      <c r="T3229" s="43">
        <f ca="1">_xll.BInterpol('Base CDI'!$H$4:$H$28,'Base CDI'!$J$4:$J$29,S3229,"Cubic","Extrapolate=Linear","MultiX=Average","Skip=True","Sort=True")</f>
        <v>13.766391008726956</v>
      </c>
      <c r="U3229" s="43">
        <f ca="1">_xll.BInterpol('Base CDI'!$H$4:$H$28,'Base CDI'!$I$4:$I$29,S3229,"Cubic","Extrapolate=Linear","MultiX=Average","Skip=True","Sort=True")</f>
        <v>13.871354566600205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49123</v>
      </c>
      <c r="T3230" s="43">
        <f ca="1">_xll.BInterpol('Base CDI'!$H$4:$H$28,'Base CDI'!$J$4:$J$29,S3230,"Cubic","Extrapolate=Linear","MultiX=Average","Skip=True","Sort=True")</f>
        <v>13.766390318185003</v>
      </c>
      <c r="U3230" s="43">
        <f ca="1">_xll.BInterpol('Base CDI'!$H$4:$H$28,'Base CDI'!$I$4:$I$29,S3230,"Cubic","Extrapolate=Linear","MultiX=Average","Skip=True","Sort=True")</f>
        <v>13.871341793430432</v>
      </c>
    </row>
    <row r="3231" spans="16:21" x14ac:dyDescent="0.25">
      <c r="P3231" s="10">
        <v>39212</v>
      </c>
      <c r="Q3231">
        <v>16.89207</v>
      </c>
      <c r="S3231" s="42">
        <f t="shared" ca="1" si="55"/>
        <v>49124</v>
      </c>
      <c r="T3231" s="43">
        <f ca="1">_xll.BInterpol('Base CDI'!$H$4:$H$28,'Base CDI'!$J$4:$J$29,S3231,"Cubic","Extrapolate=Linear","MultiX=Average","Skip=True","Sort=True")</f>
        <v>13.766389433658286</v>
      </c>
      <c r="U3231" s="43">
        <f ca="1">_xll.BInterpol('Base CDI'!$H$4:$H$28,'Base CDI'!$I$4:$I$29,S3231,"Cubic","Extrapolate=Linear","MultiX=Average","Skip=True","Sort=True")</f>
        <v>13.87132878818336</v>
      </c>
    </row>
    <row r="3232" spans="16:21" x14ac:dyDescent="0.25">
      <c r="P3232" s="10">
        <v>39213</v>
      </c>
      <c r="Q3232">
        <v>16.89988</v>
      </c>
      <c r="S3232" s="42">
        <f t="shared" ca="1" si="55"/>
        <v>49125</v>
      </c>
      <c r="T3232" s="43">
        <f ca="1">_xll.BInterpol('Base CDI'!$H$4:$H$28,'Base CDI'!$J$4:$J$29,S3232,"Cubic","Extrapolate=Linear","MultiX=Average","Skip=True","Sort=True")</f>
        <v>13.766388355314618</v>
      </c>
      <c r="U3232" s="43">
        <f ca="1">_xll.BInterpol('Base CDI'!$H$4:$H$28,'Base CDI'!$I$4:$I$29,S3232,"Cubic","Extrapolate=Linear","MultiX=Average","Skip=True","Sort=True")</f>
        <v>13.871315551023921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49126</v>
      </c>
      <c r="T3233" s="43">
        <f ca="1">_xll.BInterpol('Base CDI'!$H$4:$H$28,'Base CDI'!$J$4:$J$29,S3233,"Cubic","Extrapolate=Linear","MultiX=Average","Skip=True","Sort=True")</f>
        <v>13.76638708332181</v>
      </c>
      <c r="U3233" s="43">
        <f ca="1">_xll.BInterpol('Base CDI'!$H$4:$H$28,'Base CDI'!$I$4:$I$29,S3233,"Cubic","Extrapolate=Linear","MultiX=Average","Skip=True","Sort=True")</f>
        <v>13.871302082117046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49127</v>
      </c>
      <c r="T3234" s="43">
        <f ca="1">_xll.BInterpol('Base CDI'!$H$4:$H$28,'Base CDI'!$J$4:$J$29,S3234,"Cubic","Extrapolate=Linear","MultiX=Average","Skip=True","Sort=True")</f>
        <v>13.766385617847671</v>
      </c>
      <c r="U3234" s="43">
        <f ca="1">_xll.BInterpol('Base CDI'!$H$4:$H$28,'Base CDI'!$I$4:$I$29,S3234,"Cubic","Extrapolate=Linear","MultiX=Average","Skip=True","Sort=True")</f>
        <v>13.871288381627666</v>
      </c>
    </row>
    <row r="3235" spans="16:21" x14ac:dyDescent="0.25">
      <c r="P3235" s="10">
        <v>39218</v>
      </c>
      <c r="Q3235">
        <v>16.92333</v>
      </c>
      <c r="S3235" s="42">
        <f t="shared" ca="1" si="55"/>
        <v>49128</v>
      </c>
      <c r="T3235" s="43">
        <f ca="1">_xll.BInterpol('Base CDI'!$H$4:$H$28,'Base CDI'!$J$4:$J$29,S3235,"Cubic","Extrapolate=Linear","MultiX=Average","Skip=True","Sort=True")</f>
        <v>13.766383959060018</v>
      </c>
      <c r="U3235" s="43">
        <f ca="1">_xll.BInterpol('Base CDI'!$H$4:$H$28,'Base CDI'!$I$4:$I$29,S3235,"Cubic","Extrapolate=Linear","MultiX=Average","Skip=True","Sort=True")</f>
        <v>13.871274449720714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49129</v>
      </c>
      <c r="T3236" s="43">
        <f ca="1">_xll.BInterpol('Base CDI'!$H$4:$H$28,'Base CDI'!$J$4:$J$29,S3236,"Cubic","Extrapolate=Linear","MultiX=Average","Skip=True","Sort=True")</f>
        <v>13.76638210712666</v>
      </c>
      <c r="U3236" s="43">
        <f ca="1">_xll.BInterpol('Base CDI'!$H$4:$H$28,'Base CDI'!$I$4:$I$29,S3236,"Cubic","Extrapolate=Linear","MultiX=Average","Skip=True","Sort=True")</f>
        <v>13.871260286561121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49130</v>
      </c>
      <c r="T3237" s="43">
        <f ca="1">_xll.BInterpol('Base CDI'!$H$4:$H$28,'Base CDI'!$J$4:$J$29,S3237,"Cubic","Extrapolate=Linear","MultiX=Average","Skip=True","Sort=True")</f>
        <v>13.766380062215408</v>
      </c>
      <c r="U3237" s="43">
        <f ca="1">_xll.BInterpol('Base CDI'!$H$4:$H$28,'Base CDI'!$I$4:$I$29,S3237,"Cubic","Extrapolate=Linear","MultiX=Average","Skip=True","Sort=True")</f>
        <v>13.871245892313818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49131</v>
      </c>
      <c r="T3238" s="43">
        <f ca="1">_xll.BInterpol('Base CDI'!$H$4:$H$28,'Base CDI'!$J$4:$J$29,S3238,"Cubic","Extrapolate=Linear","MultiX=Average","Skip=True","Sort=True")</f>
        <v>13.766377824494075</v>
      </c>
      <c r="U3238" s="43">
        <f ca="1">_xll.BInterpol('Base CDI'!$H$4:$H$28,'Base CDI'!$I$4:$I$29,S3238,"Cubic","Extrapolate=Linear","MultiX=Average","Skip=True","Sort=True")</f>
        <v>13.87123126714374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49132</v>
      </c>
      <c r="T3239" s="43">
        <f ca="1">_xll.BInterpol('Base CDI'!$H$4:$H$28,'Base CDI'!$J$4:$J$29,S3239,"Cubic","Extrapolate=Linear","MultiX=Average","Skip=True","Sort=True")</f>
        <v>13.766375394130472</v>
      </c>
      <c r="U3239" s="43">
        <f ca="1">_xll.BInterpol('Base CDI'!$H$4:$H$28,'Base CDI'!$I$4:$I$29,S3239,"Cubic","Extrapolate=Linear","MultiX=Average","Skip=True","Sort=True")</f>
        <v>13.871216411215816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49133</v>
      </c>
      <c r="T3240" s="43">
        <f ca="1">_xll.BInterpol('Base CDI'!$H$4:$H$28,'Base CDI'!$J$4:$J$29,S3240,"Cubic","Extrapolate=Linear","MultiX=Average","Skip=True","Sort=True")</f>
        <v>13.76637277129241</v>
      </c>
      <c r="U3240" s="43">
        <f ca="1">_xll.BInterpol('Base CDI'!$H$4:$H$28,'Base CDI'!$I$4:$I$29,S3240,"Cubic","Extrapolate=Linear","MultiX=Average","Skip=True","Sort=True")</f>
        <v>13.871201324694978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49134</v>
      </c>
      <c r="T3241" s="43">
        <f ca="1">_xll.BInterpol('Base CDI'!$H$4:$H$28,'Base CDI'!$J$4:$J$29,S3241,"Cubic","Extrapolate=Linear","MultiX=Average","Skip=True","Sort=True")</f>
        <v>13.766369956147702</v>
      </c>
      <c r="U3241" s="43">
        <f ca="1">_xll.BInterpol('Base CDI'!$H$4:$H$28,'Base CDI'!$I$4:$I$29,S3241,"Cubic","Extrapolate=Linear","MultiX=Average","Skip=True","Sort=True")</f>
        <v>13.871186007746159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49135</v>
      </c>
      <c r="T3242" s="43">
        <f ca="1">_xll.BInterpol('Base CDI'!$H$4:$H$28,'Base CDI'!$J$4:$J$29,S3242,"Cubic","Extrapolate=Linear","MultiX=Average","Skip=True","Sort=True")</f>
        <v>13.766366948864158</v>
      </c>
      <c r="U3242" s="43">
        <f ca="1">_xll.BInterpol('Base CDI'!$H$4:$H$28,'Base CDI'!$I$4:$I$29,S3242,"Cubic","Extrapolate=Linear","MultiX=Average","Skip=True","Sort=True")</f>
        <v>13.871170460534289</v>
      </c>
    </row>
    <row r="3243" spans="16:21" x14ac:dyDescent="0.25">
      <c r="P3243" s="10">
        <v>39230</v>
      </c>
      <c r="Q3243">
        <v>16.98601</v>
      </c>
      <c r="S3243" s="42">
        <f t="shared" ca="1" si="55"/>
        <v>49136</v>
      </c>
      <c r="T3243" s="43">
        <f ca="1">_xll.BInterpol('Base CDI'!$H$4:$H$28,'Base CDI'!$J$4:$J$29,S3243,"Cubic","Extrapolate=Linear","MultiX=Average","Skip=True","Sort=True")</f>
        <v>13.766363749609592</v>
      </c>
      <c r="U3243" s="43">
        <f ca="1">_xll.BInterpol('Base CDI'!$H$4:$H$28,'Base CDI'!$I$4:$I$29,S3243,"Cubic","Extrapolate=Linear","MultiX=Average","Skip=True","Sort=True")</f>
        <v>13.871154683224303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49137</v>
      </c>
      <c r="T3244" s="43">
        <f ca="1">_xll.BInterpol('Base CDI'!$H$4:$H$28,'Base CDI'!$J$4:$J$29,S3244,"Cubic","Extrapolate=Linear","MultiX=Average","Skip=True","Sort=True")</f>
        <v>13.766360358551815</v>
      </c>
      <c r="U3244" s="43">
        <f ca="1">_xll.BInterpol('Base CDI'!$H$4:$H$28,'Base CDI'!$I$4:$I$29,S3244,"Cubic","Extrapolate=Linear","MultiX=Average","Skip=True","Sort=True")</f>
        <v>13.871138675981129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49138</v>
      </c>
      <c r="T3245" s="43">
        <f ca="1">_xll.BInterpol('Base CDI'!$H$4:$H$28,'Base CDI'!$J$4:$J$29,S3245,"Cubic","Extrapolate=Linear","MultiX=Average","Skip=True","Sort=True")</f>
        <v>13.766356775858638</v>
      </c>
      <c r="U3245" s="43">
        <f ca="1">_xll.BInterpol('Base CDI'!$H$4:$H$28,'Base CDI'!$I$4:$I$29,S3245,"Cubic","Extrapolate=Linear","MultiX=Average","Skip=True","Sort=True")</f>
        <v>13.871122438969701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49139</v>
      </c>
      <c r="T3246" s="43">
        <f ca="1">_xll.BInterpol('Base CDI'!$H$4:$H$28,'Base CDI'!$J$4:$J$29,S3246,"Cubic","Extrapolate=Linear","MultiX=Average","Skip=True","Sort=True")</f>
        <v>13.766353001697873</v>
      </c>
      <c r="U3246" s="43">
        <f ca="1">_xll.BInterpol('Base CDI'!$H$4:$H$28,'Base CDI'!$I$4:$I$29,S3246,"Cubic","Extrapolate=Linear","MultiX=Average","Skip=True","Sort=True")</f>
        <v>13.871105972354952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49140</v>
      </c>
      <c r="T3247" s="43">
        <f ca="1">_xll.BInterpol('Base CDI'!$H$4:$H$28,'Base CDI'!$J$4:$J$29,S3247,"Cubic","Extrapolate=Linear","MultiX=Average","Skip=True","Sort=True")</f>
        <v>13.76634903623733</v>
      </c>
      <c r="U3247" s="43">
        <f ca="1">_xll.BInterpol('Base CDI'!$H$4:$H$28,'Base CDI'!$I$4:$I$29,S3247,"Cubic","Extrapolate=Linear","MultiX=Average","Skip=True","Sort=True")</f>
        <v>13.871089276301811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49141</v>
      </c>
      <c r="T3248" s="43">
        <f ca="1">_xll.BInterpol('Base CDI'!$H$4:$H$28,'Base CDI'!$J$4:$J$29,S3248,"Cubic","Extrapolate=Linear","MultiX=Average","Skip=True","Sort=True")</f>
        <v>13.766344879644823</v>
      </c>
      <c r="U3248" s="43">
        <f ca="1">_xll.BInterpol('Base CDI'!$H$4:$H$28,'Base CDI'!$I$4:$I$29,S3248,"Cubic","Extrapolate=Linear","MultiX=Average","Skip=True","Sort=True")</f>
        <v>13.871072350975211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49142</v>
      </c>
      <c r="T3249" s="43">
        <f ca="1">_xll.BInterpol('Base CDI'!$H$4:$H$28,'Base CDI'!$J$4:$J$29,S3249,"Cubic","Extrapolate=Linear","MultiX=Average","Skip=True","Sort=True")</f>
        <v>13.766340532088163</v>
      </c>
      <c r="U3249" s="43">
        <f ca="1">_xll.BInterpol('Base CDI'!$H$4:$H$28,'Base CDI'!$I$4:$I$29,S3249,"Cubic","Extrapolate=Linear","MultiX=Average","Skip=True","Sort=True")</f>
        <v>13.871055196540084</v>
      </c>
    </row>
    <row r="3250" spans="16:21" x14ac:dyDescent="0.25">
      <c r="P3250" s="10">
        <v>39239</v>
      </c>
      <c r="Q3250">
        <v>17.04119</v>
      </c>
      <c r="S3250" s="42">
        <f t="shared" ca="1" si="55"/>
        <v>49143</v>
      </c>
      <c r="T3250" s="43">
        <f ca="1">_xll.BInterpol('Base CDI'!$H$4:$H$28,'Base CDI'!$J$4:$J$29,S3250,"Cubic","Extrapolate=Linear","MultiX=Average","Skip=True","Sort=True")</f>
        <v>13.766335993735163</v>
      </c>
      <c r="U3250" s="43">
        <f ca="1">_xll.BInterpol('Base CDI'!$H$4:$H$28,'Base CDI'!$I$4:$I$29,S3250,"Cubic","Extrapolate=Linear","MultiX=Average","Skip=True","Sort=True")</f>
        <v>13.871037813161362</v>
      </c>
    </row>
    <row r="3251" spans="16:21" x14ac:dyDescent="0.25">
      <c r="P3251" s="10">
        <v>39241</v>
      </c>
      <c r="Q3251">
        <v>17.04909</v>
      </c>
      <c r="S3251" s="42">
        <f t="shared" ca="1" si="55"/>
        <v>49144</v>
      </c>
      <c r="T3251" s="43">
        <f ca="1">_xll.BInterpol('Base CDI'!$H$4:$H$28,'Base CDI'!$J$4:$J$29,S3251,"Cubic","Extrapolate=Linear","MultiX=Average","Skip=True","Sort=True")</f>
        <v>13.766331264753632</v>
      </c>
      <c r="U3251" s="43">
        <f ca="1">_xll.BInterpol('Base CDI'!$H$4:$H$28,'Base CDI'!$I$4:$I$29,S3251,"Cubic","Extrapolate=Linear","MultiX=Average","Skip=True","Sort=True")</f>
        <v>13.871020201003976</v>
      </c>
    </row>
    <row r="3252" spans="16:21" x14ac:dyDescent="0.25">
      <c r="P3252" s="10">
        <v>39244</v>
      </c>
      <c r="Q3252">
        <v>17.05668</v>
      </c>
      <c r="S3252" s="42">
        <f t="shared" ca="1" si="55"/>
        <v>49145</v>
      </c>
      <c r="T3252" s="43">
        <f ca="1">_xll.BInterpol('Base CDI'!$H$4:$H$28,'Base CDI'!$J$4:$J$29,S3252,"Cubic","Extrapolate=Linear","MultiX=Average","Skip=True","Sort=True")</f>
        <v>13.766326345311382</v>
      </c>
      <c r="U3252" s="43">
        <f ca="1">_xll.BInterpol('Base CDI'!$H$4:$H$28,'Base CDI'!$I$4:$I$29,S3252,"Cubic","Extrapolate=Linear","MultiX=Average","Skip=True","Sort=True")</f>
        <v>13.871002360232858</v>
      </c>
    </row>
    <row r="3253" spans="16:21" x14ac:dyDescent="0.25">
      <c r="P3253" s="10">
        <v>39245</v>
      </c>
      <c r="Q3253">
        <v>17.06428</v>
      </c>
      <c r="S3253" s="42">
        <f t="shared" ca="1" si="55"/>
        <v>49146</v>
      </c>
      <c r="T3253" s="43">
        <f ca="1">_xll.BInterpol('Base CDI'!$H$4:$H$28,'Base CDI'!$J$4:$J$29,S3253,"Cubic","Extrapolate=Linear","MultiX=Average","Skip=True","Sort=True")</f>
        <v>13.766321235576228</v>
      </c>
      <c r="U3253" s="43">
        <f ca="1">_xll.BInterpol('Base CDI'!$H$4:$H$28,'Base CDI'!$I$4:$I$29,S3253,"Cubic","Extrapolate=Linear","MultiX=Average","Skip=True","Sort=True")</f>
        <v>13.87098429101294</v>
      </c>
    </row>
    <row r="3254" spans="16:21" x14ac:dyDescent="0.25">
      <c r="P3254" s="10">
        <v>39246</v>
      </c>
      <c r="Q3254">
        <v>17.07188</v>
      </c>
      <c r="S3254" s="42">
        <f t="shared" ca="1" si="55"/>
        <v>49147</v>
      </c>
      <c r="T3254" s="43">
        <f ca="1">_xll.BInterpol('Base CDI'!$H$4:$H$28,'Base CDI'!$J$4:$J$29,S3254,"Cubic","Extrapolate=Linear","MultiX=Average","Skip=True","Sort=True")</f>
        <v>13.766315935715978</v>
      </c>
      <c r="U3254" s="43">
        <f ca="1">_xll.BInterpol('Base CDI'!$H$4:$H$28,'Base CDI'!$I$4:$I$29,S3254,"Cubic","Extrapolate=Linear","MultiX=Average","Skip=True","Sort=True")</f>
        <v>13.870965993509154</v>
      </c>
    </row>
    <row r="3255" spans="16:21" x14ac:dyDescent="0.25">
      <c r="P3255" s="10">
        <v>39247</v>
      </c>
      <c r="Q3255">
        <v>17.07948</v>
      </c>
      <c r="S3255" s="42">
        <f t="shared" ca="1" si="55"/>
        <v>49148</v>
      </c>
      <c r="T3255" s="43">
        <f ca="1">_xll.BInterpol('Base CDI'!$H$4:$H$28,'Base CDI'!$J$4:$J$29,S3255,"Cubic","Extrapolate=Linear","MultiX=Average","Skip=True","Sort=True")</f>
        <v>13.766310445898444</v>
      </c>
      <c r="U3255" s="43">
        <f ca="1">_xll.BInterpol('Base CDI'!$H$4:$H$28,'Base CDI'!$I$4:$I$29,S3255,"Cubic","Extrapolate=Linear","MultiX=Average","Skip=True","Sort=True")</f>
        <v>13.870947467886433</v>
      </c>
    </row>
    <row r="3256" spans="16:21" x14ac:dyDescent="0.25">
      <c r="P3256" s="10">
        <v>39248</v>
      </c>
      <c r="Q3256">
        <v>17.08708</v>
      </c>
      <c r="S3256" s="42">
        <f t="shared" ca="1" si="55"/>
        <v>49149</v>
      </c>
      <c r="T3256" s="43">
        <f ca="1">_xll.BInterpol('Base CDI'!$H$4:$H$28,'Base CDI'!$J$4:$J$29,S3256,"Cubic","Extrapolate=Linear","MultiX=Average","Skip=True","Sort=True")</f>
        <v>13.766304766291441</v>
      </c>
      <c r="U3256" s="43">
        <f ca="1">_xll.BInterpol('Base CDI'!$H$4:$H$28,'Base CDI'!$I$4:$I$29,S3256,"Cubic","Extrapolate=Linear","MultiX=Average","Skip=True","Sort=True")</f>
        <v>13.870928714309706</v>
      </c>
    </row>
    <row r="3257" spans="16:21" x14ac:dyDescent="0.25">
      <c r="P3257" s="10">
        <v>39251</v>
      </c>
      <c r="Q3257">
        <v>17.09468</v>
      </c>
      <c r="S3257" s="42">
        <f t="shared" ca="1" si="55"/>
        <v>49150</v>
      </c>
      <c r="T3257" s="43">
        <f ca="1">_xll.BInterpol('Base CDI'!$H$4:$H$28,'Base CDI'!$J$4:$J$29,S3257,"Cubic","Extrapolate=Linear","MultiX=Average","Skip=True","Sort=True")</f>
        <v>13.766298897062777</v>
      </c>
      <c r="U3257" s="43">
        <f ca="1">_xll.BInterpol('Base CDI'!$H$4:$H$28,'Base CDI'!$I$4:$I$29,S3257,"Cubic","Extrapolate=Linear","MultiX=Average","Skip=True","Sort=True")</f>
        <v>13.870909732943907</v>
      </c>
    </row>
    <row r="3258" spans="16:21" x14ac:dyDescent="0.25">
      <c r="P3258" s="10">
        <v>39252</v>
      </c>
      <c r="Q3258">
        <v>17.10229</v>
      </c>
      <c r="S3258" s="42">
        <f t="shared" ca="1" si="55"/>
        <v>49151</v>
      </c>
      <c r="T3258" s="43">
        <f ca="1">_xll.BInterpol('Base CDI'!$H$4:$H$28,'Base CDI'!$J$4:$J$29,S3258,"Cubic","Extrapolate=Linear","MultiX=Average","Skip=True","Sort=True")</f>
        <v>13.766292838380265</v>
      </c>
      <c r="U3258" s="43">
        <f ca="1">_xll.BInterpol('Base CDI'!$H$4:$H$28,'Base CDI'!$I$4:$I$29,S3258,"Cubic","Extrapolate=Linear","MultiX=Average","Skip=True","Sort=True")</f>
        <v>13.870890523953967</v>
      </c>
    </row>
    <row r="3259" spans="16:21" x14ac:dyDescent="0.25">
      <c r="P3259" s="10">
        <v>39253</v>
      </c>
      <c r="Q3259">
        <v>17.1099</v>
      </c>
      <c r="S3259" s="42">
        <f t="shared" ca="1" si="55"/>
        <v>49152</v>
      </c>
      <c r="T3259" s="43">
        <f ca="1">_xll.BInterpol('Base CDI'!$H$4:$H$28,'Base CDI'!$J$4:$J$29,S3259,"Cubic","Extrapolate=Linear","MultiX=Average","Skip=True","Sort=True")</f>
        <v>13.766286590411717</v>
      </c>
      <c r="U3259" s="43">
        <f ca="1">_xll.BInterpol('Base CDI'!$H$4:$H$28,'Base CDI'!$I$4:$I$29,S3259,"Cubic","Extrapolate=Linear","MultiX=Average","Skip=True","Sort=True")</f>
        <v>13.870871087504819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49153</v>
      </c>
      <c r="T3260" s="43">
        <f ca="1">_xll.BInterpol('Base CDI'!$H$4:$H$28,'Base CDI'!$J$4:$J$29,S3260,"Cubic","Extrapolate=Linear","MultiX=Average","Skip=True","Sort=True")</f>
        <v>13.766280153324946</v>
      </c>
      <c r="U3260" s="43">
        <f ca="1">_xll.BInterpol('Base CDI'!$H$4:$H$28,'Base CDI'!$I$4:$I$29,S3260,"Cubic","Extrapolate=Linear","MultiX=Average","Skip=True","Sort=True")</f>
        <v>13.870851423761392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49154</v>
      </c>
      <c r="T3261" s="43">
        <f ca="1">_xll.BInterpol('Base CDI'!$H$4:$H$28,'Base CDI'!$J$4:$J$29,S3261,"Cubic","Extrapolate=Linear","MultiX=Average","Skip=True","Sort=True")</f>
        <v>13.76627352728776</v>
      </c>
      <c r="U3261" s="43">
        <f ca="1">_xll.BInterpol('Base CDI'!$H$4:$H$28,'Base CDI'!$I$4:$I$29,S3261,"Cubic","Extrapolate=Linear","MultiX=Average","Skip=True","Sort=True")</f>
        <v>13.870831532888619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49155</v>
      </c>
      <c r="T3262" s="43">
        <f ca="1">_xll.BInterpol('Base CDI'!$H$4:$H$28,'Base CDI'!$J$4:$J$29,S3262,"Cubic","Extrapolate=Linear","MultiX=Average","Skip=True","Sort=True")</f>
        <v>13.766266712467973</v>
      </c>
      <c r="U3262" s="43">
        <f ca="1">_xll.BInterpol('Base CDI'!$H$4:$H$28,'Base CDI'!$I$4:$I$29,S3262,"Cubic","Extrapolate=Linear","MultiX=Average","Skip=True","Sort=True")</f>
        <v>13.870811415051435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49156</v>
      </c>
      <c r="T3263" s="43">
        <f ca="1">_xll.BInterpol('Base CDI'!$H$4:$H$28,'Base CDI'!$J$4:$J$29,S3263,"Cubic","Extrapolate=Linear","MultiX=Average","Skip=True","Sort=True")</f>
        <v>13.766259709033397</v>
      </c>
      <c r="U3263" s="43">
        <f ca="1">_xll.BInterpol('Base CDI'!$H$4:$H$28,'Base CDI'!$I$4:$I$29,S3263,"Cubic","Extrapolate=Linear","MultiX=Average","Skip=True","Sort=True")</f>
        <v>13.870791070414766</v>
      </c>
    </row>
    <row r="3264" spans="16:21" x14ac:dyDescent="0.25">
      <c r="P3264" s="10">
        <v>39260</v>
      </c>
      <c r="Q3264">
        <v>17.14799</v>
      </c>
      <c r="S3264" s="42">
        <f t="shared" ca="1" si="55"/>
        <v>49157</v>
      </c>
      <c r="T3264" s="43">
        <f ca="1">_xll.BInterpol('Base CDI'!$H$4:$H$28,'Base CDI'!$J$4:$J$29,S3264,"Cubic","Extrapolate=Linear","MultiX=Average","Skip=True","Sort=True")</f>
        <v>13.766252517151843</v>
      </c>
      <c r="U3264" s="43">
        <f ca="1">_xll.BInterpol('Base CDI'!$H$4:$H$28,'Base CDI'!$I$4:$I$29,S3264,"Cubic","Extrapolate=Linear","MultiX=Average","Skip=True","Sort=True")</f>
        <v>13.87077049914355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49158</v>
      </c>
      <c r="T3265" s="43">
        <f ca="1">_xll.BInterpol('Base CDI'!$H$4:$H$28,'Base CDI'!$J$4:$J$29,S3265,"Cubic","Extrapolate=Linear","MultiX=Average","Skip=True","Sort=True")</f>
        <v>13.766245136991124</v>
      </c>
      <c r="U3265" s="43">
        <f ca="1">_xll.BInterpol('Base CDI'!$H$4:$H$28,'Base CDI'!$I$4:$I$29,S3265,"Cubic","Extrapolate=Linear","MultiX=Average","Skip=True","Sort=True")</f>
        <v>13.870749701402714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49159</v>
      </c>
      <c r="T3266" s="43">
        <f ca="1">_xll.BInterpol('Base CDI'!$H$4:$H$28,'Base CDI'!$J$4:$J$29,S3266,"Cubic","Extrapolate=Linear","MultiX=Average","Skip=True","Sort=True")</f>
        <v>13.766237568719049</v>
      </c>
      <c r="U3266" s="43">
        <f ca="1">_xll.BInterpol('Base CDI'!$H$4:$H$28,'Base CDI'!$I$4:$I$29,S3266,"Cubic","Extrapolate=Linear","MultiX=Average","Skip=True","Sort=True")</f>
        <v>13.870728677357192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49160</v>
      </c>
      <c r="T3267" s="43">
        <f ca="1">_xll.BInterpol('Base CDI'!$H$4:$H$28,'Base CDI'!$J$4:$J$29,S3267,"Cubic","Extrapolate=Linear","MultiX=Average","Skip=True","Sort=True")</f>
        <v>13.766229812503433</v>
      </c>
      <c r="U3267" s="43">
        <f ca="1">_xll.BInterpol('Base CDI'!$H$4:$H$28,'Base CDI'!$I$4:$I$29,S3267,"Cubic","Extrapolate=Linear","MultiX=Average","Skip=True","Sort=True")</f>
        <v>13.870707427171915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49161</v>
      </c>
      <c r="T3268" s="43">
        <f ca="1">_xll.BInterpol('Base CDI'!$H$4:$H$28,'Base CDI'!$J$4:$J$29,S3268,"Cubic","Extrapolate=Linear","MultiX=Average","Skip=True","Sort=True")</f>
        <v>13.766221868512085</v>
      </c>
      <c r="U3268" s="43">
        <f ca="1">_xll.BInterpol('Base CDI'!$H$4:$H$28,'Base CDI'!$I$4:$I$29,S3268,"Cubic","Extrapolate=Linear","MultiX=Average","Skip=True","Sort=True")</f>
        <v>13.870685951011815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49162</v>
      </c>
      <c r="T3269" s="43">
        <f ca="1">_xll.BInterpol('Base CDI'!$H$4:$H$28,'Base CDI'!$J$4:$J$29,S3269,"Cubic","Extrapolate=Linear","MultiX=Average","Skip=True","Sort=True")</f>
        <v>13.766213736912817</v>
      </c>
      <c r="U3269" s="43">
        <f ca="1">_xll.BInterpol('Base CDI'!$H$4:$H$28,'Base CDI'!$I$4:$I$29,S3269,"Cubic","Extrapolate=Linear","MultiX=Average","Skip=True","Sort=True")</f>
        <v>13.870664249041825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49163</v>
      </c>
      <c r="T3270" s="43">
        <f ca="1">_xll.BInterpol('Base CDI'!$H$4:$H$28,'Base CDI'!$J$4:$J$29,S3270,"Cubic","Extrapolate=Linear","MultiX=Average","Skip=True","Sort=True")</f>
        <v>13.766205417873442</v>
      </c>
      <c r="U3270" s="43">
        <f ca="1">_xll.BInterpol('Base CDI'!$H$4:$H$28,'Base CDI'!$I$4:$I$29,S3270,"Cubic","Extrapolate=Linear","MultiX=Average","Skip=True","Sort=True")</f>
        <v>13.870642321426876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49164</v>
      </c>
      <c r="T3271" s="43">
        <f ca="1">_xll.BInterpol('Base CDI'!$H$4:$H$28,'Base CDI'!$J$4:$J$29,S3271,"Cubic","Extrapolate=Linear","MultiX=Average","Skip=True","Sort=True")</f>
        <v>13.766196911561771</v>
      </c>
      <c r="U3271" s="43">
        <f ca="1">_xll.BInterpol('Base CDI'!$H$4:$H$28,'Base CDI'!$I$4:$I$29,S3271,"Cubic","Extrapolate=Linear","MultiX=Average","Skip=True","Sort=True")</f>
        <v>13.870620168331898</v>
      </c>
    </row>
    <row r="3272" spans="16:21" x14ac:dyDescent="0.25">
      <c r="P3272" s="10">
        <v>39272</v>
      </c>
      <c r="Q3272">
        <v>17.20918</v>
      </c>
      <c r="S3272" s="42">
        <f t="shared" ca="1" si="55"/>
        <v>49165</v>
      </c>
      <c r="T3272" s="43">
        <f ca="1">_xll.BInterpol('Base CDI'!$H$4:$H$28,'Base CDI'!$J$4:$J$29,S3272,"Cubic","Extrapolate=Linear","MultiX=Average","Skip=True","Sort=True")</f>
        <v>13.766188218145615</v>
      </c>
      <c r="U3272" s="43">
        <f ca="1">_xll.BInterpol('Base CDI'!$H$4:$H$28,'Base CDI'!$I$4:$I$29,S3272,"Cubic","Extrapolate=Linear","MultiX=Average","Skip=True","Sort=True")</f>
        <v>13.870597789921826</v>
      </c>
    </row>
    <row r="3273" spans="16:21" x14ac:dyDescent="0.25">
      <c r="P3273" s="10">
        <v>39273</v>
      </c>
      <c r="Q3273">
        <v>17.21686</v>
      </c>
      <c r="S3273" s="42">
        <f t="shared" ca="1" si="55"/>
        <v>49166</v>
      </c>
      <c r="T3273" s="43">
        <f ca="1">_xll.BInterpol('Base CDI'!$H$4:$H$28,'Base CDI'!$J$4:$J$29,S3273,"Cubic","Extrapolate=Linear","MultiX=Average","Skip=True","Sort=True")</f>
        <v>13.766179337792787</v>
      </c>
      <c r="U3273" s="43">
        <f ca="1">_xll.BInterpol('Base CDI'!$H$4:$H$28,'Base CDI'!$I$4:$I$29,S3273,"Cubic","Extrapolate=Linear","MultiX=Average","Skip=True","Sort=True")</f>
        <v>13.87057518636159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49167</v>
      </c>
      <c r="T3274" s="43">
        <f ca="1">_xll.BInterpol('Base CDI'!$H$4:$H$28,'Base CDI'!$J$4:$J$29,S3274,"Cubic","Extrapolate=Linear","MultiX=Average","Skip=True","Sort=True")</f>
        <v>13.766170270671097</v>
      </c>
      <c r="U3274" s="43">
        <f ca="1">_xll.BInterpol('Base CDI'!$H$4:$H$28,'Base CDI'!$I$4:$I$29,S3274,"Cubic","Extrapolate=Linear","MultiX=Average","Skip=True","Sort=True")</f>
        <v>13.870552357816122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49168</v>
      </c>
      <c r="T3275" s="43">
        <f ca="1">_xll.BInterpol('Base CDI'!$H$4:$H$28,'Base CDI'!$J$4:$J$29,S3275,"Cubic","Extrapolate=Linear","MultiX=Average","Skip=True","Sort=True")</f>
        <v>13.766161016948359</v>
      </c>
      <c r="U3275" s="43">
        <f ca="1">_xll.BInterpol('Base CDI'!$H$4:$H$28,'Base CDI'!$I$4:$I$29,S3275,"Cubic","Extrapolate=Linear","MultiX=Average","Skip=True","Sort=True")</f>
        <v>13.870529304450352</v>
      </c>
    </row>
    <row r="3276" spans="16:21" x14ac:dyDescent="0.25">
      <c r="P3276" s="10">
        <v>39276</v>
      </c>
      <c r="Q3276">
        <v>17.23987</v>
      </c>
      <c r="S3276" s="42">
        <f t="shared" ca="1" si="56"/>
        <v>49169</v>
      </c>
      <c r="T3276" s="43">
        <f ca="1">_xll.BInterpol('Base CDI'!$H$4:$H$28,'Base CDI'!$J$4:$J$29,S3276,"Cubic","Extrapolate=Linear","MultiX=Average","Skip=True","Sort=True")</f>
        <v>13.766151576792383</v>
      </c>
      <c r="U3276" s="43">
        <f ca="1">_xll.BInterpol('Base CDI'!$H$4:$H$28,'Base CDI'!$I$4:$I$29,S3276,"Cubic","Extrapolate=Linear","MultiX=Average","Skip=True","Sort=True")</f>
        <v>13.870506026429217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49170</v>
      </c>
      <c r="T3277" s="43">
        <f ca="1">_xll.BInterpol('Base CDI'!$H$4:$H$28,'Base CDI'!$J$4:$J$29,S3277,"Cubic","Extrapolate=Linear","MultiX=Average","Skip=True","Sort=True")</f>
        <v>13.766141950370981</v>
      </c>
      <c r="U3277" s="43">
        <f ca="1">_xll.BInterpol('Base CDI'!$H$4:$H$28,'Base CDI'!$I$4:$I$29,S3277,"Cubic","Extrapolate=Linear","MultiX=Average","Skip=True","Sort=True")</f>
        <v>13.870482523917643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49171</v>
      </c>
      <c r="T3278" s="43">
        <f ca="1">_xll.BInterpol('Base CDI'!$H$4:$H$28,'Base CDI'!$J$4:$J$29,S3278,"Cubic","Extrapolate=Linear","MultiX=Average","Skip=True","Sort=True")</f>
        <v>13.766132137851965</v>
      </c>
      <c r="U3278" s="43">
        <f ca="1">_xll.BInterpol('Base CDI'!$H$4:$H$28,'Base CDI'!$I$4:$I$29,S3278,"Cubic","Extrapolate=Linear","MultiX=Average","Skip=True","Sort=True")</f>
        <v>13.870458797080564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49172</v>
      </c>
      <c r="T3279" s="43">
        <f ca="1">_xll.BInterpol('Base CDI'!$H$4:$H$28,'Base CDI'!$J$4:$J$29,S3279,"Cubic","Extrapolate=Linear","MultiX=Average","Skip=True","Sort=True")</f>
        <v>13.766122139403146</v>
      </c>
      <c r="U3279" s="43">
        <f ca="1">_xll.BInterpol('Base CDI'!$H$4:$H$28,'Base CDI'!$I$4:$I$29,S3279,"Cubic","Extrapolate=Linear","MultiX=Average","Skip=True","Sort=True")</f>
        <v>13.870434846082913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49173</v>
      </c>
      <c r="T3280" s="43">
        <f ca="1">_xll.BInterpol('Base CDI'!$H$4:$H$28,'Base CDI'!$J$4:$J$29,S3280,"Cubic","Extrapolate=Linear","MultiX=Average","Skip=True","Sort=True")</f>
        <v>13.766111955192336</v>
      </c>
      <c r="U3280" s="43">
        <f ca="1">_xll.BInterpol('Base CDI'!$H$4:$H$28,'Base CDI'!$I$4:$I$29,S3280,"Cubic","Extrapolate=Linear","MultiX=Average","Skip=True","Sort=True")</f>
        <v>13.870410671089623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49174</v>
      </c>
      <c r="T3281" s="43">
        <f ca="1">_xll.BInterpol('Base CDI'!$H$4:$H$28,'Base CDI'!$J$4:$J$29,S3281,"Cubic","Extrapolate=Linear","MultiX=Average","Skip=True","Sort=True")</f>
        <v>13.766101585387348</v>
      </c>
      <c r="U3281" s="43">
        <f ca="1">_xll.BInterpol('Base CDI'!$H$4:$H$28,'Base CDI'!$I$4:$I$29,S3281,"Cubic","Extrapolate=Linear","MultiX=Average","Skip=True","Sort=True")</f>
        <v>13.870386272265621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49175</v>
      </c>
      <c r="T3282" s="43">
        <f ca="1">_xll.BInterpol('Base CDI'!$H$4:$H$28,'Base CDI'!$J$4:$J$29,S3282,"Cubic","Extrapolate=Linear","MultiX=Average","Skip=True","Sort=True")</f>
        <v>13.766091030155993</v>
      </c>
      <c r="U3282" s="43">
        <f ca="1">_xll.BInterpol('Base CDI'!$H$4:$H$28,'Base CDI'!$I$4:$I$29,S3282,"Cubic","Extrapolate=Linear","MultiX=Average","Skip=True","Sort=True")</f>
        <v>13.870361649775841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49176</v>
      </c>
      <c r="T3283" s="43">
        <f ca="1">_xll.BInterpol('Base CDI'!$H$4:$H$28,'Base CDI'!$J$4:$J$29,S3283,"Cubic","Extrapolate=Linear","MultiX=Average","Skip=True","Sort=True")</f>
        <v>13.76608028966608</v>
      </c>
      <c r="U3283" s="43">
        <f ca="1">_xll.BInterpol('Base CDI'!$H$4:$H$28,'Base CDI'!$I$4:$I$29,S3283,"Cubic","Extrapolate=Linear","MultiX=Average","Skip=True","Sort=True")</f>
        <v>13.870336803785218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49177</v>
      </c>
      <c r="T3284" s="43">
        <f ca="1">_xll.BInterpol('Base CDI'!$H$4:$H$28,'Base CDI'!$J$4:$J$29,S3284,"Cubic","Extrapolate=Linear","MultiX=Average","Skip=True","Sort=True")</f>
        <v>13.766069364085423</v>
      </c>
      <c r="U3284" s="43">
        <f ca="1">_xll.BInterpol('Base CDI'!$H$4:$H$28,'Base CDI'!$I$4:$I$29,S3284,"Cubic","Extrapolate=Linear","MultiX=Average","Skip=True","Sort=True")</f>
        <v>13.87031173445868</v>
      </c>
    </row>
    <row r="3285" spans="16:21" x14ac:dyDescent="0.25">
      <c r="P3285" s="10">
        <v>39289</v>
      </c>
      <c r="Q3285">
        <v>17.30753</v>
      </c>
      <c r="S3285" s="42">
        <f t="shared" ca="1" si="56"/>
        <v>49178</v>
      </c>
      <c r="T3285" s="43">
        <f ca="1">_xll.BInterpol('Base CDI'!$H$4:$H$28,'Base CDI'!$J$4:$J$29,S3285,"Cubic","Extrapolate=Linear","MultiX=Average","Skip=True","Sort=True")</f>
        <v>13.766058253581836</v>
      </c>
      <c r="U3285" s="43">
        <f ca="1">_xll.BInterpol('Base CDI'!$H$4:$H$28,'Base CDI'!$I$4:$I$29,S3285,"Cubic","Extrapolate=Linear","MultiX=Average","Skip=True","Sort=True")</f>
        <v>13.870286441961158</v>
      </c>
    </row>
    <row r="3286" spans="16:21" x14ac:dyDescent="0.25">
      <c r="P3286" s="10">
        <v>39290</v>
      </c>
      <c r="Q3286">
        <v>17.31493</v>
      </c>
      <c r="S3286" s="42">
        <f t="shared" ca="1" si="56"/>
        <v>49179</v>
      </c>
      <c r="T3286" s="43">
        <f ca="1">_xll.BInterpol('Base CDI'!$H$4:$H$28,'Base CDI'!$J$4:$J$29,S3286,"Cubic","Extrapolate=Linear","MultiX=Average","Skip=True","Sort=True")</f>
        <v>13.766046958323125</v>
      </c>
      <c r="U3286" s="43">
        <f ca="1">_xll.BInterpol('Base CDI'!$H$4:$H$28,'Base CDI'!$I$4:$I$29,S3286,"Cubic","Extrapolate=Linear","MultiX=Average","Skip=True","Sort=True")</f>
        <v>13.870260926457588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49180</v>
      </c>
      <c r="T3287" s="43">
        <f ca="1">_xll.BInterpol('Base CDI'!$H$4:$H$28,'Base CDI'!$J$4:$J$29,S3287,"Cubic","Extrapolate=Linear","MultiX=Average","Skip=True","Sort=True")</f>
        <v>13.766035478477107</v>
      </c>
      <c r="U3287" s="43">
        <f ca="1">_xll.BInterpol('Base CDI'!$H$4:$H$28,'Base CDI'!$I$4:$I$29,S3287,"Cubic","Extrapolate=Linear","MultiX=Average","Skip=True","Sort=True")</f>
        <v>13.870235188112899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49181</v>
      </c>
      <c r="T3288" s="43">
        <f ca="1">_xll.BInterpol('Base CDI'!$H$4:$H$28,'Base CDI'!$J$4:$J$29,S3288,"Cubic","Extrapolate=Linear","MultiX=Average","Skip=True","Sort=True")</f>
        <v>13.766023814211591</v>
      </c>
      <c r="U3288" s="43">
        <f ca="1">_xll.BInterpol('Base CDI'!$H$4:$H$28,'Base CDI'!$I$4:$I$29,S3288,"Cubic","Extrapolate=Linear","MultiX=Average","Skip=True","Sort=True")</f>
        <v>13.870209227092023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49182</v>
      </c>
      <c r="T3289" s="43">
        <f ca="1">_xll.BInterpol('Base CDI'!$H$4:$H$28,'Base CDI'!$J$4:$J$29,S3289,"Cubic","Extrapolate=Linear","MultiX=Average","Skip=True","Sort=True")</f>
        <v>13.766011965694391</v>
      </c>
      <c r="U3289" s="43">
        <f ca="1">_xll.BInterpol('Base CDI'!$H$4:$H$28,'Base CDI'!$I$4:$I$29,S3289,"Cubic","Extrapolate=Linear","MultiX=Average","Skip=True","Sort=True")</f>
        <v>13.870183043559893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49183</v>
      </c>
      <c r="T3290" s="43">
        <f ca="1">_xll.BInterpol('Base CDI'!$H$4:$H$28,'Base CDI'!$J$4:$J$29,S3290,"Cubic","Extrapolate=Linear","MultiX=Average","Skip=True","Sort=True")</f>
        <v>13.765999933093315</v>
      </c>
      <c r="U3290" s="43">
        <f ca="1">_xll.BInterpol('Base CDI'!$H$4:$H$28,'Base CDI'!$I$4:$I$29,S3290,"Cubic","Extrapolate=Linear","MultiX=Average","Skip=True","Sort=True")</f>
        <v>13.870156637681438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49184</v>
      </c>
      <c r="T3291" s="43">
        <f ca="1">_xll.BInterpol('Base CDI'!$H$4:$H$28,'Base CDI'!$J$4:$J$29,S3291,"Cubic","Extrapolate=Linear","MultiX=Average","Skip=True","Sort=True")</f>
        <v>13.765987716576177</v>
      </c>
      <c r="U3291" s="43">
        <f ca="1">_xll.BInterpol('Base CDI'!$H$4:$H$28,'Base CDI'!$I$4:$I$29,S3291,"Cubic","Extrapolate=Linear","MultiX=Average","Skip=True","Sort=True")</f>
        <v>13.870130009621594</v>
      </c>
    </row>
    <row r="3292" spans="16:21" x14ac:dyDescent="0.25">
      <c r="P3292" s="10">
        <v>39300</v>
      </c>
      <c r="Q3292">
        <v>17.35943</v>
      </c>
      <c r="S3292" s="42">
        <f t="shared" ca="1" si="56"/>
        <v>49185</v>
      </c>
      <c r="T3292" s="43">
        <f ca="1">_xll.BInterpol('Base CDI'!$H$4:$H$28,'Base CDI'!$J$4:$J$29,S3292,"Cubic","Extrapolate=Linear","MultiX=Average","Skip=True","Sort=True")</f>
        <v>13.765975316310788</v>
      </c>
      <c r="U3292" s="43">
        <f ca="1">_xll.BInterpol('Base CDI'!$H$4:$H$28,'Base CDI'!$I$4:$I$29,S3292,"Cubic","Extrapolate=Linear","MultiX=Average","Skip=True","Sort=True")</f>
        <v>13.870103159545289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49186</v>
      </c>
      <c r="T3293" s="43">
        <f ca="1">_xll.BInterpol('Base CDI'!$H$4:$H$28,'Base CDI'!$J$4:$J$29,S3293,"Cubic","Extrapolate=Linear","MultiX=Average","Skip=True","Sort=True")</f>
        <v>13.765962732464962</v>
      </c>
      <c r="U3293" s="43">
        <f ca="1">_xll.BInterpol('Base CDI'!$H$4:$H$28,'Base CDI'!$I$4:$I$29,S3293,"Cubic","Extrapolate=Linear","MultiX=Average","Skip=True","Sort=True")</f>
        <v>13.870076087617457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49187</v>
      </c>
      <c r="T3294" s="43">
        <f ca="1">_xll.BInterpol('Base CDI'!$H$4:$H$28,'Base CDI'!$J$4:$J$29,S3294,"Cubic","Extrapolate=Linear","MultiX=Average","Skip=True","Sort=True")</f>
        <v>13.765949965206506</v>
      </c>
      <c r="U3294" s="43">
        <f ca="1">_xll.BInterpol('Base CDI'!$H$4:$H$28,'Base CDI'!$I$4:$I$29,S3294,"Cubic","Extrapolate=Linear","MultiX=Average","Skip=True","Sort=True")</f>
        <v>13.870048794003029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49188</v>
      </c>
      <c r="T3295" s="43">
        <f ca="1">_xll.BInterpol('Base CDI'!$H$4:$H$28,'Base CDI'!$J$4:$J$29,S3295,"Cubic","Extrapolate=Linear","MultiX=Average","Skip=True","Sort=True")</f>
        <v>13.765937014703237</v>
      </c>
      <c r="U3295" s="43">
        <f ca="1">_xll.BInterpol('Base CDI'!$H$4:$H$28,'Base CDI'!$I$4:$I$29,S3295,"Cubic","Extrapolate=Linear","MultiX=Average","Skip=True","Sort=True")</f>
        <v>13.870021278866938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49189</v>
      </c>
      <c r="T3296" s="43">
        <f ca="1">_xll.BInterpol('Base CDI'!$H$4:$H$28,'Base CDI'!$J$4:$J$29,S3296,"Cubic","Extrapolate=Linear","MultiX=Average","Skip=True","Sort=True")</f>
        <v>13.765923881122962</v>
      </c>
      <c r="U3296" s="43">
        <f ca="1">_xll.BInterpol('Base CDI'!$H$4:$H$28,'Base CDI'!$I$4:$I$29,S3296,"Cubic","Extrapolate=Linear","MultiX=Average","Skip=True","Sort=True")</f>
        <v>13.869993542374113</v>
      </c>
    </row>
    <row r="3297" spans="16:21" x14ac:dyDescent="0.25">
      <c r="P3297" s="10">
        <v>39307</v>
      </c>
      <c r="Q3297">
        <v>17.39658</v>
      </c>
      <c r="S3297" s="42">
        <f t="shared" ca="1" si="56"/>
        <v>49190</v>
      </c>
      <c r="T3297" s="43">
        <f ca="1">_xll.BInterpol('Base CDI'!$H$4:$H$28,'Base CDI'!$J$4:$J$29,S3297,"Cubic","Extrapolate=Linear","MultiX=Average","Skip=True","Sort=True")</f>
        <v>13.765910564633495</v>
      </c>
      <c r="U3297" s="43">
        <f ca="1">_xll.BInterpol('Base CDI'!$H$4:$H$28,'Base CDI'!$I$4:$I$29,S3297,"Cubic","Extrapolate=Linear","MultiX=Average","Skip=True","Sort=True")</f>
        <v>13.869965584689488</v>
      </c>
    </row>
    <row r="3298" spans="16:21" x14ac:dyDescent="0.25">
      <c r="P3298" s="10">
        <v>39308</v>
      </c>
      <c r="Q3298">
        <v>17.40401</v>
      </c>
      <c r="S3298" s="42">
        <f t="shared" ca="1" si="56"/>
        <v>49191</v>
      </c>
      <c r="T3298" s="43">
        <f ca="1">_xll.BInterpol('Base CDI'!$H$4:$H$28,'Base CDI'!$J$4:$J$29,S3298,"Cubic","Extrapolate=Linear","MultiX=Average","Skip=True","Sort=True")</f>
        <v>13.765897065402649</v>
      </c>
      <c r="U3298" s="43">
        <f ca="1">_xll.BInterpol('Base CDI'!$H$4:$H$28,'Base CDI'!$I$4:$I$29,S3298,"Cubic","Extrapolate=Linear","MultiX=Average","Skip=True","Sort=True")</f>
        <v>13.869937405977996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49192</v>
      </c>
      <c r="T3299" s="43">
        <f ca="1">_xll.BInterpol('Base CDI'!$H$4:$H$28,'Base CDI'!$J$4:$J$29,S3299,"Cubic","Extrapolate=Linear","MultiX=Average","Skip=True","Sort=True")</f>
        <v>13.765883383598233</v>
      </c>
      <c r="U3299" s="43">
        <f ca="1">_xll.BInterpol('Base CDI'!$H$4:$H$28,'Base CDI'!$I$4:$I$29,S3299,"Cubic","Extrapolate=Linear","MultiX=Average","Skip=True","Sort=True")</f>
        <v>13.869909006404567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49193</v>
      </c>
      <c r="T3300" s="43">
        <f ca="1">_xll.BInterpol('Base CDI'!$H$4:$H$28,'Base CDI'!$J$4:$J$29,S3300,"Cubic","Extrapolate=Linear","MultiX=Average","Skip=True","Sort=True")</f>
        <v>13.76586951938806</v>
      </c>
      <c r="U3300" s="43">
        <f ca="1">_xll.BInterpol('Base CDI'!$H$4:$H$28,'Base CDI'!$I$4:$I$29,S3300,"Cubic","Extrapolate=Linear","MultiX=Average","Skip=True","Sort=True")</f>
        <v>13.869880386134131</v>
      </c>
    </row>
    <row r="3301" spans="16:21" x14ac:dyDescent="0.25">
      <c r="P3301" s="10">
        <v>39311</v>
      </c>
      <c r="Q3301">
        <v>17.42632</v>
      </c>
      <c r="S3301" s="42">
        <f t="shared" ca="1" si="56"/>
        <v>49194</v>
      </c>
      <c r="T3301" s="43">
        <f ca="1">_xll.BInterpol('Base CDI'!$H$4:$H$28,'Base CDI'!$J$4:$J$29,S3301,"Cubic","Extrapolate=Linear","MultiX=Average","Skip=True","Sort=True")</f>
        <v>13.765855472939942</v>
      </c>
      <c r="U3301" s="43">
        <f ca="1">_xll.BInterpol('Base CDI'!$H$4:$H$28,'Base CDI'!$I$4:$I$29,S3301,"Cubic","Extrapolate=Linear","MultiX=Average","Skip=True","Sort=True")</f>
        <v>13.869851545331624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49195</v>
      </c>
      <c r="T3302" s="43">
        <f ca="1">_xll.BInterpol('Base CDI'!$H$4:$H$28,'Base CDI'!$J$4:$J$29,S3302,"Cubic","Extrapolate=Linear","MultiX=Average","Skip=True","Sort=True")</f>
        <v>13.76584124442169</v>
      </c>
      <c r="U3302" s="43">
        <f ca="1">_xll.BInterpol('Base CDI'!$H$4:$H$28,'Base CDI'!$I$4:$I$29,S3302,"Cubic","Extrapolate=Linear","MultiX=Average","Skip=True","Sort=True")</f>
        <v>13.869822484161975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49196</v>
      </c>
      <c r="T3303" s="43">
        <f ca="1">_xll.BInterpol('Base CDI'!$H$4:$H$28,'Base CDI'!$J$4:$J$29,S3303,"Cubic","Extrapolate=Linear","MultiX=Average","Skip=True","Sort=True")</f>
        <v>13.765826834001114</v>
      </c>
      <c r="U3303" s="43">
        <f ca="1">_xll.BInterpol('Base CDI'!$H$4:$H$28,'Base CDI'!$I$4:$I$29,S3303,"Cubic","Extrapolate=Linear","MultiX=Average","Skip=True","Sort=True")</f>
        <v>13.869793202790117</v>
      </c>
    </row>
    <row r="3304" spans="16:21" x14ac:dyDescent="0.25">
      <c r="P3304" s="10">
        <v>39316</v>
      </c>
      <c r="Q3304">
        <v>17.44867</v>
      </c>
      <c r="S3304" s="42">
        <f t="shared" ca="1" si="56"/>
        <v>49197</v>
      </c>
      <c r="T3304" s="43">
        <f ca="1">_xll.BInterpol('Base CDI'!$H$4:$H$28,'Base CDI'!$J$4:$J$29,S3304,"Cubic","Extrapolate=Linear","MultiX=Average","Skip=True","Sort=True")</f>
        <v>13.76581224184603</v>
      </c>
      <c r="U3304" s="43">
        <f ca="1">_xll.BInterpol('Base CDI'!$H$4:$H$28,'Base CDI'!$I$4:$I$29,S3304,"Cubic","Extrapolate=Linear","MultiX=Average","Skip=True","Sort=True")</f>
        <v>13.869763701380981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49198</v>
      </c>
      <c r="T3305" s="43">
        <f ca="1">_xll.BInterpol('Base CDI'!$H$4:$H$28,'Base CDI'!$J$4:$J$29,S3305,"Cubic","Extrapolate=Linear","MultiX=Average","Skip=True","Sort=True")</f>
        <v>13.765797468124246</v>
      </c>
      <c r="U3305" s="43">
        <f ca="1">_xll.BInterpol('Base CDI'!$H$4:$H$28,'Base CDI'!$I$4:$I$29,S3305,"Cubic","Extrapolate=Linear","MultiX=Average","Skip=True","Sort=True")</f>
        <v>13.869733980099499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49199</v>
      </c>
      <c r="T3306" s="43">
        <f ca="1">_xll.BInterpol('Base CDI'!$H$4:$H$28,'Base CDI'!$J$4:$J$29,S3306,"Cubic","Extrapolate=Linear","MultiX=Average","Skip=True","Sort=True")</f>
        <v>13.765782513003575</v>
      </c>
      <c r="U3306" s="43">
        <f ca="1">_xll.BInterpol('Base CDI'!$H$4:$H$28,'Base CDI'!$I$4:$I$29,S3306,"Cubic","Extrapolate=Linear","MultiX=Average","Skip=True","Sort=True")</f>
        <v>13.869704039110601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49200</v>
      </c>
      <c r="T3307" s="43">
        <f ca="1">_xll.BInterpol('Base CDI'!$H$4:$H$28,'Base CDI'!$J$4:$J$29,S3307,"Cubic","Extrapolate=Linear","MultiX=Average","Skip=True","Sort=True")</f>
        <v>13.76576737665183</v>
      </c>
      <c r="U3307" s="43">
        <f ca="1">_xll.BInterpol('Base CDI'!$H$4:$H$28,'Base CDI'!$I$4:$I$29,S3307,"Cubic","Extrapolate=Linear","MultiX=Average","Skip=True","Sort=True")</f>
        <v>13.869673878579222</v>
      </c>
    </row>
    <row r="3308" spans="16:21" x14ac:dyDescent="0.25">
      <c r="P3308" s="10">
        <v>39322</v>
      </c>
      <c r="Q3308">
        <v>17.4785</v>
      </c>
      <c r="S3308" s="42">
        <f t="shared" ca="1" si="56"/>
        <v>49201</v>
      </c>
      <c r="T3308" s="43">
        <f ca="1">_xll.BInterpol('Base CDI'!$H$4:$H$28,'Base CDI'!$J$4:$J$29,S3308,"Cubic","Extrapolate=Linear","MultiX=Average","Skip=True","Sort=True")</f>
        <v>13.765752059236821</v>
      </c>
      <c r="U3308" s="43">
        <f ca="1">_xll.BInterpol('Base CDI'!$H$4:$H$28,'Base CDI'!$I$4:$I$29,S3308,"Cubic","Extrapolate=Linear","MultiX=Average","Skip=True","Sort=True")</f>
        <v>13.869643498670294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49202</v>
      </c>
      <c r="T3309" s="43">
        <f ca="1">_xll.BInterpol('Base CDI'!$H$4:$H$28,'Base CDI'!$J$4:$J$29,S3309,"Cubic","Extrapolate=Linear","MultiX=Average","Skip=True","Sort=True")</f>
        <v>13.765736560926358</v>
      </c>
      <c r="U3309" s="43">
        <f ca="1">_xll.BInterpol('Base CDI'!$H$4:$H$28,'Base CDI'!$I$4:$I$29,S3309,"Cubic","Extrapolate=Linear","MultiX=Average","Skip=True","Sort=True")</f>
        <v>13.869612899548747</v>
      </c>
    </row>
    <row r="3310" spans="16:21" x14ac:dyDescent="0.25">
      <c r="P3310" s="10">
        <v>39324</v>
      </c>
      <c r="Q3310">
        <v>17.49343</v>
      </c>
      <c r="S3310" s="42">
        <f t="shared" ca="1" si="56"/>
        <v>49203</v>
      </c>
      <c r="T3310" s="43">
        <f ca="1">_xll.BInterpol('Base CDI'!$H$4:$H$28,'Base CDI'!$J$4:$J$29,S3310,"Cubic","Extrapolate=Linear","MultiX=Average","Skip=True","Sort=True")</f>
        <v>13.765720881888257</v>
      </c>
      <c r="U3310" s="43">
        <f ca="1">_xll.BInterpol('Base CDI'!$H$4:$H$28,'Base CDI'!$I$4:$I$29,S3310,"Cubic","Extrapolate=Linear","MultiX=Average","Skip=True","Sort=True")</f>
        <v>13.869582081379511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49204</v>
      </c>
      <c r="T3311" s="43">
        <f ca="1">_xll.BInterpol('Base CDI'!$H$4:$H$28,'Base CDI'!$J$4:$J$29,S3311,"Cubic","Extrapolate=Linear","MultiX=Average","Skip=True","Sort=True")</f>
        <v>13.765705022290327</v>
      </c>
      <c r="U3311" s="43">
        <f ca="1">_xll.BInterpol('Base CDI'!$H$4:$H$28,'Base CDI'!$I$4:$I$29,S3311,"Cubic","Extrapolate=Linear","MultiX=Average","Skip=True","Sort=True")</f>
        <v>13.869551044327521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49205</v>
      </c>
      <c r="T3312" s="43">
        <f ca="1">_xll.BInterpol('Base CDI'!$H$4:$H$28,'Base CDI'!$J$4:$J$29,S3312,"Cubic","Extrapolate=Linear","MultiX=Average","Skip=True","Sort=True")</f>
        <v>13.765688982300379</v>
      </c>
      <c r="U3312" s="43">
        <f ca="1">_xll.BInterpol('Base CDI'!$H$4:$H$28,'Base CDI'!$I$4:$I$29,S3312,"Cubic","Extrapolate=Linear","MultiX=Average","Skip=True","Sort=True")</f>
        <v>13.869519788557708</v>
      </c>
    </row>
    <row r="3313" spans="16:21" x14ac:dyDescent="0.25">
      <c r="P3313" s="10">
        <v>39329</v>
      </c>
      <c r="Q3313">
        <v>17.51595</v>
      </c>
      <c r="S3313" s="42">
        <f t="shared" ca="1" si="56"/>
        <v>49206</v>
      </c>
      <c r="T3313" s="43">
        <f ca="1">_xll.BInterpol('Base CDI'!$H$4:$H$28,'Base CDI'!$J$4:$J$29,S3313,"Cubic","Extrapolate=Linear","MultiX=Average","Skip=True","Sort=True")</f>
        <v>13.765672762086226</v>
      </c>
      <c r="U3313" s="43">
        <f ca="1">_xll.BInterpol('Base CDI'!$H$4:$H$28,'Base CDI'!$I$4:$I$29,S3313,"Cubic","Extrapolate=Linear","MultiX=Average","Skip=True","Sort=True")</f>
        <v>13.869488314235005</v>
      </c>
    </row>
    <row r="3314" spans="16:21" x14ac:dyDescent="0.25">
      <c r="P3314" s="10">
        <v>39330</v>
      </c>
      <c r="Q3314">
        <v>17.52345</v>
      </c>
      <c r="S3314" s="42">
        <f t="shared" ca="1" si="56"/>
        <v>49207</v>
      </c>
      <c r="T3314" s="43">
        <f ca="1">_xll.BInterpol('Base CDI'!$H$4:$H$28,'Base CDI'!$J$4:$J$29,S3314,"Cubic","Extrapolate=Linear","MultiX=Average","Skip=True","Sort=True")</f>
        <v>13.76565636181568</v>
      </c>
      <c r="U3314" s="43">
        <f ca="1">_xll.BInterpol('Base CDI'!$H$4:$H$28,'Base CDI'!$I$4:$I$29,S3314,"Cubic","Extrapolate=Linear","MultiX=Average","Skip=True","Sort=True")</f>
        <v>13.869456621524341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49208</v>
      </c>
      <c r="T3315" s="43">
        <f ca="1">_xll.BInterpol('Base CDI'!$H$4:$H$28,'Base CDI'!$J$4:$J$29,S3315,"Cubic","Extrapolate=Linear","MultiX=Average","Skip=True","Sort=True")</f>
        <v>13.765639781656551</v>
      </c>
      <c r="U3315" s="43">
        <f ca="1">_xll.BInterpol('Base CDI'!$H$4:$H$28,'Base CDI'!$I$4:$I$29,S3315,"Cubic","Extrapolate=Linear","MultiX=Average","Skip=True","Sort=True")</f>
        <v>13.869424710590648</v>
      </c>
    </row>
    <row r="3316" spans="16:21" x14ac:dyDescent="0.25">
      <c r="P3316" s="10">
        <v>39335</v>
      </c>
      <c r="Q3316">
        <v>17.53828</v>
      </c>
      <c r="S3316" s="42">
        <f t="shared" ca="1" si="56"/>
        <v>49209</v>
      </c>
      <c r="T3316" s="43">
        <f ca="1">_xll.BInterpol('Base CDI'!$H$4:$H$28,'Base CDI'!$J$4:$J$29,S3316,"Cubic","Extrapolate=Linear","MultiX=Average","Skip=True","Sort=True")</f>
        <v>13.765623021776651</v>
      </c>
      <c r="U3316" s="43">
        <f ca="1">_xll.BInterpol('Base CDI'!$H$4:$H$28,'Base CDI'!$I$4:$I$29,S3316,"Cubic","Extrapolate=Linear","MultiX=Average","Skip=True","Sort=True")</f>
        <v>13.869392581598861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49210</v>
      </c>
      <c r="T3317" s="43">
        <f ca="1">_xll.BInterpol('Base CDI'!$H$4:$H$28,'Base CDI'!$J$4:$J$29,S3317,"Cubic","Extrapolate=Linear","MultiX=Average","Skip=True","Sort=True")</f>
        <v>13.765606082343796</v>
      </c>
      <c r="U3317" s="43">
        <f ca="1">_xll.BInterpol('Base CDI'!$H$4:$H$28,'Base CDI'!$I$4:$I$29,S3317,"Cubic","Extrapolate=Linear","MultiX=Average","Skip=True","Sort=True")</f>
        <v>13.869360234713907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49211</v>
      </c>
      <c r="T3318" s="43">
        <f ca="1">_xll.BInterpol('Base CDI'!$H$4:$H$28,'Base CDI'!$J$4:$J$29,S3318,"Cubic","Extrapolate=Linear","MultiX=Average","Skip=True","Sort=True")</f>
        <v>13.765588963525792</v>
      </c>
      <c r="U3318" s="43">
        <f ca="1">_xll.BInterpol('Base CDI'!$H$4:$H$28,'Base CDI'!$I$4:$I$29,S3318,"Cubic","Extrapolate=Linear","MultiX=Average","Skip=True","Sort=True")</f>
        <v>13.869327670100724</v>
      </c>
    </row>
    <row r="3319" spans="16:21" x14ac:dyDescent="0.25">
      <c r="P3319" s="10">
        <v>39338</v>
      </c>
      <c r="Q3319">
        <v>17.56033</v>
      </c>
      <c r="S3319" s="42">
        <f t="shared" ca="1" si="56"/>
        <v>49212</v>
      </c>
      <c r="T3319" s="43">
        <f ca="1">_xll.BInterpol('Base CDI'!$H$4:$H$28,'Base CDI'!$J$4:$J$29,S3319,"Cubic","Extrapolate=Linear","MultiX=Average","Skip=True","Sort=True")</f>
        <v>13.765571665490452</v>
      </c>
      <c r="U3319" s="43">
        <f ca="1">_xll.BInterpol('Base CDI'!$H$4:$H$28,'Base CDI'!$I$4:$I$29,S3319,"Cubic","Extrapolate=Linear","MultiX=Average","Skip=True","Sort=True")</f>
        <v>13.869294887924239</v>
      </c>
    </row>
    <row r="3320" spans="16:21" x14ac:dyDescent="0.25">
      <c r="P3320" s="10">
        <v>39339</v>
      </c>
      <c r="Q3320">
        <v>17.56767</v>
      </c>
      <c r="S3320" s="42">
        <f t="shared" ca="1" si="56"/>
        <v>49213</v>
      </c>
      <c r="T3320" s="43">
        <f ca="1">_xll.BInterpol('Base CDI'!$H$4:$H$28,'Base CDI'!$J$4:$J$29,S3320,"Cubic","Extrapolate=Linear","MultiX=Average","Skip=True","Sort=True")</f>
        <v>13.76555418840559</v>
      </c>
      <c r="U3320" s="43">
        <f ca="1">_xll.BInterpol('Base CDI'!$H$4:$H$28,'Base CDI'!$I$4:$I$29,S3320,"Cubic","Extrapolate=Linear","MultiX=Average","Skip=True","Sort=True")</f>
        <v>13.869261888349385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49214</v>
      </c>
      <c r="T3321" s="43">
        <f ca="1">_xll.BInterpol('Base CDI'!$H$4:$H$28,'Base CDI'!$J$4:$J$29,S3321,"Cubic","Extrapolate=Linear","MultiX=Average","Skip=True","Sort=True")</f>
        <v>13.765536532439015</v>
      </c>
      <c r="U3321" s="43">
        <f ca="1">_xll.BInterpol('Base CDI'!$H$4:$H$28,'Base CDI'!$I$4:$I$29,S3321,"Cubic","Extrapolate=Linear","MultiX=Average","Skip=True","Sort=True")</f>
        <v>13.869228671541093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49215</v>
      </c>
      <c r="T3322" s="43">
        <f ca="1">_xll.BInterpol('Base CDI'!$H$4:$H$28,'Base CDI'!$J$4:$J$29,S3322,"Cubic","Extrapolate=Linear","MultiX=Average","Skip=True","Sort=True")</f>
        <v>13.765518697758541</v>
      </c>
      <c r="U3322" s="43">
        <f ca="1">_xll.BInterpol('Base CDI'!$H$4:$H$28,'Base CDI'!$I$4:$I$29,S3322,"Cubic","Extrapolate=Linear","MultiX=Average","Skip=True","Sort=True")</f>
        <v>13.869195237664297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49216</v>
      </c>
      <c r="T3323" s="43">
        <f ca="1">_xll.BInterpol('Base CDI'!$H$4:$H$28,'Base CDI'!$J$4:$J$29,S3323,"Cubic","Extrapolate=Linear","MultiX=Average","Skip=True","Sort=True")</f>
        <v>13.765500684531977</v>
      </c>
      <c r="U3323" s="43">
        <f ca="1">_xll.BInterpol('Base CDI'!$H$4:$H$28,'Base CDI'!$I$4:$I$29,S3323,"Cubic","Extrapolate=Linear","MultiX=Average","Skip=True","Sort=True")</f>
        <v>13.869161586883928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49217</v>
      </c>
      <c r="T3324" s="43">
        <f ca="1">_xll.BInterpol('Base CDI'!$H$4:$H$28,'Base CDI'!$J$4:$J$29,S3324,"Cubic","Extrapolate=Linear","MultiX=Average","Skip=True","Sort=True")</f>
        <v>13.765482492927138</v>
      </c>
      <c r="U3324" s="43">
        <f ca="1">_xll.BInterpol('Base CDI'!$H$4:$H$28,'Base CDI'!$I$4:$I$29,S3324,"Cubic","Extrapolate=Linear","MultiX=Average","Skip=True","Sort=True")</f>
        <v>13.869127719364917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49218</v>
      </c>
      <c r="T3325" s="43">
        <f ca="1">_xll.BInterpol('Base CDI'!$H$4:$H$28,'Base CDI'!$J$4:$J$29,S3325,"Cubic","Extrapolate=Linear","MultiX=Average","Skip=True","Sort=True")</f>
        <v>13.765464123111833</v>
      </c>
      <c r="U3325" s="43">
        <f ca="1">_xll.BInterpol('Base CDI'!$H$4:$H$28,'Base CDI'!$I$4:$I$29,S3325,"Cubic","Extrapolate=Linear","MultiX=Average","Skip=True","Sort=True")</f>
        <v>13.869093635272195</v>
      </c>
    </row>
    <row r="3326" spans="16:21" x14ac:dyDescent="0.25">
      <c r="P3326" s="10">
        <v>39349</v>
      </c>
      <c r="Q3326">
        <v>17.61178</v>
      </c>
      <c r="S3326" s="42">
        <f t="shared" ca="1" si="56"/>
        <v>49219</v>
      </c>
      <c r="T3326" s="43">
        <f ca="1">_xll.BInterpol('Base CDI'!$H$4:$H$28,'Base CDI'!$J$4:$J$29,S3326,"Cubic","Extrapolate=Linear","MultiX=Average","Skip=True","Sort=True")</f>
        <v>13.765445575253874</v>
      </c>
      <c r="U3326" s="43">
        <f ca="1">_xll.BInterpol('Base CDI'!$H$4:$H$28,'Base CDI'!$I$4:$I$29,S3326,"Cubic","Extrapolate=Linear","MultiX=Average","Skip=True","Sort=True")</f>
        <v>13.869059334770697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49220</v>
      </c>
      <c r="T3327" s="43">
        <f ca="1">_xll.BInterpol('Base CDI'!$H$4:$H$28,'Base CDI'!$J$4:$J$29,S3327,"Cubic","Extrapolate=Linear","MultiX=Average","Skip=True","Sort=True")</f>
        <v>13.765426849521075</v>
      </c>
      <c r="U3327" s="43">
        <f ca="1">_xll.BInterpol('Base CDI'!$H$4:$H$28,'Base CDI'!$I$4:$I$29,S3327,"Cubic","Extrapolate=Linear","MultiX=Average","Skip=True","Sort=True")</f>
        <v>13.869024818025352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49221</v>
      </c>
      <c r="T3328" s="43">
        <f ca="1">_xll.BInterpol('Base CDI'!$H$4:$H$28,'Base CDI'!$J$4:$J$29,S3328,"Cubic","Extrapolate=Linear","MultiX=Average","Skip=True","Sort=True")</f>
        <v>13.765407946081245</v>
      </c>
      <c r="U3328" s="43">
        <f ca="1">_xll.BInterpol('Base CDI'!$H$4:$H$28,'Base CDI'!$I$4:$I$29,S3328,"Cubic","Extrapolate=Linear","MultiX=Average","Skip=True","Sort=True")</f>
        <v>13.868990085201093</v>
      </c>
    </row>
    <row r="3329" spans="16:21" x14ac:dyDescent="0.25">
      <c r="P3329" s="10">
        <v>39352</v>
      </c>
      <c r="Q3329">
        <v>17.63383</v>
      </c>
      <c r="S3329" s="42">
        <f t="shared" ca="1" si="56"/>
        <v>49222</v>
      </c>
      <c r="T3329" s="43">
        <f ca="1">_xll.BInterpol('Base CDI'!$H$4:$H$28,'Base CDI'!$J$4:$J$29,S3329,"Cubic","Extrapolate=Linear","MultiX=Average","Skip=True","Sort=True")</f>
        <v>13.765388865102198</v>
      </c>
      <c r="U3329" s="43">
        <f ca="1">_xll.BInterpol('Base CDI'!$H$4:$H$28,'Base CDI'!$I$4:$I$29,S3329,"Cubic","Extrapolate=Linear","MultiX=Average","Skip=True","Sort=True")</f>
        <v>13.868955136462851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49223</v>
      </c>
      <c r="T3330" s="43">
        <f ca="1">_xll.BInterpol('Base CDI'!$H$4:$H$28,'Base CDI'!$J$4:$J$29,S3330,"Cubic","Extrapolate=Linear","MultiX=Average","Skip=True","Sort=True")</f>
        <v>13.765369606751742</v>
      </c>
      <c r="U3330" s="43">
        <f ca="1">_xll.BInterpol('Base CDI'!$H$4:$H$28,'Base CDI'!$I$4:$I$29,S3330,"Cubic","Extrapolate=Linear","MultiX=Average","Skip=True","Sort=True")</f>
        <v>13.868919971975558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49224</v>
      </c>
      <c r="T3331" s="43">
        <f ca="1">_xll.BInterpol('Base CDI'!$H$4:$H$28,'Base CDI'!$J$4:$J$29,S3331,"Cubic","Extrapolate=Linear","MultiX=Average","Skip=True","Sort=True")</f>
        <v>13.765350171197692</v>
      </c>
      <c r="U3331" s="43">
        <f ca="1">_xll.BInterpol('Base CDI'!$H$4:$H$28,'Base CDI'!$I$4:$I$29,S3331,"Cubic","Extrapolate=Linear","MultiX=Average","Skip=True","Sort=True")</f>
        <v>13.868884591904147</v>
      </c>
    </row>
    <row r="3332" spans="16:21" x14ac:dyDescent="0.25">
      <c r="P3332" s="10">
        <v>39357</v>
      </c>
      <c r="Q3332">
        <v>17.65596</v>
      </c>
      <c r="S3332" s="42">
        <f t="shared" ca="1" si="56"/>
        <v>49225</v>
      </c>
      <c r="T3332" s="43">
        <f ca="1">_xll.BInterpol('Base CDI'!$H$4:$H$28,'Base CDI'!$J$4:$J$29,S3332,"Cubic","Extrapolate=Linear","MultiX=Average","Skip=True","Sort=True")</f>
        <v>13.765330558607859</v>
      </c>
      <c r="U3332" s="43">
        <f ca="1">_xll.BInterpol('Base CDI'!$H$4:$H$28,'Base CDI'!$I$4:$I$29,S3332,"Cubic","Extrapolate=Linear","MultiX=Average","Skip=True","Sort=True")</f>
        <v>13.868848996413549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49226</v>
      </c>
      <c r="T3333" s="43">
        <f ca="1">_xll.BInterpol('Base CDI'!$H$4:$H$28,'Base CDI'!$J$4:$J$29,S3333,"Cubic","Extrapolate=Linear","MultiX=Average","Skip=True","Sort=True")</f>
        <v>13.765310769150055</v>
      </c>
      <c r="U3333" s="43">
        <f ca="1">_xll.BInterpol('Base CDI'!$H$4:$H$28,'Base CDI'!$I$4:$I$29,S3333,"Cubic","Extrapolate=Linear","MultiX=Average","Skip=True","Sort=True")</f>
        <v>13.868813185668694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49227</v>
      </c>
      <c r="T3334" s="43">
        <f ca="1">_xll.BInterpol('Base CDI'!$H$4:$H$28,'Base CDI'!$J$4:$J$29,S3334,"Cubic","Extrapolate=Linear","MultiX=Average","Skip=True","Sort=True")</f>
        <v>13.765290802992091</v>
      </c>
      <c r="U3334" s="43">
        <f ca="1">_xll.BInterpol('Base CDI'!$H$4:$H$28,'Base CDI'!$I$4:$I$29,S3334,"Cubic","Extrapolate=Linear","MultiX=Average","Skip=True","Sort=True")</f>
        <v>13.868777159834517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49228</v>
      </c>
      <c r="T3335" s="43">
        <f ca="1">_xll.BInterpol('Base CDI'!$H$4:$H$28,'Base CDI'!$J$4:$J$29,S3335,"Cubic","Extrapolate=Linear","MultiX=Average","Skip=True","Sort=True")</f>
        <v>13.765270660301777</v>
      </c>
      <c r="U3335" s="43">
        <f ca="1">_xll.BInterpol('Base CDI'!$H$4:$H$28,'Base CDI'!$I$4:$I$29,S3335,"Cubic","Extrapolate=Linear","MultiX=Average","Skip=True","Sort=True")</f>
        <v>13.868740919075949</v>
      </c>
    </row>
    <row r="3336" spans="16:21" x14ac:dyDescent="0.25">
      <c r="P3336" s="10">
        <v>39363</v>
      </c>
      <c r="Q3336">
        <v>17.68552</v>
      </c>
      <c r="S3336" s="42">
        <f t="shared" ca="1" si="56"/>
        <v>49229</v>
      </c>
      <c r="T3336" s="43">
        <f ca="1">_xll.BInterpol('Base CDI'!$H$4:$H$28,'Base CDI'!$J$4:$J$29,S3336,"Cubic","Extrapolate=Linear","MultiX=Average","Skip=True","Sort=True")</f>
        <v>13.765250341246928</v>
      </c>
      <c r="U3336" s="43">
        <f ca="1">_xll.BInterpol('Base CDI'!$H$4:$H$28,'Base CDI'!$I$4:$I$29,S3336,"Cubic","Extrapolate=Linear","MultiX=Average","Skip=True","Sort=True")</f>
        <v>13.86870446355792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49230</v>
      </c>
      <c r="T3337" s="43">
        <f ca="1">_xll.BInterpol('Base CDI'!$H$4:$H$28,'Base CDI'!$J$4:$J$29,S3337,"Cubic","Extrapolate=Linear","MultiX=Average","Skip=True","Sort=True")</f>
        <v>13.765229845995353</v>
      </c>
      <c r="U3337" s="43">
        <f ca="1">_xll.BInterpol('Base CDI'!$H$4:$H$28,'Base CDI'!$I$4:$I$29,S3337,"Cubic","Extrapolate=Linear","MultiX=Average","Skip=True","Sort=True")</f>
        <v>13.868667793445363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49231</v>
      </c>
      <c r="T3338" s="43">
        <f ca="1">_xll.BInterpol('Base CDI'!$H$4:$H$28,'Base CDI'!$J$4:$J$29,S3338,"Cubic","Extrapolate=Linear","MultiX=Average","Skip=True","Sort=True")</f>
        <v>13.765209174714867</v>
      </c>
      <c r="U3338" s="43">
        <f ca="1">_xll.BInterpol('Base CDI'!$H$4:$H$28,'Base CDI'!$I$4:$I$29,S3338,"Cubic","Extrapolate=Linear","MultiX=Average","Skip=True","Sort=True")</f>
        <v>13.86863090890321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49232</v>
      </c>
      <c r="T3339" s="43">
        <f ca="1">_xll.BInterpol('Base CDI'!$H$4:$H$28,'Base CDI'!$J$4:$J$29,S3339,"Cubic","Extrapolate=Linear","MultiX=Average","Skip=True","Sort=True")</f>
        <v>13.765188327573277</v>
      </c>
      <c r="U3339" s="43">
        <f ca="1">_xll.BInterpol('Base CDI'!$H$4:$H$28,'Base CDI'!$I$4:$I$29,S3339,"Cubic","Extrapolate=Linear","MultiX=Average","Skip=True","Sort=True")</f>
        <v>13.868593810096392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49233</v>
      </c>
      <c r="T3340" s="43">
        <f ca="1">_xll.BInterpol('Base CDI'!$H$4:$H$28,'Base CDI'!$J$4:$J$29,S3340,"Cubic","Extrapolate=Linear","MultiX=Average","Skip=True","Sort=True")</f>
        <v>13.7651673047384</v>
      </c>
      <c r="U3340" s="43">
        <f ca="1">_xll.BInterpol('Base CDI'!$H$4:$H$28,'Base CDI'!$I$4:$I$29,S3340,"Cubic","Extrapolate=Linear","MultiX=Average","Skip=True","Sort=True")</f>
        <v>13.868556497189841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49234</v>
      </c>
      <c r="T3341" s="43">
        <f ca="1">_xll.BInterpol('Base CDI'!$H$4:$H$28,'Base CDI'!$J$4:$J$29,S3341,"Cubic","Extrapolate=Linear","MultiX=Average","Skip=True","Sort=True")</f>
        <v>13.765146106378042</v>
      </c>
      <c r="U3341" s="43">
        <f ca="1">_xll.BInterpol('Base CDI'!$H$4:$H$28,'Base CDI'!$I$4:$I$29,S3341,"Cubic","Extrapolate=Linear","MultiX=Average","Skip=True","Sort=True")</f>
        <v>13.868518970348491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49235</v>
      </c>
      <c r="T3342" s="43">
        <f ca="1">_xll.BInterpol('Base CDI'!$H$4:$H$28,'Base CDI'!$J$4:$J$29,S3342,"Cubic","Extrapolate=Linear","MultiX=Average","Skip=True","Sort=True")</f>
        <v>13.76512473266002</v>
      </c>
      <c r="U3342" s="43">
        <f ca="1">_xll.BInterpol('Base CDI'!$H$4:$H$28,'Base CDI'!$I$4:$I$29,S3342,"Cubic","Extrapolate=Linear","MultiX=Average","Skip=True","Sort=True")</f>
        <v>13.86848122973727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49236</v>
      </c>
      <c r="T3343" s="43">
        <f ca="1">_xll.BInterpol('Base CDI'!$H$4:$H$28,'Base CDI'!$J$4:$J$29,S3343,"Cubic","Extrapolate=Linear","MultiX=Average","Skip=True","Sort=True")</f>
        <v>13.765103183752142</v>
      </c>
      <c r="U3343" s="43">
        <f ca="1">_xll.BInterpol('Base CDI'!$H$4:$H$28,'Base CDI'!$I$4:$I$29,S3343,"Cubic","Extrapolate=Linear","MultiX=Average","Skip=True","Sort=True")</f>
        <v>13.868443275521113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49237</v>
      </c>
      <c r="T3344" s="43">
        <f ca="1">_xll.BInterpol('Base CDI'!$H$4:$H$28,'Base CDI'!$J$4:$J$29,S3344,"Cubic","Extrapolate=Linear","MultiX=Average","Skip=True","Sort=True")</f>
        <v>13.765081459822222</v>
      </c>
      <c r="U3344" s="43">
        <f ca="1">_xll.BInterpol('Base CDI'!$H$4:$H$28,'Base CDI'!$I$4:$I$29,S3344,"Cubic","Extrapolate=Linear","MultiX=Average","Skip=True","Sort=True")</f>
        <v>13.86840510786495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49238</v>
      </c>
      <c r="T3345" s="43">
        <f ca="1">_xll.BInterpol('Base CDI'!$H$4:$H$28,'Base CDI'!$J$4:$J$29,S3345,"Cubic","Extrapolate=Linear","MultiX=Average","Skip=True","Sort=True")</f>
        <v>13.765059561038068</v>
      </c>
      <c r="U3345" s="43">
        <f ca="1">_xll.BInterpol('Base CDI'!$H$4:$H$28,'Base CDI'!$I$4:$I$29,S3345,"Cubic","Extrapolate=Linear","MultiX=Average","Skip=True","Sort=True")</f>
        <v>13.868366726933715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49239</v>
      </c>
      <c r="T3346" s="43">
        <f ca="1">_xll.BInterpol('Base CDI'!$H$4:$H$28,'Base CDI'!$J$4:$J$29,S3346,"Cubic","Extrapolate=Linear","MultiX=Average","Skip=True","Sort=True")</f>
        <v>13.765037487567497</v>
      </c>
      <c r="U3346" s="43">
        <f ca="1">_xll.BInterpol('Base CDI'!$H$4:$H$28,'Base CDI'!$I$4:$I$29,S3346,"Cubic","Extrapolate=Linear","MultiX=Average","Skip=True","Sort=True")</f>
        <v>13.868328132892335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49240</v>
      </c>
      <c r="T3347" s="43">
        <f ca="1">_xll.BInterpol('Base CDI'!$H$4:$H$28,'Base CDI'!$J$4:$J$29,S3347,"Cubic","Extrapolate=Linear","MultiX=Average","Skip=True","Sort=True")</f>
        <v>13.765015239578316</v>
      </c>
      <c r="U3347" s="43">
        <f ca="1">_xll.BInterpol('Base CDI'!$H$4:$H$28,'Base CDI'!$I$4:$I$29,S3347,"Cubic","Extrapolate=Linear","MultiX=Average","Skip=True","Sort=True")</f>
        <v>13.868289325905748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49241</v>
      </c>
      <c r="T3348" s="43">
        <f ca="1">_xll.BInterpol('Base CDI'!$H$4:$H$28,'Base CDI'!$J$4:$J$29,S3348,"Cubic","Extrapolate=Linear","MultiX=Average","Skip=True","Sort=True")</f>
        <v>13.76499281723834</v>
      </c>
      <c r="U3348" s="43">
        <f ca="1">_xll.BInterpol('Base CDI'!$H$4:$H$28,'Base CDI'!$I$4:$I$29,S3348,"Cubic","Extrapolate=Linear","MultiX=Average","Skip=True","Sort=True")</f>
        <v>13.868250306138881</v>
      </c>
    </row>
    <row r="3349" spans="16:21" x14ac:dyDescent="0.25">
      <c r="P3349" s="10">
        <v>39381</v>
      </c>
      <c r="Q3349">
        <v>17.78191</v>
      </c>
      <c r="S3349" s="42">
        <f t="shared" ca="1" si="57"/>
        <v>49242</v>
      </c>
      <c r="T3349" s="43">
        <f ca="1">_xll.BInterpol('Base CDI'!$H$4:$H$28,'Base CDI'!$J$4:$J$29,S3349,"Cubic","Extrapolate=Linear","MultiX=Average","Skip=True","Sort=True")</f>
        <v>13.76497022071538</v>
      </c>
      <c r="U3349" s="43">
        <f ca="1">_xll.BInterpol('Base CDI'!$H$4:$H$28,'Base CDI'!$I$4:$I$29,S3349,"Cubic","Extrapolate=Linear","MultiX=Average","Skip=True","Sort=True")</f>
        <v>13.868211073756669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49243</v>
      </c>
      <c r="T3350" s="43">
        <f ca="1">_xll.BInterpol('Base CDI'!$H$4:$H$28,'Base CDI'!$J$4:$J$29,S3350,"Cubic","Extrapolate=Linear","MultiX=Average","Skip=True","Sort=True")</f>
        <v>13.764947450177246</v>
      </c>
      <c r="U3350" s="43">
        <f ca="1">_xll.BInterpol('Base CDI'!$H$4:$H$28,'Base CDI'!$I$4:$I$29,S3350,"Cubic","Extrapolate=Linear","MultiX=Average","Skip=True","Sort=True")</f>
        <v>13.868171628924042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49244</v>
      </c>
      <c r="T3351" s="43">
        <f ca="1">_xll.BInterpol('Base CDI'!$H$4:$H$28,'Base CDI'!$J$4:$J$29,S3351,"Cubic","Extrapolate=Linear","MultiX=Average","Skip=True","Sort=True")</f>
        <v>13.76492450579175</v>
      </c>
      <c r="U3351" s="43">
        <f ca="1">_xll.BInterpol('Base CDI'!$H$4:$H$28,'Base CDI'!$I$4:$I$29,S3351,"Cubic","Extrapolate=Linear","MultiX=Average","Skip=True","Sort=True")</f>
        <v>13.868131971805932</v>
      </c>
    </row>
    <row r="3352" spans="16:21" x14ac:dyDescent="0.25">
      <c r="P3352" s="10">
        <v>39386</v>
      </c>
      <c r="Q3352">
        <v>17.80423</v>
      </c>
      <c r="S3352" s="42">
        <f t="shared" ca="1" si="57"/>
        <v>49245</v>
      </c>
      <c r="T3352" s="43">
        <f ca="1">_xll.BInterpol('Base CDI'!$H$4:$H$28,'Base CDI'!$J$4:$J$29,S3352,"Cubic","Extrapolate=Linear","MultiX=Average","Skip=True","Sort=True")</f>
        <v>13.764901387726706</v>
      </c>
      <c r="U3352" s="43">
        <f ca="1">_xll.BInterpol('Base CDI'!$H$4:$H$28,'Base CDI'!$I$4:$I$29,S3352,"Cubic","Extrapolate=Linear","MultiX=Average","Skip=True","Sort=True")</f>
        <v>13.868092102567271</v>
      </c>
    </row>
    <row r="3353" spans="16:21" x14ac:dyDescent="0.25">
      <c r="P3353" s="10">
        <v>39387</v>
      </c>
      <c r="Q3353">
        <v>17.81166</v>
      </c>
      <c r="S3353" s="42">
        <f t="shared" ca="1" si="57"/>
        <v>49246</v>
      </c>
      <c r="T3353" s="43">
        <f ca="1">_xll.BInterpol('Base CDI'!$H$4:$H$28,'Base CDI'!$J$4:$J$29,S3353,"Cubic","Extrapolate=Linear","MultiX=Average","Skip=True","Sort=True")</f>
        <v>13.764878096149923</v>
      </c>
      <c r="U3353" s="43">
        <f ca="1">_xll.BInterpol('Base CDI'!$H$4:$H$28,'Base CDI'!$I$4:$I$29,S3353,"Cubic","Extrapolate=Linear","MultiX=Average","Skip=True","Sort=True")</f>
        <v>13.868052021372991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49247</v>
      </c>
      <c r="T3354" s="43">
        <f ca="1">_xll.BInterpol('Base CDI'!$H$4:$H$28,'Base CDI'!$J$4:$J$29,S3354,"Cubic","Extrapolate=Linear","MultiX=Average","Skip=True","Sort=True")</f>
        <v>13.764854631229214</v>
      </c>
      <c r="U3354" s="43">
        <f ca="1">_xll.BInterpol('Base CDI'!$H$4:$H$28,'Base CDI'!$I$4:$I$29,S3354,"Cubic","Extrapolate=Linear","MultiX=Average","Skip=True","Sort=True")</f>
        <v>13.868011728388025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49248</v>
      </c>
      <c r="T3355" s="43">
        <f ca="1">_xll.BInterpol('Base CDI'!$H$4:$H$28,'Base CDI'!$J$4:$J$29,S3355,"Cubic","Extrapolate=Linear","MultiX=Average","Skip=True","Sort=True")</f>
        <v>13.76483099313239</v>
      </c>
      <c r="U3355" s="43">
        <f ca="1">_xll.BInterpol('Base CDI'!$H$4:$H$28,'Base CDI'!$I$4:$I$29,S3355,"Cubic","Extrapolate=Linear","MultiX=Average","Skip=True","Sort=True")</f>
        <v>13.867971223777301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49249</v>
      </c>
      <c r="T3356" s="43">
        <f ca="1">_xll.BInterpol('Base CDI'!$H$4:$H$28,'Base CDI'!$J$4:$J$29,S3356,"Cubic","Extrapolate=Linear","MultiX=Average","Skip=True","Sort=True")</f>
        <v>13.764807182027265</v>
      </c>
      <c r="U3356" s="43">
        <f ca="1">_xll.BInterpol('Base CDI'!$H$4:$H$28,'Base CDI'!$I$4:$I$29,S3356,"Cubic","Extrapolate=Linear","MultiX=Average","Skip=True","Sort=True")</f>
        <v>13.867930507705754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49250</v>
      </c>
      <c r="T3357" s="43">
        <f ca="1">_xll.BInterpol('Base CDI'!$H$4:$H$28,'Base CDI'!$J$4:$J$29,S3357,"Cubic","Extrapolate=Linear","MultiX=Average","Skip=True","Sort=True")</f>
        <v>13.764783198081648</v>
      </c>
      <c r="U3357" s="43">
        <f ca="1">_xll.BInterpol('Base CDI'!$H$4:$H$28,'Base CDI'!$I$4:$I$29,S3357,"Cubic","Extrapolate=Linear","MultiX=Average","Skip=True","Sort=True")</f>
        <v>13.867889580338316</v>
      </c>
    </row>
    <row r="3358" spans="16:21" x14ac:dyDescent="0.25">
      <c r="P3358" s="10">
        <v>39395</v>
      </c>
      <c r="Q3358">
        <v>17.84892</v>
      </c>
      <c r="S3358" s="42">
        <f t="shared" ca="1" si="57"/>
        <v>49251</v>
      </c>
      <c r="T3358" s="43">
        <f ca="1">_xll.BInterpol('Base CDI'!$H$4:$H$28,'Base CDI'!$J$4:$J$29,S3358,"Cubic","Extrapolate=Linear","MultiX=Average","Skip=True","Sort=True")</f>
        <v>13.764759041463352</v>
      </c>
      <c r="U3358" s="43">
        <f ca="1">_xll.BInterpol('Base CDI'!$H$4:$H$28,'Base CDI'!$I$4:$I$29,S3358,"Cubic","Extrapolate=Linear","MultiX=Average","Skip=True","Sort=True")</f>
        <v>13.867848441839918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49252</v>
      </c>
      <c r="T3359" s="43">
        <f ca="1">_xll.BInterpol('Base CDI'!$H$4:$H$28,'Base CDI'!$J$4:$J$29,S3359,"Cubic","Extrapolate=Linear","MultiX=Average","Skip=True","Sort=True")</f>
        <v>13.764734712340186</v>
      </c>
      <c r="U3359" s="43">
        <f ca="1">_xll.BInterpol('Base CDI'!$H$4:$H$28,'Base CDI'!$I$4:$I$29,S3359,"Cubic","Extrapolate=Linear","MultiX=Average","Skip=True","Sort=True")</f>
        <v>13.867807092375491</v>
      </c>
    </row>
    <row r="3360" spans="16:21" x14ac:dyDescent="0.25">
      <c r="P3360" s="10">
        <v>39399</v>
      </c>
      <c r="Q3360">
        <v>17.86384</v>
      </c>
      <c r="S3360" s="42">
        <f t="shared" ca="1" si="57"/>
        <v>49253</v>
      </c>
      <c r="T3360" s="43">
        <f ca="1">_xll.BInterpol('Base CDI'!$H$4:$H$28,'Base CDI'!$J$4:$J$29,S3360,"Cubic","Extrapolate=Linear","MultiX=Average","Skip=True","Sort=True")</f>
        <v>13.764710210879965</v>
      </c>
      <c r="U3360" s="43">
        <f ca="1">_xll.BInterpol('Base CDI'!$H$4:$H$28,'Base CDI'!$I$4:$I$29,S3360,"Cubic","Extrapolate=Linear","MultiX=Average","Skip=True","Sort=True")</f>
        <v>13.867765532109967</v>
      </c>
    </row>
    <row r="3361" spans="16:21" x14ac:dyDescent="0.25">
      <c r="P3361" s="10">
        <v>39400</v>
      </c>
      <c r="Q3361">
        <v>17.87133</v>
      </c>
      <c r="S3361" s="42">
        <f t="shared" ca="1" si="57"/>
        <v>49254</v>
      </c>
      <c r="T3361" s="43">
        <f ca="1">_xll.BInterpol('Base CDI'!$H$4:$H$28,'Base CDI'!$J$4:$J$29,S3361,"Cubic","Extrapolate=Linear","MultiX=Average","Skip=True","Sort=True")</f>
        <v>13.7646855372505</v>
      </c>
      <c r="U3361" s="43">
        <f ca="1">_xll.BInterpol('Base CDI'!$H$4:$H$28,'Base CDI'!$I$4:$I$29,S3361,"Cubic","Extrapolate=Linear","MultiX=Average","Skip=True","Sort=True")</f>
        <v>13.867723761208278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49255</v>
      </c>
      <c r="T3362" s="43">
        <f ca="1">_xll.BInterpol('Base CDI'!$H$4:$H$28,'Base CDI'!$J$4:$J$29,S3362,"Cubic","Extrapolate=Linear","MultiX=Average","Skip=True","Sort=True")</f>
        <v>13.764660691619602</v>
      </c>
      <c r="U3362" s="43">
        <f ca="1">_xll.BInterpol('Base CDI'!$H$4:$H$28,'Base CDI'!$I$4:$I$29,S3362,"Cubic","Extrapolate=Linear","MultiX=Average","Skip=True","Sort=True")</f>
        <v>13.867681779835358</v>
      </c>
    </row>
    <row r="3363" spans="16:21" x14ac:dyDescent="0.25">
      <c r="P3363" s="10">
        <v>39405</v>
      </c>
      <c r="Q3363">
        <v>17.88627</v>
      </c>
      <c r="S3363" s="42">
        <f t="shared" ca="1" si="57"/>
        <v>49256</v>
      </c>
      <c r="T3363" s="43">
        <f ca="1">_xll.BInterpol('Base CDI'!$H$4:$H$28,'Base CDI'!$J$4:$J$29,S3363,"Cubic","Extrapolate=Linear","MultiX=Average","Skip=True","Sort=True")</f>
        <v>13.764635674155084</v>
      </c>
      <c r="U3363" s="43">
        <f ca="1">_xll.BInterpol('Base CDI'!$H$4:$H$28,'Base CDI'!$I$4:$I$29,S3363,"Cubic","Extrapolate=Linear","MultiX=Average","Skip=True","Sort=True")</f>
        <v>13.867639588156136</v>
      </c>
    </row>
    <row r="3364" spans="16:21" x14ac:dyDescent="0.25">
      <c r="P3364" s="10">
        <v>39406</v>
      </c>
      <c r="Q3364">
        <v>17.89376</v>
      </c>
      <c r="S3364" s="42">
        <f t="shared" ca="1" si="57"/>
        <v>49257</v>
      </c>
      <c r="T3364" s="43">
        <f ca="1">_xll.BInterpol('Base CDI'!$H$4:$H$28,'Base CDI'!$J$4:$J$29,S3364,"Cubic","Extrapolate=Linear","MultiX=Average","Skip=True","Sort=True")</f>
        <v>13.764610485024756</v>
      </c>
      <c r="U3364" s="43">
        <f ca="1">_xll.BInterpol('Base CDI'!$H$4:$H$28,'Base CDI'!$I$4:$I$29,S3364,"Cubic","Extrapolate=Linear","MultiX=Average","Skip=True","Sort=True")</f>
        <v>13.867597186335544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49258</v>
      </c>
      <c r="T3365" s="43">
        <f ca="1">_xll.BInterpol('Base CDI'!$H$4:$H$28,'Base CDI'!$J$4:$J$29,S3365,"Cubic","Extrapolate=Linear","MultiX=Average","Skip=True","Sort=True")</f>
        <v>13.764585124396429</v>
      </c>
      <c r="U3365" s="43">
        <f ca="1">_xll.BInterpol('Base CDI'!$H$4:$H$28,'Base CDI'!$I$4:$I$29,S3365,"Cubic","Extrapolate=Linear","MultiX=Average","Skip=True","Sort=True")</f>
        <v>13.867554574538516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49259</v>
      </c>
      <c r="T3366" s="43">
        <f ca="1">_xll.BInterpol('Base CDI'!$H$4:$H$28,'Base CDI'!$J$4:$J$29,S3366,"Cubic","Extrapolate=Linear","MultiX=Average","Skip=True","Sort=True")</f>
        <v>13.764559592437918</v>
      </c>
      <c r="U3366" s="43">
        <f ca="1">_xll.BInterpol('Base CDI'!$H$4:$H$28,'Base CDI'!$I$4:$I$29,S3366,"Cubic","Extrapolate=Linear","MultiX=Average","Skip=True","Sort=True")</f>
        <v>13.867511752929982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49260</v>
      </c>
      <c r="T3367" s="43">
        <f ca="1">_xll.BInterpol('Base CDI'!$H$4:$H$28,'Base CDI'!$J$4:$J$29,S3367,"Cubic","Extrapolate=Linear","MultiX=Average","Skip=True","Sort=True")</f>
        <v>13.764533889317031</v>
      </c>
      <c r="U3367" s="43">
        <f ca="1">_xll.BInterpol('Base CDI'!$H$4:$H$28,'Base CDI'!$I$4:$I$29,S3367,"Cubic","Extrapolate=Linear","MultiX=Average","Skip=True","Sort=True")</f>
        <v>13.867468721674873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49261</v>
      </c>
      <c r="T3368" s="43">
        <f ca="1">_xll.BInterpol('Base CDI'!$H$4:$H$28,'Base CDI'!$J$4:$J$29,S3368,"Cubic","Extrapolate=Linear","MultiX=Average","Skip=True","Sort=True")</f>
        <v>13.764508015201582</v>
      </c>
      <c r="U3368" s="43">
        <f ca="1">_xll.BInterpol('Base CDI'!$H$4:$H$28,'Base CDI'!$I$4:$I$29,S3368,"Cubic","Extrapolate=Linear","MultiX=Average","Skip=True","Sort=True")</f>
        <v>13.867425480938124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49262</v>
      </c>
      <c r="T3369" s="43">
        <f ca="1">_xll.BInterpol('Base CDI'!$H$4:$H$28,'Base CDI'!$J$4:$J$29,S3369,"Cubic","Extrapolate=Linear","MultiX=Average","Skip=True","Sort=True")</f>
        <v>13.764481970259382</v>
      </c>
      <c r="U3369" s="43">
        <f ca="1">_xll.BInterpol('Base CDI'!$H$4:$H$28,'Base CDI'!$I$4:$I$29,S3369,"Cubic","Extrapolate=Linear","MultiX=Average","Skip=True","Sort=True")</f>
        <v>13.867382030884663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49263</v>
      </c>
      <c r="T3370" s="43">
        <f ca="1">_xll.BInterpol('Base CDI'!$H$4:$H$28,'Base CDI'!$J$4:$J$29,S3370,"Cubic","Extrapolate=Linear","MultiX=Average","Skip=True","Sort=True")</f>
        <v>13.764455754658243</v>
      </c>
      <c r="U3370" s="43">
        <f ca="1">_xll.BInterpol('Base CDI'!$H$4:$H$28,'Base CDI'!$I$4:$I$29,S3370,"Cubic","Extrapolate=Linear","MultiX=Average","Skip=True","Sort=True")</f>
        <v>13.867338371679425</v>
      </c>
    </row>
    <row r="3371" spans="16:21" x14ac:dyDescent="0.25">
      <c r="P3371" s="10">
        <v>39415</v>
      </c>
      <c r="Q3371">
        <v>17.94624</v>
      </c>
      <c r="S3371" s="42">
        <f t="shared" ca="1" si="57"/>
        <v>49264</v>
      </c>
      <c r="T3371" s="43">
        <f ca="1">_xll.BInterpol('Base CDI'!$H$4:$H$28,'Base CDI'!$J$4:$J$29,S3371,"Cubic","Extrapolate=Linear","MultiX=Average","Skip=True","Sort=True")</f>
        <v>13.764429368565976</v>
      </c>
      <c r="U3371" s="43">
        <f ca="1">_xll.BInterpol('Base CDI'!$H$4:$H$28,'Base CDI'!$I$4:$I$29,S3371,"Cubic","Extrapolate=Linear","MultiX=Average","Skip=True","Sort=True")</f>
        <v>13.86729450348734</v>
      </c>
    </row>
    <row r="3372" spans="16:21" x14ac:dyDescent="0.25">
      <c r="P3372" s="10">
        <v>39416</v>
      </c>
      <c r="Q3372">
        <v>17.95374</v>
      </c>
      <c r="S3372" s="42">
        <f t="shared" ca="1" si="57"/>
        <v>49265</v>
      </c>
      <c r="T3372" s="43">
        <f ca="1">_xll.BInterpol('Base CDI'!$H$4:$H$28,'Base CDI'!$J$4:$J$29,S3372,"Cubic","Extrapolate=Linear","MultiX=Average","Skip=True","Sort=True")</f>
        <v>13.764402812150394</v>
      </c>
      <c r="U3372" s="43">
        <f ca="1">_xll.BInterpol('Base CDI'!$H$4:$H$28,'Base CDI'!$I$4:$I$29,S3372,"Cubic","Extrapolate=Linear","MultiX=Average","Skip=True","Sort=True")</f>
        <v>13.86725042647334</v>
      </c>
    </row>
    <row r="3373" spans="16:21" x14ac:dyDescent="0.25">
      <c r="P3373" s="10">
        <v>39419</v>
      </c>
      <c r="Q3373">
        <v>17.96125</v>
      </c>
      <c r="S3373" s="42">
        <f t="shared" ca="1" si="57"/>
        <v>49266</v>
      </c>
      <c r="T3373" s="43">
        <f ca="1">_xll.BInterpol('Base CDI'!$H$4:$H$28,'Base CDI'!$J$4:$J$29,S3373,"Cubic","Extrapolate=Linear","MultiX=Average","Skip=True","Sort=True")</f>
        <v>13.764376085579306</v>
      </c>
      <c r="U3373" s="43">
        <f ca="1">_xll.BInterpol('Base CDI'!$H$4:$H$28,'Base CDI'!$I$4:$I$29,S3373,"Cubic","Extrapolate=Linear","MultiX=Average","Skip=True","Sort=True")</f>
        <v>13.867206140802356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49267</v>
      </c>
      <c r="T3374" s="43">
        <f ca="1">_xll.BInterpol('Base CDI'!$H$4:$H$28,'Base CDI'!$J$4:$J$29,S3374,"Cubic","Extrapolate=Linear","MultiX=Average","Skip=True","Sort=True")</f>
        <v>13.764349189020527</v>
      </c>
      <c r="U3374" s="43">
        <f ca="1">_xll.BInterpol('Base CDI'!$H$4:$H$28,'Base CDI'!$I$4:$I$29,S3374,"Cubic","Extrapolate=Linear","MultiX=Average","Skip=True","Sort=True")</f>
        <v>13.867161646639323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49268</v>
      </c>
      <c r="T3375" s="43">
        <f ca="1">_xll.BInterpol('Base CDI'!$H$4:$H$28,'Base CDI'!$J$4:$J$29,S3375,"Cubic","Extrapolate=Linear","MultiX=Average","Skip=True","Sort=True")</f>
        <v>13.764322122641866</v>
      </c>
      <c r="U3375" s="43">
        <f ca="1">_xll.BInterpol('Base CDI'!$H$4:$H$28,'Base CDI'!$I$4:$I$29,S3375,"Cubic","Extrapolate=Linear","MultiX=Average","Skip=True","Sort=True")</f>
        <v>13.867116944149169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49269</v>
      </c>
      <c r="T3376" s="43">
        <f ca="1">_xll.BInterpol('Base CDI'!$H$4:$H$28,'Base CDI'!$J$4:$J$29,S3376,"Cubic","Extrapolate=Linear","MultiX=Average","Skip=True","Sort=True")</f>
        <v>13.764294886611138</v>
      </c>
      <c r="U3376" s="43">
        <f ca="1">_xll.BInterpol('Base CDI'!$H$4:$H$28,'Base CDI'!$I$4:$I$29,S3376,"Cubic","Extrapolate=Linear","MultiX=Average","Skip=True","Sort=True")</f>
        <v>13.867072033496827</v>
      </c>
    </row>
    <row r="3377" spans="16:21" x14ac:dyDescent="0.25">
      <c r="P3377" s="10">
        <v>39423</v>
      </c>
      <c r="Q3377">
        <v>17.99136</v>
      </c>
      <c r="S3377" s="42">
        <f t="shared" ca="1" si="57"/>
        <v>49270</v>
      </c>
      <c r="T3377" s="43">
        <f ca="1">_xll.BInterpol('Base CDI'!$H$4:$H$28,'Base CDI'!$J$4:$J$29,S3377,"Cubic","Extrapolate=Linear","MultiX=Average","Skip=True","Sort=True")</f>
        <v>13.76426748109615</v>
      </c>
      <c r="U3377" s="43">
        <f ca="1">_xll.BInterpol('Base CDI'!$H$4:$H$28,'Base CDI'!$I$4:$I$29,S3377,"Cubic","Extrapolate=Linear","MultiX=Average","Skip=True","Sort=True")</f>
        <v>13.86702691484723</v>
      </c>
    </row>
    <row r="3378" spans="16:21" x14ac:dyDescent="0.25">
      <c r="P3378" s="10">
        <v>39426</v>
      </c>
      <c r="Q3378">
        <v>17.99888</v>
      </c>
      <c r="S3378" s="42">
        <f t="shared" ca="1" si="57"/>
        <v>49271</v>
      </c>
      <c r="T3378" s="43">
        <f ca="1">_xll.BInterpol('Base CDI'!$H$4:$H$28,'Base CDI'!$J$4:$J$29,S3378,"Cubic","Extrapolate=Linear","MultiX=Average","Skip=True","Sort=True")</f>
        <v>13.764239906264718</v>
      </c>
      <c r="U3378" s="43">
        <f ca="1">_xll.BInterpol('Base CDI'!$H$4:$H$28,'Base CDI'!$I$4:$I$29,S3378,"Cubic","Extrapolate=Linear","MultiX=Average","Skip=True","Sort=True")</f>
        <v>13.866981588365309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49272</v>
      </c>
      <c r="T3379" s="43">
        <f ca="1">_xll.BInterpol('Base CDI'!$H$4:$H$28,'Base CDI'!$J$4:$J$29,S3379,"Cubic","Extrapolate=Linear","MultiX=Average","Skip=True","Sort=True")</f>
        <v>13.76421216228465</v>
      </c>
      <c r="U3379" s="43">
        <f ca="1">_xll.BInterpol('Base CDI'!$H$4:$H$28,'Base CDI'!$I$4:$I$29,S3379,"Cubic","Extrapolate=Linear","MultiX=Average","Skip=True","Sort=True")</f>
        <v>13.866936054215996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49273</v>
      </c>
      <c r="T3380" s="43">
        <f ca="1">_xll.BInterpol('Base CDI'!$H$4:$H$28,'Base CDI'!$J$4:$J$29,S3380,"Cubic","Extrapolate=Linear","MultiX=Average","Skip=True","Sort=True")</f>
        <v>13.764184249323762</v>
      </c>
      <c r="U3380" s="43">
        <f ca="1">_xll.BInterpol('Base CDI'!$H$4:$H$28,'Base CDI'!$I$4:$I$29,S3380,"Cubic","Extrapolate=Linear","MultiX=Average","Skip=True","Sort=True")</f>
        <v>13.866890312564223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49274</v>
      </c>
      <c r="T3381" s="43">
        <f ca="1">_xll.BInterpol('Base CDI'!$H$4:$H$28,'Base CDI'!$J$4:$J$29,S3381,"Cubic","Extrapolate=Linear","MultiX=Average","Skip=True","Sort=True")</f>
        <v>13.764156167549862</v>
      </c>
      <c r="U3381" s="43">
        <f ca="1">_xll.BInterpol('Base CDI'!$H$4:$H$28,'Base CDI'!$I$4:$I$29,S3381,"Cubic","Extrapolate=Linear","MultiX=Average","Skip=True","Sort=True")</f>
        <v>13.866844363574922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49275</v>
      </c>
      <c r="T3382" s="43">
        <f ca="1">_xll.BInterpol('Base CDI'!$H$4:$H$28,'Base CDI'!$J$4:$J$29,S3382,"Cubic","Extrapolate=Linear","MultiX=Average","Skip=True","Sort=True")</f>
        <v>13.764127917130763</v>
      </c>
      <c r="U3382" s="43">
        <f ca="1">_xll.BInterpol('Base CDI'!$H$4:$H$28,'Base CDI'!$I$4:$I$29,S3382,"Cubic","Extrapolate=Linear","MultiX=Average","Skip=True","Sort=True")</f>
        <v>13.866798207413023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49276</v>
      </c>
      <c r="T3383" s="43">
        <f ca="1">_xll.BInterpol('Base CDI'!$H$4:$H$28,'Base CDI'!$J$4:$J$29,S3383,"Cubic","Extrapolate=Linear","MultiX=Average","Skip=True","Sort=True")</f>
        <v>13.764099498234277</v>
      </c>
      <c r="U3383" s="43">
        <f ca="1">_xll.BInterpol('Base CDI'!$H$4:$H$28,'Base CDI'!$I$4:$I$29,S3383,"Cubic","Extrapolate=Linear","MultiX=Average","Skip=True","Sort=True")</f>
        <v>13.86675184424346</v>
      </c>
    </row>
    <row r="3384" spans="16:21" x14ac:dyDescent="0.25">
      <c r="P3384" s="10">
        <v>39434</v>
      </c>
      <c r="Q3384">
        <v>18.044</v>
      </c>
      <c r="S3384" s="42">
        <f t="shared" ca="1" si="57"/>
        <v>49277</v>
      </c>
      <c r="T3384" s="43">
        <f ca="1">_xll.BInterpol('Base CDI'!$H$4:$H$28,'Base CDI'!$J$4:$J$29,S3384,"Cubic","Extrapolate=Linear","MultiX=Average","Skip=True","Sort=True")</f>
        <v>13.764070911028215</v>
      </c>
      <c r="U3384" s="43">
        <f ca="1">_xll.BInterpol('Base CDI'!$H$4:$H$28,'Base CDI'!$I$4:$I$29,S3384,"Cubic","Extrapolate=Linear","MultiX=Average","Skip=True","Sort=True")</f>
        <v>13.866705274231164</v>
      </c>
    </row>
    <row r="3385" spans="16:21" x14ac:dyDescent="0.25">
      <c r="P3385" s="10">
        <v>39435</v>
      </c>
      <c r="Q3385">
        <v>18.05153</v>
      </c>
      <c r="S3385" s="42">
        <f t="shared" ca="1" si="57"/>
        <v>49278</v>
      </c>
      <c r="T3385" s="43">
        <f ca="1">_xll.BInterpol('Base CDI'!$H$4:$H$28,'Base CDI'!$J$4:$J$29,S3385,"Cubic","Extrapolate=Linear","MultiX=Average","Skip=True","Sort=True")</f>
        <v>13.764042155680389</v>
      </c>
      <c r="U3385" s="43">
        <f ca="1">_xll.BInterpol('Base CDI'!$H$4:$H$28,'Base CDI'!$I$4:$I$29,S3385,"Cubic","Extrapolate=Linear","MultiX=Average","Skip=True","Sort=True")</f>
        <v>13.866658497541065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49279</v>
      </c>
      <c r="T3386" s="43">
        <f ca="1">_xll.BInterpol('Base CDI'!$H$4:$H$28,'Base CDI'!$J$4:$J$29,S3386,"Cubic","Extrapolate=Linear","MultiX=Average","Skip=True","Sort=True")</f>
        <v>13.764013232358611</v>
      </c>
      <c r="U3386" s="43">
        <f ca="1">_xll.BInterpol('Base CDI'!$H$4:$H$28,'Base CDI'!$I$4:$I$29,S3386,"Cubic","Extrapolate=Linear","MultiX=Average","Skip=True","Sort=True")</f>
        <v>13.866611514338098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49280</v>
      </c>
      <c r="T3387" s="43">
        <f ca="1">_xll.BInterpol('Base CDI'!$H$4:$H$28,'Base CDI'!$J$4:$J$29,S3387,"Cubic","Extrapolate=Linear","MultiX=Average","Skip=True","Sort=True")</f>
        <v>13.763984141230692</v>
      </c>
      <c r="U3387" s="43">
        <f ca="1">_xll.BInterpol('Base CDI'!$H$4:$H$28,'Base CDI'!$I$4:$I$29,S3387,"Cubic","Extrapolate=Linear","MultiX=Average","Skip=True","Sort=True")</f>
        <v>13.866564324787193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49281</v>
      </c>
      <c r="T3388" s="43">
        <f ca="1">_xll.BInterpol('Base CDI'!$H$4:$H$28,'Base CDI'!$J$4:$J$29,S3388,"Cubic","Extrapolate=Linear","MultiX=Average","Skip=True","Sort=True")</f>
        <v>13.763954882464443</v>
      </c>
      <c r="U3388" s="43">
        <f ca="1">_xll.BInterpol('Base CDI'!$H$4:$H$28,'Base CDI'!$I$4:$I$29,S3388,"Cubic","Extrapolate=Linear","MultiX=Average","Skip=True","Sort=True")</f>
        <v>13.866516929053283</v>
      </c>
    </row>
    <row r="3389" spans="16:21" x14ac:dyDescent="0.25">
      <c r="P3389" s="10">
        <v>39442</v>
      </c>
      <c r="Q3389">
        <v>18.08175</v>
      </c>
      <c r="S3389" s="42">
        <f t="shared" ca="1" si="57"/>
        <v>49282</v>
      </c>
      <c r="T3389" s="43">
        <f ca="1">_xll.BInterpol('Base CDI'!$H$4:$H$28,'Base CDI'!$J$4:$J$29,S3389,"Cubic","Extrapolate=Linear","MultiX=Average","Skip=True","Sort=True")</f>
        <v>13.763925456227678</v>
      </c>
      <c r="U3389" s="43">
        <f ca="1">_xll.BInterpol('Base CDI'!$H$4:$H$28,'Base CDI'!$I$4:$I$29,S3389,"Cubic","Extrapolate=Linear","MultiX=Average","Skip=True","Sort=True")</f>
        <v>13.866469327301298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49283</v>
      </c>
      <c r="T3390" s="43">
        <f ca="1">_xll.BInterpol('Base CDI'!$H$4:$H$28,'Base CDI'!$J$4:$J$29,S3390,"Cubic","Extrapolate=Linear","MultiX=Average","Skip=True","Sort=True")</f>
        <v>13.763895862688207</v>
      </c>
      <c r="U3390" s="43">
        <f ca="1">_xll.BInterpol('Base CDI'!$H$4:$H$28,'Base CDI'!$I$4:$I$29,S3390,"Cubic","Extrapolate=Linear","MultiX=Average","Skip=True","Sort=True")</f>
        <v>13.866421519696171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49284</v>
      </c>
      <c r="T3391" s="43">
        <f ca="1">_xll.BInterpol('Base CDI'!$H$4:$H$28,'Base CDI'!$J$4:$J$29,S3391,"Cubic","Extrapolate=Linear","MultiX=Average","Skip=True","Sort=True")</f>
        <v>13.763866102013843</v>
      </c>
      <c r="U3391" s="43">
        <f ca="1">_xll.BInterpol('Base CDI'!$H$4:$H$28,'Base CDI'!$I$4:$I$29,S3391,"Cubic","Extrapolate=Linear","MultiX=Average","Skip=True","Sort=True")</f>
        <v>13.866373506402834</v>
      </c>
    </row>
    <row r="3392" spans="16:21" x14ac:dyDescent="0.25">
      <c r="P3392" s="10">
        <v>39447</v>
      </c>
      <c r="Q3392">
        <v>18.10445</v>
      </c>
      <c r="S3392" s="42">
        <f t="shared" ca="1" si="57"/>
        <v>49285</v>
      </c>
      <c r="T3392" s="43">
        <f ca="1">_xll.BInterpol('Base CDI'!$H$4:$H$28,'Base CDI'!$J$4:$J$29,S3392,"Cubic","Extrapolate=Linear","MultiX=Average","Skip=True","Sort=True")</f>
        <v>13.763836174372395</v>
      </c>
      <c r="U3392" s="43">
        <f ca="1">_xll.BInterpol('Base CDI'!$H$4:$H$28,'Base CDI'!$I$4:$I$29,S3392,"Cubic","Extrapolate=Linear","MultiX=Average","Skip=True","Sort=True")</f>
        <v>13.866325287586216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49286</v>
      </c>
      <c r="T3393" s="43">
        <f ca="1">_xll.BInterpol('Base CDI'!$H$4:$H$28,'Base CDI'!$J$4:$J$29,S3393,"Cubic","Extrapolate=Linear","MultiX=Average","Skip=True","Sort=True")</f>
        <v>13.763806079931678</v>
      </c>
      <c r="U3393" s="43">
        <f ca="1">_xll.BInterpol('Base CDI'!$H$4:$H$28,'Base CDI'!$I$4:$I$29,S3393,"Cubic","Extrapolate=Linear","MultiX=Average","Skip=True","Sort=True")</f>
        <v>13.866276863411255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49287</v>
      </c>
      <c r="T3394" s="43">
        <f ca="1">_xll.BInterpol('Base CDI'!$H$4:$H$28,'Base CDI'!$J$4:$J$29,S3394,"Cubic","Extrapolate=Linear","MultiX=Average","Skip=True","Sort=True")</f>
        <v>13.763775818859502</v>
      </c>
      <c r="U3394" s="43">
        <f ca="1">_xll.BInterpol('Base CDI'!$H$4:$H$28,'Base CDI'!$I$4:$I$29,S3394,"Cubic","Extrapolate=Linear","MultiX=Average","Skip=True","Sort=True")</f>
        <v>13.866228234042875</v>
      </c>
    </row>
    <row r="3395" spans="16:21" x14ac:dyDescent="0.25">
      <c r="P3395" s="10">
        <v>39451</v>
      </c>
      <c r="Q3395">
        <v>18.12715</v>
      </c>
      <c r="S3395" s="42">
        <f t="shared" ca="1" si="57"/>
        <v>49288</v>
      </c>
      <c r="T3395" s="43">
        <f ca="1">_xll.BInterpol('Base CDI'!$H$4:$H$28,'Base CDI'!$J$4:$J$29,S3395,"Cubic","Extrapolate=Linear","MultiX=Average","Skip=True","Sort=True")</f>
        <v>13.763745391323679</v>
      </c>
      <c r="U3395" s="43">
        <f ca="1">_xll.BInterpol('Base CDI'!$H$4:$H$28,'Base CDI'!$I$4:$I$29,S3395,"Cubic","Extrapolate=Linear","MultiX=Average","Skip=True","Sort=True")</f>
        <v>13.866179399646015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49289</v>
      </c>
      <c r="T3396" s="43">
        <f ca="1">_xll.BInterpol('Base CDI'!$H$4:$H$28,'Base CDI'!$J$4:$J$29,S3396,"Cubic","Extrapolate=Linear","MultiX=Average","Skip=True","Sort=True")</f>
        <v>13.763714797492019</v>
      </c>
      <c r="U3396" s="43">
        <f ca="1">_xll.BInterpol('Base CDI'!$H$4:$H$28,'Base CDI'!$I$4:$I$29,S3396,"Cubic","Extrapolate=Linear","MultiX=Average","Skip=True","Sort=True")</f>
        <v>13.866130360385602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49290</v>
      </c>
      <c r="T3397" s="43">
        <f ca="1">_xll.BInterpol('Base CDI'!$H$4:$H$28,'Base CDI'!$J$4:$J$29,S3397,"Cubic","Extrapolate=Linear","MultiX=Average","Skip=True","Sort=True")</f>
        <v>13.763684037532338</v>
      </c>
      <c r="U3397" s="43">
        <f ca="1">_xll.BInterpol('Base CDI'!$H$4:$H$28,'Base CDI'!$I$4:$I$29,S3397,"Cubic","Extrapolate=Linear","MultiX=Average","Skip=True","Sort=True")</f>
        <v>13.866081116426569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49291</v>
      </c>
      <c r="T3398" s="43">
        <f ca="1">_xll.BInterpol('Base CDI'!$H$4:$H$28,'Base CDI'!$J$4:$J$29,S3398,"Cubic","Extrapolate=Linear","MultiX=Average","Skip=True","Sort=True")</f>
        <v>13.763653111612443</v>
      </c>
      <c r="U3398" s="43">
        <f ca="1">_xll.BInterpol('Base CDI'!$H$4:$H$28,'Base CDI'!$I$4:$I$29,S3398,"Cubic","Extrapolate=Linear","MultiX=Average","Skip=True","Sort=True")</f>
        <v>13.86603166793385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49292</v>
      </c>
      <c r="T3399" s="43">
        <f ca="1">_xll.BInterpol('Base CDI'!$H$4:$H$28,'Base CDI'!$J$4:$J$29,S3399,"Cubic","Extrapolate=Linear","MultiX=Average","Skip=True","Sort=True")</f>
        <v>13.763622019900147</v>
      </c>
      <c r="U3399" s="43">
        <f ca="1">_xll.BInterpol('Base CDI'!$H$4:$H$28,'Base CDI'!$I$4:$I$29,S3399,"Cubic","Extrapolate=Linear","MultiX=Average","Skip=True","Sort=True")</f>
        <v>13.865982015072374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49293</v>
      </c>
      <c r="T3400" s="43">
        <f ca="1">_xll.BInterpol('Base CDI'!$H$4:$H$28,'Base CDI'!$J$4:$J$29,S3400,"Cubic","Extrapolate=Linear","MultiX=Average","Skip=True","Sort=True")</f>
        <v>13.763590762563263</v>
      </c>
      <c r="U3400" s="43">
        <f ca="1">_xll.BInterpol('Base CDI'!$H$4:$H$28,'Base CDI'!$I$4:$I$29,S3400,"Cubic","Extrapolate=Linear","MultiX=Average","Skip=True","Sort=True")</f>
        <v>13.865932158007073</v>
      </c>
    </row>
    <row r="3401" spans="16:21" x14ac:dyDescent="0.25">
      <c r="P3401" s="10">
        <v>39461</v>
      </c>
      <c r="Q3401">
        <v>18.17258</v>
      </c>
      <c r="S3401" s="42">
        <f t="shared" ca="1" si="57"/>
        <v>49294</v>
      </c>
      <c r="T3401" s="43">
        <f ca="1">_xll.BInterpol('Base CDI'!$H$4:$H$28,'Base CDI'!$J$4:$J$29,S3401,"Cubic","Extrapolate=Linear","MultiX=Average","Skip=True","Sort=True")</f>
        <v>13.763559339769603</v>
      </c>
      <c r="U3401" s="43">
        <f ca="1">_xll.BInterpol('Base CDI'!$H$4:$H$28,'Base CDI'!$I$4:$I$29,S3401,"Cubic","Extrapolate=Linear","MultiX=Average","Skip=True","Sort=True")</f>
        <v>13.865882096902881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49295</v>
      </c>
      <c r="T3402" s="43">
        <f ca="1">_xll.BInterpol('Base CDI'!$H$4:$H$28,'Base CDI'!$J$4:$J$29,S3402,"Cubic","Extrapolate=Linear","MultiX=Average","Skip=True","Sort=True")</f>
        <v>13.763527751686976</v>
      </c>
      <c r="U3402" s="43">
        <f ca="1">_xll.BInterpol('Base CDI'!$H$4:$H$28,'Base CDI'!$I$4:$I$29,S3402,"Cubic","Extrapolate=Linear","MultiX=Average","Skip=True","Sort=True")</f>
        <v>13.865831831924728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49296</v>
      </c>
      <c r="T3403" s="43">
        <f ca="1">_xll.BInterpol('Base CDI'!$H$4:$H$28,'Base CDI'!$J$4:$J$29,S3403,"Cubic","Extrapolate=Linear","MultiX=Average","Skip=True","Sort=True")</f>
        <v>13.763495998483195</v>
      </c>
      <c r="U3403" s="43">
        <f ca="1">_xll.BInterpol('Base CDI'!$H$4:$H$28,'Base CDI'!$I$4:$I$29,S3403,"Cubic","Extrapolate=Linear","MultiX=Average","Skip=True","Sort=True")</f>
        <v>13.865781363237547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49297</v>
      </c>
      <c r="T3404" s="43">
        <f ca="1">_xll.BInterpol('Base CDI'!$H$4:$H$28,'Base CDI'!$J$4:$J$29,S3404,"Cubic","Extrapolate=Linear","MultiX=Average","Skip=True","Sort=True")</f>
        <v>13.763464080326074</v>
      </c>
      <c r="U3404" s="43">
        <f ca="1">_xll.BInterpol('Base CDI'!$H$4:$H$28,'Base CDI'!$I$4:$I$29,S3404,"Cubic","Extrapolate=Linear","MultiX=Average","Skip=True","Sort=True")</f>
        <v>13.865730691006268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49298</v>
      </c>
      <c r="T3405" s="43">
        <f ca="1">_xll.BInterpol('Base CDI'!$H$4:$H$28,'Base CDI'!$J$4:$J$29,S3405,"Cubic","Extrapolate=Linear","MultiX=Average","Skip=True","Sort=True")</f>
        <v>13.763431997383423</v>
      </c>
      <c r="U3405" s="43">
        <f ca="1">_xll.BInterpol('Base CDI'!$H$4:$H$28,'Base CDI'!$I$4:$I$29,S3405,"Cubic","Extrapolate=Linear","MultiX=Average","Skip=True","Sort=True")</f>
        <v>13.865679815395824</v>
      </c>
    </row>
    <row r="3406" spans="16:21" x14ac:dyDescent="0.25">
      <c r="P3406" s="10">
        <v>39468</v>
      </c>
      <c r="Q3406">
        <v>18.2105</v>
      </c>
      <c r="S3406" s="42">
        <f t="shared" ca="1" si="58"/>
        <v>49299</v>
      </c>
      <c r="T3406" s="43">
        <f ca="1">_xll.BInterpol('Base CDI'!$H$4:$H$28,'Base CDI'!$J$4:$J$29,S3406,"Cubic","Extrapolate=Linear","MultiX=Average","Skip=True","Sort=True")</f>
        <v>13.763399749823051</v>
      </c>
      <c r="U3406" s="43">
        <f ca="1">_xll.BInterpol('Base CDI'!$H$4:$H$28,'Base CDI'!$I$4:$I$29,S3406,"Cubic","Extrapolate=Linear","MultiX=Average","Skip=True","Sort=True")</f>
        <v>13.865628736571146</v>
      </c>
    </row>
    <row r="3407" spans="16:21" x14ac:dyDescent="0.25">
      <c r="P3407" s="10">
        <v>39469</v>
      </c>
      <c r="Q3407">
        <v>18.21809</v>
      </c>
      <c r="S3407" s="42">
        <f t="shared" ca="1" si="58"/>
        <v>49300</v>
      </c>
      <c r="T3407" s="43">
        <f ca="1">_xll.BInterpol('Base CDI'!$H$4:$H$28,'Base CDI'!$J$4:$J$29,S3407,"Cubic","Extrapolate=Linear","MultiX=Average","Skip=True","Sort=True")</f>
        <v>13.763367337812774</v>
      </c>
      <c r="U3407" s="43">
        <f ca="1">_xll.BInterpol('Base CDI'!$H$4:$H$28,'Base CDI'!$I$4:$I$29,S3407,"Cubic","Extrapolate=Linear","MultiX=Average","Skip=True","Sort=True")</f>
        <v>13.865577454697169</v>
      </c>
    </row>
    <row r="3408" spans="16:21" x14ac:dyDescent="0.25">
      <c r="P3408" s="10">
        <v>39470</v>
      </c>
      <c r="Q3408">
        <v>18.22569</v>
      </c>
      <c r="S3408" s="42">
        <f t="shared" ca="1" si="58"/>
        <v>49301</v>
      </c>
      <c r="T3408" s="43">
        <f ca="1">_xll.BInterpol('Base CDI'!$H$4:$H$28,'Base CDI'!$J$4:$J$29,S3408,"Cubic","Extrapolate=Linear","MultiX=Average","Skip=True","Sort=True")</f>
        <v>13.763334761520399</v>
      </c>
      <c r="U3408" s="43">
        <f ca="1">_xll.BInterpol('Base CDI'!$H$4:$H$28,'Base CDI'!$I$4:$I$29,S3408,"Cubic","Extrapolate=Linear","MultiX=Average","Skip=True","Sort=True")</f>
        <v>13.865525969938819</v>
      </c>
    </row>
    <row r="3409" spans="16:21" x14ac:dyDescent="0.25">
      <c r="P3409" s="10">
        <v>39471</v>
      </c>
      <c r="Q3409">
        <v>18.23329</v>
      </c>
      <c r="S3409" s="42">
        <f t="shared" ca="1" si="58"/>
        <v>49302</v>
      </c>
      <c r="T3409" s="43">
        <f ca="1">_xll.BInterpol('Base CDI'!$H$4:$H$28,'Base CDI'!$J$4:$J$29,S3409,"Cubic","Extrapolate=Linear","MultiX=Average","Skip=True","Sort=True")</f>
        <v>13.763302021113743</v>
      </c>
      <c r="U3409" s="43">
        <f ca="1">_xll.BInterpol('Base CDI'!$H$4:$H$28,'Base CDI'!$I$4:$I$29,S3409,"Cubic","Extrapolate=Linear","MultiX=Average","Skip=True","Sort=True")</f>
        <v>13.865474282461033</v>
      </c>
    </row>
    <row r="3410" spans="16:21" x14ac:dyDescent="0.25">
      <c r="P3410" s="10">
        <v>39472</v>
      </c>
      <c r="Q3410">
        <v>18.24091</v>
      </c>
      <c r="S3410" s="42">
        <f t="shared" ca="1" si="58"/>
        <v>49303</v>
      </c>
      <c r="T3410" s="43">
        <f ca="1">_xll.BInterpol('Base CDI'!$H$4:$H$28,'Base CDI'!$J$4:$J$29,S3410,"Cubic","Extrapolate=Linear","MultiX=Average","Skip=True","Sort=True")</f>
        <v>13.763269116760615</v>
      </c>
      <c r="U3410" s="43">
        <f ca="1">_xll.BInterpol('Base CDI'!$H$4:$H$28,'Base CDI'!$I$4:$I$29,S3410,"Cubic","Extrapolate=Linear","MultiX=Average","Skip=True","Sort=True")</f>
        <v>13.865422392428741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49304</v>
      </c>
      <c r="T3411" s="43">
        <f ca="1">_xll.BInterpol('Base CDI'!$H$4:$H$28,'Base CDI'!$J$4:$J$29,S3411,"Cubic","Extrapolate=Linear","MultiX=Average","Skip=True","Sort=True")</f>
        <v>13.763236048628826</v>
      </c>
      <c r="U3411" s="43">
        <f ca="1">_xll.BInterpol('Base CDI'!$H$4:$H$28,'Base CDI'!$I$4:$I$29,S3411,"Cubic","Extrapolate=Linear","MultiX=Average","Skip=True","Sort=True")</f>
        <v>13.865370300006875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49305</v>
      </c>
      <c r="T3412" s="43">
        <f ca="1">_xll.BInterpol('Base CDI'!$H$4:$H$28,'Base CDI'!$J$4:$J$29,S3412,"Cubic","Extrapolate=Linear","MultiX=Average","Skip=True","Sort=True")</f>
        <v>13.763202816886189</v>
      </c>
      <c r="U3412" s="43">
        <f ca="1">_xll.BInterpol('Base CDI'!$H$4:$H$28,'Base CDI'!$I$4:$I$29,S3412,"Cubic","Extrapolate=Linear","MultiX=Average","Skip=True","Sort=True")</f>
        <v>13.865318005360365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49306</v>
      </c>
      <c r="T3413" s="43">
        <f ca="1">_xll.BInterpol('Base CDI'!$H$4:$H$28,'Base CDI'!$J$4:$J$29,S3413,"Cubic","Extrapolate=Linear","MultiX=Average","Skip=True","Sort=True")</f>
        <v>13.763169421700514</v>
      </c>
      <c r="U3413" s="43">
        <f ca="1">_xll.BInterpol('Base CDI'!$H$4:$H$28,'Base CDI'!$I$4:$I$29,S3413,"Cubic","Extrapolate=Linear","MultiX=Average","Skip=True","Sort=True")</f>
        <v>13.865265508654145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49307</v>
      </c>
      <c r="T3414" s="43">
        <f ca="1">_xll.BInterpol('Base CDI'!$H$4:$H$28,'Base CDI'!$J$4:$J$29,S3414,"Cubic","Extrapolate=Linear","MultiX=Average","Skip=True","Sort=True")</f>
        <v>13.763135863239615</v>
      </c>
      <c r="U3414" s="43">
        <f ca="1">_xll.BInterpol('Base CDI'!$H$4:$H$28,'Base CDI'!$I$4:$I$29,S3414,"Cubic","Extrapolate=Linear","MultiX=Average","Skip=True","Sort=True")</f>
        <v>13.865212810053148</v>
      </c>
    </row>
    <row r="3415" spans="16:21" x14ac:dyDescent="0.25">
      <c r="P3415" s="10">
        <v>39479</v>
      </c>
      <c r="Q3415">
        <v>18.27901</v>
      </c>
      <c r="S3415" s="42">
        <f t="shared" ca="1" si="58"/>
        <v>49308</v>
      </c>
      <c r="T3415" s="43">
        <f ca="1">_xll.BInterpol('Base CDI'!$H$4:$H$28,'Base CDI'!$J$4:$J$29,S3415,"Cubic","Extrapolate=Linear","MultiX=Average","Skip=True","Sort=True")</f>
        <v>13.763102141671302</v>
      </c>
      <c r="U3415" s="43">
        <f ca="1">_xll.BInterpol('Base CDI'!$H$4:$H$28,'Base CDI'!$I$4:$I$29,S3415,"Cubic","Extrapolate=Linear","MultiX=Average","Skip=True","Sort=True")</f>
        <v>13.865159909722301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49309</v>
      </c>
      <c r="T3416" s="43">
        <f ca="1">_xll.BInterpol('Base CDI'!$H$4:$H$28,'Base CDI'!$J$4:$J$29,S3416,"Cubic","Extrapolate=Linear","MultiX=Average","Skip=True","Sort=True")</f>
        <v>13.763068257163388</v>
      </c>
      <c r="U3416" s="43">
        <f ca="1">_xll.BInterpol('Base CDI'!$H$4:$H$28,'Base CDI'!$I$4:$I$29,S3416,"Cubic","Extrapolate=Linear","MultiX=Average","Skip=True","Sort=True")</f>
        <v>13.865106807826541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49310</v>
      </c>
      <c r="T3417" s="43">
        <f ca="1">_xll.BInterpol('Base CDI'!$H$4:$H$28,'Base CDI'!$J$4:$J$29,S3417,"Cubic","Extrapolate=Linear","MultiX=Average","Skip=True","Sort=True")</f>
        <v>13.763034209883683</v>
      </c>
      <c r="U3417" s="43">
        <f ca="1">_xll.BInterpol('Base CDI'!$H$4:$H$28,'Base CDI'!$I$4:$I$29,S3417,"Cubic","Extrapolate=Linear","MultiX=Average","Skip=True","Sort=True")</f>
        <v>13.865053504530795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49311</v>
      </c>
      <c r="T3418" s="43">
        <f ca="1">_xll.BInterpol('Base CDI'!$H$4:$H$28,'Base CDI'!$J$4:$J$29,S3418,"Cubic","Extrapolate=Linear","MultiX=Average","Skip=True","Sort=True")</f>
        <v>13.763</v>
      </c>
      <c r="U3418" s="43">
        <f ca="1">_xll.BInterpol('Base CDI'!$H$4:$H$28,'Base CDI'!$I$4:$I$29,S3418,"Cubic","Extrapolate=Linear","MultiX=Average","Skip=True","Sort=True")</f>
        <v>13.865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49312</v>
      </c>
      <c r="T3419" s="43">
        <f ca="1">_xll.BInterpol('Base CDI'!$H$4:$H$28,'Base CDI'!$J$4:$J$29,S3419,"Cubic","Extrapolate=Linear","MultiX=Average","Skip=True","Sort=True")</f>
        <v>13.762965627689217</v>
      </c>
      <c r="U3419" s="43">
        <f ca="1">_xll.BInterpol('Base CDI'!$H$4:$H$28,'Base CDI'!$I$4:$I$29,S3419,"Cubic","Extrapolate=Linear","MultiX=Average","Skip=True","Sort=True")</f>
        <v>13.86494629441744</v>
      </c>
    </row>
    <row r="3420" spans="16:21" x14ac:dyDescent="0.25">
      <c r="P3420" s="10">
        <v>39490</v>
      </c>
      <c r="Q3420">
        <v>18.31719</v>
      </c>
      <c r="S3420" s="42">
        <f t="shared" ca="1" si="58"/>
        <v>49313</v>
      </c>
      <c r="T3420" s="43">
        <f ca="1">_xll.BInterpol('Base CDI'!$H$4:$H$28,'Base CDI'!$J$4:$J$29,S3420,"Cubic","Extrapolate=Linear","MultiX=Average","Skip=True","Sort=True")</f>
        <v>13.762931093164477</v>
      </c>
      <c r="U3420" s="43">
        <f ca="1">_xll.BInterpol('Base CDI'!$H$4:$H$28,'Base CDI'!$I$4:$I$29,S3420,"Cubic","Extrapolate=Linear","MultiX=Average","Skip=True","Sort=True")</f>
        <v>13.86489238803982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49314</v>
      </c>
      <c r="T3421" s="43">
        <f ca="1">_xll.BInterpol('Base CDI'!$H$4:$H$28,'Base CDI'!$J$4:$J$29,S3421,"Cubic","Extrapolate=Linear","MultiX=Average","Skip=True","Sort=True")</f>
        <v>13.762896396647994</v>
      </c>
      <c r="U3421" s="43">
        <f ca="1">_xll.BInterpol('Base CDI'!$H$4:$H$28,'Base CDI'!$I$4:$I$29,S3421,"Cubic","Extrapolate=Linear","MultiX=Average","Skip=True","Sort=True")</f>
        <v>13.864838281142205</v>
      </c>
    </row>
    <row r="3422" spans="16:21" x14ac:dyDescent="0.25">
      <c r="P3422" s="10">
        <v>39492</v>
      </c>
      <c r="Q3422">
        <v>18.33248</v>
      </c>
      <c r="S3422" s="42">
        <f t="shared" ca="1" si="58"/>
        <v>49315</v>
      </c>
      <c r="T3422" s="43">
        <f ca="1">_xll.BInterpol('Base CDI'!$H$4:$H$28,'Base CDI'!$J$4:$J$29,S3422,"Cubic","Extrapolate=Linear","MultiX=Average","Skip=True","Sort=True")</f>
        <v>13.762861538361975</v>
      </c>
      <c r="U3422" s="43">
        <f ca="1">_xll.BInterpol('Base CDI'!$H$4:$H$28,'Base CDI'!$I$4:$I$29,S3422,"Cubic","Extrapolate=Linear","MultiX=Average","Skip=True","Sort=True")</f>
        <v>13.864783973999655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49316</v>
      </c>
      <c r="T3423" s="43">
        <f ca="1">_xll.BInterpol('Base CDI'!$H$4:$H$28,'Base CDI'!$J$4:$J$29,S3423,"Cubic","Extrapolate=Linear","MultiX=Average","Skip=True","Sort=True")</f>
        <v>13.762826518528634</v>
      </c>
      <c r="U3423" s="43">
        <f ca="1">_xll.BInterpol('Base CDI'!$H$4:$H$28,'Base CDI'!$I$4:$I$29,S3423,"Cubic","Extrapolate=Linear","MultiX=Average","Skip=True","Sort=True")</f>
        <v>13.864729466887233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49317</v>
      </c>
      <c r="T3424" s="43">
        <f ca="1">_xll.BInterpol('Base CDI'!$H$4:$H$28,'Base CDI'!$J$4:$J$29,S3424,"Cubic","Extrapolate=Linear","MultiX=Average","Skip=True","Sort=True")</f>
        <v>13.76279133737018</v>
      </c>
      <c r="U3424" s="43">
        <f ca="1">_xll.BInterpol('Base CDI'!$H$4:$H$28,'Base CDI'!$I$4:$I$29,S3424,"Cubic","Extrapolate=Linear","MultiX=Average","Skip=True","Sort=True")</f>
        <v>13.864674760079998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49318</v>
      </c>
      <c r="T3425" s="43">
        <f ca="1">_xll.BInterpol('Base CDI'!$H$4:$H$28,'Base CDI'!$J$4:$J$29,S3425,"Cubic","Extrapolate=Linear","MultiX=Average","Skip=True","Sort=True")</f>
        <v>13.762755995108826</v>
      </c>
      <c r="U3425" s="43">
        <f ca="1">_xll.BInterpol('Base CDI'!$H$4:$H$28,'Base CDI'!$I$4:$I$29,S3425,"Cubic","Extrapolate=Linear","MultiX=Average","Skip=True","Sort=True")</f>
        <v>13.864619853853014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49319</v>
      </c>
      <c r="T3426" s="43">
        <f ca="1">_xll.BInterpol('Base CDI'!$H$4:$H$28,'Base CDI'!$J$4:$J$29,S3426,"Cubic","Extrapolate=Linear","MultiX=Average","Skip=True","Sort=True")</f>
        <v>13.76272049196678</v>
      </c>
      <c r="U3426" s="43">
        <f ca="1">_xll.BInterpol('Base CDI'!$H$4:$H$28,'Base CDI'!$I$4:$I$29,S3426,"Cubic","Extrapolate=Linear","MultiX=Average","Skip=True","Sort=True")</f>
        <v>13.864564748481344</v>
      </c>
    </row>
    <row r="3427" spans="16:21" x14ac:dyDescent="0.25">
      <c r="P3427" s="10">
        <v>39499</v>
      </c>
      <c r="Q3427">
        <v>18.37069</v>
      </c>
      <c r="S3427" s="42">
        <f t="shared" ca="1" si="58"/>
        <v>49320</v>
      </c>
      <c r="T3427" s="43">
        <f ca="1">_xll.BInterpol('Base CDI'!$H$4:$H$28,'Base CDI'!$J$4:$J$29,S3427,"Cubic","Extrapolate=Linear","MultiX=Average","Skip=True","Sort=True")</f>
        <v>13.762684828166256</v>
      </c>
      <c r="U3427" s="43">
        <f ca="1">_xll.BInterpol('Base CDI'!$H$4:$H$28,'Base CDI'!$I$4:$I$29,S3427,"Cubic","Extrapolate=Linear","MultiX=Average","Skip=True","Sort=True")</f>
        <v>13.864509444240046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49321</v>
      </c>
      <c r="T3428" s="43">
        <f ca="1">_xll.BInterpol('Base CDI'!$H$4:$H$28,'Base CDI'!$J$4:$J$29,S3428,"Cubic","Extrapolate=Linear","MultiX=Average","Skip=True","Sort=True")</f>
        <v>13.762649003929463</v>
      </c>
      <c r="U3428" s="43">
        <f ca="1">_xll.BInterpol('Base CDI'!$H$4:$H$28,'Base CDI'!$I$4:$I$29,S3428,"Cubic","Extrapolate=Linear","MultiX=Average","Skip=True","Sort=True")</f>
        <v>13.864453941404184</v>
      </c>
    </row>
    <row r="3429" spans="16:21" x14ac:dyDescent="0.25">
      <c r="P3429" s="10">
        <v>39503</v>
      </c>
      <c r="Q3429">
        <v>18.38598</v>
      </c>
      <c r="S3429" s="42">
        <f t="shared" ca="1" si="58"/>
        <v>49322</v>
      </c>
      <c r="T3429" s="43">
        <f ca="1">_xll.BInterpol('Base CDI'!$H$4:$H$28,'Base CDI'!$J$4:$J$29,S3429,"Cubic","Extrapolate=Linear","MultiX=Average","Skip=True","Sort=True")</f>
        <v>13.762613019478611</v>
      </c>
      <c r="U3429" s="43">
        <f ca="1">_xll.BInterpol('Base CDI'!$H$4:$H$28,'Base CDI'!$I$4:$I$29,S3429,"Cubic","Extrapolate=Linear","MultiX=Average","Skip=True","Sort=True")</f>
        <v>13.864398240248821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49323</v>
      </c>
      <c r="T3430" s="43">
        <f ca="1">_xll.BInterpol('Base CDI'!$H$4:$H$28,'Base CDI'!$J$4:$J$29,S3430,"Cubic","Extrapolate=Linear","MultiX=Average","Skip=True","Sort=True")</f>
        <v>13.762576875035913</v>
      </c>
      <c r="U3430" s="43">
        <f ca="1">_xll.BInterpol('Base CDI'!$H$4:$H$28,'Base CDI'!$I$4:$I$29,S3430,"Cubic","Extrapolate=Linear","MultiX=Average","Skip=True","Sort=True")</f>
        <v>13.864342341049015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49324</v>
      </c>
      <c r="T3431" s="43">
        <f ca="1">_xll.BInterpol('Base CDI'!$H$4:$H$28,'Base CDI'!$J$4:$J$29,S3431,"Cubic","Extrapolate=Linear","MultiX=Average","Skip=True","Sort=True")</f>
        <v>13.762540570823578</v>
      </c>
      <c r="U3431" s="43">
        <f ca="1">_xll.BInterpol('Base CDI'!$H$4:$H$28,'Base CDI'!$I$4:$I$29,S3431,"Cubic","Extrapolate=Linear","MultiX=Average","Skip=True","Sort=True")</f>
        <v>13.864286244079832</v>
      </c>
    </row>
    <row r="3432" spans="16:21" x14ac:dyDescent="0.25">
      <c r="P3432" s="10">
        <v>39506</v>
      </c>
      <c r="Q3432">
        <v>18.40897</v>
      </c>
      <c r="S3432" s="42">
        <f t="shared" ca="1" si="58"/>
        <v>49325</v>
      </c>
      <c r="T3432" s="43">
        <f ca="1">_xll.BInterpol('Base CDI'!$H$4:$H$28,'Base CDI'!$J$4:$J$29,S3432,"Cubic","Extrapolate=Linear","MultiX=Average","Skip=True","Sort=True")</f>
        <v>13.762504107063821</v>
      </c>
      <c r="U3432" s="43">
        <f ca="1">_xll.BInterpol('Base CDI'!$H$4:$H$28,'Base CDI'!$I$4:$I$29,S3432,"Cubic","Extrapolate=Linear","MultiX=Average","Skip=True","Sort=True")</f>
        <v>13.86422994961633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49326</v>
      </c>
      <c r="T3433" s="43">
        <f ca="1">_xll.BInterpol('Base CDI'!$H$4:$H$28,'Base CDI'!$J$4:$J$29,S3433,"Cubic","Extrapolate=Linear","MultiX=Average","Skip=True","Sort=True")</f>
        <v>13.762467483978847</v>
      </c>
      <c r="U3433" s="43">
        <f ca="1">_xll.BInterpol('Base CDI'!$H$4:$H$28,'Base CDI'!$I$4:$I$29,S3433,"Cubic","Extrapolate=Linear","MultiX=Average","Skip=True","Sort=True")</f>
        <v>13.864173457933573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49327</v>
      </c>
      <c r="T3434" s="43">
        <f ca="1">_xll.BInterpol('Base CDI'!$H$4:$H$28,'Base CDI'!$J$4:$J$29,S3434,"Cubic","Extrapolate=Linear","MultiX=Average","Skip=True","Sort=True")</f>
        <v>13.762430701790871</v>
      </c>
      <c r="U3434" s="43">
        <f ca="1">_xll.BInterpol('Base CDI'!$H$4:$H$28,'Base CDI'!$I$4:$I$29,S3434,"Cubic","Extrapolate=Linear","MultiX=Average","Skip=True","Sort=True")</f>
        <v>13.864116769306621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49328</v>
      </c>
      <c r="T3435" s="43">
        <f ca="1">_xll.BInterpol('Base CDI'!$H$4:$H$28,'Base CDI'!$J$4:$J$29,S3435,"Cubic","Extrapolate=Linear","MultiX=Average","Skip=True","Sort=True")</f>
        <v>13.762393760722102</v>
      </c>
      <c r="U3435" s="43">
        <f ca="1">_xll.BInterpol('Base CDI'!$H$4:$H$28,'Base CDI'!$I$4:$I$29,S3435,"Cubic","Extrapolate=Linear","MultiX=Average","Skip=True","Sort=True")</f>
        <v>13.864059884010539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49329</v>
      </c>
      <c r="T3436" s="43">
        <f ca="1">_xll.BInterpol('Base CDI'!$H$4:$H$28,'Base CDI'!$J$4:$J$29,S3436,"Cubic","Extrapolate=Linear","MultiX=Average","Skip=True","Sort=True")</f>
        <v>13.762356660994751</v>
      </c>
      <c r="U3436" s="43">
        <f ca="1">_xll.BInterpol('Base CDI'!$H$4:$H$28,'Base CDI'!$I$4:$I$29,S3436,"Cubic","Extrapolate=Linear","MultiX=Average","Skip=True","Sort=True")</f>
        <v>13.864002802320384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49330</v>
      </c>
      <c r="T3437" s="43">
        <f ca="1">_xll.BInterpol('Base CDI'!$H$4:$H$28,'Base CDI'!$J$4:$J$29,S3437,"Cubic","Extrapolate=Linear","MultiX=Average","Skip=True","Sort=True")</f>
        <v>13.762319402831031</v>
      </c>
      <c r="U3437" s="43">
        <f ca="1">_xll.BInterpol('Base CDI'!$H$4:$H$28,'Base CDI'!$I$4:$I$29,S3437,"Cubic","Extrapolate=Linear","MultiX=Average","Skip=True","Sort=True")</f>
        <v>13.863945524511221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49331</v>
      </c>
      <c r="T3438" s="43">
        <f ca="1">_xll.BInterpol('Base CDI'!$H$4:$H$28,'Base CDI'!$J$4:$J$29,S3438,"Cubic","Extrapolate=Linear","MultiX=Average","Skip=True","Sort=True")</f>
        <v>13.76228198645315</v>
      </c>
      <c r="U3438" s="43">
        <f ca="1">_xll.BInterpol('Base CDI'!$H$4:$H$28,'Base CDI'!$I$4:$I$29,S3438,"Cubic","Extrapolate=Linear","MultiX=Average","Skip=True","Sort=True")</f>
        <v>13.863888050858112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49332</v>
      </c>
      <c r="T3439" s="43">
        <f ca="1">_xll.BInterpol('Base CDI'!$H$4:$H$28,'Base CDI'!$J$4:$J$29,S3439,"Cubic","Extrapolate=Linear","MultiX=Average","Skip=True","Sort=True")</f>
        <v>13.762244412083321</v>
      </c>
      <c r="U3439" s="43">
        <f ca="1">_xll.BInterpol('Base CDI'!$H$4:$H$28,'Base CDI'!$I$4:$I$29,S3439,"Cubic","Extrapolate=Linear","MultiX=Average","Skip=True","Sort=True")</f>
        <v>13.863830381636117</v>
      </c>
    </row>
    <row r="3440" spans="16:21" x14ac:dyDescent="0.25">
      <c r="P3440" s="10">
        <v>39518</v>
      </c>
      <c r="Q3440">
        <v>18.47052</v>
      </c>
      <c r="S3440" s="42">
        <f t="shared" ca="1" si="58"/>
        <v>49333</v>
      </c>
      <c r="T3440" s="43">
        <f ca="1">_xll.BInterpol('Base CDI'!$H$4:$H$28,'Base CDI'!$J$4:$J$29,S3440,"Cubic","Extrapolate=Linear","MultiX=Average","Skip=True","Sort=True")</f>
        <v>13.762206679943754</v>
      </c>
      <c r="U3440" s="43">
        <f ca="1">_xll.BInterpol('Base CDI'!$H$4:$H$28,'Base CDI'!$I$4:$I$29,S3440,"Cubic","Extrapolate=Linear","MultiX=Average","Skip=True","Sort=True")</f>
        <v>13.863772517120298</v>
      </c>
    </row>
    <row r="3441" spans="16:21" x14ac:dyDescent="0.25">
      <c r="P3441" s="10">
        <v>39519</v>
      </c>
      <c r="Q3441">
        <v>18.47824</v>
      </c>
      <c r="S3441" s="42">
        <f t="shared" ca="1" si="58"/>
        <v>49334</v>
      </c>
      <c r="T3441" s="43">
        <f ca="1">_xll.BInterpol('Base CDI'!$H$4:$H$28,'Base CDI'!$J$4:$J$29,S3441,"Cubic","Extrapolate=Linear","MultiX=Average","Skip=True","Sort=True")</f>
        <v>13.762168790256659</v>
      </c>
      <c r="U3441" s="43">
        <f ca="1">_xll.BInterpol('Base CDI'!$H$4:$H$28,'Base CDI'!$I$4:$I$29,S3441,"Cubic","Extrapolate=Linear","MultiX=Average","Skip=True","Sort=True")</f>
        <v>13.863714457585717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49335</v>
      </c>
      <c r="T3442" s="43">
        <f ca="1">_xll.BInterpol('Base CDI'!$H$4:$H$28,'Base CDI'!$J$4:$J$29,S3442,"Cubic","Extrapolate=Linear","MultiX=Average","Skip=True","Sort=True")</f>
        <v>13.762130743244249</v>
      </c>
      <c r="U3442" s="43">
        <f ca="1">_xll.BInterpol('Base CDI'!$H$4:$H$28,'Base CDI'!$I$4:$I$29,S3442,"Cubic","Extrapolate=Linear","MultiX=Average","Skip=True","Sort=True")</f>
        <v>13.863656203307436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49336</v>
      </c>
      <c r="T3443" s="43">
        <f ca="1">_xll.BInterpol('Base CDI'!$H$4:$H$28,'Base CDI'!$J$4:$J$29,S3443,"Cubic","Extrapolate=Linear","MultiX=Average","Skip=True","Sort=True")</f>
        <v>13.762092539128734</v>
      </c>
      <c r="U3443" s="43">
        <f ca="1">_xll.BInterpol('Base CDI'!$H$4:$H$28,'Base CDI'!$I$4:$I$29,S3443,"Cubic","Extrapolate=Linear","MultiX=Average","Skip=True","Sort=True")</f>
        <v>13.863597754560516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49337</v>
      </c>
      <c r="T3444" s="43">
        <f ca="1">_xll.BInterpol('Base CDI'!$H$4:$H$28,'Base CDI'!$J$4:$J$29,S3444,"Cubic","Extrapolate=Linear","MultiX=Average","Skip=True","Sort=True")</f>
        <v>13.762054178132324</v>
      </c>
      <c r="U3444" s="43">
        <f ca="1">_xll.BInterpol('Base CDI'!$H$4:$H$28,'Base CDI'!$I$4:$I$29,S3444,"Cubic","Extrapolate=Linear","MultiX=Average","Skip=True","Sort=True")</f>
        <v>13.863539111620019</v>
      </c>
    </row>
    <row r="3445" spans="16:21" x14ac:dyDescent="0.25">
      <c r="P3445" s="10">
        <v>39525</v>
      </c>
      <c r="Q3445">
        <v>18.5091</v>
      </c>
      <c r="S3445" s="42">
        <f t="shared" ca="1" si="58"/>
        <v>49338</v>
      </c>
      <c r="T3445" s="43">
        <f ca="1">_xll.BInterpol('Base CDI'!$H$4:$H$28,'Base CDI'!$J$4:$J$29,S3445,"Cubic","Extrapolate=Linear","MultiX=Average","Skip=True","Sort=True")</f>
        <v>13.762015660477232</v>
      </c>
      <c r="U3445" s="43">
        <f ca="1">_xll.BInterpol('Base CDI'!$H$4:$H$28,'Base CDI'!$I$4:$I$29,S3445,"Cubic","Extrapolate=Linear","MultiX=Average","Skip=True","Sort=True")</f>
        <v>13.86348027476101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49339</v>
      </c>
      <c r="T3446" s="43">
        <f ca="1">_xll.BInterpol('Base CDI'!$H$4:$H$28,'Base CDI'!$J$4:$J$29,S3446,"Cubic","Extrapolate=Linear","MultiX=Average","Skip=True","Sort=True")</f>
        <v>13.761976986385665</v>
      </c>
      <c r="U3446" s="43">
        <f ca="1">_xll.BInterpol('Base CDI'!$H$4:$H$28,'Base CDI'!$I$4:$I$29,S3446,"Cubic","Extrapolate=Linear","MultiX=Average","Skip=True","Sort=True")</f>
        <v>13.863421244258545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49340</v>
      </c>
      <c r="T3447" s="43">
        <f ca="1">_xll.BInterpol('Base CDI'!$H$4:$H$28,'Base CDI'!$J$4:$J$29,S3447,"Cubic","Extrapolate=Linear","MultiX=Average","Skip=True","Sort=True")</f>
        <v>13.76193815607984</v>
      </c>
      <c r="U3447" s="43">
        <f ca="1">_xll.BInterpol('Base CDI'!$H$4:$H$28,'Base CDI'!$I$4:$I$29,S3447,"Cubic","Extrapolate=Linear","MultiX=Average","Skip=True","Sort=True")</f>
        <v>13.863362020387688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49341</v>
      </c>
      <c r="T3448" s="43">
        <f ca="1">_xll.BInterpol('Base CDI'!$H$4:$H$28,'Base CDI'!$J$4:$J$29,S3448,"Cubic","Extrapolate=Linear","MultiX=Average","Skip=True","Sort=True")</f>
        <v>13.761899169781961</v>
      </c>
      <c r="U3448" s="43">
        <f ca="1">_xll.BInterpol('Base CDI'!$H$4:$H$28,'Base CDI'!$I$4:$I$29,S3448,"Cubic","Extrapolate=Linear","MultiX=Average","Skip=True","Sort=True")</f>
        <v>13.863302603423502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49342</v>
      </c>
      <c r="T3449" s="43">
        <f ca="1">_xll.BInterpol('Base CDI'!$H$4:$H$28,'Base CDI'!$J$4:$J$29,S3449,"Cubic","Extrapolate=Linear","MultiX=Average","Skip=True","Sort=True")</f>
        <v>13.761860027714244</v>
      </c>
      <c r="U3449" s="43">
        <f ca="1">_xll.BInterpol('Base CDI'!$H$4:$H$28,'Base CDI'!$I$4:$I$29,S3449,"Cubic","Extrapolate=Linear","MultiX=Average","Skip=True","Sort=True")</f>
        <v>13.863242993641048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49343</v>
      </c>
      <c r="T3450" s="43">
        <f ca="1">_xll.BInterpol('Base CDI'!$H$4:$H$28,'Base CDI'!$J$4:$J$29,S3450,"Cubic","Extrapolate=Linear","MultiX=Average","Skip=True","Sort=True")</f>
        <v>13.761820730098897</v>
      </c>
      <c r="U3450" s="43">
        <f ca="1">_xll.BInterpol('Base CDI'!$H$4:$H$28,'Base CDI'!$I$4:$I$29,S3450,"Cubic","Extrapolate=Linear","MultiX=Average","Skip=True","Sort=True")</f>
        <v>13.863183191315388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49344</v>
      </c>
      <c r="T3451" s="43">
        <f ca="1">_xll.BInterpol('Base CDI'!$H$4:$H$28,'Base CDI'!$J$4:$J$29,S3451,"Cubic","Extrapolate=Linear","MultiX=Average","Skip=True","Sort=True")</f>
        <v>13.761781277158132</v>
      </c>
      <c r="U3451" s="43">
        <f ca="1">_xll.BInterpol('Base CDI'!$H$4:$H$28,'Base CDI'!$I$4:$I$29,S3451,"Cubic","Extrapolate=Linear","MultiX=Average","Skip=True","Sort=True")</f>
        <v>13.863123196721583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49345</v>
      </c>
      <c r="T3452" s="43">
        <f ca="1">_xll.BInterpol('Base CDI'!$H$4:$H$28,'Base CDI'!$J$4:$J$29,S3452,"Cubic","Extrapolate=Linear","MultiX=Average","Skip=True","Sort=True")</f>
        <v>13.761741669114162</v>
      </c>
      <c r="U3452" s="43">
        <f ca="1">_xll.BInterpol('Base CDI'!$H$4:$H$28,'Base CDI'!$I$4:$I$29,S3452,"Cubic","Extrapolate=Linear","MultiX=Average","Skip=True","Sort=True")</f>
        <v>13.863063010134695</v>
      </c>
    </row>
    <row r="3453" spans="16:21" x14ac:dyDescent="0.25">
      <c r="P3453" s="10">
        <v>39538</v>
      </c>
      <c r="Q3453">
        <v>18.57103</v>
      </c>
      <c r="S3453" s="42">
        <f t="shared" ca="1" si="58"/>
        <v>49346</v>
      </c>
      <c r="T3453" s="43">
        <f ca="1">_xll.BInterpol('Base CDI'!$H$4:$H$28,'Base CDI'!$J$4:$J$29,S3453,"Cubic","Extrapolate=Linear","MultiX=Average","Skip=True","Sort=True")</f>
        <v>13.761701906189193</v>
      </c>
      <c r="U3453" s="43">
        <f ca="1">_xll.BInterpol('Base CDI'!$H$4:$H$28,'Base CDI'!$I$4:$I$29,S3453,"Cubic","Extrapolate=Linear","MultiX=Average","Skip=True","Sort=True")</f>
        <v>13.863002631829787</v>
      </c>
    </row>
    <row r="3454" spans="16:21" x14ac:dyDescent="0.25">
      <c r="P3454" s="10">
        <v>39539</v>
      </c>
      <c r="Q3454">
        <v>18.57883</v>
      </c>
      <c r="S3454" s="42">
        <f t="shared" ca="1" si="58"/>
        <v>49347</v>
      </c>
      <c r="T3454" s="43">
        <f ca="1">_xll.BInterpol('Base CDI'!$H$4:$H$28,'Base CDI'!$J$4:$J$29,S3454,"Cubic","Extrapolate=Linear","MultiX=Average","Skip=True","Sort=True")</f>
        <v>13.761661988605441</v>
      </c>
      <c r="U3454" s="43">
        <f ca="1">_xll.BInterpol('Base CDI'!$H$4:$H$28,'Base CDI'!$I$4:$I$29,S3454,"Cubic","Extrapolate=Linear","MultiX=Average","Skip=True","Sort=True")</f>
        <v>13.862942062081919</v>
      </c>
    </row>
    <row r="3455" spans="16:21" x14ac:dyDescent="0.25">
      <c r="P3455" s="10">
        <v>39540</v>
      </c>
      <c r="Q3455">
        <v>18.58661</v>
      </c>
      <c r="S3455" s="42">
        <f t="shared" ca="1" si="58"/>
        <v>49348</v>
      </c>
      <c r="T3455" s="43">
        <f ca="1">_xll.BInterpol('Base CDI'!$H$4:$H$28,'Base CDI'!$J$4:$J$29,S3455,"Cubic","Extrapolate=Linear","MultiX=Average","Skip=True","Sort=True")</f>
        <v>13.761621916585113</v>
      </c>
      <c r="U3455" s="43">
        <f ca="1">_xll.BInterpol('Base CDI'!$H$4:$H$28,'Base CDI'!$I$4:$I$29,S3455,"Cubic","Extrapolate=Linear","MultiX=Average","Skip=True","Sort=True")</f>
        <v>13.862881301166151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49349</v>
      </c>
      <c r="T3456" s="43">
        <f ca="1">_xll.BInterpol('Base CDI'!$H$4:$H$28,'Base CDI'!$J$4:$J$29,S3456,"Cubic","Extrapolate=Linear","MultiX=Average","Skip=True","Sort=True")</f>
        <v>13.761581690350424</v>
      </c>
      <c r="U3456" s="43">
        <f ca="1">_xll.BInterpol('Base CDI'!$H$4:$H$28,'Base CDI'!$I$4:$I$29,S3456,"Cubic","Extrapolate=Linear","MultiX=Average","Skip=True","Sort=True")</f>
        <v>13.862820349357548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49350</v>
      </c>
      <c r="T3457" s="43">
        <f ca="1">_xll.BInterpol('Base CDI'!$H$4:$H$28,'Base CDI'!$J$4:$J$29,S3457,"Cubic","Extrapolate=Linear","MultiX=Average","Skip=True","Sort=True")</f>
        <v>13.76154131012358</v>
      </c>
      <c r="U3457" s="43">
        <f ca="1">_xll.BInterpol('Base CDI'!$H$4:$H$28,'Base CDI'!$I$4:$I$29,S3457,"Cubic","Extrapolate=Linear","MultiX=Average","Skip=True","Sort=True")</f>
        <v>13.862759206931171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49351</v>
      </c>
      <c r="T3458" s="43">
        <f ca="1">_xll.BInterpol('Base CDI'!$H$4:$H$28,'Base CDI'!$J$4:$J$29,S3458,"Cubic","Extrapolate=Linear","MultiX=Average","Skip=True","Sort=True")</f>
        <v>13.761500776126795</v>
      </c>
      <c r="U3458" s="43">
        <f ca="1">_xll.BInterpol('Base CDI'!$H$4:$H$28,'Base CDI'!$I$4:$I$29,S3458,"Cubic","Extrapolate=Linear","MultiX=Average","Skip=True","Sort=True")</f>
        <v>13.862697874162082</v>
      </c>
    </row>
    <row r="3459" spans="16:21" x14ac:dyDescent="0.25">
      <c r="P3459" s="10">
        <v>39546</v>
      </c>
      <c r="Q3459">
        <v>18.61778</v>
      </c>
      <c r="S3459" s="42">
        <f t="shared" ca="1" si="58"/>
        <v>49352</v>
      </c>
      <c r="T3459" s="43">
        <f ca="1">_xll.BInterpol('Base CDI'!$H$4:$H$28,'Base CDI'!$J$4:$J$29,S3459,"Cubic","Extrapolate=Linear","MultiX=Average","Skip=True","Sort=True")</f>
        <v>13.761460088582279</v>
      </c>
      <c r="U3459" s="43">
        <f ca="1">_xll.BInterpol('Base CDI'!$H$4:$H$28,'Base CDI'!$I$4:$I$29,S3459,"Cubic","Extrapolate=Linear","MultiX=Average","Skip=True","Sort=True")</f>
        <v>13.862636351325342</v>
      </c>
    </row>
    <row r="3460" spans="16:21" x14ac:dyDescent="0.25">
      <c r="P3460" s="10">
        <v>39547</v>
      </c>
      <c r="Q3460">
        <v>18.62557</v>
      </c>
      <c r="S3460" s="42">
        <f t="shared" ca="1" si="58"/>
        <v>49353</v>
      </c>
      <c r="T3460" s="43">
        <f ca="1">_xll.BInterpol('Base CDI'!$H$4:$H$28,'Base CDI'!$J$4:$J$29,S3460,"Cubic","Extrapolate=Linear","MultiX=Average","Skip=True","Sort=True")</f>
        <v>13.761419247712242</v>
      </c>
      <c r="U3460" s="43">
        <f ca="1">_xll.BInterpol('Base CDI'!$H$4:$H$28,'Base CDI'!$I$4:$I$29,S3460,"Cubic","Extrapolate=Linear","MultiX=Average","Skip=True","Sort=True")</f>
        <v>13.862574638696014</v>
      </c>
    </row>
    <row r="3461" spans="16:21" x14ac:dyDescent="0.25">
      <c r="P3461" s="10">
        <v>39548</v>
      </c>
      <c r="Q3461">
        <v>18.63335</v>
      </c>
      <c r="S3461" s="42">
        <f t="shared" ca="1" si="58"/>
        <v>49354</v>
      </c>
      <c r="T3461" s="43">
        <f ca="1">_xll.BInterpol('Base CDI'!$H$4:$H$28,'Base CDI'!$J$4:$J$29,S3461,"Cubic","Extrapolate=Linear","MultiX=Average","Skip=True","Sort=True")</f>
        <v>13.761378253738897</v>
      </c>
      <c r="U3461" s="43">
        <f ca="1">_xll.BInterpol('Base CDI'!$H$4:$H$28,'Base CDI'!$I$4:$I$29,S3461,"Cubic","Extrapolate=Linear","MultiX=Average","Skip=True","Sort=True")</f>
        <v>13.862512736549157</v>
      </c>
    </row>
    <row r="3462" spans="16:21" x14ac:dyDescent="0.25">
      <c r="P3462" s="10">
        <v>39549</v>
      </c>
      <c r="Q3462">
        <v>18.64114</v>
      </c>
      <c r="S3462" s="42">
        <f t="shared" ca="1" si="58"/>
        <v>49355</v>
      </c>
      <c r="T3462" s="43">
        <f ca="1">_xll.BInterpol('Base CDI'!$H$4:$H$28,'Base CDI'!$J$4:$J$29,S3462,"Cubic","Extrapolate=Linear","MultiX=Average","Skip=True","Sort=True")</f>
        <v>13.761337106884454</v>
      </c>
      <c r="U3462" s="43">
        <f ca="1">_xll.BInterpol('Base CDI'!$H$4:$H$28,'Base CDI'!$I$4:$I$29,S3462,"Cubic","Extrapolate=Linear","MultiX=Average","Skip=True","Sort=True")</f>
        <v>13.862450645159834</v>
      </c>
    </row>
    <row r="3463" spans="16:21" x14ac:dyDescent="0.25">
      <c r="P3463" s="10">
        <v>39552</v>
      </c>
      <c r="Q3463">
        <v>18.64893</v>
      </c>
      <c r="S3463" s="42">
        <f t="shared" ca="1" si="58"/>
        <v>49356</v>
      </c>
      <c r="T3463" s="43">
        <f ca="1">_xll.BInterpol('Base CDI'!$H$4:$H$28,'Base CDI'!$J$4:$J$29,S3463,"Cubic","Extrapolate=Linear","MultiX=Average","Skip=True","Sort=True")</f>
        <v>13.761295807371125</v>
      </c>
      <c r="U3463" s="43">
        <f ca="1">_xll.BInterpol('Base CDI'!$H$4:$H$28,'Base CDI'!$I$4:$I$29,S3463,"Cubic","Extrapolate=Linear","MultiX=Average","Skip=True","Sort=True")</f>
        <v>13.862388364803108</v>
      </c>
    </row>
    <row r="3464" spans="16:21" x14ac:dyDescent="0.25">
      <c r="P3464" s="10">
        <v>39553</v>
      </c>
      <c r="Q3464">
        <v>18.65673</v>
      </c>
      <c r="S3464" s="42">
        <f t="shared" ca="1" si="58"/>
        <v>49357</v>
      </c>
      <c r="T3464" s="43">
        <f ca="1">_xll.BInterpol('Base CDI'!$H$4:$H$28,'Base CDI'!$J$4:$J$29,S3464,"Cubic","Extrapolate=Linear","MultiX=Average","Skip=True","Sort=True")</f>
        <v>13.761254355421119</v>
      </c>
      <c r="U3464" s="43">
        <f ca="1">_xll.BInterpol('Base CDI'!$H$4:$H$28,'Base CDI'!$I$4:$I$29,S3464,"Cubic","Extrapolate=Linear","MultiX=Average","Skip=True","Sort=True")</f>
        <v>13.862325895754038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49358</v>
      </c>
      <c r="T3465" s="43">
        <f ca="1">_xll.BInterpol('Base CDI'!$H$4:$H$28,'Base CDI'!$J$4:$J$29,S3465,"Cubic","Extrapolate=Linear","MultiX=Average","Skip=True","Sort=True")</f>
        <v>13.761212751256647</v>
      </c>
      <c r="U3465" s="43">
        <f ca="1">_xll.BInterpol('Base CDI'!$H$4:$H$28,'Base CDI'!$I$4:$I$29,S3465,"Cubic","Extrapolate=Linear","MultiX=Average","Skip=True","Sort=True")</f>
        <v>13.862263238287689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49359</v>
      </c>
      <c r="T3466" s="43">
        <f ca="1">_xll.BInterpol('Base CDI'!$H$4:$H$28,'Base CDI'!$J$4:$J$29,S3466,"Cubic","Extrapolate=Linear","MultiX=Average","Skip=True","Sort=True")</f>
        <v>13.761170995099921</v>
      </c>
      <c r="U3466" s="43">
        <f ca="1">_xll.BInterpol('Base CDI'!$H$4:$H$28,'Base CDI'!$I$4:$I$29,S3466,"Cubic","Extrapolate=Linear","MultiX=Average","Skip=True","Sort=True")</f>
        <v>13.862200392679121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49360</v>
      </c>
      <c r="T3467" s="43">
        <f ca="1">_xll.BInterpol('Base CDI'!$H$4:$H$28,'Base CDI'!$J$4:$J$29,S3467,"Cubic","Extrapolate=Linear","MultiX=Average","Skip=True","Sort=True")</f>
        <v>13.761129087173151</v>
      </c>
      <c r="U3467" s="43">
        <f ca="1">_xll.BInterpol('Base CDI'!$H$4:$H$28,'Base CDI'!$I$4:$I$29,S3467,"Cubic","Extrapolate=Linear","MultiX=Average","Skip=True","Sort=True")</f>
        <v>13.862137359203395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49361</v>
      </c>
      <c r="T3468" s="43">
        <f ca="1">_xll.BInterpol('Base CDI'!$H$4:$H$28,'Base CDI'!$J$4:$J$29,S3468,"Cubic","Extrapolate=Linear","MultiX=Average","Skip=True","Sort=True")</f>
        <v>13.761087027698547</v>
      </c>
      <c r="U3468" s="43">
        <f ca="1">_xll.BInterpol('Base CDI'!$H$4:$H$28,'Base CDI'!$I$4:$I$29,S3468,"Cubic","Extrapolate=Linear","MultiX=Average","Skip=True","Sort=True")</f>
        <v>13.862074138135576</v>
      </c>
    </row>
    <row r="3469" spans="16:21" x14ac:dyDescent="0.25">
      <c r="P3469" s="10">
        <v>39561</v>
      </c>
      <c r="Q3469">
        <v>18.6968</v>
      </c>
      <c r="S3469" s="42">
        <f t="shared" ca="1" si="59"/>
        <v>49362</v>
      </c>
      <c r="T3469" s="43">
        <f ca="1">_xll.BInterpol('Base CDI'!$H$4:$H$28,'Base CDI'!$J$4:$J$29,S3469,"Cubic","Extrapolate=Linear","MultiX=Average","Skip=True","Sort=True")</f>
        <v>13.761044816898323</v>
      </c>
      <c r="U3469" s="43">
        <f ca="1">_xll.BInterpol('Base CDI'!$H$4:$H$28,'Base CDI'!$I$4:$I$29,S3469,"Cubic","Extrapolate=Linear","MultiX=Average","Skip=True","Sort=True")</f>
        <v>13.86201072975072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49363</v>
      </c>
      <c r="T3470" s="43">
        <f ca="1">_xll.BInterpol('Base CDI'!$H$4:$H$28,'Base CDI'!$J$4:$J$29,S3470,"Cubic","Extrapolate=Linear","MultiX=Average","Skip=True","Sort=True")</f>
        <v>13.761002454994689</v>
      </c>
      <c r="U3470" s="43">
        <f ca="1">_xll.BInterpol('Base CDI'!$H$4:$H$28,'Base CDI'!$I$4:$I$29,S3470,"Cubic","Extrapolate=Linear","MultiX=Average","Skip=True","Sort=True")</f>
        <v>13.861947134323895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49364</v>
      </c>
      <c r="T3471" s="43">
        <f ca="1">_xll.BInterpol('Base CDI'!$H$4:$H$28,'Base CDI'!$J$4:$J$29,S3471,"Cubic","Extrapolate=Linear","MultiX=Average","Skip=True","Sort=True")</f>
        <v>13.760959942209853</v>
      </c>
      <c r="U3471" s="43">
        <f ca="1">_xll.BInterpol('Base CDI'!$H$4:$H$28,'Base CDI'!$I$4:$I$29,S3471,"Cubic","Extrapolate=Linear","MultiX=Average","Skip=True","Sort=True")</f>
        <v>13.861883352130159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49365</v>
      </c>
      <c r="T3472" s="43">
        <f ca="1">_xll.BInterpol('Base CDI'!$H$4:$H$28,'Base CDI'!$J$4:$J$29,S3472,"Cubic","Extrapolate=Linear","MultiX=Average","Skip=True","Sort=True")</f>
        <v>13.760917278766028</v>
      </c>
      <c r="U3472" s="43">
        <f ca="1">_xll.BInterpol('Base CDI'!$H$4:$H$28,'Base CDI'!$I$4:$I$29,S3472,"Cubic","Extrapolate=Linear","MultiX=Average","Skip=True","Sort=True")</f>
        <v>13.861819383444573</v>
      </c>
    </row>
    <row r="3473" spans="16:21" x14ac:dyDescent="0.25">
      <c r="P3473" s="10">
        <v>39567</v>
      </c>
      <c r="Q3473">
        <v>18.72935</v>
      </c>
      <c r="S3473" s="42">
        <f t="shared" ca="1" si="59"/>
        <v>49366</v>
      </c>
      <c r="T3473" s="43">
        <f ca="1">_xll.BInterpol('Base CDI'!$H$4:$H$28,'Base CDI'!$J$4:$J$29,S3473,"Cubic","Extrapolate=Linear","MultiX=Average","Skip=True","Sort=True")</f>
        <v>13.760874464885426</v>
      </c>
      <c r="U3473" s="43">
        <f ca="1">_xll.BInterpol('Base CDI'!$H$4:$H$28,'Base CDI'!$I$4:$I$29,S3473,"Cubic","Extrapolate=Linear","MultiX=Average","Skip=True","Sort=True")</f>
        <v>13.861755228542201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49367</v>
      </c>
      <c r="T3474" s="43">
        <f ca="1">_xll.BInterpol('Base CDI'!$H$4:$H$28,'Base CDI'!$J$4:$J$29,S3474,"Cubic","Extrapolate=Linear","MultiX=Average","Skip=True","Sort=True")</f>
        <v>13.760831500790255</v>
      </c>
      <c r="U3474" s="43">
        <f ca="1">_xll.BInterpol('Base CDI'!$H$4:$H$28,'Base CDI'!$I$4:$I$29,S3474,"Cubic","Extrapolate=Linear","MultiX=Average","Skip=True","Sort=True")</f>
        <v>13.861690887698105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49368</v>
      </c>
      <c r="T3475" s="43">
        <f ca="1">_xll.BInterpol('Base CDI'!$H$4:$H$28,'Base CDI'!$J$4:$J$29,S3475,"Cubic","Extrapolate=Linear","MultiX=Average","Skip=True","Sort=True")</f>
        <v>13.76078838670273</v>
      </c>
      <c r="U3475" s="43">
        <f ca="1">_xll.BInterpol('Base CDI'!$H$4:$H$28,'Base CDI'!$I$4:$I$29,S3475,"Cubic","Extrapolate=Linear","MultiX=Average","Skip=True","Sort=True")</f>
        <v>13.861626361187344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49369</v>
      </c>
      <c r="T3476" s="43">
        <f ca="1">_xll.BInterpol('Base CDI'!$H$4:$H$28,'Base CDI'!$J$4:$J$29,S3476,"Cubic","Extrapolate=Linear","MultiX=Average","Skip=True","Sort=True")</f>
        <v>13.760745122845057</v>
      </c>
      <c r="U3476" s="43">
        <f ca="1">_xll.BInterpol('Base CDI'!$H$4:$H$28,'Base CDI'!$I$4:$I$29,S3476,"Cubic","Extrapolate=Linear","MultiX=Average","Skip=True","Sort=True")</f>
        <v>13.861561649284983</v>
      </c>
    </row>
    <row r="3477" spans="16:21" x14ac:dyDescent="0.25">
      <c r="P3477" s="10">
        <v>39574</v>
      </c>
      <c r="Q3477">
        <v>18.76193</v>
      </c>
      <c r="S3477" s="42">
        <f t="shared" ca="1" si="59"/>
        <v>49370</v>
      </c>
      <c r="T3477" s="43">
        <f ca="1">_xll.BInterpol('Base CDI'!$H$4:$H$28,'Base CDI'!$J$4:$J$29,S3477,"Cubic","Extrapolate=Linear","MultiX=Average","Skip=True","Sort=True")</f>
        <v>13.76070170943945</v>
      </c>
      <c r="U3477" s="43">
        <f ca="1">_xll.BInterpol('Base CDI'!$H$4:$H$28,'Base CDI'!$I$4:$I$29,S3477,"Cubic","Extrapolate=Linear","MultiX=Average","Skip=True","Sort=True")</f>
        <v>13.861496752266081</v>
      </c>
    </row>
    <row r="3478" spans="16:21" x14ac:dyDescent="0.25">
      <c r="P3478" s="10">
        <v>39575</v>
      </c>
      <c r="Q3478">
        <v>18.77007</v>
      </c>
      <c r="S3478" s="42">
        <f t="shared" ca="1" si="59"/>
        <v>49371</v>
      </c>
      <c r="T3478" s="43">
        <f ca="1">_xll.BInterpol('Base CDI'!$H$4:$H$28,'Base CDI'!$J$4:$J$29,S3478,"Cubic","Extrapolate=Linear","MultiX=Average","Skip=True","Sort=True")</f>
        <v>13.760658146708121</v>
      </c>
      <c r="U3478" s="43">
        <f ca="1">_xll.BInterpol('Base CDI'!$H$4:$H$28,'Base CDI'!$I$4:$I$29,S3478,"Cubic","Extrapolate=Linear","MultiX=Average","Skip=True","Sort=True")</f>
        <v>13.861431670405702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49372</v>
      </c>
      <c r="T3479" s="43">
        <f ca="1">_xll.BInterpol('Base CDI'!$H$4:$H$28,'Base CDI'!$J$4:$J$29,S3479,"Cubic","Extrapolate=Linear","MultiX=Average","Skip=True","Sort=True")</f>
        <v>13.760614434873277</v>
      </c>
      <c r="U3479" s="43">
        <f ca="1">_xll.BInterpol('Base CDI'!$H$4:$H$28,'Base CDI'!$I$4:$I$29,S3479,"Cubic","Extrapolate=Linear","MultiX=Average","Skip=True","Sort=True")</f>
        <v>13.861366403978906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49373</v>
      </c>
      <c r="T3480" s="43">
        <f ca="1">_xll.BInterpol('Base CDI'!$H$4:$H$28,'Base CDI'!$J$4:$J$29,S3480,"Cubic","Extrapolate=Linear","MultiX=Average","Skip=True","Sort=True")</f>
        <v>13.760570574157132</v>
      </c>
      <c r="U3480" s="43">
        <f ca="1">_xll.BInterpol('Base CDI'!$H$4:$H$28,'Base CDI'!$I$4:$I$29,S3480,"Cubic","Extrapolate=Linear","MultiX=Average","Skip=True","Sort=True")</f>
        <v>13.861300953260756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49374</v>
      </c>
      <c r="T3481" s="43">
        <f ca="1">_xll.BInterpol('Base CDI'!$H$4:$H$28,'Base CDI'!$J$4:$J$29,S3481,"Cubic","Extrapolate=Linear","MultiX=Average","Skip=True","Sort=True")</f>
        <v>13.760526564781896</v>
      </c>
      <c r="U3481" s="43">
        <f ca="1">_xll.BInterpol('Base CDI'!$H$4:$H$28,'Base CDI'!$I$4:$I$29,S3481,"Cubic","Extrapolate=Linear","MultiX=Average","Skip=True","Sort=True")</f>
        <v>13.861235318526312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49375</v>
      </c>
      <c r="T3482" s="43">
        <f ca="1">_xll.BInterpol('Base CDI'!$H$4:$H$28,'Base CDI'!$J$4:$J$29,S3482,"Cubic","Extrapolate=Linear","MultiX=Average","Skip=True","Sort=True")</f>
        <v>13.76048240696978</v>
      </c>
      <c r="U3482" s="43">
        <f ca="1">_xll.BInterpol('Base CDI'!$H$4:$H$28,'Base CDI'!$I$4:$I$29,S3482,"Cubic","Extrapolate=Linear","MultiX=Average","Skip=True","Sort=True")</f>
        <v>13.861169500050638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49376</v>
      </c>
      <c r="T3483" s="43">
        <f ca="1">_xll.BInterpol('Base CDI'!$H$4:$H$28,'Base CDI'!$J$4:$J$29,S3483,"Cubic","Extrapolate=Linear","MultiX=Average","Skip=True","Sort=True")</f>
        <v>13.760438100942995</v>
      </c>
      <c r="U3483" s="43">
        <f ca="1">_xll.BInterpol('Base CDI'!$H$4:$H$28,'Base CDI'!$I$4:$I$29,S3483,"Cubic","Extrapolate=Linear","MultiX=Average","Skip=True","Sort=True")</f>
        <v>13.861103498108793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49377</v>
      </c>
      <c r="T3484" s="43">
        <f ca="1">_xll.BInterpol('Base CDI'!$H$4:$H$28,'Base CDI'!$J$4:$J$29,S3484,"Cubic","Extrapolate=Linear","MultiX=Average","Skip=True","Sort=True")</f>
        <v>13.760393646923751</v>
      </c>
      <c r="U3484" s="43">
        <f ca="1">_xll.BInterpol('Base CDI'!$H$4:$H$28,'Base CDI'!$I$4:$I$29,S3484,"Cubic","Extrapolate=Linear","MultiX=Average","Skip=True","Sort=True")</f>
        <v>13.86103731297584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49378</v>
      </c>
      <c r="T3485" s="43">
        <f ca="1">_xll.BInterpol('Base CDI'!$H$4:$H$28,'Base CDI'!$J$4:$J$29,S3485,"Cubic","Extrapolate=Linear","MultiX=Average","Skip=True","Sort=True")</f>
        <v>13.760349045134259</v>
      </c>
      <c r="U3485" s="43">
        <f ca="1">_xll.BInterpol('Base CDI'!$H$4:$H$28,'Base CDI'!$I$4:$I$29,S3485,"Cubic","Extrapolate=Linear","MultiX=Average","Skip=True","Sort=True")</f>
        <v>13.860970944926843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49379</v>
      </c>
      <c r="T3486" s="43">
        <f ca="1">_xll.BInterpol('Base CDI'!$H$4:$H$28,'Base CDI'!$J$4:$J$29,S3486,"Cubic","Extrapolate=Linear","MultiX=Average","Skip=True","Sort=True")</f>
        <v>13.760304295796733</v>
      </c>
      <c r="U3486" s="43">
        <f ca="1">_xll.BInterpol('Base CDI'!$H$4:$H$28,'Base CDI'!$I$4:$I$29,S3486,"Cubic","Extrapolate=Linear","MultiX=Average","Skip=True","Sort=True")</f>
        <v>13.86090439423686</v>
      </c>
    </row>
    <row r="3487" spans="16:21" x14ac:dyDescent="0.25">
      <c r="P3487" s="10">
        <v>39588</v>
      </c>
      <c r="Q3487">
        <v>18.84347</v>
      </c>
      <c r="S3487" s="42">
        <f t="shared" ca="1" si="59"/>
        <v>49380</v>
      </c>
      <c r="T3487" s="43">
        <f ca="1">_xll.BInterpol('Base CDI'!$H$4:$H$28,'Base CDI'!$J$4:$J$29,S3487,"Cubic","Extrapolate=Linear","MultiX=Average","Skip=True","Sort=True")</f>
        <v>13.760259399133378</v>
      </c>
      <c r="U3487" s="43">
        <f ca="1">_xll.BInterpol('Base CDI'!$H$4:$H$28,'Base CDI'!$I$4:$I$29,S3487,"Cubic","Extrapolate=Linear","MultiX=Average","Skip=True","Sort=True")</f>
        <v>13.860837661180955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49381</v>
      </c>
      <c r="T3488" s="43">
        <f ca="1">_xll.BInterpol('Base CDI'!$H$4:$H$28,'Base CDI'!$J$4:$J$29,S3488,"Cubic","Extrapolate=Linear","MultiX=Average","Skip=True","Sort=True")</f>
        <v>13.76021435536641</v>
      </c>
      <c r="U3488" s="43">
        <f ca="1">_xll.BInterpol('Base CDI'!$H$4:$H$28,'Base CDI'!$I$4:$I$29,S3488,"Cubic","Extrapolate=Linear","MultiX=Average","Skip=True","Sort=True")</f>
        <v>13.860770746034188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49382</v>
      </c>
      <c r="T3489" s="43">
        <f ca="1">_xll.BInterpol('Base CDI'!$H$4:$H$28,'Base CDI'!$J$4:$J$29,S3489,"Cubic","Extrapolate=Linear","MultiX=Average","Skip=True","Sort=True")</f>
        <v>13.760169164718038</v>
      </c>
      <c r="U3489" s="43">
        <f ca="1">_xll.BInterpol('Base CDI'!$H$4:$H$28,'Base CDI'!$I$4:$I$29,S3489,"Cubic","Extrapolate=Linear","MultiX=Average","Skip=True","Sort=True")</f>
        <v>13.860703649071624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49383</v>
      </c>
      <c r="T3490" s="43">
        <f ca="1">_xll.BInterpol('Base CDI'!$H$4:$H$28,'Base CDI'!$J$4:$J$29,S3490,"Cubic","Extrapolate=Linear","MultiX=Average","Skip=True","Sort=True")</f>
        <v>13.760123827410473</v>
      </c>
      <c r="U3490" s="43">
        <f ca="1">_xll.BInterpol('Base CDI'!$H$4:$H$28,'Base CDI'!$I$4:$I$29,S3490,"Cubic","Extrapolate=Linear","MultiX=Average","Skip=True","Sort=True")</f>
        <v>13.86063637056832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49384</v>
      </c>
      <c r="T3491" s="43">
        <f ca="1">_xll.BInterpol('Base CDI'!$H$4:$H$28,'Base CDI'!$J$4:$J$29,S3491,"Cubic","Extrapolate=Linear","MultiX=Average","Skip=True","Sort=True")</f>
        <v>13.760078343665926</v>
      </c>
      <c r="U3491" s="43">
        <f ca="1">_xll.BInterpol('Base CDI'!$H$4:$H$28,'Base CDI'!$I$4:$I$29,S3491,"Cubic","Extrapolate=Linear","MultiX=Average","Skip=True","Sort=True")</f>
        <v>13.860568910799342</v>
      </c>
    </row>
    <row r="3492" spans="16:21" x14ac:dyDescent="0.25">
      <c r="P3492" s="10">
        <v>39596</v>
      </c>
      <c r="Q3492">
        <v>18.88438</v>
      </c>
      <c r="S3492" s="42">
        <f t="shared" ca="1" si="59"/>
        <v>49385</v>
      </c>
      <c r="T3492" s="43">
        <f ca="1">_xll.BInterpol('Base CDI'!$H$4:$H$28,'Base CDI'!$J$4:$J$29,S3492,"Cubic","Extrapolate=Linear","MultiX=Average","Skip=True","Sort=True")</f>
        <v>13.760032713706607</v>
      </c>
      <c r="U3492" s="43">
        <f ca="1">_xll.BInterpol('Base CDI'!$H$4:$H$28,'Base CDI'!$I$4:$I$29,S3492,"Cubic","Extrapolate=Linear","MultiX=Average","Skip=True","Sort=True")</f>
        <v>13.86050127003975</v>
      </c>
    </row>
    <row r="3493" spans="16:21" x14ac:dyDescent="0.25">
      <c r="P3493" s="10">
        <v>39597</v>
      </c>
      <c r="Q3493">
        <v>18.89256</v>
      </c>
      <c r="S3493" s="42">
        <f t="shared" ca="1" si="59"/>
        <v>49386</v>
      </c>
      <c r="T3493" s="43">
        <f ca="1">_xll.BInterpol('Base CDI'!$H$4:$H$28,'Base CDI'!$J$4:$J$29,S3493,"Cubic","Extrapolate=Linear","MultiX=Average","Skip=True","Sort=True")</f>
        <v>13.75998693775473</v>
      </c>
      <c r="U3493" s="43">
        <f ca="1">_xll.BInterpol('Base CDI'!$H$4:$H$28,'Base CDI'!$I$4:$I$29,S3493,"Cubic","Extrapolate=Linear","MultiX=Average","Skip=True","Sort=True")</f>
        <v>13.860433448564605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49387</v>
      </c>
      <c r="T3494" s="43">
        <f ca="1">_xll.BInterpol('Base CDI'!$H$4:$H$28,'Base CDI'!$J$4:$J$29,S3494,"Cubic","Extrapolate=Linear","MultiX=Average","Skip=True","Sort=True")</f>
        <v>13.759941016032503</v>
      </c>
      <c r="U3494" s="43">
        <f ca="1">_xll.BInterpol('Base CDI'!$H$4:$H$28,'Base CDI'!$I$4:$I$29,S3494,"Cubic","Extrapolate=Linear","MultiX=Average","Skip=True","Sort=True")</f>
        <v>13.86036544664897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49388</v>
      </c>
      <c r="T3495" s="43">
        <f ca="1">_xll.BInterpol('Base CDI'!$H$4:$H$28,'Base CDI'!$J$4:$J$29,S3495,"Cubic","Extrapolate=Linear","MultiX=Average","Skip=True","Sort=True")</f>
        <v>13.759894948762136</v>
      </c>
      <c r="U3495" s="43">
        <f ca="1">_xll.BInterpol('Base CDI'!$H$4:$H$28,'Base CDI'!$I$4:$I$29,S3495,"Cubic","Extrapolate=Linear","MultiX=Average","Skip=True","Sort=True")</f>
        <v>13.860297264567905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49389</v>
      </c>
      <c r="T3496" s="43">
        <f ca="1">_xll.BInterpol('Base CDI'!$H$4:$H$28,'Base CDI'!$J$4:$J$29,S3496,"Cubic","Extrapolate=Linear","MultiX=Average","Skip=True","Sort=True")</f>
        <v>13.759848736165843</v>
      </c>
      <c r="U3496" s="43">
        <f ca="1">_xll.BInterpol('Base CDI'!$H$4:$H$28,'Base CDI'!$I$4:$I$29,S3496,"Cubic","Extrapolate=Linear","MultiX=Average","Skip=True","Sort=True")</f>
        <v>13.860228902596473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49390</v>
      </c>
      <c r="T3497" s="43">
        <f ca="1">_xll.BInterpol('Base CDI'!$H$4:$H$28,'Base CDI'!$J$4:$J$29,S3497,"Cubic","Extrapolate=Linear","MultiX=Average","Skip=True","Sort=True")</f>
        <v>13.759802378465832</v>
      </c>
      <c r="U3497" s="43">
        <f ca="1">_xll.BInterpol('Base CDI'!$H$4:$H$28,'Base CDI'!$I$4:$I$29,S3497,"Cubic","Extrapolate=Linear","MultiX=Average","Skip=True","Sort=True")</f>
        <v>13.860160361009736</v>
      </c>
    </row>
    <row r="3498" spans="16:21" x14ac:dyDescent="0.25">
      <c r="P3498" s="10">
        <v>39604</v>
      </c>
      <c r="Q3498">
        <v>18.93355</v>
      </c>
      <c r="S3498" s="42">
        <f t="shared" ca="1" si="59"/>
        <v>49391</v>
      </c>
      <c r="T3498" s="43">
        <f ca="1">_xll.BInterpol('Base CDI'!$H$4:$H$28,'Base CDI'!$J$4:$J$29,S3498,"Cubic","Extrapolate=Linear","MultiX=Average","Skip=True","Sort=True")</f>
        <v>13.759755875884316</v>
      </c>
      <c r="U3498" s="43">
        <f ca="1">_xll.BInterpol('Base CDI'!$H$4:$H$28,'Base CDI'!$I$4:$I$29,S3498,"Cubic","Extrapolate=Linear","MultiX=Average","Skip=True","Sort=True")</f>
        <v>13.860091640082757</v>
      </c>
    </row>
    <row r="3499" spans="16:21" x14ac:dyDescent="0.25">
      <c r="P3499" s="10">
        <v>39605</v>
      </c>
      <c r="Q3499">
        <v>18.94209</v>
      </c>
      <c r="S3499" s="42">
        <f t="shared" ca="1" si="59"/>
        <v>49392</v>
      </c>
      <c r="T3499" s="43">
        <f ca="1">_xll.BInterpol('Base CDI'!$H$4:$H$28,'Base CDI'!$J$4:$J$29,S3499,"Cubic","Extrapolate=Linear","MultiX=Average","Skip=True","Sort=True")</f>
        <v>13.759709228643505</v>
      </c>
      <c r="U3499" s="43">
        <f ca="1">_xll.BInterpol('Base CDI'!$H$4:$H$28,'Base CDI'!$I$4:$I$29,S3499,"Cubic","Extrapolate=Linear","MultiX=Average","Skip=True","Sort=True")</f>
        <v>13.860022740090594</v>
      </c>
    </row>
    <row r="3500" spans="16:21" x14ac:dyDescent="0.25">
      <c r="P3500" s="10">
        <v>39608</v>
      </c>
      <c r="Q3500">
        <v>18.95063</v>
      </c>
      <c r="S3500" s="42">
        <f t="shared" ca="1" si="59"/>
        <v>49393</v>
      </c>
      <c r="T3500" s="43">
        <f ca="1">_xll.BInterpol('Base CDI'!$H$4:$H$28,'Base CDI'!$J$4:$J$29,S3500,"Cubic","Extrapolate=Linear","MultiX=Average","Skip=True","Sort=True")</f>
        <v>13.759662436965609</v>
      </c>
      <c r="U3500" s="43">
        <f ca="1">_xll.BInterpol('Base CDI'!$H$4:$H$28,'Base CDI'!$I$4:$I$29,S3500,"Cubic","Extrapolate=Linear","MultiX=Average","Skip=True","Sort=True")</f>
        <v>13.859953661308312</v>
      </c>
    </row>
    <row r="3501" spans="16:21" x14ac:dyDescent="0.25">
      <c r="P3501" s="10">
        <v>39609</v>
      </c>
      <c r="Q3501">
        <v>18.95918</v>
      </c>
      <c r="S3501" s="42">
        <f t="shared" ca="1" si="59"/>
        <v>49394</v>
      </c>
      <c r="T3501" s="43">
        <f ca="1">_xll.BInterpol('Base CDI'!$H$4:$H$28,'Base CDI'!$J$4:$J$29,S3501,"Cubic","Extrapolate=Linear","MultiX=Average","Skip=True","Sort=True")</f>
        <v>13.759615501072842</v>
      </c>
      <c r="U3501" s="43">
        <f ca="1">_xll.BInterpol('Base CDI'!$H$4:$H$28,'Base CDI'!$I$4:$I$29,S3501,"Cubic","Extrapolate=Linear","MultiX=Average","Skip=True","Sort=True")</f>
        <v>13.859884404010971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49395</v>
      </c>
      <c r="T3502" s="43">
        <f ca="1">_xll.BInterpol('Base CDI'!$H$4:$H$28,'Base CDI'!$J$4:$J$29,S3502,"Cubic","Extrapolate=Linear","MultiX=Average","Skip=True","Sort=True")</f>
        <v>13.759568421187412</v>
      </c>
      <c r="U3502" s="43">
        <f ca="1">_xll.BInterpol('Base CDI'!$H$4:$H$28,'Base CDI'!$I$4:$I$29,S3502,"Cubic","Extrapolate=Linear","MultiX=Average","Skip=True","Sort=True")</f>
        <v>13.859814968473634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49396</v>
      </c>
      <c r="T3503" s="43">
        <f ca="1">_xll.BInterpol('Base CDI'!$H$4:$H$28,'Base CDI'!$J$4:$J$29,S3503,"Cubic","Extrapolate=Linear","MultiX=Average","Skip=True","Sort=True")</f>
        <v>13.75952119753153</v>
      </c>
      <c r="U3503" s="43">
        <f ca="1">_xll.BInterpol('Base CDI'!$H$4:$H$28,'Base CDI'!$I$4:$I$29,S3503,"Cubic","Extrapolate=Linear","MultiX=Average","Skip=True","Sort=True")</f>
        <v>13.859745354971361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49397</v>
      </c>
      <c r="T3504" s="43">
        <f ca="1">_xll.BInterpol('Base CDI'!$H$4:$H$28,'Base CDI'!$J$4:$J$29,S3504,"Cubic","Extrapolate=Linear","MultiX=Average","Skip=True","Sort=True")</f>
        <v>13.759473830327408</v>
      </c>
      <c r="U3504" s="43">
        <f ca="1">_xll.BInterpol('Base CDI'!$H$4:$H$28,'Base CDI'!$I$4:$I$29,S3504,"Cubic","Extrapolate=Linear","MultiX=Average","Skip=True","Sort=True")</f>
        <v>13.859675563779215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49398</v>
      </c>
      <c r="T3505" s="43">
        <f ca="1">_xll.BInterpol('Base CDI'!$H$4:$H$28,'Base CDI'!$J$4:$J$29,S3505,"Cubic","Extrapolate=Linear","MultiX=Average","Skip=True","Sort=True")</f>
        <v>13.759426319797257</v>
      </c>
      <c r="U3505" s="43">
        <f ca="1">_xll.BInterpol('Base CDI'!$H$4:$H$28,'Base CDI'!$I$4:$I$29,S3505,"Cubic","Extrapolate=Linear","MultiX=Average","Skip=True","Sort=True")</f>
        <v>13.859605595172257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49399</v>
      </c>
      <c r="T3506" s="43">
        <f ca="1">_xll.BInterpol('Base CDI'!$H$4:$H$28,'Base CDI'!$J$4:$J$29,S3506,"Cubic","Extrapolate=Linear","MultiX=Average","Skip=True","Sort=True")</f>
        <v>13.759378666163286</v>
      </c>
      <c r="U3506" s="43">
        <f ca="1">_xll.BInterpol('Base CDI'!$H$4:$H$28,'Base CDI'!$I$4:$I$29,S3506,"Cubic","Extrapolate=Linear","MultiX=Average","Skip=True","Sort=True")</f>
        <v>13.859535449425548</v>
      </c>
    </row>
    <row r="3507" spans="16:21" x14ac:dyDescent="0.25">
      <c r="P3507" s="10">
        <v>39617</v>
      </c>
      <c r="Q3507">
        <v>19.0107</v>
      </c>
      <c r="S3507" s="42">
        <f t="shared" ca="1" si="59"/>
        <v>49400</v>
      </c>
      <c r="T3507" s="43">
        <f ca="1">_xll.BInterpol('Base CDI'!$H$4:$H$28,'Base CDI'!$J$4:$J$29,S3507,"Cubic","Extrapolate=Linear","MultiX=Average","Skip=True","Sort=True")</f>
        <v>13.759330869647709</v>
      </c>
      <c r="U3507" s="43">
        <f ca="1">_xll.BInterpol('Base CDI'!$H$4:$H$28,'Base CDI'!$I$4:$I$29,S3507,"Cubic","Extrapolate=Linear","MultiX=Average","Skip=True","Sort=True")</f>
        <v>13.859465126814154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49401</v>
      </c>
      <c r="T3508" s="43">
        <f ca="1">_xll.BInterpol('Base CDI'!$H$4:$H$28,'Base CDI'!$J$4:$J$29,S3508,"Cubic","Extrapolate=Linear","MultiX=Average","Skip=True","Sort=True")</f>
        <v>13.759282930472734</v>
      </c>
      <c r="U3508" s="43">
        <f ca="1">_xll.BInterpol('Base CDI'!$H$4:$H$28,'Base CDI'!$I$4:$I$29,S3508,"Cubic","Extrapolate=Linear","MultiX=Average","Skip=True","Sort=True")</f>
        <v>13.859394627613131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49402</v>
      </c>
      <c r="T3509" s="43">
        <f ca="1">_xll.BInterpol('Base CDI'!$H$4:$H$28,'Base CDI'!$J$4:$J$29,S3509,"Cubic","Extrapolate=Linear","MultiX=Average","Skip=True","Sort=True")</f>
        <v>13.759234848860574</v>
      </c>
      <c r="U3509" s="43">
        <f ca="1">_xll.BInterpol('Base CDI'!$H$4:$H$28,'Base CDI'!$I$4:$I$29,S3509,"Cubic","Extrapolate=Linear","MultiX=Average","Skip=True","Sort=True")</f>
        <v>13.859323952097544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49403</v>
      </c>
      <c r="T3510" s="43">
        <f ca="1">_xll.BInterpol('Base CDI'!$H$4:$H$28,'Base CDI'!$J$4:$J$29,S3510,"Cubic","Extrapolate=Linear","MultiX=Average","Skip=True","Sort=True")</f>
        <v>13.75918662503344</v>
      </c>
      <c r="U3510" s="43">
        <f ca="1">_xll.BInterpol('Base CDI'!$H$4:$H$28,'Base CDI'!$I$4:$I$29,S3510,"Cubic","Extrapolate=Linear","MultiX=Average","Skip=True","Sort=True")</f>
        <v>13.859253100542453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49404</v>
      </c>
      <c r="T3511" s="43">
        <f ca="1">_xll.BInterpol('Base CDI'!$H$4:$H$28,'Base CDI'!$J$4:$J$29,S3511,"Cubic","Extrapolate=Linear","MultiX=Average","Skip=True","Sort=True")</f>
        <v>13.75913825921354</v>
      </c>
      <c r="U3511" s="43">
        <f ca="1">_xll.BInterpol('Base CDI'!$H$4:$H$28,'Base CDI'!$I$4:$I$29,S3511,"Cubic","Extrapolate=Linear","MultiX=Average","Skip=True","Sort=True")</f>
        <v>13.859182073222923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49405</v>
      </c>
      <c r="T3512" s="43">
        <f ca="1">_xll.BInterpol('Base CDI'!$H$4:$H$28,'Base CDI'!$J$4:$J$29,S3512,"Cubic","Extrapolate=Linear","MultiX=Average","Skip=True","Sort=True")</f>
        <v>13.759089751623089</v>
      </c>
      <c r="U3512" s="43">
        <f ca="1">_xll.BInterpol('Base CDI'!$H$4:$H$28,'Base CDI'!$I$4:$I$29,S3512,"Cubic","Extrapolate=Linear","MultiX=Average","Skip=True","Sort=True")</f>
        <v>13.859110870414012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49406</v>
      </c>
      <c r="T3513" s="43">
        <f ca="1">_xll.BInterpol('Base CDI'!$H$4:$H$28,'Base CDI'!$J$4:$J$29,S3513,"Cubic","Extrapolate=Linear","MultiX=Average","Skip=True","Sort=True")</f>
        <v>13.759041102484293</v>
      </c>
      <c r="U3513" s="43">
        <f ca="1">_xll.BInterpol('Base CDI'!$H$4:$H$28,'Base CDI'!$I$4:$I$29,S3513,"Cubic","Extrapolate=Linear","MultiX=Average","Skip=True","Sort=True")</f>
        <v>13.859039492390783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49407</v>
      </c>
      <c r="T3514" s="43">
        <f ca="1">_xll.BInterpol('Base CDI'!$H$4:$H$28,'Base CDI'!$J$4:$J$29,S3514,"Cubic","Extrapolate=Linear","MultiX=Average","Skip=True","Sort=True")</f>
        <v>13.758992312019368</v>
      </c>
      <c r="U3514" s="43">
        <f ca="1">_xll.BInterpol('Base CDI'!$H$4:$H$28,'Base CDI'!$I$4:$I$29,S3514,"Cubic","Extrapolate=Linear","MultiX=Average","Skip=True","Sort=True")</f>
        <v>13.858967939428299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49408</v>
      </c>
      <c r="T3515" s="43">
        <f ca="1">_xll.BInterpol('Base CDI'!$H$4:$H$28,'Base CDI'!$J$4:$J$29,S3515,"Cubic","Extrapolate=Linear","MultiX=Average","Skip=True","Sort=True")</f>
        <v>13.758943380450521</v>
      </c>
      <c r="U3515" s="43">
        <f ca="1">_xll.BInterpol('Base CDI'!$H$4:$H$28,'Base CDI'!$I$4:$I$29,S3515,"Cubic","Extrapolate=Linear","MultiX=Average","Skip=True","Sort=True")</f>
        <v>13.858896211801619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49409</v>
      </c>
      <c r="T3516" s="43">
        <f ca="1">_xll.BInterpol('Base CDI'!$H$4:$H$28,'Base CDI'!$J$4:$J$29,S3516,"Cubic","Extrapolate=Linear","MultiX=Average","Skip=True","Sort=True")</f>
        <v>13.758894307999965</v>
      </c>
      <c r="U3516" s="43">
        <f ca="1">_xll.BInterpol('Base CDI'!$H$4:$H$28,'Base CDI'!$I$4:$I$29,S3516,"Cubic","Extrapolate=Linear","MultiX=Average","Skip=True","Sort=True")</f>
        <v>13.858824309785808</v>
      </c>
    </row>
    <row r="3517" spans="16:21" x14ac:dyDescent="0.25">
      <c r="P3517" s="10">
        <v>39631</v>
      </c>
      <c r="Q3517">
        <v>19.09695</v>
      </c>
      <c r="S3517" s="42">
        <f t="shared" ca="1" si="59"/>
        <v>49410</v>
      </c>
      <c r="T3517" s="43">
        <f ca="1">_xll.BInterpol('Base CDI'!$H$4:$H$28,'Base CDI'!$J$4:$J$29,S3517,"Cubic","Extrapolate=Linear","MultiX=Average","Skip=True","Sort=True")</f>
        <v>13.75884509488991</v>
      </c>
      <c r="U3517" s="43">
        <f ca="1">_xll.BInterpol('Base CDI'!$H$4:$H$28,'Base CDI'!$I$4:$I$29,S3517,"Cubic","Extrapolate=Linear","MultiX=Average","Skip=True","Sort=True")</f>
        <v>13.858752233655926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49411</v>
      </c>
      <c r="T3518" s="43">
        <f ca="1">_xll.BInterpol('Base CDI'!$H$4:$H$28,'Base CDI'!$J$4:$J$29,S3518,"Cubic","Extrapolate=Linear","MultiX=Average","Skip=True","Sort=True")</f>
        <v>13.758795741342567</v>
      </c>
      <c r="U3518" s="43">
        <f ca="1">_xll.BInterpol('Base CDI'!$H$4:$H$28,'Base CDI'!$I$4:$I$29,S3518,"Cubic","Extrapolate=Linear","MultiX=Average","Skip=True","Sort=True")</f>
        <v>13.858679983687034</v>
      </c>
    </row>
    <row r="3519" spans="16:21" x14ac:dyDescent="0.25">
      <c r="P3519" s="10">
        <v>39633</v>
      </c>
      <c r="Q3519">
        <v>19.11429</v>
      </c>
      <c r="S3519" s="42">
        <f t="shared" ca="1" si="59"/>
        <v>49412</v>
      </c>
      <c r="T3519" s="43">
        <f ca="1">_xll.BInterpol('Base CDI'!$H$4:$H$28,'Base CDI'!$J$4:$J$29,S3519,"Cubic","Extrapolate=Linear","MultiX=Average","Skip=True","Sort=True")</f>
        <v>13.758746247580147</v>
      </c>
      <c r="U3519" s="43">
        <f ca="1">_xll.BInterpol('Base CDI'!$H$4:$H$28,'Base CDI'!$I$4:$I$29,S3519,"Cubic","Extrapolate=Linear","MultiX=Average","Skip=True","Sort=True")</f>
        <v>13.858607560154194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49413</v>
      </c>
      <c r="T3520" s="43">
        <f ca="1">_xll.BInterpol('Base CDI'!$H$4:$H$28,'Base CDI'!$J$4:$J$29,S3520,"Cubic","Extrapolate=Linear","MultiX=Average","Skip=True","Sort=True")</f>
        <v>13.758696613824862</v>
      </c>
      <c r="U3520" s="43">
        <f ca="1">_xll.BInterpol('Base CDI'!$H$4:$H$28,'Base CDI'!$I$4:$I$29,S3520,"Cubic","Extrapolate=Linear","MultiX=Average","Skip=True","Sort=True")</f>
        <v>13.85853496333247</v>
      </c>
    </row>
    <row r="3521" spans="16:21" x14ac:dyDescent="0.25">
      <c r="P3521" s="10">
        <v>39637</v>
      </c>
      <c r="Q3521">
        <v>19.13165</v>
      </c>
      <c r="S3521" s="42">
        <f t="shared" ca="1" si="59"/>
        <v>49414</v>
      </c>
      <c r="T3521" s="43">
        <f ca="1">_xll.BInterpol('Base CDI'!$H$4:$H$28,'Base CDI'!$J$4:$J$29,S3521,"Cubic","Extrapolate=Linear","MultiX=Average","Skip=True","Sort=True")</f>
        <v>13.758646840298921</v>
      </c>
      <c r="U3521" s="43">
        <f ca="1">_xll.BInterpol('Base CDI'!$H$4:$H$28,'Base CDI'!$I$4:$I$29,S3521,"Cubic","Extrapolate=Linear","MultiX=Average","Skip=True","Sort=True")</f>
        <v>13.858462193496921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49415</v>
      </c>
      <c r="T3522" s="43">
        <f ca="1">_xll.BInterpol('Base CDI'!$H$4:$H$28,'Base CDI'!$J$4:$J$29,S3522,"Cubic","Extrapolate=Linear","MultiX=Average","Skip=True","Sort=True")</f>
        <v>13.758596927224536</v>
      </c>
      <c r="U3522" s="43">
        <f ca="1">_xll.BInterpol('Base CDI'!$H$4:$H$28,'Base CDI'!$I$4:$I$29,S3522,"Cubic","Extrapolate=Linear","MultiX=Average","Skip=True","Sort=True")</f>
        <v>13.85838925092261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49416</v>
      </c>
      <c r="T3523" s="43">
        <f ca="1">_xll.BInterpol('Base CDI'!$H$4:$H$28,'Base CDI'!$J$4:$J$29,S3523,"Cubic","Extrapolate=Linear","MultiX=Average","Skip=True","Sort=True")</f>
        <v>13.758546874823919</v>
      </c>
      <c r="U3523" s="43">
        <f ca="1">_xll.BInterpol('Base CDI'!$H$4:$H$28,'Base CDI'!$I$4:$I$29,S3523,"Cubic","Extrapolate=Linear","MultiX=Average","Skip=True","Sort=True")</f>
        <v>13.858316135884598</v>
      </c>
    </row>
    <row r="3524" spans="16:21" x14ac:dyDescent="0.25">
      <c r="P3524" s="10">
        <v>39640</v>
      </c>
      <c r="Q3524">
        <v>19.15774</v>
      </c>
      <c r="S3524" s="42">
        <f t="shared" ca="1" si="59"/>
        <v>49417</v>
      </c>
      <c r="T3524" s="43">
        <f ca="1">_xll.BInterpol('Base CDI'!$H$4:$H$28,'Base CDI'!$J$4:$J$29,S3524,"Cubic","Extrapolate=Linear","MultiX=Average","Skip=True","Sort=True")</f>
        <v>13.758496683319278</v>
      </c>
      <c r="U3524" s="43">
        <f ca="1">_xll.BInterpol('Base CDI'!$H$4:$H$28,'Base CDI'!$I$4:$I$29,S3524,"Cubic","Extrapolate=Linear","MultiX=Average","Skip=True","Sort=True")</f>
        <v>13.858242848657946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49418</v>
      </c>
      <c r="T3525" s="43">
        <f ca="1">_xll.BInterpol('Base CDI'!$H$4:$H$28,'Base CDI'!$J$4:$J$29,S3525,"Cubic","Extrapolate=Linear","MultiX=Average","Skip=True","Sort=True")</f>
        <v>13.758446352932825</v>
      </c>
      <c r="U3525" s="43">
        <f ca="1">_xll.BInterpol('Base CDI'!$H$4:$H$28,'Base CDI'!$I$4:$I$29,S3525,"Cubic","Extrapolate=Linear","MultiX=Average","Skip=True","Sort=True")</f>
        <v>13.85816938951772</v>
      </c>
    </row>
    <row r="3526" spans="16:21" x14ac:dyDescent="0.25">
      <c r="P3526" s="10">
        <v>39644</v>
      </c>
      <c r="Q3526">
        <v>19.17512</v>
      </c>
      <c r="S3526" s="42">
        <f t="shared" ca="1" si="59"/>
        <v>49419</v>
      </c>
      <c r="T3526" s="43">
        <f ca="1">_xll.BInterpol('Base CDI'!$H$4:$H$28,'Base CDI'!$J$4:$J$29,S3526,"Cubic","Extrapolate=Linear","MultiX=Average","Skip=True","Sort=True")</f>
        <v>13.758395883886774</v>
      </c>
      <c r="U3526" s="43">
        <f ca="1">_xll.BInterpol('Base CDI'!$H$4:$H$28,'Base CDI'!$I$4:$I$29,S3526,"Cubic","Extrapolate=Linear","MultiX=Average","Skip=True","Sort=True")</f>
        <v>13.858095758738976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49420</v>
      </c>
      <c r="T3527" s="43">
        <f ca="1">_xll.BInterpol('Base CDI'!$H$4:$H$28,'Base CDI'!$J$4:$J$29,S3527,"Cubic","Extrapolate=Linear","MultiX=Average","Skip=True","Sort=True")</f>
        <v>13.758345276403331</v>
      </c>
      <c r="U3527" s="43">
        <f ca="1">_xll.BInterpol('Base CDI'!$H$4:$H$28,'Base CDI'!$I$4:$I$29,S3527,"Cubic","Extrapolate=Linear","MultiX=Average","Skip=True","Sort=True")</f>
        <v>13.858021956596778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49421</v>
      </c>
      <c r="T3528" s="43">
        <f ca="1">_xll.BInterpol('Base CDI'!$H$4:$H$28,'Base CDI'!$J$4:$J$29,S3528,"Cubic","Extrapolate=Linear","MultiX=Average","Skip=True","Sort=True")</f>
        <v>13.75829453070471</v>
      </c>
      <c r="U3528" s="43">
        <f ca="1">_xll.BInterpol('Base CDI'!$H$4:$H$28,'Base CDI'!$I$4:$I$29,S3528,"Cubic","Extrapolate=Linear","MultiX=Average","Skip=True","Sort=True")</f>
        <v>13.85794798336619</v>
      </c>
    </row>
    <row r="3529" spans="16:21" x14ac:dyDescent="0.25">
      <c r="P3529" s="10">
        <v>39647</v>
      </c>
      <c r="Q3529">
        <v>19.20119</v>
      </c>
      <c r="S3529" s="42">
        <f t="shared" ca="1" si="59"/>
        <v>49422</v>
      </c>
      <c r="T3529" s="43">
        <f ca="1">_xll.BInterpol('Base CDI'!$H$4:$H$28,'Base CDI'!$J$4:$J$29,S3529,"Cubic","Extrapolate=Linear","MultiX=Average","Skip=True","Sort=True")</f>
        <v>13.758243647013121</v>
      </c>
      <c r="U3529" s="43">
        <f ca="1">_xll.BInterpol('Base CDI'!$H$4:$H$28,'Base CDI'!$I$4:$I$29,S3529,"Cubic","Extrapolate=Linear","MultiX=Average","Skip=True","Sort=True")</f>
        <v>13.85787383932227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49423</v>
      </c>
      <c r="T3530" s="43">
        <f ca="1">_xll.BInterpol('Base CDI'!$H$4:$H$28,'Base CDI'!$J$4:$J$29,S3530,"Cubic","Extrapolate=Linear","MultiX=Average","Skip=True","Sort=True")</f>
        <v>13.758192625550775</v>
      </c>
      <c r="U3530" s="43">
        <f ca="1">_xll.BInterpol('Base CDI'!$H$4:$H$28,'Base CDI'!$I$4:$I$29,S3530,"Cubic","Extrapolate=Linear","MultiX=Average","Skip=True","Sort=True")</f>
        <v>13.857799524740082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49424</v>
      </c>
      <c r="T3531" s="43">
        <f ca="1">_xll.BInterpol('Base CDI'!$H$4:$H$28,'Base CDI'!$J$4:$J$29,S3531,"Cubic","Extrapolate=Linear","MultiX=Average","Skip=True","Sort=True")</f>
        <v>13.758141466539882</v>
      </c>
      <c r="U3531" s="43">
        <f ca="1">_xll.BInterpol('Base CDI'!$H$4:$H$28,'Base CDI'!$I$4:$I$29,S3531,"Cubic","Extrapolate=Linear","MultiX=Average","Skip=True","Sort=True")</f>
        <v>13.857725039894689</v>
      </c>
    </row>
    <row r="3532" spans="16:21" x14ac:dyDescent="0.25">
      <c r="P3532" s="10">
        <v>39652</v>
      </c>
      <c r="Q3532">
        <v>19.22729</v>
      </c>
      <c r="S3532" s="42">
        <f t="shared" ca="1" si="60"/>
        <v>49425</v>
      </c>
      <c r="T3532" s="43">
        <f ca="1">_xll.BInterpol('Base CDI'!$H$4:$H$28,'Base CDI'!$J$4:$J$29,S3532,"Cubic","Extrapolate=Linear","MultiX=Average","Skip=True","Sort=True")</f>
        <v>13.758090170202655</v>
      </c>
      <c r="U3532" s="43">
        <f ca="1">_xll.BInterpol('Base CDI'!$H$4:$H$28,'Base CDI'!$I$4:$I$29,S3532,"Cubic","Extrapolate=Linear","MultiX=Average","Skip=True","Sort=True")</f>
        <v>13.857650385061149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49426</v>
      </c>
      <c r="T3533" s="43">
        <f ca="1">_xll.BInterpol('Base CDI'!$H$4:$H$28,'Base CDI'!$J$4:$J$29,S3533,"Cubic","Extrapolate=Linear","MultiX=Average","Skip=True","Sort=True")</f>
        <v>13.758038736761304</v>
      </c>
      <c r="U3533" s="43">
        <f ca="1">_xll.BInterpol('Base CDI'!$H$4:$H$28,'Base CDI'!$I$4:$I$29,S3533,"Cubic","Extrapolate=Linear","MultiX=Average","Skip=True","Sort=True")</f>
        <v>13.857575560514526</v>
      </c>
    </row>
    <row r="3534" spans="16:21" x14ac:dyDescent="0.25">
      <c r="P3534" s="10">
        <v>39654</v>
      </c>
      <c r="Q3534">
        <v>19.24521</v>
      </c>
      <c r="S3534" s="42">
        <f t="shared" ca="1" si="60"/>
        <v>49427</v>
      </c>
      <c r="T3534" s="43">
        <f ca="1">_xll.BInterpol('Base CDI'!$H$4:$H$28,'Base CDI'!$J$4:$J$29,S3534,"Cubic","Extrapolate=Linear","MultiX=Average","Skip=True","Sort=True")</f>
        <v>13.757987166438038</v>
      </c>
      <c r="U3534" s="43">
        <f ca="1">_xll.BInterpol('Base CDI'!$H$4:$H$28,'Base CDI'!$I$4:$I$29,S3534,"Cubic","Extrapolate=Linear","MultiX=Average","Skip=True","Sort=True")</f>
        <v>13.857500566529881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49428</v>
      </c>
      <c r="T3535" s="43">
        <f ca="1">_xll.BInterpol('Base CDI'!$H$4:$H$28,'Base CDI'!$J$4:$J$29,S3535,"Cubic","Extrapolate=Linear","MultiX=Average","Skip=True","Sort=True")</f>
        <v>13.757935459455071</v>
      </c>
      <c r="U3535" s="43">
        <f ca="1">_xll.BInterpol('Base CDI'!$H$4:$H$28,'Base CDI'!$I$4:$I$29,S3535,"Cubic","Extrapolate=Linear","MultiX=Average","Skip=True","Sort=True")</f>
        <v>13.857425403382276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49429</v>
      </c>
      <c r="T3536" s="43">
        <f ca="1">_xll.BInterpol('Base CDI'!$H$4:$H$28,'Base CDI'!$J$4:$J$29,S3536,"Cubic","Extrapolate=Linear","MultiX=Average","Skip=True","Sort=True")</f>
        <v>13.757883616034611</v>
      </c>
      <c r="U3536" s="43">
        <f ca="1">_xll.BInterpol('Base CDI'!$H$4:$H$28,'Base CDI'!$I$4:$I$29,S3536,"Cubic","Extrapolate=Linear","MultiX=Average","Skip=True","Sort=True")</f>
        <v>13.857350071346774</v>
      </c>
    </row>
    <row r="3537" spans="16:21" x14ac:dyDescent="0.25">
      <c r="P3537" s="10">
        <v>39659</v>
      </c>
      <c r="Q3537">
        <v>19.2729</v>
      </c>
      <c r="S3537" s="42">
        <f t="shared" ca="1" si="60"/>
        <v>49430</v>
      </c>
      <c r="T3537" s="43">
        <f ca="1">_xll.BInterpol('Base CDI'!$H$4:$H$28,'Base CDI'!$J$4:$J$29,S3537,"Cubic","Extrapolate=Linear","MultiX=Average","Skip=True","Sort=True")</f>
        <v>13.757831636398871</v>
      </c>
      <c r="U3537" s="43">
        <f ca="1">_xll.BInterpol('Base CDI'!$H$4:$H$28,'Base CDI'!$I$4:$I$29,S3537,"Cubic","Extrapolate=Linear","MultiX=Average","Skip=True","Sort=True")</f>
        <v>13.857274570698435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49431</v>
      </c>
      <c r="T3538" s="43">
        <f ca="1">_xll.BInterpol('Base CDI'!$H$4:$H$28,'Base CDI'!$J$4:$J$29,S3538,"Cubic","Extrapolate=Linear","MultiX=Average","Skip=True","Sort=True")</f>
        <v>13.757779520770061</v>
      </c>
      <c r="U3538" s="43">
        <f ca="1">_xll.BInterpol('Base CDI'!$H$4:$H$28,'Base CDI'!$I$4:$I$29,S3538,"Cubic","Extrapolate=Linear","MultiX=Average","Skip=True","Sort=True")</f>
        <v>13.857198901712321</v>
      </c>
    </row>
    <row r="3539" spans="16:21" x14ac:dyDescent="0.25">
      <c r="P3539" s="10">
        <v>39661</v>
      </c>
      <c r="Q3539">
        <v>19.29139</v>
      </c>
      <c r="S3539" s="42">
        <f t="shared" ca="1" si="60"/>
        <v>49432</v>
      </c>
      <c r="T3539" s="43">
        <f ca="1">_xll.BInterpol('Base CDI'!$H$4:$H$28,'Base CDI'!$J$4:$J$29,S3539,"Cubic","Extrapolate=Linear","MultiX=Average","Skip=True","Sort=True")</f>
        <v>13.757727269370394</v>
      </c>
      <c r="U3539" s="43">
        <f ca="1">_xll.BInterpol('Base CDI'!$H$4:$H$28,'Base CDI'!$I$4:$I$29,S3539,"Cubic","Extrapolate=Linear","MultiX=Average","Skip=True","Sort=True")</f>
        <v>13.857123064663494</v>
      </c>
    </row>
    <row r="3540" spans="16:21" x14ac:dyDescent="0.25">
      <c r="P3540" s="10">
        <v>39664</v>
      </c>
      <c r="Q3540">
        <v>19.30067</v>
      </c>
      <c r="S3540" s="42">
        <f t="shared" ca="1" si="60"/>
        <v>49433</v>
      </c>
      <c r="T3540" s="43">
        <f ca="1">_xll.BInterpol('Base CDI'!$H$4:$H$28,'Base CDI'!$J$4:$J$29,S3540,"Cubic","Extrapolate=Linear","MultiX=Average","Skip=True","Sort=True")</f>
        <v>13.757674882422076</v>
      </c>
      <c r="U3540" s="43">
        <f ca="1">_xll.BInterpol('Base CDI'!$H$4:$H$28,'Base CDI'!$I$4:$I$29,S3540,"Cubic","Extrapolate=Linear","MultiX=Average","Skip=True","Sort=True")</f>
        <v>13.857047059827016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49434</v>
      </c>
      <c r="T3541" s="43">
        <f ca="1">_xll.BInterpol('Base CDI'!$H$4:$H$28,'Base CDI'!$J$4:$J$29,S3541,"Cubic","Extrapolate=Linear","MultiX=Average","Skip=True","Sort=True")</f>
        <v>13.757622360147321</v>
      </c>
      <c r="U3541" s="43">
        <f ca="1">_xll.BInterpol('Base CDI'!$H$4:$H$28,'Base CDI'!$I$4:$I$29,S3541,"Cubic","Extrapolate=Linear","MultiX=Average","Skip=True","Sort=True")</f>
        <v>13.856970887477948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49435</v>
      </c>
      <c r="T3542" s="43">
        <f ca="1">_xll.BInterpol('Base CDI'!$H$4:$H$28,'Base CDI'!$J$4:$J$29,S3542,"Cubic","Extrapolate=Linear","MultiX=Average","Skip=True","Sort=True")</f>
        <v>13.757569702768341</v>
      </c>
      <c r="U3542" s="43">
        <f ca="1">_xll.BInterpol('Base CDI'!$H$4:$H$28,'Base CDI'!$I$4:$I$29,S3542,"Cubic","Extrapolate=Linear","MultiX=Average","Skip=True","Sort=True")</f>
        <v>13.856894547891352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49436</v>
      </c>
      <c r="T3543" s="43">
        <f ca="1">_xll.BInterpol('Base CDI'!$H$4:$H$28,'Base CDI'!$J$4:$J$29,S3543,"Cubic","Extrapolate=Linear","MultiX=Average","Skip=True","Sort=True")</f>
        <v>13.757516910507347</v>
      </c>
      <c r="U3543" s="43">
        <f ca="1">_xll.BInterpol('Base CDI'!$H$4:$H$28,'Base CDI'!$I$4:$I$29,S3543,"Cubic","Extrapolate=Linear","MultiX=Average","Skip=True","Sort=True")</f>
        <v>13.856818041342292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49437</v>
      </c>
      <c r="T3544" s="43">
        <f ca="1">_xll.BInterpol('Base CDI'!$H$4:$H$28,'Base CDI'!$J$4:$J$29,S3544,"Cubic","Extrapolate=Linear","MultiX=Average","Skip=True","Sort=True")</f>
        <v>13.757463983586547</v>
      </c>
      <c r="U3544" s="43">
        <f ca="1">_xll.BInterpol('Base CDI'!$H$4:$H$28,'Base CDI'!$I$4:$I$29,S3544,"Cubic","Extrapolate=Linear","MultiX=Average","Skip=True","Sort=True")</f>
        <v>13.856741368105824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49438</v>
      </c>
      <c r="T3545" s="43">
        <f ca="1">_xll.BInterpol('Base CDI'!$H$4:$H$28,'Base CDI'!$J$4:$J$29,S3545,"Cubic","Extrapolate=Linear","MultiX=Average","Skip=True","Sort=True")</f>
        <v>13.757410922228154</v>
      </c>
      <c r="U3545" s="43">
        <f ca="1">_xll.BInterpol('Base CDI'!$H$4:$H$28,'Base CDI'!$I$4:$I$29,S3545,"Cubic","Extrapolate=Linear","MultiX=Average","Skip=True","Sort=True")</f>
        <v>13.856664528457017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49439</v>
      </c>
      <c r="T3546" s="43">
        <f ca="1">_xll.BInterpol('Base CDI'!$H$4:$H$28,'Base CDI'!$J$4:$J$29,S3546,"Cubic","Extrapolate=Linear","MultiX=Average","Skip=True","Sort=True")</f>
        <v>13.757357726654377</v>
      </c>
      <c r="U3546" s="43">
        <f ca="1">_xll.BInterpol('Base CDI'!$H$4:$H$28,'Base CDI'!$I$4:$I$29,S3546,"Cubic","Extrapolate=Linear","MultiX=Average","Skip=True","Sort=True")</f>
        <v>13.856587522670926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49440</v>
      </c>
      <c r="T3547" s="43">
        <f ca="1">_xll.BInterpol('Base CDI'!$H$4:$H$28,'Base CDI'!$J$4:$J$29,S3547,"Cubic","Extrapolate=Linear","MultiX=Average","Skip=True","Sort=True")</f>
        <v>13.757304397087429</v>
      </c>
      <c r="U3547" s="43">
        <f ca="1">_xll.BInterpol('Base CDI'!$H$4:$H$28,'Base CDI'!$I$4:$I$29,S3547,"Cubic","Extrapolate=Linear","MultiX=Average","Skip=True","Sort=True")</f>
        <v>13.856510351022617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49441</v>
      </c>
      <c r="T3548" s="43">
        <f ca="1">_xll.BInterpol('Base CDI'!$H$4:$H$28,'Base CDI'!$J$4:$J$29,S3548,"Cubic","Extrapolate=Linear","MultiX=Average","Skip=True","Sort=True")</f>
        <v>13.757250933749521</v>
      </c>
      <c r="U3548" s="43">
        <f ca="1">_xll.BInterpol('Base CDI'!$H$4:$H$28,'Base CDI'!$I$4:$I$29,S3548,"Cubic","Extrapolate=Linear","MultiX=Average","Skip=True","Sort=True")</f>
        <v>13.856433013787152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49442</v>
      </c>
      <c r="T3549" s="43">
        <f ca="1">_xll.BInterpol('Base CDI'!$H$4:$H$28,'Base CDI'!$J$4:$J$29,S3549,"Cubic","Extrapolate=Linear","MultiX=Average","Skip=True","Sort=True")</f>
        <v>13.757197336862863</v>
      </c>
      <c r="U3549" s="43">
        <f ca="1">_xll.BInterpol('Base CDI'!$H$4:$H$28,'Base CDI'!$I$4:$I$29,S3549,"Cubic","Extrapolate=Linear","MultiX=Average","Skip=True","Sort=True")</f>
        <v>13.85635551123959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49443</v>
      </c>
      <c r="T3550" s="43">
        <f ca="1">_xll.BInterpol('Base CDI'!$H$4:$H$28,'Base CDI'!$J$4:$J$29,S3550,"Cubic","Extrapolate=Linear","MultiX=Average","Skip=True","Sort=True")</f>
        <v>13.757143606649665</v>
      </c>
      <c r="U3550" s="43">
        <f ca="1">_xll.BInterpol('Base CDI'!$H$4:$H$28,'Base CDI'!$I$4:$I$29,S3550,"Cubic","Extrapolate=Linear","MultiX=Average","Skip=True","Sort=True")</f>
        <v>13.856277843654993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49444</v>
      </c>
      <c r="T3551" s="43">
        <f ca="1">_xll.BInterpol('Base CDI'!$H$4:$H$28,'Base CDI'!$J$4:$J$29,S3551,"Cubic","Extrapolate=Linear","MultiX=Average","Skip=True","Sort=True")</f>
        <v>13.75708974333214</v>
      </c>
      <c r="U3551" s="43">
        <f ca="1">_xll.BInterpol('Base CDI'!$H$4:$H$28,'Base CDI'!$I$4:$I$29,S3551,"Cubic","Extrapolate=Linear","MultiX=Average","Skip=True","Sort=True")</f>
        <v>13.856200011308426</v>
      </c>
    </row>
    <row r="3552" spans="16:21" x14ac:dyDescent="0.25">
      <c r="P3552" s="10">
        <v>39680</v>
      </c>
      <c r="Q3552">
        <v>19.41217</v>
      </c>
      <c r="S3552" s="42">
        <f t="shared" ca="1" si="60"/>
        <v>49445</v>
      </c>
      <c r="T3552" s="43">
        <f ca="1">_xll.BInterpol('Base CDI'!$H$4:$H$28,'Base CDI'!$J$4:$J$29,S3552,"Cubic","Extrapolate=Linear","MultiX=Average","Skip=True","Sort=True")</f>
        <v>13.757035747132496</v>
      </c>
      <c r="U3552" s="43">
        <f ca="1">_xll.BInterpol('Base CDI'!$H$4:$H$28,'Base CDI'!$I$4:$I$29,S3552,"Cubic","Extrapolate=Linear","MultiX=Average","Skip=True","Sort=True")</f>
        <v>13.856122014474947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49446</v>
      </c>
      <c r="T3553" s="43">
        <f ca="1">_xll.BInterpol('Base CDI'!$H$4:$H$28,'Base CDI'!$J$4:$J$29,S3553,"Cubic","Extrapolate=Linear","MultiX=Average","Skip=True","Sort=True")</f>
        <v>13.756981618272947</v>
      </c>
      <c r="U3553" s="43">
        <f ca="1">_xll.BInterpol('Base CDI'!$H$4:$H$28,'Base CDI'!$I$4:$I$29,S3553,"Cubic","Extrapolate=Linear","MultiX=Average","Skip=True","Sort=True")</f>
        <v>13.856043853429618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49447</v>
      </c>
      <c r="T3554" s="43">
        <f ca="1">_xll.BInterpol('Base CDI'!$H$4:$H$28,'Base CDI'!$J$4:$J$29,S3554,"Cubic","Extrapolate=Linear","MultiX=Average","Skip=True","Sort=True")</f>
        <v>13.756927356975702</v>
      </c>
      <c r="U3554" s="43">
        <f ca="1">_xll.BInterpol('Base CDI'!$H$4:$H$28,'Base CDI'!$I$4:$I$29,S3554,"Cubic","Extrapolate=Linear","MultiX=Average","Skip=True","Sort=True")</f>
        <v>13.855965528447502</v>
      </c>
    </row>
    <row r="3555" spans="16:21" x14ac:dyDescent="0.25">
      <c r="P3555" s="10">
        <v>39685</v>
      </c>
      <c r="Q3555">
        <v>19.44013</v>
      </c>
      <c r="S3555" s="42">
        <f t="shared" ca="1" si="60"/>
        <v>49448</v>
      </c>
      <c r="T3555" s="43">
        <f ca="1">_xll.BInterpol('Base CDI'!$H$4:$H$28,'Base CDI'!$J$4:$J$29,S3555,"Cubic","Extrapolate=Linear","MultiX=Average","Skip=True","Sort=True")</f>
        <v>13.756872963462973</v>
      </c>
      <c r="U3555" s="43">
        <f ca="1">_xll.BInterpol('Base CDI'!$H$4:$H$28,'Base CDI'!$I$4:$I$29,S3555,"Cubic","Extrapolate=Linear","MultiX=Average","Skip=True","Sort=True")</f>
        <v>13.855887039803662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49449</v>
      </c>
      <c r="T3556" s="43">
        <f ca="1">_xll.BInterpol('Base CDI'!$H$4:$H$28,'Base CDI'!$J$4:$J$29,S3556,"Cubic","Extrapolate=Linear","MultiX=Average","Skip=True","Sort=True")</f>
        <v>13.756818437956969</v>
      </c>
      <c r="U3556" s="43">
        <f ca="1">_xll.BInterpol('Base CDI'!$H$4:$H$28,'Base CDI'!$I$4:$I$29,S3556,"Cubic","Extrapolate=Linear","MultiX=Average","Skip=True","Sort=True")</f>
        <v>13.855808387773157</v>
      </c>
    </row>
    <row r="3557" spans="16:21" x14ac:dyDescent="0.25">
      <c r="P3557" s="10">
        <v>39687</v>
      </c>
      <c r="Q3557">
        <v>19.45879</v>
      </c>
      <c r="S3557" s="42">
        <f t="shared" ca="1" si="60"/>
        <v>49450</v>
      </c>
      <c r="T3557" s="43">
        <f ca="1">_xll.BInterpol('Base CDI'!$H$4:$H$28,'Base CDI'!$J$4:$J$29,S3557,"Cubic","Extrapolate=Linear","MultiX=Average","Skip=True","Sort=True")</f>
        <v>13.756763780679904</v>
      </c>
      <c r="U3557" s="43">
        <f ca="1">_xll.BInterpol('Base CDI'!$H$4:$H$28,'Base CDI'!$I$4:$I$29,S3557,"Cubic","Extrapolate=Linear","MultiX=Average","Skip=True","Sort=True")</f>
        <v>13.855729572631052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49451</v>
      </c>
      <c r="T3558" s="43">
        <f ca="1">_xll.BInterpol('Base CDI'!$H$4:$H$28,'Base CDI'!$J$4:$J$29,S3558,"Cubic","Extrapolate=Linear","MultiX=Average","Skip=True","Sort=True")</f>
        <v>13.756708991853987</v>
      </c>
      <c r="U3558" s="43">
        <f ca="1">_xll.BInterpol('Base CDI'!$H$4:$H$28,'Base CDI'!$I$4:$I$29,S3558,"Cubic","Extrapolate=Linear","MultiX=Average","Skip=True","Sort=True")</f>
        <v>13.855650594652404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49452</v>
      </c>
      <c r="T3559" s="43">
        <f ca="1">_xll.BInterpol('Base CDI'!$H$4:$H$28,'Base CDI'!$J$4:$J$29,S3559,"Cubic","Extrapolate=Linear","MultiX=Average","Skip=True","Sort=True")</f>
        <v>13.756654071701428</v>
      </c>
      <c r="U3559" s="43">
        <f ca="1">_xll.BInterpol('Base CDI'!$H$4:$H$28,'Base CDI'!$I$4:$I$29,S3559,"Cubic","Extrapolate=Linear","MultiX=Average","Skip=True","Sort=True")</f>
        <v>13.85557145411228</v>
      </c>
    </row>
    <row r="3560" spans="16:21" x14ac:dyDescent="0.25">
      <c r="P3560" s="10">
        <v>39692</v>
      </c>
      <c r="Q3560">
        <v>19.48678</v>
      </c>
      <c r="S3560" s="42">
        <f t="shared" ca="1" si="60"/>
        <v>49453</v>
      </c>
      <c r="T3560" s="43">
        <f ca="1">_xll.BInterpol('Base CDI'!$H$4:$H$28,'Base CDI'!$J$4:$J$29,S3560,"Cubic","Extrapolate=Linear","MultiX=Average","Skip=True","Sort=True")</f>
        <v>13.75659902044444</v>
      </c>
      <c r="U3560" s="43">
        <f ca="1">_xll.BInterpol('Base CDI'!$H$4:$H$28,'Base CDI'!$I$4:$I$29,S3560,"Cubic","Extrapolate=Linear","MultiX=Average","Skip=True","Sort=True")</f>
        <v>13.855492151285738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49454</v>
      </c>
      <c r="T3561" s="43">
        <f ca="1">_xll.BInterpol('Base CDI'!$H$4:$H$28,'Base CDI'!$J$4:$J$29,S3561,"Cubic","Extrapolate=Linear","MultiX=Average","Skip=True","Sort=True")</f>
        <v>13.756543838305232</v>
      </c>
      <c r="U3561" s="43">
        <f ca="1">_xll.BInterpol('Base CDI'!$H$4:$H$28,'Base CDI'!$I$4:$I$29,S3561,"Cubic","Extrapolate=Linear","MultiX=Average","Skip=True","Sort=True")</f>
        <v>13.855412686447842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49455</v>
      </c>
      <c r="T3562" s="43">
        <f ca="1">_xll.BInterpol('Base CDI'!$H$4:$H$28,'Base CDI'!$J$4:$J$29,S3562,"Cubic","Extrapolate=Linear","MultiX=Average","Skip=True","Sort=True")</f>
        <v>13.756488525506017</v>
      </c>
      <c r="U3562" s="43">
        <f ca="1">_xll.BInterpol('Base CDI'!$H$4:$H$28,'Base CDI'!$I$4:$I$29,S3562,"Cubic","Extrapolate=Linear","MultiX=Average","Skip=True","Sort=True")</f>
        <v>13.855333059873651</v>
      </c>
    </row>
    <row r="3563" spans="16:21" x14ac:dyDescent="0.25">
      <c r="P3563" s="10">
        <v>39695</v>
      </c>
      <c r="Q3563">
        <v>19.51484</v>
      </c>
      <c r="S3563" s="42">
        <f t="shared" ca="1" si="60"/>
        <v>49456</v>
      </c>
      <c r="T3563" s="43">
        <f ca="1">_xll.BInterpol('Base CDI'!$H$4:$H$28,'Base CDI'!$J$4:$J$29,S3563,"Cubic","Extrapolate=Linear","MultiX=Average","Skip=True","Sort=True")</f>
        <v>13.756433082269002</v>
      </c>
      <c r="U3563" s="43">
        <f ca="1">_xll.BInterpol('Base CDI'!$H$4:$H$28,'Base CDI'!$I$4:$I$29,S3563,"Cubic","Extrapolate=Linear","MultiX=Average","Skip=True","Sort=True")</f>
        <v>13.85525327183823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49457</v>
      </c>
      <c r="T3564" s="43">
        <f ca="1">_xll.BInterpol('Base CDI'!$H$4:$H$28,'Base CDI'!$J$4:$J$29,S3564,"Cubic","Extrapolate=Linear","MultiX=Average","Skip=True","Sort=True")</f>
        <v>13.756377508816403</v>
      </c>
      <c r="U3564" s="43">
        <f ca="1">_xll.BInterpol('Base CDI'!$H$4:$H$28,'Base CDI'!$I$4:$I$29,S3564,"Cubic","Extrapolate=Linear","MultiX=Average","Skip=True","Sort=True")</f>
        <v>13.855173322616638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49458</v>
      </c>
      <c r="T3565" s="43">
        <f ca="1">_xll.BInterpol('Base CDI'!$H$4:$H$28,'Base CDI'!$J$4:$J$29,S3565,"Cubic","Extrapolate=Linear","MultiX=Average","Skip=True","Sort=True")</f>
        <v>13.756321805370428</v>
      </c>
      <c r="U3565" s="43">
        <f ca="1">_xll.BInterpol('Base CDI'!$H$4:$H$28,'Base CDI'!$I$4:$I$29,S3565,"Cubic","Extrapolate=Linear","MultiX=Average","Skip=True","Sort=True")</f>
        <v>13.855093212483936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49459</v>
      </c>
      <c r="T3566" s="43">
        <f ca="1">_xll.BInterpol('Base CDI'!$H$4:$H$28,'Base CDI'!$J$4:$J$29,S3566,"Cubic","Extrapolate=Linear","MultiX=Average","Skip=True","Sort=True")</f>
        <v>13.756265972153287</v>
      </c>
      <c r="U3566" s="43">
        <f ca="1">_xll.BInterpol('Base CDI'!$H$4:$H$28,'Base CDI'!$I$4:$I$29,S3566,"Cubic","Extrapolate=Linear","MultiX=Average","Skip=True","Sort=True")</f>
        <v>13.85501294171519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49460</v>
      </c>
      <c r="T3567" s="43">
        <f ca="1">_xll.BInterpol('Base CDI'!$H$4:$H$28,'Base CDI'!$J$4:$J$29,S3567,"Cubic","Extrapolate=Linear","MultiX=Average","Skip=True","Sort=True")</f>
        <v>13.756210009387193</v>
      </c>
      <c r="U3567" s="43">
        <f ca="1">_xll.BInterpol('Base CDI'!$H$4:$H$28,'Base CDI'!$I$4:$I$29,S3567,"Cubic","Extrapolate=Linear","MultiX=Average","Skip=True","Sort=True")</f>
        <v>13.85493251058546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49461</v>
      </c>
      <c r="T3568" s="43">
        <f ca="1">_xll.BInterpol('Base CDI'!$H$4:$H$28,'Base CDI'!$J$4:$J$29,S3568,"Cubic","Extrapolate=Linear","MultiX=Average","Skip=True","Sort=True")</f>
        <v>13.756153917294357</v>
      </c>
      <c r="U3568" s="43">
        <f ca="1">_xll.BInterpol('Base CDI'!$H$4:$H$28,'Base CDI'!$I$4:$I$29,S3568,"Cubic","Extrapolate=Linear","MultiX=Average","Skip=True","Sort=True")</f>
        <v>13.854851919369805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49462</v>
      </c>
      <c r="T3569" s="43">
        <f ca="1">_xll.BInterpol('Base CDI'!$H$4:$H$28,'Base CDI'!$J$4:$J$29,S3569,"Cubic","Extrapolate=Linear","MultiX=Average","Skip=True","Sort=True")</f>
        <v>13.756097696096989</v>
      </c>
      <c r="U3569" s="43">
        <f ca="1">_xll.BInterpol('Base CDI'!$H$4:$H$28,'Base CDI'!$I$4:$I$29,S3569,"Cubic","Extrapolate=Linear","MultiX=Average","Skip=True","Sort=True")</f>
        <v>13.854771168343289</v>
      </c>
    </row>
    <row r="3570" spans="16:21" x14ac:dyDescent="0.25">
      <c r="P3570" s="10">
        <v>39706</v>
      </c>
      <c r="Q3570">
        <v>19.58154</v>
      </c>
      <c r="S3570" s="42">
        <f t="shared" ca="1" si="60"/>
        <v>49463</v>
      </c>
      <c r="T3570" s="43">
        <f ca="1">_xll.BInterpol('Base CDI'!$H$4:$H$28,'Base CDI'!$J$4:$J$29,S3570,"Cubic","Extrapolate=Linear","MultiX=Average","Skip=True","Sort=True")</f>
        <v>13.756041346017298</v>
      </c>
      <c r="U3570" s="43">
        <f ca="1">_xll.BInterpol('Base CDI'!$H$4:$H$28,'Base CDI'!$I$4:$I$29,S3570,"Cubic","Extrapolate=Linear","MultiX=Average","Skip=True","Sort=True")</f>
        <v>13.854690257780973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49464</v>
      </c>
      <c r="T3571" s="43">
        <f ca="1">_xll.BInterpol('Base CDI'!$H$4:$H$28,'Base CDI'!$J$4:$J$29,S3571,"Cubic","Extrapolate=Linear","MultiX=Average","Skip=True","Sort=True")</f>
        <v>13.755984867277498</v>
      </c>
      <c r="U3571" s="43">
        <f ca="1">_xll.BInterpol('Base CDI'!$H$4:$H$28,'Base CDI'!$I$4:$I$29,S3571,"Cubic","Extrapolate=Linear","MultiX=Average","Skip=True","Sort=True")</f>
        <v>13.854609187957921</v>
      </c>
    </row>
    <row r="3572" spans="16:21" x14ac:dyDescent="0.25">
      <c r="P3572" s="10">
        <v>39708</v>
      </c>
      <c r="Q3572">
        <v>19.60136</v>
      </c>
      <c r="S3572" s="42">
        <f t="shared" ca="1" si="60"/>
        <v>49465</v>
      </c>
      <c r="T3572" s="43">
        <f ca="1">_xll.BInterpol('Base CDI'!$H$4:$H$28,'Base CDI'!$J$4:$J$29,S3572,"Cubic","Extrapolate=Linear","MultiX=Average","Skip=True","Sort=True")</f>
        <v>13.755928260099799</v>
      </c>
      <c r="U3572" s="43">
        <f ca="1">_xll.BInterpol('Base CDI'!$H$4:$H$28,'Base CDI'!$I$4:$I$29,S3572,"Cubic","Extrapolate=Linear","MultiX=Average","Skip=True","Sort=True")</f>
        <v>13.854527959149191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49466</v>
      </c>
      <c r="T3573" s="43">
        <f ca="1">_xll.BInterpol('Base CDI'!$H$4:$H$28,'Base CDI'!$J$4:$J$29,S3573,"Cubic","Extrapolate=Linear","MultiX=Average","Skip=True","Sort=True")</f>
        <v>13.755871524706411</v>
      </c>
      <c r="U3573" s="43">
        <f ca="1">_xll.BInterpol('Base CDI'!$H$4:$H$28,'Base CDI'!$I$4:$I$29,S3573,"Cubic","Extrapolate=Linear","MultiX=Average","Skip=True","Sort=True")</f>
        <v>13.854446571629849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49467</v>
      </c>
      <c r="T3574" s="43">
        <f ca="1">_xll.BInterpol('Base CDI'!$H$4:$H$28,'Base CDI'!$J$4:$J$29,S3574,"Cubic","Extrapolate=Linear","MultiX=Average","Skip=True","Sort=True")</f>
        <v>13.755814661319546</v>
      </c>
      <c r="U3574" s="43">
        <f ca="1">_xll.BInterpol('Base CDI'!$H$4:$H$28,'Base CDI'!$I$4:$I$29,S3574,"Cubic","Extrapolate=Linear","MultiX=Average","Skip=True","Sort=True")</f>
        <v>13.854365025674952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49468</v>
      </c>
      <c r="T3575" s="43">
        <f ca="1">_xll.BInterpol('Base CDI'!$H$4:$H$28,'Base CDI'!$J$4:$J$29,S3575,"Cubic","Extrapolate=Linear","MultiX=Average","Skip=True","Sort=True")</f>
        <v>13.755757670161415</v>
      </c>
      <c r="U3575" s="43">
        <f ca="1">_xll.BInterpol('Base CDI'!$H$4:$H$28,'Base CDI'!$I$4:$I$29,S3575,"Cubic","Extrapolate=Linear","MultiX=Average","Skip=True","Sort=True")</f>
        <v>13.854283321559564</v>
      </c>
    </row>
    <row r="3576" spans="16:21" x14ac:dyDescent="0.25">
      <c r="P3576" s="10">
        <v>39714</v>
      </c>
      <c r="Q3576">
        <v>19.64114</v>
      </c>
      <c r="S3576" s="42">
        <f t="shared" ca="1" si="60"/>
        <v>49469</v>
      </c>
      <c r="T3576" s="43">
        <f ca="1">_xll.BInterpol('Base CDI'!$H$4:$H$28,'Base CDI'!$J$4:$J$29,S3576,"Cubic","Extrapolate=Linear","MultiX=Average","Skip=True","Sort=True")</f>
        <v>13.755700551454227</v>
      </c>
      <c r="U3576" s="43">
        <f ca="1">_xll.BInterpol('Base CDI'!$H$4:$H$28,'Base CDI'!$I$4:$I$29,S3576,"Cubic","Extrapolate=Linear","MultiX=Average","Skip=True","Sort=True")</f>
        <v>13.854201459558748</v>
      </c>
    </row>
    <row r="3577" spans="16:21" x14ac:dyDescent="0.25">
      <c r="P3577" s="10">
        <v>39715</v>
      </c>
      <c r="Q3577">
        <v>19.65109</v>
      </c>
      <c r="S3577" s="42">
        <f t="shared" ca="1" si="60"/>
        <v>49470</v>
      </c>
      <c r="T3577" s="43">
        <f ca="1">_xll.BInterpol('Base CDI'!$H$4:$H$28,'Base CDI'!$J$4:$J$29,S3577,"Cubic","Extrapolate=Linear","MultiX=Average","Skip=True","Sort=True")</f>
        <v>13.755643305420195</v>
      </c>
      <c r="U3577" s="43">
        <f ca="1">_xll.BInterpol('Base CDI'!$H$4:$H$28,'Base CDI'!$I$4:$I$29,S3577,"Cubic","Extrapolate=Linear","MultiX=Average","Skip=True","Sort=True")</f>
        <v>13.854119439947564</v>
      </c>
    </row>
    <row r="3578" spans="16:21" x14ac:dyDescent="0.25">
      <c r="P3578" s="10">
        <v>39716</v>
      </c>
      <c r="Q3578">
        <v>19.66103</v>
      </c>
      <c r="S3578" s="42">
        <f t="shared" ca="1" si="60"/>
        <v>49471</v>
      </c>
      <c r="T3578" s="43">
        <f ca="1">_xll.BInterpol('Base CDI'!$H$4:$H$28,'Base CDI'!$J$4:$J$29,S3578,"Cubic","Extrapolate=Linear","MultiX=Average","Skip=True","Sort=True")</f>
        <v>13.75558593228153</v>
      </c>
      <c r="U3578" s="43">
        <f ca="1">_xll.BInterpol('Base CDI'!$H$4:$H$28,'Base CDI'!$I$4:$I$29,S3578,"Cubic","Extrapolate=Linear","MultiX=Average","Skip=True","Sort=True")</f>
        <v>13.854037263001073</v>
      </c>
    </row>
    <row r="3579" spans="16:21" x14ac:dyDescent="0.25">
      <c r="P3579" s="10">
        <v>39717</v>
      </c>
      <c r="Q3579">
        <v>19.67098</v>
      </c>
      <c r="S3579" s="42">
        <f t="shared" ca="1" si="60"/>
        <v>49472</v>
      </c>
      <c r="T3579" s="43">
        <f ca="1">_xll.BInterpol('Base CDI'!$H$4:$H$28,'Base CDI'!$J$4:$J$29,S3579,"Cubic","Extrapolate=Linear","MultiX=Average","Skip=True","Sort=True")</f>
        <v>13.755528432260441</v>
      </c>
      <c r="U3579" s="43">
        <f ca="1">_xll.BInterpol('Base CDI'!$H$4:$H$28,'Base CDI'!$I$4:$I$29,S3579,"Cubic","Extrapolate=Linear","MultiX=Average","Skip=True","Sort=True")</f>
        <v>13.853954928994341</v>
      </c>
    </row>
    <row r="3580" spans="16:21" x14ac:dyDescent="0.25">
      <c r="P3580" s="10">
        <v>39720</v>
      </c>
      <c r="Q3580">
        <v>19.68094</v>
      </c>
      <c r="S3580" s="42">
        <f t="shared" ca="1" si="60"/>
        <v>49473</v>
      </c>
      <c r="T3580" s="43">
        <f ca="1">_xll.BInterpol('Base CDI'!$H$4:$H$28,'Base CDI'!$J$4:$J$29,S3580,"Cubic","Extrapolate=Linear","MultiX=Average","Skip=True","Sort=True")</f>
        <v>13.75547080557914</v>
      </c>
      <c r="U3580" s="43">
        <f ca="1">_xll.BInterpol('Base CDI'!$H$4:$H$28,'Base CDI'!$I$4:$I$29,S3580,"Cubic","Extrapolate=Linear","MultiX=Average","Skip=True","Sort=True")</f>
        <v>13.853872438202425</v>
      </c>
    </row>
    <row r="3581" spans="16:21" x14ac:dyDescent="0.25">
      <c r="P3581" s="10">
        <v>39721</v>
      </c>
      <c r="Q3581">
        <v>19.69089</v>
      </c>
      <c r="S3581" s="42">
        <f t="shared" ca="1" si="60"/>
        <v>49474</v>
      </c>
      <c r="T3581" s="43">
        <f ca="1">_xll.BInterpol('Base CDI'!$H$4:$H$28,'Base CDI'!$J$4:$J$29,S3581,"Cubic","Extrapolate=Linear","MultiX=Average","Skip=True","Sort=True")</f>
        <v>13.755413052459838</v>
      </c>
      <c r="U3581" s="43">
        <f ca="1">_xll.BInterpol('Base CDI'!$H$4:$H$28,'Base CDI'!$I$4:$I$29,S3581,"Cubic","Extrapolate=Linear","MultiX=Average","Skip=True","Sort=True")</f>
        <v>13.853789790900388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49475</v>
      </c>
      <c r="T3582" s="43">
        <f ca="1">_xll.BInterpol('Base CDI'!$H$4:$H$28,'Base CDI'!$J$4:$J$29,S3582,"Cubic","Extrapolate=Linear","MultiX=Average","Skip=True","Sort=True")</f>
        <v>13.755355173124745</v>
      </c>
      <c r="U3582" s="43">
        <f ca="1">_xll.BInterpol('Base CDI'!$H$4:$H$28,'Base CDI'!$I$4:$I$29,S3582,"Cubic","Extrapolate=Linear","MultiX=Average","Skip=True","Sort=True")</f>
        <v>13.853706987363291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49476</v>
      </c>
      <c r="T3583" s="43">
        <f ca="1">_xll.BInterpol('Base CDI'!$H$4:$H$28,'Base CDI'!$J$4:$J$29,S3583,"Cubic","Extrapolate=Linear","MultiX=Average","Skip=True","Sort=True")</f>
        <v>13.755297167796073</v>
      </c>
      <c r="U3583" s="43">
        <f ca="1">_xll.BInterpol('Base CDI'!$H$4:$H$28,'Base CDI'!$I$4:$I$29,S3583,"Cubic","Extrapolate=Linear","MultiX=Average","Skip=True","Sort=True")</f>
        <v>13.853624027866198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49477</v>
      </c>
      <c r="T3584" s="43">
        <f ca="1">_xll.BInterpol('Base CDI'!$H$4:$H$28,'Base CDI'!$J$4:$J$29,S3584,"Cubic","Extrapolate=Linear","MultiX=Average","Skip=True","Sort=True")</f>
        <v>13.755239036696032</v>
      </c>
      <c r="U3584" s="43">
        <f ca="1">_xll.BInterpol('Base CDI'!$H$4:$H$28,'Base CDI'!$I$4:$I$29,S3584,"Cubic","Extrapolate=Linear","MultiX=Average","Skip=True","Sort=True")</f>
        <v>13.853540912684171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49478</v>
      </c>
      <c r="T3585" s="43">
        <f ca="1">_xll.BInterpol('Base CDI'!$H$4:$H$28,'Base CDI'!$J$4:$J$29,S3585,"Cubic","Extrapolate=Linear","MultiX=Average","Skip=True","Sort=True")</f>
        <v>13.755180780046834</v>
      </c>
      <c r="U3585" s="43">
        <f ca="1">_xll.BInterpol('Base CDI'!$H$4:$H$28,'Base CDI'!$I$4:$I$29,S3585,"Cubic","Extrapolate=Linear","MultiX=Average","Skip=True","Sort=True")</f>
        <v>13.853457642092268</v>
      </c>
    </row>
    <row r="3586" spans="16:21" x14ac:dyDescent="0.25">
      <c r="P3586" s="10">
        <v>39728</v>
      </c>
      <c r="Q3586">
        <v>19.74089</v>
      </c>
      <c r="S3586" s="42">
        <f t="shared" ca="1" si="60"/>
        <v>49479</v>
      </c>
      <c r="T3586" s="43">
        <f ca="1">_xll.BInterpol('Base CDI'!$H$4:$H$28,'Base CDI'!$J$4:$J$29,S3586,"Cubic","Extrapolate=Linear","MultiX=Average","Skip=True","Sort=True")</f>
        <v>13.755122398070689</v>
      </c>
      <c r="U3586" s="43">
        <f ca="1">_xll.BInterpol('Base CDI'!$H$4:$H$28,'Base CDI'!$I$4:$I$29,S3586,"Cubic","Extrapolate=Linear","MultiX=Average","Skip=True","Sort=True")</f>
        <v>13.853374216365554</v>
      </c>
    </row>
    <row r="3587" spans="16:21" x14ac:dyDescent="0.25">
      <c r="P3587" s="10">
        <v>39729</v>
      </c>
      <c r="Q3587">
        <v>19.75095</v>
      </c>
      <c r="S3587" s="42">
        <f t="shared" ca="1" si="60"/>
        <v>49480</v>
      </c>
      <c r="T3587" s="43">
        <f ca="1">_xll.BInterpol('Base CDI'!$H$4:$H$28,'Base CDI'!$J$4:$J$29,S3587,"Cubic","Extrapolate=Linear","MultiX=Average","Skip=True","Sort=True")</f>
        <v>13.75506389098981</v>
      </c>
      <c r="U3587" s="43">
        <f ca="1">_xll.BInterpol('Base CDI'!$H$4:$H$28,'Base CDI'!$I$4:$I$29,S3587,"Cubic","Extrapolate=Linear","MultiX=Average","Skip=True","Sort=True")</f>
        <v>13.853290635779089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49481</v>
      </c>
      <c r="T3588" s="43">
        <f ca="1">_xll.BInterpol('Base CDI'!$H$4:$H$28,'Base CDI'!$J$4:$J$29,S3588,"Cubic","Extrapolate=Linear","MultiX=Average","Skip=True","Sort=True")</f>
        <v>13.755005259026404</v>
      </c>
      <c r="U3588" s="43">
        <f ca="1">_xll.BInterpol('Base CDI'!$H$4:$H$28,'Base CDI'!$I$4:$I$29,S3588,"Cubic","Extrapolate=Linear","MultiX=Average","Skip=True","Sort=True")</f>
        <v>13.853206900607937</v>
      </c>
    </row>
    <row r="3589" spans="16:21" x14ac:dyDescent="0.25">
      <c r="P3589" s="10">
        <v>39731</v>
      </c>
      <c r="Q3589">
        <v>19.77103</v>
      </c>
      <c r="S3589" s="42">
        <f t="shared" ca="1" si="60"/>
        <v>49482</v>
      </c>
      <c r="T3589" s="43">
        <f ca="1">_xll.BInterpol('Base CDI'!$H$4:$H$28,'Base CDI'!$J$4:$J$29,S3589,"Cubic","Extrapolate=Linear","MultiX=Average","Skip=True","Sort=True")</f>
        <v>13.754946502402685</v>
      </c>
      <c r="U3589" s="43">
        <f ca="1">_xll.BInterpol('Base CDI'!$H$4:$H$28,'Base CDI'!$I$4:$I$29,S3589,"Cubic","Extrapolate=Linear","MultiX=Average","Skip=True","Sort=True")</f>
        <v>13.853123011127156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49483</v>
      </c>
      <c r="T3590" s="43">
        <f ca="1">_xll.BInterpol('Base CDI'!$H$4:$H$28,'Base CDI'!$J$4:$J$29,S3590,"Cubic","Extrapolate=Linear","MultiX=Average","Skip=True","Sort=True")</f>
        <v>13.754887621340862</v>
      </c>
      <c r="U3590" s="43">
        <f ca="1">_xll.BInterpol('Base CDI'!$H$4:$H$28,'Base CDI'!$I$4:$I$29,S3590,"Cubic","Extrapolate=Linear","MultiX=Average","Skip=True","Sort=True")</f>
        <v>13.853038967611811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49484</v>
      </c>
      <c r="T3591" s="43">
        <f ca="1">_xll.BInterpol('Base CDI'!$H$4:$H$28,'Base CDI'!$J$4:$J$29,S3591,"Cubic","Extrapolate=Linear","MultiX=Average","Skip=True","Sort=True")</f>
        <v>13.754828616063147</v>
      </c>
      <c r="U3591" s="43">
        <f ca="1">_xll.BInterpol('Base CDI'!$H$4:$H$28,'Base CDI'!$I$4:$I$29,S3591,"Cubic","Extrapolate=Linear","MultiX=Average","Skip=True","Sort=True")</f>
        <v>13.852954770336963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49485</v>
      </c>
      <c r="T3592" s="43">
        <f ca="1">_xll.BInterpol('Base CDI'!$H$4:$H$28,'Base CDI'!$J$4:$J$29,S3592,"Cubic","Extrapolate=Linear","MultiX=Average","Skip=True","Sort=True")</f>
        <v>13.754769486791751</v>
      </c>
      <c r="U3592" s="43">
        <f ca="1">_xll.BInterpol('Base CDI'!$H$4:$H$28,'Base CDI'!$I$4:$I$29,S3592,"Cubic","Extrapolate=Linear","MultiX=Average","Skip=True","Sort=True")</f>
        <v>13.852870419577673</v>
      </c>
    </row>
    <row r="3593" spans="16:21" x14ac:dyDescent="0.25">
      <c r="P3593" s="10">
        <v>39737</v>
      </c>
      <c r="Q3593">
        <v>19.81129</v>
      </c>
      <c r="S3593" s="42">
        <f t="shared" ca="1" si="60"/>
        <v>49486</v>
      </c>
      <c r="T3593" s="43">
        <f ca="1">_xll.BInterpol('Base CDI'!$H$4:$H$28,'Base CDI'!$J$4:$J$29,S3593,"Cubic","Extrapolate=Linear","MultiX=Average","Skip=True","Sort=True")</f>
        <v>13.754710233748884</v>
      </c>
      <c r="U3593" s="43">
        <f ca="1">_xll.BInterpol('Base CDI'!$H$4:$H$28,'Base CDI'!$I$4:$I$29,S3593,"Cubic","Extrapolate=Linear","MultiX=Average","Skip=True","Sort=True")</f>
        <v>13.852785915609003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49487</v>
      </c>
      <c r="T3594" s="43">
        <f ca="1">_xll.BInterpol('Base CDI'!$H$4:$H$28,'Base CDI'!$J$4:$J$29,S3594,"Cubic","Extrapolate=Linear","MultiX=Average","Skip=True","Sort=True")</f>
        <v>13.754650857156758</v>
      </c>
      <c r="U3594" s="43">
        <f ca="1">_xll.BInterpol('Base CDI'!$H$4:$H$28,'Base CDI'!$I$4:$I$29,S3594,"Cubic","Extrapolate=Linear","MultiX=Average","Skip=True","Sort=True")</f>
        <v>13.852701258706015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49488</v>
      </c>
      <c r="T3595" s="43">
        <f ca="1">_xll.BInterpol('Base CDI'!$H$4:$H$28,'Base CDI'!$J$4:$J$29,S3595,"Cubic","Extrapolate=Linear","MultiX=Average","Skip=True","Sort=True")</f>
        <v>13.754591357237583</v>
      </c>
      <c r="U3595" s="43">
        <f ca="1">_xll.BInterpol('Base CDI'!$H$4:$H$28,'Base CDI'!$I$4:$I$29,S3595,"Cubic","Extrapolate=Linear","MultiX=Average","Skip=True","Sort=True")</f>
        <v>13.85261644914377</v>
      </c>
    </row>
    <row r="3596" spans="16:21" x14ac:dyDescent="0.25">
      <c r="P3596" s="10">
        <v>39742</v>
      </c>
      <c r="Q3596">
        <v>19.84151</v>
      </c>
      <c r="S3596" s="42">
        <f t="shared" ca="1" si="61"/>
        <v>49489</v>
      </c>
      <c r="T3596" s="43">
        <f ca="1">_xll.BInterpol('Base CDI'!$H$4:$H$28,'Base CDI'!$J$4:$J$29,S3596,"Cubic","Extrapolate=Linear","MultiX=Average","Skip=True","Sort=True")</f>
        <v>13.754531734213572</v>
      </c>
      <c r="U3596" s="43">
        <f ca="1">_xll.BInterpol('Base CDI'!$H$4:$H$28,'Base CDI'!$I$4:$I$29,S3596,"Cubic","Extrapolate=Linear","MultiX=Average","Skip=True","Sort=True")</f>
        <v>13.85253148719733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49490</v>
      </c>
      <c r="T3597" s="43">
        <f ca="1">_xll.BInterpol('Base CDI'!$H$4:$H$28,'Base CDI'!$J$4:$J$29,S3597,"Cubic","Extrapolate=Linear","MultiX=Average","Skip=True","Sort=True")</f>
        <v>13.754471988306932</v>
      </c>
      <c r="U3597" s="43">
        <f ca="1">_xll.BInterpol('Base CDI'!$H$4:$H$28,'Base CDI'!$I$4:$I$29,S3597,"Cubic","Extrapolate=Linear","MultiX=Average","Skip=True","Sort=True")</f>
        <v>13.852446373141758</v>
      </c>
    </row>
    <row r="3598" spans="16:21" x14ac:dyDescent="0.25">
      <c r="P3598" s="10">
        <v>39744</v>
      </c>
      <c r="Q3598">
        <v>19.86157</v>
      </c>
      <c r="S3598" s="42">
        <f t="shared" ca="1" si="61"/>
        <v>49491</v>
      </c>
      <c r="T3598" s="43">
        <f ca="1">_xll.BInterpol('Base CDI'!$H$4:$H$28,'Base CDI'!$J$4:$J$29,S3598,"Cubic","Extrapolate=Linear","MultiX=Average","Skip=True","Sort=True")</f>
        <v>13.754412119739877</v>
      </c>
      <c r="U3598" s="43">
        <f ca="1">_xll.BInterpol('Base CDI'!$H$4:$H$28,'Base CDI'!$I$4:$I$29,S3598,"Cubic","Extrapolate=Linear","MultiX=Average","Skip=True","Sort=True")</f>
        <v>13.852361107252115</v>
      </c>
    </row>
    <row r="3599" spans="16:21" x14ac:dyDescent="0.25">
      <c r="P3599" s="10">
        <v>39745</v>
      </c>
      <c r="Q3599">
        <v>19.87163</v>
      </c>
      <c r="S3599" s="42">
        <f t="shared" ca="1" si="61"/>
        <v>49492</v>
      </c>
      <c r="T3599" s="43">
        <f ca="1">_xll.BInterpol('Base CDI'!$H$4:$H$28,'Base CDI'!$J$4:$J$29,S3599,"Cubic","Extrapolate=Linear","MultiX=Average","Skip=True","Sort=True")</f>
        <v>13.754352128734617</v>
      </c>
      <c r="U3599" s="43">
        <f ca="1">_xll.BInterpol('Base CDI'!$H$4:$H$28,'Base CDI'!$I$4:$I$29,S3599,"Cubic","Extrapolate=Linear","MultiX=Average","Skip=True","Sort=True")</f>
        <v>13.852275689803461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49493</v>
      </c>
      <c r="T3600" s="43">
        <f ca="1">_xll.BInterpol('Base CDI'!$H$4:$H$28,'Base CDI'!$J$4:$J$29,S3600,"Cubic","Extrapolate=Linear","MultiX=Average","Skip=True","Sort=True")</f>
        <v>13.754292015513363</v>
      </c>
      <c r="U3600" s="43">
        <f ca="1">_xll.BInterpol('Base CDI'!$H$4:$H$28,'Base CDI'!$I$4:$I$29,S3600,"Cubic","Extrapolate=Linear","MultiX=Average","Skip=True","Sort=True")</f>
        <v>13.85219012107086</v>
      </c>
    </row>
    <row r="3601" spans="16:21" x14ac:dyDescent="0.25">
      <c r="P3601" s="10">
        <v>39749</v>
      </c>
      <c r="Q3601">
        <v>19.89179</v>
      </c>
      <c r="S3601" s="42">
        <f t="shared" ca="1" si="61"/>
        <v>49494</v>
      </c>
      <c r="T3601" s="43">
        <f ca="1">_xll.BInterpol('Base CDI'!$H$4:$H$28,'Base CDI'!$J$4:$J$29,S3601,"Cubic","Extrapolate=Linear","MultiX=Average","Skip=True","Sort=True")</f>
        <v>13.754231780298326</v>
      </c>
      <c r="U3601" s="43">
        <f ca="1">_xll.BInterpol('Base CDI'!$H$4:$H$28,'Base CDI'!$I$4:$I$29,S3601,"Cubic","Extrapolate=Linear","MultiX=Average","Skip=True","Sort=True")</f>
        <v>13.852104401329372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49495</v>
      </c>
      <c r="T3602" s="43">
        <f ca="1">_xll.BInterpol('Base CDI'!$H$4:$H$28,'Base CDI'!$J$4:$J$29,S3602,"Cubic","Extrapolate=Linear","MultiX=Average","Skip=True","Sort=True")</f>
        <v>13.754171423311716</v>
      </c>
      <c r="U3602" s="43">
        <f ca="1">_xll.BInterpol('Base CDI'!$H$4:$H$28,'Base CDI'!$I$4:$I$29,S3602,"Cubic","Extrapolate=Linear","MultiX=Average","Skip=True","Sort=True")</f>
        <v>13.85201853085406</v>
      </c>
    </row>
    <row r="3603" spans="16:21" x14ac:dyDescent="0.25">
      <c r="P3603" s="10">
        <v>39751</v>
      </c>
      <c r="Q3603">
        <v>19.91197</v>
      </c>
      <c r="S3603" s="42">
        <f t="shared" ca="1" si="61"/>
        <v>49496</v>
      </c>
      <c r="T3603" s="43">
        <f ca="1">_xll.BInterpol('Base CDI'!$H$4:$H$28,'Base CDI'!$J$4:$J$29,S3603,"Cubic","Extrapolate=Linear","MultiX=Average","Skip=True","Sort=True")</f>
        <v>13.754110944775745</v>
      </c>
      <c r="U3603" s="43">
        <f ca="1">_xll.BInterpol('Base CDI'!$H$4:$H$28,'Base CDI'!$I$4:$I$29,S3603,"Cubic","Extrapolate=Linear","MultiX=Average","Skip=True","Sort=True")</f>
        <v>13.851932509919987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49497</v>
      </c>
      <c r="T3604" s="43">
        <f ca="1">_xll.BInterpol('Base CDI'!$H$4:$H$28,'Base CDI'!$J$4:$J$29,S3604,"Cubic","Extrapolate=Linear","MultiX=Average","Skip=True","Sort=True")</f>
        <v>13.754050344912624</v>
      </c>
      <c r="U3604" s="43">
        <f ca="1">_xll.BInterpol('Base CDI'!$H$4:$H$28,'Base CDI'!$I$4:$I$29,S3604,"Cubic","Extrapolate=Linear","MultiX=Average","Skip=True","Sort=True")</f>
        <v>13.851846338802211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49498</v>
      </c>
      <c r="T3605" s="43">
        <f ca="1">_xll.BInterpol('Base CDI'!$H$4:$H$28,'Base CDI'!$J$4:$J$29,S3605,"Cubic","Extrapolate=Linear","MultiX=Average","Skip=True","Sort=True")</f>
        <v>13.753989623944562</v>
      </c>
      <c r="U3605" s="43">
        <f ca="1">_xll.BInterpol('Base CDI'!$H$4:$H$28,'Base CDI'!$I$4:$I$29,S3605,"Cubic","Extrapolate=Linear","MultiX=Average","Skip=True","Sort=True")</f>
        <v>13.851760017775796</v>
      </c>
    </row>
    <row r="3606" spans="16:21" x14ac:dyDescent="0.25">
      <c r="P3606" s="10">
        <v>39756</v>
      </c>
      <c r="Q3606">
        <v>19.94218</v>
      </c>
      <c r="S3606" s="42">
        <f t="shared" ca="1" si="61"/>
        <v>49499</v>
      </c>
      <c r="T3606" s="43">
        <f ca="1">_xll.BInterpol('Base CDI'!$H$4:$H$28,'Base CDI'!$J$4:$J$29,S3606,"Cubic","Extrapolate=Linear","MultiX=Average","Skip=True","Sort=True")</f>
        <v>13.753928782093771</v>
      </c>
      <c r="U3606" s="43">
        <f ca="1">_xll.BInterpol('Base CDI'!$H$4:$H$28,'Base CDI'!$I$4:$I$29,S3606,"Cubic","Extrapolate=Linear","MultiX=Average","Skip=True","Sort=True")</f>
        <v>13.851673547115803</v>
      </c>
    </row>
    <row r="3607" spans="16:21" x14ac:dyDescent="0.25">
      <c r="P3607" s="10">
        <v>39757</v>
      </c>
      <c r="Q3607">
        <v>19.95224</v>
      </c>
      <c r="S3607" s="42">
        <f t="shared" ca="1" si="61"/>
        <v>49500</v>
      </c>
      <c r="T3607" s="43">
        <f ca="1">_xll.BInterpol('Base CDI'!$H$4:$H$28,'Base CDI'!$J$4:$J$29,S3607,"Cubic","Extrapolate=Linear","MultiX=Average","Skip=True","Sort=True")</f>
        <v>13.753867819582464</v>
      </c>
      <c r="U3607" s="43">
        <f ca="1">_xll.BInterpol('Base CDI'!$H$4:$H$28,'Base CDI'!$I$4:$I$29,S3607,"Cubic","Extrapolate=Linear","MultiX=Average","Skip=True","Sort=True")</f>
        <v>13.851586927097294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49501</v>
      </c>
      <c r="T3608" s="43">
        <f ca="1">_xll.BInterpol('Base CDI'!$H$4:$H$28,'Base CDI'!$J$4:$J$29,S3608,"Cubic","Extrapolate=Linear","MultiX=Average","Skip=True","Sort=True")</f>
        <v>13.75380673663285</v>
      </c>
      <c r="U3608" s="43">
        <f ca="1">_xll.BInterpol('Base CDI'!$H$4:$H$28,'Base CDI'!$I$4:$I$29,S3608,"Cubic","Extrapolate=Linear","MultiX=Average","Skip=True","Sort=True")</f>
        <v>13.851500157995332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49502</v>
      </c>
      <c r="T3609" s="43">
        <f ca="1">_xll.BInterpol('Base CDI'!$H$4:$H$28,'Base CDI'!$J$4:$J$29,S3609,"Cubic","Extrapolate=Linear","MultiX=Average","Skip=True","Sort=True")</f>
        <v>13.753745533467139</v>
      </c>
      <c r="U3609" s="43">
        <f ca="1">_xll.BInterpol('Base CDI'!$H$4:$H$28,'Base CDI'!$I$4:$I$29,S3609,"Cubic","Extrapolate=Linear","MultiX=Average","Skip=True","Sort=True")</f>
        <v>13.851413240084979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49503</v>
      </c>
      <c r="T3610" s="43">
        <f ca="1">_xll.BInterpol('Base CDI'!$H$4:$H$28,'Base CDI'!$J$4:$J$29,S3610,"Cubic","Extrapolate=Linear","MultiX=Average","Skip=True","Sort=True")</f>
        <v>13.753684210307542</v>
      </c>
      <c r="U3610" s="43">
        <f ca="1">_xll.BInterpol('Base CDI'!$H$4:$H$28,'Base CDI'!$I$4:$I$29,S3610,"Cubic","Extrapolate=Linear","MultiX=Average","Skip=True","Sort=True")</f>
        <v>13.851326173641294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49504</v>
      </c>
      <c r="T3611" s="43">
        <f ca="1">_xll.BInterpol('Base CDI'!$H$4:$H$28,'Base CDI'!$J$4:$J$29,S3611,"Cubic","Extrapolate=Linear","MultiX=Average","Skip=True","Sort=True")</f>
        <v>13.753622767376273</v>
      </c>
      <c r="U3611" s="43">
        <f ca="1">_xll.BInterpol('Base CDI'!$H$4:$H$28,'Base CDI'!$I$4:$I$29,S3611,"Cubic","Extrapolate=Linear","MultiX=Average","Skip=True","Sort=True")</f>
        <v>13.851238958939339</v>
      </c>
    </row>
    <row r="3612" spans="16:21" x14ac:dyDescent="0.25">
      <c r="P3612" s="10">
        <v>39764</v>
      </c>
      <c r="Q3612">
        <v>20.00245</v>
      </c>
      <c r="S3612" s="42">
        <f t="shared" ca="1" si="61"/>
        <v>49505</v>
      </c>
      <c r="T3612" s="43">
        <f ca="1">_xll.BInterpol('Base CDI'!$H$4:$H$28,'Base CDI'!$J$4:$J$29,S3612,"Cubic","Extrapolate=Linear","MultiX=Average","Skip=True","Sort=True")</f>
        <v>13.753561204895538</v>
      </c>
      <c r="U3612" s="43">
        <f ca="1">_xll.BInterpol('Base CDI'!$H$4:$H$28,'Base CDI'!$I$4:$I$29,S3612,"Cubic","Extrapolate=Linear","MultiX=Average","Skip=True","Sort=True")</f>
        <v>13.851151596254176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49506</v>
      </c>
      <c r="T3613" s="43">
        <f ca="1">_xll.BInterpol('Base CDI'!$H$4:$H$28,'Base CDI'!$J$4:$J$29,S3613,"Cubic","Extrapolate=Linear","MultiX=Average","Skip=True","Sort=True")</f>
        <v>13.753499523087553</v>
      </c>
      <c r="U3613" s="43">
        <f ca="1">_xll.BInterpol('Base CDI'!$H$4:$H$28,'Base CDI'!$I$4:$I$29,S3613,"Cubic","Extrapolate=Linear","MultiX=Average","Skip=True","Sort=True")</f>
        <v>13.85106408586087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49507</v>
      </c>
      <c r="T3614" s="43">
        <f ca="1">_xll.BInterpol('Base CDI'!$H$4:$H$28,'Base CDI'!$J$4:$J$29,S3614,"Cubic","Extrapolate=Linear","MultiX=Average","Skip=True","Sort=True")</f>
        <v>13.753437722174525</v>
      </c>
      <c r="U3614" s="43">
        <f ca="1">_xll.BInterpol('Base CDI'!$H$4:$H$28,'Base CDI'!$I$4:$I$29,S3614,"Cubic","Extrapolate=Linear","MultiX=Average","Skip=True","Sort=True")</f>
        <v>13.85097642803448</v>
      </c>
    </row>
    <row r="3615" spans="16:21" x14ac:dyDescent="0.25">
      <c r="P3615" s="10">
        <v>39769</v>
      </c>
      <c r="Q3615">
        <v>20.03219</v>
      </c>
      <c r="S3615" s="42">
        <f t="shared" ca="1" si="61"/>
        <v>49508</v>
      </c>
      <c r="T3615" s="43">
        <f ca="1">_xll.BInterpol('Base CDI'!$H$4:$H$28,'Base CDI'!$J$4:$J$29,S3615,"Cubic","Extrapolate=Linear","MultiX=Average","Skip=True","Sort=True")</f>
        <v>13.753375802378667</v>
      </c>
      <c r="U3615" s="43">
        <f ca="1">_xll.BInterpol('Base CDI'!$H$4:$H$28,'Base CDI'!$I$4:$I$29,S3615,"Cubic","Extrapolate=Linear","MultiX=Average","Skip=True","Sort=True")</f>
        <v>13.850888623050068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49509</v>
      </c>
      <c r="T3616" s="43">
        <f ca="1">_xll.BInterpol('Base CDI'!$H$4:$H$28,'Base CDI'!$J$4:$J$29,S3616,"Cubic","Extrapolate=Linear","MultiX=Average","Skip=True","Sort=True")</f>
        <v>13.75331376392219</v>
      </c>
      <c r="U3616" s="43">
        <f ca="1">_xll.BInterpol('Base CDI'!$H$4:$H$28,'Base CDI'!$I$4:$I$29,S3616,"Cubic","Extrapolate=Linear","MultiX=Average","Skip=True","Sort=True")</f>
        <v>13.850800671182695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49510</v>
      </c>
      <c r="T3617" s="43">
        <f ca="1">_xll.BInterpol('Base CDI'!$H$4:$H$28,'Base CDI'!$J$4:$J$29,S3617,"Cubic","Extrapolate=Linear","MultiX=Average","Skip=True","Sort=True")</f>
        <v>13.753251607027302</v>
      </c>
      <c r="U3617" s="43">
        <f ca="1">_xll.BInterpol('Base CDI'!$H$4:$H$28,'Base CDI'!$I$4:$I$29,S3617,"Cubic","Extrapolate=Linear","MultiX=Average","Skip=True","Sort=True")</f>
        <v>13.850712572707423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49511</v>
      </c>
      <c r="T3618" s="43">
        <f ca="1">_xll.BInterpol('Base CDI'!$H$4:$H$28,'Base CDI'!$J$4:$J$29,S3618,"Cubic","Extrapolate=Linear","MultiX=Average","Skip=True","Sort=True")</f>
        <v>13.753189331916218</v>
      </c>
      <c r="U3618" s="43">
        <f ca="1">_xll.BInterpol('Base CDI'!$H$4:$H$28,'Base CDI'!$I$4:$I$29,S3618,"Cubic","Extrapolate=Linear","MultiX=Average","Skip=True","Sort=True")</f>
        <v>13.850624327899315</v>
      </c>
    </row>
    <row r="3619" spans="16:21" x14ac:dyDescent="0.25">
      <c r="P3619" s="10">
        <v>39773</v>
      </c>
      <c r="Q3619">
        <v>20.07132</v>
      </c>
      <c r="S3619" s="42">
        <f t="shared" ca="1" si="61"/>
        <v>49512</v>
      </c>
      <c r="T3619" s="43">
        <f ca="1">_xll.BInterpol('Base CDI'!$H$4:$H$28,'Base CDI'!$J$4:$J$29,S3619,"Cubic","Extrapolate=Linear","MultiX=Average","Skip=True","Sort=True")</f>
        <v>13.753126938811146</v>
      </c>
      <c r="U3619" s="43">
        <f ca="1">_xll.BInterpol('Base CDI'!$H$4:$H$28,'Base CDI'!$I$4:$I$29,S3619,"Cubic","Extrapolate=Linear","MultiX=Average","Skip=True","Sort=True")</f>
        <v>13.850535937033431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49513</v>
      </c>
      <c r="T3620" s="43">
        <f ca="1">_xll.BInterpol('Base CDI'!$H$4:$H$28,'Base CDI'!$J$4:$J$29,S3620,"Cubic","Extrapolate=Linear","MultiX=Average","Skip=True","Sort=True")</f>
        <v>13.753064427934298</v>
      </c>
      <c r="U3620" s="43">
        <f ca="1">_xll.BInterpol('Base CDI'!$H$4:$H$28,'Base CDI'!$I$4:$I$29,S3620,"Cubic","Extrapolate=Linear","MultiX=Average","Skip=True","Sort=True")</f>
        <v>13.850447400384834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49514</v>
      </c>
      <c r="T3621" s="43">
        <f ca="1">_xll.BInterpol('Base CDI'!$H$4:$H$28,'Base CDI'!$J$4:$J$29,S3621,"Cubic","Extrapolate=Linear","MultiX=Average","Skip=True","Sort=True")</f>
        <v>13.753001799507885</v>
      </c>
      <c r="U3621" s="43">
        <f ca="1">_xll.BInterpol('Base CDI'!$H$4:$H$28,'Base CDI'!$I$4:$I$29,S3621,"Cubic","Extrapolate=Linear","MultiX=Average","Skip=True","Sort=True")</f>
        <v>13.850358718228586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49515</v>
      </c>
      <c r="T3622" s="43">
        <f ca="1">_xll.BInterpol('Base CDI'!$H$4:$H$28,'Base CDI'!$J$4:$J$29,S3622,"Cubic","Extrapolate=Linear","MultiX=Average","Skip=True","Sort=True")</f>
        <v>13.752939053754117</v>
      </c>
      <c r="U3622" s="43">
        <f ca="1">_xll.BInterpol('Base CDI'!$H$4:$H$28,'Base CDI'!$I$4:$I$29,S3622,"Cubic","Extrapolate=Linear","MultiX=Average","Skip=True","Sort=True")</f>
        <v>13.850269890839746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49516</v>
      </c>
      <c r="T3623" s="43">
        <f ca="1">_xll.BInterpol('Base CDI'!$H$4:$H$28,'Base CDI'!$J$4:$J$29,S3623,"Cubic","Extrapolate=Linear","MultiX=Average","Skip=True","Sort=True")</f>
        <v>13.752876190895206</v>
      </c>
      <c r="U3623" s="43">
        <f ca="1">_xll.BInterpol('Base CDI'!$H$4:$H$28,'Base CDI'!$I$4:$I$29,S3623,"Cubic","Extrapolate=Linear","MultiX=Average","Skip=True","Sort=True")</f>
        <v>13.850180918493379</v>
      </c>
    </row>
    <row r="3624" spans="16:21" x14ac:dyDescent="0.25">
      <c r="P3624" s="10">
        <v>39780</v>
      </c>
      <c r="Q3624">
        <v>20.12058</v>
      </c>
      <c r="S3624" s="42">
        <f t="shared" ca="1" si="61"/>
        <v>49517</v>
      </c>
      <c r="T3624" s="43">
        <f ca="1">_xll.BInterpol('Base CDI'!$H$4:$H$28,'Base CDI'!$J$4:$J$29,S3624,"Cubic","Extrapolate=Linear","MultiX=Average","Skip=True","Sort=True")</f>
        <v>13.752813211153363</v>
      </c>
      <c r="U3624" s="43">
        <f ca="1">_xll.BInterpol('Base CDI'!$H$4:$H$28,'Base CDI'!$I$4:$I$29,S3624,"Cubic","Extrapolate=Linear","MultiX=Average","Skip=True","Sort=True")</f>
        <v>13.850091801464547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49518</v>
      </c>
      <c r="T3625" s="43">
        <f ca="1">_xll.BInterpol('Base CDI'!$H$4:$H$28,'Base CDI'!$J$4:$J$29,S3625,"Cubic","Extrapolate=Linear","MultiX=Average","Skip=True","Sort=True")</f>
        <v>13.752750114750798</v>
      </c>
      <c r="U3625" s="43">
        <f ca="1">_xll.BInterpol('Base CDI'!$H$4:$H$28,'Base CDI'!$I$4:$I$29,S3625,"Cubic","Extrapolate=Linear","MultiX=Average","Skip=True","Sort=True")</f>
        <v>13.850002540028308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49519</v>
      </c>
      <c r="T3626" s="43">
        <f ca="1">_xll.BInterpol('Base CDI'!$H$4:$H$28,'Base CDI'!$J$4:$J$29,S3626,"Cubic","Extrapolate=Linear","MultiX=Average","Skip=True","Sort=True")</f>
        <v>13.752686901909721</v>
      </c>
      <c r="U3626" s="43">
        <f ca="1">_xll.BInterpol('Base CDI'!$H$4:$H$28,'Base CDI'!$I$4:$I$29,S3626,"Cubic","Extrapolate=Linear","MultiX=Average","Skip=True","Sort=True")</f>
        <v>13.849913134459728</v>
      </c>
    </row>
    <row r="3627" spans="16:21" x14ac:dyDescent="0.25">
      <c r="P3627" s="10">
        <v>39785</v>
      </c>
      <c r="Q3627">
        <v>20.1508</v>
      </c>
      <c r="S3627" s="42">
        <f t="shared" ca="1" si="61"/>
        <v>49520</v>
      </c>
      <c r="T3627" s="43">
        <f ca="1">_xll.BInterpol('Base CDI'!$H$4:$H$28,'Base CDI'!$J$4:$J$29,S3627,"Cubic","Extrapolate=Linear","MultiX=Average","Skip=True","Sort=True")</f>
        <v>13.752623572852345</v>
      </c>
      <c r="U3627" s="43">
        <f ca="1">_xll.BInterpol('Base CDI'!$H$4:$H$28,'Base CDI'!$I$4:$I$29,S3627,"Cubic","Extrapolate=Linear","MultiX=Average","Skip=True","Sort=True")</f>
        <v>13.849823585033864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49521</v>
      </c>
      <c r="T3628" s="43">
        <f ca="1">_xll.BInterpol('Base CDI'!$H$4:$H$28,'Base CDI'!$J$4:$J$29,S3628,"Cubic","Extrapolate=Linear","MultiX=Average","Skip=True","Sort=True")</f>
        <v>13.75256012780088</v>
      </c>
      <c r="U3628" s="43">
        <f ca="1">_xll.BInterpol('Base CDI'!$H$4:$H$28,'Base CDI'!$I$4:$I$29,S3628,"Cubic","Extrapolate=Linear","MultiX=Average","Skip=True","Sort=True")</f>
        <v>13.849733892025782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49522</v>
      </c>
      <c r="T3629" s="43">
        <f ca="1">_xll.BInterpol('Base CDI'!$H$4:$H$28,'Base CDI'!$J$4:$J$29,S3629,"Cubic","Extrapolate=Linear","MultiX=Average","Skip=True","Sort=True")</f>
        <v>13.752496566977538</v>
      </c>
      <c r="U3629" s="43">
        <f ca="1">_xll.BInterpol('Base CDI'!$H$4:$H$28,'Base CDI'!$I$4:$I$29,S3629,"Cubic","Extrapolate=Linear","MultiX=Average","Skip=True","Sort=True")</f>
        <v>13.849644055710542</v>
      </c>
    </row>
    <row r="3630" spans="16:21" x14ac:dyDescent="0.25">
      <c r="P3630" s="10">
        <v>39790</v>
      </c>
      <c r="Q3630">
        <v>20.18113</v>
      </c>
      <c r="S3630" s="42">
        <f t="shared" ca="1" si="61"/>
        <v>49523</v>
      </c>
      <c r="T3630" s="43">
        <f ca="1">_xll.BInterpol('Base CDI'!$H$4:$H$28,'Base CDI'!$J$4:$J$29,S3630,"Cubic","Extrapolate=Linear","MultiX=Average","Skip=True","Sort=True")</f>
        <v>13.752432890604528</v>
      </c>
      <c r="U3630" s="43">
        <f ca="1">_xll.BInterpol('Base CDI'!$H$4:$H$28,'Base CDI'!$I$4:$I$29,S3630,"Cubic","Extrapolate=Linear","MultiX=Average","Skip=True","Sort=True")</f>
        <v>13.849554076363207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49524</v>
      </c>
      <c r="T3631" s="43">
        <f ca="1">_xll.BInterpol('Base CDI'!$H$4:$H$28,'Base CDI'!$J$4:$J$29,S3631,"Cubic","Extrapolate=Linear","MultiX=Average","Skip=True","Sort=True")</f>
        <v>13.752369098904062</v>
      </c>
      <c r="U3631" s="43">
        <f ca="1">_xll.BInterpol('Base CDI'!$H$4:$H$28,'Base CDI'!$I$4:$I$29,S3631,"Cubic","Extrapolate=Linear","MultiX=Average","Skip=True","Sort=True")</f>
        <v>13.849463954258836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49525</v>
      </c>
      <c r="T3632" s="43">
        <f ca="1">_xll.BInterpol('Base CDI'!$H$4:$H$28,'Base CDI'!$J$4:$J$29,S3632,"Cubic","Extrapolate=Linear","MultiX=Average","Skip=True","Sort=True")</f>
        <v>13.752305192098349</v>
      </c>
      <c r="U3632" s="43">
        <f ca="1">_xll.BInterpol('Base CDI'!$H$4:$H$28,'Base CDI'!$I$4:$I$29,S3632,"Cubic","Extrapolate=Linear","MultiX=Average","Skip=True","Sort=True")</f>
        <v>13.849373689672491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49526</v>
      </c>
      <c r="T3633" s="43">
        <f ca="1">_xll.BInterpol('Base CDI'!$H$4:$H$28,'Base CDI'!$J$4:$J$29,S3633,"Cubic","Extrapolate=Linear","MultiX=Average","Skip=True","Sort=True")</f>
        <v>13.752241170409604</v>
      </c>
      <c r="U3633" s="43">
        <f ca="1">_xll.BInterpol('Base CDI'!$H$4:$H$28,'Base CDI'!$I$4:$I$29,S3633,"Cubic","Extrapolate=Linear","MultiX=Average","Skip=True","Sort=True")</f>
        <v>13.849283282879238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49527</v>
      </c>
      <c r="T3634" s="43">
        <f ca="1">_xll.BInterpol('Base CDI'!$H$4:$H$28,'Base CDI'!$J$4:$J$29,S3634,"Cubic","Extrapolate=Linear","MultiX=Average","Skip=True","Sort=True")</f>
        <v>13.752177034060034</v>
      </c>
      <c r="U3634" s="43">
        <f ca="1">_xll.BInterpol('Base CDI'!$H$4:$H$28,'Base CDI'!$I$4:$I$29,S3634,"Cubic","Extrapolate=Linear","MultiX=Average","Skip=True","Sort=True")</f>
        <v>13.849192734154133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49528</v>
      </c>
      <c r="T3635" s="43">
        <f ca="1">_xll.BInterpol('Base CDI'!$H$4:$H$28,'Base CDI'!$J$4:$J$29,S3635,"Cubic","Extrapolate=Linear","MultiX=Average","Skip=True","Sort=True")</f>
        <v>13.752112783271851</v>
      </c>
      <c r="U3635" s="43">
        <f ca="1">_xll.BInterpol('Base CDI'!$H$4:$H$28,'Base CDI'!$I$4:$I$29,S3635,"Cubic","Extrapolate=Linear","MultiX=Average","Skip=True","Sort=True")</f>
        <v>13.849102043772243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49529</v>
      </c>
      <c r="T3636" s="43">
        <f ca="1">_xll.BInterpol('Base CDI'!$H$4:$H$28,'Base CDI'!$J$4:$J$29,S3636,"Cubic","Extrapolate=Linear","MultiX=Average","Skip=True","Sort=True")</f>
        <v>13.752048418267268</v>
      </c>
      <c r="U3636" s="43">
        <f ca="1">_xll.BInterpol('Base CDI'!$H$4:$H$28,'Base CDI'!$I$4:$I$29,S3636,"Cubic","Extrapolate=Linear","MultiX=Average","Skip=True","Sort=True")</f>
        <v>13.849011212008625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49530</v>
      </c>
      <c r="T3637" s="43">
        <f ca="1">_xll.BInterpol('Base CDI'!$H$4:$H$28,'Base CDI'!$J$4:$J$29,S3637,"Cubic","Extrapolate=Linear","MultiX=Average","Skip=True","Sort=True")</f>
        <v>13.751983939268491</v>
      </c>
      <c r="U3637" s="43">
        <f ca="1">_xll.BInterpol('Base CDI'!$H$4:$H$28,'Base CDI'!$I$4:$I$29,S3637,"Cubic","Extrapolate=Linear","MultiX=Average","Skip=True","Sort=True")</f>
        <v>13.848920239138344</v>
      </c>
    </row>
    <row r="3638" spans="16:21" x14ac:dyDescent="0.25">
      <c r="P3638" s="10">
        <v>39800</v>
      </c>
      <c r="Q3638">
        <v>20.26221</v>
      </c>
      <c r="S3638" s="42">
        <f t="shared" ca="1" si="61"/>
        <v>49531</v>
      </c>
      <c r="T3638" s="43">
        <f ca="1">_xll.BInterpol('Base CDI'!$H$4:$H$28,'Base CDI'!$J$4:$J$29,S3638,"Cubic","Extrapolate=Linear","MultiX=Average","Skip=True","Sort=True")</f>
        <v>13.751919346497738</v>
      </c>
      <c r="U3638" s="43">
        <f ca="1">_xll.BInterpol('Base CDI'!$H$4:$H$28,'Base CDI'!$I$4:$I$29,S3638,"Cubic","Extrapolate=Linear","MultiX=Average","Skip=True","Sort=True")</f>
        <v>13.84882912543646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49532</v>
      </c>
      <c r="T3639" s="43">
        <f ca="1">_xll.BInterpol('Base CDI'!$H$4:$H$28,'Base CDI'!$J$4:$J$29,S3639,"Cubic","Extrapolate=Linear","MultiX=Average","Skip=True","Sort=True")</f>
        <v>13.751854640177212</v>
      </c>
      <c r="U3639" s="43">
        <f ca="1">_xll.BInterpol('Base CDI'!$H$4:$H$28,'Base CDI'!$I$4:$I$29,S3639,"Cubic","Extrapolate=Linear","MultiX=Average","Skip=True","Sort=True")</f>
        <v>13.848737871178036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49533</v>
      </c>
      <c r="T3640" s="43">
        <f ca="1">_xll.BInterpol('Base CDI'!$H$4:$H$28,'Base CDI'!$J$4:$J$29,S3640,"Cubic","Extrapolate=Linear","MultiX=Average","Skip=True","Sort=True")</f>
        <v>13.751789820529131</v>
      </c>
      <c r="U3640" s="43">
        <f ca="1">_xll.BInterpol('Base CDI'!$H$4:$H$28,'Base CDI'!$I$4:$I$29,S3640,"Cubic","Extrapolate=Linear","MultiX=Average","Skip=True","Sort=True")</f>
        <v>13.848646476638132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49534</v>
      </c>
      <c r="T3641" s="43">
        <f ca="1">_xll.BInterpol('Base CDI'!$H$4:$H$28,'Base CDI'!$J$4:$J$29,S3641,"Cubic","Extrapolate=Linear","MultiX=Average","Skip=True","Sort=True")</f>
        <v>13.751724887775701</v>
      </c>
      <c r="U3641" s="43">
        <f ca="1">_xll.BInterpol('Base CDI'!$H$4:$H$28,'Base CDI'!$I$4:$I$29,S3641,"Cubic","Extrapolate=Linear","MultiX=Average","Skip=True","Sort=True")</f>
        <v>13.848554942091813</v>
      </c>
    </row>
    <row r="3642" spans="16:21" x14ac:dyDescent="0.25">
      <c r="P3642" s="10">
        <v>39806</v>
      </c>
      <c r="Q3642">
        <v>20.30293</v>
      </c>
      <c r="S3642" s="42">
        <f t="shared" ca="1" si="61"/>
        <v>49535</v>
      </c>
      <c r="T3642" s="43">
        <f ca="1">_xll.BInterpol('Base CDI'!$H$4:$H$28,'Base CDI'!$J$4:$J$29,S3642,"Cubic","Extrapolate=Linear","MultiX=Average","Skip=True","Sort=True")</f>
        <v>13.751659842139135</v>
      </c>
      <c r="U3642" s="43">
        <f ca="1">_xll.BInterpol('Base CDI'!$H$4:$H$28,'Base CDI'!$I$4:$I$29,S3642,"Cubic","Extrapolate=Linear","MultiX=Average","Skip=True","Sort=True")</f>
        <v>13.848463267814136</v>
      </c>
    </row>
    <row r="3643" spans="16:21" x14ac:dyDescent="0.25">
      <c r="P3643" s="10">
        <v>39808</v>
      </c>
      <c r="Q3643">
        <v>20.31315</v>
      </c>
      <c r="S3643" s="42">
        <f t="shared" ca="1" si="61"/>
        <v>49536</v>
      </c>
      <c r="T3643" s="43">
        <f ca="1">_xll.BInterpol('Base CDI'!$H$4:$H$28,'Base CDI'!$J$4:$J$29,S3643,"Cubic","Extrapolate=Linear","MultiX=Average","Skip=True","Sort=True")</f>
        <v>13.751594683841644</v>
      </c>
      <c r="U3643" s="43">
        <f ca="1">_xll.BInterpol('Base CDI'!$H$4:$H$28,'Base CDI'!$I$4:$I$29,S3643,"Cubic","Extrapolate=Linear","MultiX=Average","Skip=True","Sort=True")</f>
        <v>13.848371454080167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49537</v>
      </c>
      <c r="T3644" s="43">
        <f ca="1">_xll.BInterpol('Base CDI'!$H$4:$H$28,'Base CDI'!$J$4:$J$29,S3644,"Cubic","Extrapolate=Linear","MultiX=Average","Skip=True","Sort=True")</f>
        <v>13.751529413105438</v>
      </c>
      <c r="U3644" s="43">
        <f ca="1">_xll.BInterpol('Base CDI'!$H$4:$H$28,'Base CDI'!$I$4:$I$29,S3644,"Cubic","Extrapolate=Linear","MultiX=Average","Skip=True","Sort=True")</f>
        <v>13.848279501164965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49538</v>
      </c>
      <c r="T3645" s="43">
        <f ca="1">_xll.BInterpol('Base CDI'!$H$4:$H$28,'Base CDI'!$J$4:$J$29,S3645,"Cubic","Extrapolate=Linear","MultiX=Average","Skip=True","Sort=True")</f>
        <v>13.751464030152727</v>
      </c>
      <c r="U3645" s="43">
        <f ca="1">_xll.BInterpol('Base CDI'!$H$4:$H$28,'Base CDI'!$I$4:$I$29,S3645,"Cubic","Extrapolate=Linear","MultiX=Average","Skip=True","Sort=True")</f>
        <v>13.848187409343593</v>
      </c>
    </row>
    <row r="3646" spans="16:21" x14ac:dyDescent="0.25">
      <c r="P3646" s="10">
        <v>39813</v>
      </c>
      <c r="Q3646">
        <v>20.34395</v>
      </c>
      <c r="S3646" s="42">
        <f t="shared" ca="1" si="61"/>
        <v>49539</v>
      </c>
      <c r="T3646" s="43">
        <f ca="1">_xll.BInterpol('Base CDI'!$H$4:$H$28,'Base CDI'!$J$4:$J$29,S3646,"Cubic","Extrapolate=Linear","MultiX=Average","Skip=True","Sort=True")</f>
        <v>13.751398535205725</v>
      </c>
      <c r="U3646" s="43">
        <f ca="1">_xll.BInterpol('Base CDI'!$H$4:$H$28,'Base CDI'!$I$4:$I$29,S3646,"Cubic","Extrapolate=Linear","MultiX=Average","Skip=True","Sort=True")</f>
        <v>13.848095178891112</v>
      </c>
    </row>
    <row r="3647" spans="16:21" x14ac:dyDescent="0.25">
      <c r="P3647" s="10">
        <v>39815</v>
      </c>
      <c r="Q3647">
        <v>20.35426</v>
      </c>
      <c r="S3647" s="42">
        <f t="shared" ca="1" si="61"/>
        <v>49540</v>
      </c>
      <c r="T3647" s="43">
        <f ca="1">_xll.BInterpol('Base CDI'!$H$4:$H$28,'Base CDI'!$J$4:$J$29,S3647,"Cubic","Extrapolate=Linear","MultiX=Average","Skip=True","Sort=True")</f>
        <v>13.75133292848664</v>
      </c>
      <c r="U3647" s="43">
        <f ca="1">_xll.BInterpol('Base CDI'!$H$4:$H$28,'Base CDI'!$I$4:$I$29,S3647,"Cubic","Extrapolate=Linear","MultiX=Average","Skip=True","Sort=True")</f>
        <v>13.848002810082585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49541</v>
      </c>
      <c r="T3648" s="43">
        <f ca="1">_xll.BInterpol('Base CDI'!$H$4:$H$28,'Base CDI'!$J$4:$J$29,S3648,"Cubic","Extrapolate=Linear","MultiX=Average","Skip=True","Sort=True")</f>
        <v>13.751267210217685</v>
      </c>
      <c r="U3648" s="43">
        <f ca="1">_xll.BInterpol('Base CDI'!$H$4:$H$28,'Base CDI'!$I$4:$I$29,S3648,"Cubic","Extrapolate=Linear","MultiX=Average","Skip=True","Sort=True")</f>
        <v>13.847910303193071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49542</v>
      </c>
      <c r="T3649" s="43">
        <f ca="1">_xll.BInterpol('Base CDI'!$H$4:$H$28,'Base CDI'!$J$4:$J$29,S3649,"Cubic","Extrapolate=Linear","MultiX=Average","Skip=True","Sort=True")</f>
        <v>13.751201380621069</v>
      </c>
      <c r="U3649" s="43">
        <f ca="1">_xll.BInterpol('Base CDI'!$H$4:$H$28,'Base CDI'!$I$4:$I$29,S3649,"Cubic","Extrapolate=Linear","MultiX=Average","Skip=True","Sort=True")</f>
        <v>13.847817658497636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49543</v>
      </c>
      <c r="T3650" s="43">
        <f ca="1">_xll.BInterpol('Base CDI'!$H$4:$H$28,'Base CDI'!$J$4:$J$29,S3650,"Cubic","Extrapolate=Linear","MultiX=Average","Skip=True","Sort=True")</f>
        <v>13.751135439919006</v>
      </c>
      <c r="U3650" s="43">
        <f ca="1">_xll.BInterpol('Base CDI'!$H$4:$H$28,'Base CDI'!$I$4:$I$29,S3650,"Cubic","Extrapolate=Linear","MultiX=Average","Skip=True","Sort=True")</f>
        <v>13.847724876271338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49544</v>
      </c>
      <c r="T3651" s="43">
        <f ca="1">_xll.BInterpol('Base CDI'!$H$4:$H$28,'Base CDI'!$J$4:$J$29,S3651,"Cubic","Extrapolate=Linear","MultiX=Average","Skip=True","Sort=True")</f>
        <v>13.751069388333702</v>
      </c>
      <c r="U3651" s="43">
        <f ca="1">_xll.BInterpol('Base CDI'!$H$4:$H$28,'Base CDI'!$I$4:$I$29,S3651,"Cubic","Extrapolate=Linear","MultiX=Average","Skip=True","Sort=True")</f>
        <v>13.84763195678924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49545</v>
      </c>
      <c r="T3652" s="43">
        <f ca="1">_xll.BInterpol('Base CDI'!$H$4:$H$28,'Base CDI'!$J$4:$J$29,S3652,"Cubic","Extrapolate=Linear","MultiX=Average","Skip=True","Sort=True")</f>
        <v>13.751003226087372</v>
      </c>
      <c r="U3652" s="43">
        <f ca="1">_xll.BInterpol('Base CDI'!$H$4:$H$28,'Base CDI'!$I$4:$I$29,S3652,"Cubic","Extrapolate=Linear","MultiX=Average","Skip=True","Sort=True")</f>
        <v>13.847538900326404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49546</v>
      </c>
      <c r="T3653" s="43">
        <f ca="1">_xll.BInterpol('Base CDI'!$H$4:$H$28,'Base CDI'!$J$4:$J$29,S3653,"Cubic","Extrapolate=Linear","MultiX=Average","Skip=True","Sort=True")</f>
        <v>13.750936953402224</v>
      </c>
      <c r="U3653" s="43">
        <f ca="1">_xll.BInterpol('Base CDI'!$H$4:$H$28,'Base CDI'!$I$4:$I$29,S3653,"Cubic","Extrapolate=Linear","MultiX=Average","Skip=True","Sort=True")</f>
        <v>13.847445707157892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49547</v>
      </c>
      <c r="T3654" s="43">
        <f ca="1">_xll.BInterpol('Base CDI'!$H$4:$H$28,'Base CDI'!$J$4:$J$29,S3654,"Cubic","Extrapolate=Linear","MultiX=Average","Skip=True","Sort=True")</f>
        <v>13.750870570500473</v>
      </c>
      <c r="U3654" s="43">
        <f ca="1">_xll.BInterpol('Base CDI'!$H$4:$H$28,'Base CDI'!$I$4:$I$29,S3654,"Cubic","Extrapolate=Linear","MultiX=Average","Skip=True","Sort=True")</f>
        <v>13.847352377558764</v>
      </c>
    </row>
    <row r="3655" spans="16:21" x14ac:dyDescent="0.25">
      <c r="P3655" s="10">
        <v>39827</v>
      </c>
      <c r="Q3655">
        <v>20.43684</v>
      </c>
      <c r="S3655" s="42">
        <f t="shared" ca="1" si="61"/>
        <v>49548</v>
      </c>
      <c r="T3655" s="43">
        <f ca="1">_xll.BInterpol('Base CDI'!$H$4:$H$28,'Base CDI'!$J$4:$J$29,S3655,"Cubic","Extrapolate=Linear","MultiX=Average","Skip=True","Sort=True")</f>
        <v>13.750804077604325</v>
      </c>
      <c r="U3655" s="43">
        <f ca="1">_xll.BInterpol('Base CDI'!$H$4:$H$28,'Base CDI'!$I$4:$I$29,S3655,"Cubic","Extrapolate=Linear","MultiX=Average","Skip=True","Sort=True")</f>
        <v>13.847258911804083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49549</v>
      </c>
      <c r="T3656" s="43">
        <f ca="1">_xll.BInterpol('Base CDI'!$H$4:$H$28,'Base CDI'!$J$4:$J$29,S3656,"Cubic","Extrapolate=Linear","MultiX=Average","Skip=True","Sort=True")</f>
        <v>13.750737474935994</v>
      </c>
      <c r="U3656" s="43">
        <f ca="1">_xll.BInterpol('Base CDI'!$H$4:$H$28,'Base CDI'!$I$4:$I$29,S3656,"Cubic","Extrapolate=Linear","MultiX=Average","Skip=True","Sort=True")</f>
        <v>13.847165310168911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49550</v>
      </c>
      <c r="T3657" s="43">
        <f ca="1">_xll.BInterpol('Base CDI'!$H$4:$H$28,'Base CDI'!$J$4:$J$29,S3657,"Cubic","Extrapolate=Linear","MultiX=Average","Skip=True","Sort=True")</f>
        <v>13.750670762717689</v>
      </c>
      <c r="U3657" s="43">
        <f ca="1">_xll.BInterpol('Base CDI'!$H$4:$H$28,'Base CDI'!$I$4:$I$29,S3657,"Cubic","Extrapolate=Linear","MultiX=Average","Skip=True","Sort=True")</f>
        <v>13.847071572928311</v>
      </c>
    </row>
    <row r="3658" spans="16:21" x14ac:dyDescent="0.25">
      <c r="P3658" s="10">
        <v>39832</v>
      </c>
      <c r="Q3658">
        <v>20.46791</v>
      </c>
      <c r="S3658" s="42">
        <f t="shared" ca="1" si="61"/>
        <v>49551</v>
      </c>
      <c r="T3658" s="43">
        <f ca="1">_xll.BInterpol('Base CDI'!$H$4:$H$28,'Base CDI'!$J$4:$J$29,S3658,"Cubic","Extrapolate=Linear","MultiX=Average","Skip=True","Sort=True")</f>
        <v>13.750603941171624</v>
      </c>
      <c r="U3658" s="43">
        <f ca="1">_xll.BInterpol('Base CDI'!$H$4:$H$28,'Base CDI'!$I$4:$I$29,S3658,"Cubic","Extrapolate=Linear","MultiX=Average","Skip=True","Sort=True")</f>
        <v>13.846977700357341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49552</v>
      </c>
      <c r="T3659" s="43">
        <f ca="1">_xll.BInterpol('Base CDI'!$H$4:$H$28,'Base CDI'!$J$4:$J$29,S3659,"Cubic","Extrapolate=Linear","MultiX=Average","Skip=True","Sort=True")</f>
        <v>13.750537010520006</v>
      </c>
      <c r="U3659" s="43">
        <f ca="1">_xll.BInterpol('Base CDI'!$H$4:$H$28,'Base CDI'!$I$4:$I$29,S3659,"Cubic","Extrapolate=Linear","MultiX=Average","Skip=True","Sort=True")</f>
        <v>13.846883692731065</v>
      </c>
    </row>
    <row r="3660" spans="16:21" x14ac:dyDescent="0.25">
      <c r="P3660" s="10">
        <v>39834</v>
      </c>
      <c r="Q3660">
        <v>20.48837</v>
      </c>
      <c r="S3660" s="42">
        <f t="shared" ca="1" si="62"/>
        <v>49553</v>
      </c>
      <c r="T3660" s="43">
        <f ca="1">_xll.BInterpol('Base CDI'!$H$4:$H$28,'Base CDI'!$J$4:$J$29,S3660,"Cubic","Extrapolate=Linear","MultiX=Average","Skip=True","Sort=True")</f>
        <v>13.75046997098505</v>
      </c>
      <c r="U3660" s="43">
        <f ca="1">_xll.BInterpol('Base CDI'!$H$4:$H$28,'Base CDI'!$I$4:$I$29,S3660,"Cubic","Extrapolate=Linear","MultiX=Average","Skip=True","Sort=True")</f>
        <v>13.846789550324544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49554</v>
      </c>
      <c r="T3661" s="43">
        <f ca="1">_xll.BInterpol('Base CDI'!$H$4:$H$28,'Base CDI'!$J$4:$J$29,S3661,"Cubic","Extrapolate=Linear","MultiX=Average","Skip=True","Sort=True")</f>
        <v>13.750402822788962</v>
      </c>
      <c r="U3661" s="43">
        <f ca="1">_xll.BInterpol('Base CDI'!$H$4:$H$28,'Base CDI'!$I$4:$I$29,S3661,"Cubic","Extrapolate=Linear","MultiX=Average","Skip=True","Sort=True")</f>
        <v>13.846695273412841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49555</v>
      </c>
      <c r="T3662" s="43">
        <f ca="1">_xll.BInterpol('Base CDI'!$H$4:$H$28,'Base CDI'!$J$4:$J$29,S3662,"Cubic","Extrapolate=Linear","MultiX=Average","Skip=True","Sort=True")</f>
        <v>13.750335566153957</v>
      </c>
      <c r="U3662" s="43">
        <f ca="1">_xll.BInterpol('Base CDI'!$H$4:$H$28,'Base CDI'!$I$4:$I$29,S3662,"Cubic","Extrapolate=Linear","MultiX=Average","Skip=True","Sort=True")</f>
        <v>13.846600862271018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49556</v>
      </c>
      <c r="T3663" s="43">
        <f ca="1">_xll.BInterpol('Base CDI'!$H$4:$H$28,'Base CDI'!$J$4:$J$29,S3663,"Cubic","Extrapolate=Linear","MultiX=Average","Skip=True","Sort=True")</f>
        <v>13.750268201302244</v>
      </c>
      <c r="U3663" s="43">
        <f ca="1">_xll.BInterpol('Base CDI'!$H$4:$H$28,'Base CDI'!$I$4:$I$29,S3663,"Cubic","Extrapolate=Linear","MultiX=Average","Skip=True","Sort=True")</f>
        <v>13.846506317174134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49557</v>
      </c>
      <c r="T3664" s="43">
        <f ca="1">_xll.BInterpol('Base CDI'!$H$4:$H$28,'Base CDI'!$J$4:$J$29,S3664,"Cubic","Extrapolate=Linear","MultiX=Average","Skip=True","Sort=True")</f>
        <v>13.750200728456035</v>
      </c>
      <c r="U3664" s="43">
        <f ca="1">_xll.BInterpol('Base CDI'!$H$4:$H$28,'Base CDI'!$I$4:$I$29,S3664,"Cubic","Extrapolate=Linear","MultiX=Average","Skip=True","Sort=True")</f>
        <v>13.846411638397253</v>
      </c>
    </row>
    <row r="3665" spans="16:21" x14ac:dyDescent="0.25">
      <c r="P3665" s="10">
        <v>39841</v>
      </c>
      <c r="Q3665">
        <v>20.53744</v>
      </c>
      <c r="S3665" s="42">
        <f t="shared" ca="1" si="62"/>
        <v>49558</v>
      </c>
      <c r="T3665" s="43">
        <f ca="1">_xll.BInterpol('Base CDI'!$H$4:$H$28,'Base CDI'!$J$4:$J$29,S3665,"Cubic","Extrapolate=Linear","MultiX=Average","Skip=True","Sort=True")</f>
        <v>13.750133147837539</v>
      </c>
      <c r="U3665" s="43">
        <f ca="1">_xll.BInterpol('Base CDI'!$H$4:$H$28,'Base CDI'!$I$4:$I$29,S3665,"Cubic","Extrapolate=Linear","MultiX=Average","Skip=True","Sort=True")</f>
        <v>13.846316826215437</v>
      </c>
    </row>
    <row r="3666" spans="16:21" x14ac:dyDescent="0.25">
      <c r="P3666" s="10">
        <v>39842</v>
      </c>
      <c r="Q3666">
        <v>20.54712</v>
      </c>
      <c r="S3666" s="42">
        <f t="shared" ca="1" si="62"/>
        <v>49559</v>
      </c>
      <c r="T3666" s="43">
        <f ca="1">_xll.BInterpol('Base CDI'!$H$4:$H$28,'Base CDI'!$J$4:$J$29,S3666,"Cubic","Extrapolate=Linear","MultiX=Average","Skip=True","Sort=True")</f>
        <v>13.750065459668971</v>
      </c>
      <c r="U3666" s="43">
        <f ca="1">_xll.BInterpol('Base CDI'!$H$4:$H$28,'Base CDI'!$I$4:$I$29,S3666,"Cubic","Extrapolate=Linear","MultiX=Average","Skip=True","Sort=True")</f>
        <v>13.846221880903746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49560</v>
      </c>
      <c r="T3667" s="43">
        <f ca="1">_xll.BInterpol('Base CDI'!$H$4:$H$28,'Base CDI'!$J$4:$J$29,S3667,"Cubic","Extrapolate=Linear","MultiX=Average","Skip=True","Sort=True")</f>
        <v>13.749997664172536</v>
      </c>
      <c r="U3667" s="43">
        <f ca="1">_xll.BInterpol('Base CDI'!$H$4:$H$28,'Base CDI'!$I$4:$I$29,S3667,"Cubic","Extrapolate=Linear","MultiX=Average","Skip=True","Sort=True")</f>
        <v>13.846126802737244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49561</v>
      </c>
      <c r="T3668" s="43">
        <f ca="1">_xll.BInterpol('Base CDI'!$H$4:$H$28,'Base CDI'!$J$4:$J$29,S3668,"Cubic","Extrapolate=Linear","MultiX=Average","Skip=True","Sort=True")</f>
        <v>13.749929761570449</v>
      </c>
      <c r="U3668" s="43">
        <f ca="1">_xll.BInterpol('Base CDI'!$H$4:$H$28,'Base CDI'!$I$4:$I$29,S3668,"Cubic","Extrapolate=Linear","MultiX=Average","Skip=True","Sort=True")</f>
        <v>13.84603159199099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49562</v>
      </c>
      <c r="T3669" s="43">
        <f ca="1">_xll.BInterpol('Base CDI'!$H$4:$H$28,'Base CDI'!$J$4:$J$29,S3669,"Cubic","Extrapolate=Linear","MultiX=Average","Skip=True","Sort=True")</f>
        <v>13.749861752084922</v>
      </c>
      <c r="U3669" s="43">
        <f ca="1">_xll.BInterpol('Base CDI'!$H$4:$H$28,'Base CDI'!$I$4:$I$29,S3669,"Cubic","Extrapolate=Linear","MultiX=Average","Skip=True","Sort=True")</f>
        <v>13.845936248940045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49563</v>
      </c>
      <c r="T3670" s="43">
        <f ca="1">_xll.BInterpol('Base CDI'!$H$4:$H$28,'Base CDI'!$J$4:$J$29,S3670,"Cubic","Extrapolate=Linear","MultiX=Average","Skip=True","Sort=True")</f>
        <v>13.749793635938161</v>
      </c>
      <c r="U3670" s="43">
        <f ca="1">_xll.BInterpol('Base CDI'!$H$4:$H$28,'Base CDI'!$I$4:$I$29,S3670,"Cubic","Extrapolate=Linear","MultiX=Average","Skip=True","Sort=True")</f>
        <v>13.845840773859477</v>
      </c>
    </row>
    <row r="3671" spans="16:21" x14ac:dyDescent="0.25">
      <c r="P3671" s="10">
        <v>39849</v>
      </c>
      <c r="Q3671">
        <v>20.59564</v>
      </c>
      <c r="S3671" s="42">
        <f t="shared" ca="1" si="62"/>
        <v>49564</v>
      </c>
      <c r="T3671" s="43">
        <f ca="1">_xll.BInterpol('Base CDI'!$H$4:$H$28,'Base CDI'!$J$4:$J$29,S3671,"Cubic","Extrapolate=Linear","MultiX=Average","Skip=True","Sort=True")</f>
        <v>13.749725413352381</v>
      </c>
      <c r="U3671" s="43">
        <f ca="1">_xll.BInterpol('Base CDI'!$H$4:$H$28,'Base CDI'!$I$4:$I$29,S3671,"Cubic","Extrapolate=Linear","MultiX=Average","Skip=True","Sort=True")</f>
        <v>13.84574516702434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49565</v>
      </c>
      <c r="T3672" s="43">
        <f ca="1">_xll.BInterpol('Base CDI'!$H$4:$H$28,'Base CDI'!$J$4:$J$29,S3672,"Cubic","Extrapolate=Linear","MultiX=Average","Skip=True","Sort=True")</f>
        <v>13.74965708454979</v>
      </c>
      <c r="U3672" s="43">
        <f ca="1">_xll.BInterpol('Base CDI'!$H$4:$H$28,'Base CDI'!$I$4:$I$29,S3672,"Cubic","Extrapolate=Linear","MultiX=Average","Skip=True","Sort=True")</f>
        <v>13.845649428709701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49566</v>
      </c>
      <c r="T3673" s="43">
        <f ca="1">_xll.BInterpol('Base CDI'!$H$4:$H$28,'Base CDI'!$J$4:$J$29,S3673,"Cubic","Extrapolate=Linear","MultiX=Average","Skip=True","Sort=True")</f>
        <v>13.749588649752603</v>
      </c>
      <c r="U3673" s="43">
        <f ca="1">_xll.BInterpol('Base CDI'!$H$4:$H$28,'Base CDI'!$I$4:$I$29,S3673,"Cubic","Extrapolate=Linear","MultiX=Average","Skip=True","Sort=True")</f>
        <v>13.84555355919062</v>
      </c>
    </row>
    <row r="3674" spans="16:21" x14ac:dyDescent="0.25">
      <c r="P3674" s="10">
        <v>39854</v>
      </c>
      <c r="Q3674">
        <v>20.62482</v>
      </c>
      <c r="S3674" s="42">
        <f t="shared" ca="1" si="62"/>
        <v>49567</v>
      </c>
      <c r="T3674" s="43">
        <f ca="1">_xll.BInterpol('Base CDI'!$H$4:$H$28,'Base CDI'!$J$4:$J$29,S3674,"Cubic","Extrapolate=Linear","MultiX=Average","Skip=True","Sort=True")</f>
        <v>13.749520109183026</v>
      </c>
      <c r="U3674" s="43">
        <f ca="1">_xll.BInterpol('Base CDI'!$H$4:$H$28,'Base CDI'!$I$4:$I$29,S3674,"Cubic","Extrapolate=Linear","MultiX=Average","Skip=True","Sort=True")</f>
        <v>13.845457558742158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49568</v>
      </c>
      <c r="T3675" s="43">
        <f ca="1">_xll.BInterpol('Base CDI'!$H$4:$H$28,'Base CDI'!$J$4:$J$29,S3675,"Cubic","Extrapolate=Linear","MultiX=Average","Skip=True","Sort=True")</f>
        <v>13.749451463063274</v>
      </c>
      <c r="U3675" s="43">
        <f ca="1">_xll.BInterpol('Base CDI'!$H$4:$H$28,'Base CDI'!$I$4:$I$29,S3675,"Cubic","Extrapolate=Linear","MultiX=Average","Skip=True","Sort=True")</f>
        <v>13.845361427639377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49569</v>
      </c>
      <c r="T3676" s="43">
        <f ca="1">_xll.BInterpol('Base CDI'!$H$4:$H$28,'Base CDI'!$J$4:$J$29,S3676,"Cubic","Extrapolate=Linear","MultiX=Average","Skip=True","Sort=True")</f>
        <v>13.749382711615555</v>
      </c>
      <c r="U3676" s="43">
        <f ca="1">_xll.BInterpol('Base CDI'!$H$4:$H$28,'Base CDI'!$I$4:$I$29,S3676,"Cubic","Extrapolate=Linear","MultiX=Average","Skip=True","Sort=True")</f>
        <v>13.84526516615734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49570</v>
      </c>
      <c r="T3677" s="43">
        <f ca="1">_xll.BInterpol('Base CDI'!$H$4:$H$28,'Base CDI'!$J$4:$J$29,S3677,"Cubic","Extrapolate=Linear","MultiX=Average","Skip=True","Sort=True")</f>
        <v>13.749313855062081</v>
      </c>
      <c r="U3677" s="43">
        <f ca="1">_xll.BInterpol('Base CDI'!$H$4:$H$28,'Base CDI'!$I$4:$I$29,S3677,"Cubic","Extrapolate=Linear","MultiX=Average","Skip=True","Sort=True")</f>
        <v>13.845168774571107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49571</v>
      </c>
      <c r="T3678" s="43">
        <f ca="1">_xll.BInterpol('Base CDI'!$H$4:$H$28,'Base CDI'!$J$4:$J$29,S3678,"Cubic","Extrapolate=Linear","MultiX=Average","Skip=True","Sort=True")</f>
        <v>13.749244893625063</v>
      </c>
      <c r="U3678" s="43">
        <f ca="1">_xll.BInterpol('Base CDI'!$H$4:$H$28,'Base CDI'!$I$4:$I$29,S3678,"Cubic","Extrapolate=Linear","MultiX=Average","Skip=True","Sort=True")</f>
        <v>13.845072253155742</v>
      </c>
    </row>
    <row r="3679" spans="16:21" x14ac:dyDescent="0.25">
      <c r="P3679" s="10">
        <v>39861</v>
      </c>
      <c r="Q3679">
        <v>20.67353</v>
      </c>
      <c r="S3679" s="42">
        <f t="shared" ca="1" si="62"/>
        <v>49572</v>
      </c>
      <c r="T3679" s="43">
        <f ca="1">_xll.BInterpol('Base CDI'!$H$4:$H$28,'Base CDI'!$J$4:$J$29,S3679,"Cubic","Extrapolate=Linear","MultiX=Average","Skip=True","Sort=True")</f>
        <v>13.749175827526713</v>
      </c>
      <c r="U3679" s="43">
        <f ca="1">_xll.BInterpol('Base CDI'!$H$4:$H$28,'Base CDI'!$I$4:$I$29,S3679,"Cubic","Extrapolate=Linear","MultiX=Average","Skip=True","Sort=True")</f>
        <v>13.844975602186304</v>
      </c>
    </row>
    <row r="3680" spans="16:21" x14ac:dyDescent="0.25">
      <c r="P3680" s="10">
        <v>39862</v>
      </c>
      <c r="Q3680">
        <v>20.68328</v>
      </c>
      <c r="S3680" s="42">
        <f t="shared" ca="1" si="62"/>
        <v>49573</v>
      </c>
      <c r="T3680" s="43">
        <f ca="1">_xll.BInterpol('Base CDI'!$H$4:$H$28,'Base CDI'!$J$4:$J$29,S3680,"Cubic","Extrapolate=Linear","MultiX=Average","Skip=True","Sort=True")</f>
        <v>13.749106656989239</v>
      </c>
      <c r="U3680" s="43">
        <f ca="1">_xll.BInterpol('Base CDI'!$H$4:$H$28,'Base CDI'!$I$4:$I$29,S3680,"Cubic","Extrapolate=Linear","MultiX=Average","Skip=True","Sort=True")</f>
        <v>13.844878821937856</v>
      </c>
    </row>
    <row r="3681" spans="16:21" x14ac:dyDescent="0.25">
      <c r="P3681" s="10">
        <v>39863</v>
      </c>
      <c r="Q3681">
        <v>20.69304</v>
      </c>
      <c r="S3681" s="42">
        <f t="shared" ca="1" si="62"/>
        <v>49574</v>
      </c>
      <c r="T3681" s="43">
        <f ca="1">_xll.BInterpol('Base CDI'!$H$4:$H$28,'Base CDI'!$J$4:$J$29,S3681,"Cubic","Extrapolate=Linear","MultiX=Average","Skip=True","Sort=True")</f>
        <v>13.749037382234855</v>
      </c>
      <c r="U3681" s="43">
        <f ca="1">_xll.BInterpol('Base CDI'!$H$4:$H$28,'Base CDI'!$I$4:$I$29,S3681,"Cubic","Extrapolate=Linear","MultiX=Average","Skip=True","Sort=True")</f>
        <v>13.844781912685461</v>
      </c>
    </row>
    <row r="3682" spans="16:21" x14ac:dyDescent="0.25">
      <c r="P3682" s="10">
        <v>39864</v>
      </c>
      <c r="Q3682">
        <v>20.7028</v>
      </c>
      <c r="S3682" s="42">
        <f t="shared" ca="1" si="62"/>
        <v>49575</v>
      </c>
      <c r="T3682" s="43">
        <f ca="1">_xll.BInterpol('Base CDI'!$H$4:$H$28,'Base CDI'!$J$4:$J$29,S3682,"Cubic","Extrapolate=Linear","MultiX=Average","Skip=True","Sort=True")</f>
        <v>13.748968003485771</v>
      </c>
      <c r="U3682" s="43">
        <f ca="1">_xll.BInterpol('Base CDI'!$H$4:$H$28,'Base CDI'!$I$4:$I$29,S3682,"Cubic","Extrapolate=Linear","MultiX=Average","Skip=True","Sort=True")</f>
        <v>13.844684874704178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49576</v>
      </c>
      <c r="T3683" s="43">
        <f ca="1">_xll.BInterpol('Base CDI'!$H$4:$H$28,'Base CDI'!$J$4:$J$29,S3683,"Cubic","Extrapolate=Linear","MultiX=Average","Skip=True","Sort=True")</f>
        <v>13.748898520964197</v>
      </c>
      <c r="U3683" s="43">
        <f ca="1">_xll.BInterpol('Base CDI'!$H$4:$H$28,'Base CDI'!$I$4:$I$29,S3683,"Cubic","Extrapolate=Linear","MultiX=Average","Skip=True","Sort=True")</f>
        <v>13.844587708269071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49577</v>
      </c>
      <c r="T3684" s="43">
        <f ca="1">_xll.BInterpol('Base CDI'!$H$4:$H$28,'Base CDI'!$J$4:$J$29,S3684,"Cubic","Extrapolate=Linear","MultiX=Average","Skip=True","Sort=True")</f>
        <v>13.748828934892343</v>
      </c>
      <c r="U3684" s="43">
        <f ca="1">_xll.BInterpol('Base CDI'!$H$4:$H$28,'Base CDI'!$I$4:$I$29,S3684,"Cubic","Extrapolate=Linear","MultiX=Average","Skip=True","Sort=True")</f>
        <v>13.844490413655199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49578</v>
      </c>
      <c r="T3685" s="43">
        <f ca="1">_xll.BInterpol('Base CDI'!$H$4:$H$28,'Base CDI'!$J$4:$J$29,S3685,"Cubic","Extrapolate=Linear","MultiX=Average","Skip=True","Sort=True")</f>
        <v>13.748759245492423</v>
      </c>
      <c r="U3685" s="43">
        <f ca="1">_xll.BInterpol('Base CDI'!$H$4:$H$28,'Base CDI'!$I$4:$I$29,S3685,"Cubic","Extrapolate=Linear","MultiX=Average","Skip=True","Sort=True")</f>
        <v>13.844392991137628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49579</v>
      </c>
      <c r="T3686" s="43">
        <f ca="1">_xll.BInterpol('Base CDI'!$H$4:$H$28,'Base CDI'!$J$4:$J$29,S3686,"Cubic","Extrapolate=Linear","MultiX=Average","Skip=True","Sort=True")</f>
        <v>13.748689452986644</v>
      </c>
      <c r="U3686" s="43">
        <f ca="1">_xll.BInterpol('Base CDI'!$H$4:$H$28,'Base CDI'!$I$4:$I$29,S3686,"Cubic","Extrapolate=Linear","MultiX=Average","Skip=True","Sort=True")</f>
        <v>13.844295440991417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49580</v>
      </c>
      <c r="T3687" s="43">
        <f ca="1">_xll.BInterpol('Base CDI'!$H$4:$H$28,'Base CDI'!$J$4:$J$29,S3687,"Cubic","Extrapolate=Linear","MultiX=Average","Skip=True","Sort=True")</f>
        <v>13.748619557597221</v>
      </c>
      <c r="U3687" s="43">
        <f ca="1">_xll.BInterpol('Base CDI'!$H$4:$H$28,'Base CDI'!$I$4:$I$29,S3687,"Cubic","Extrapolate=Linear","MultiX=Average","Skip=True","Sort=True")</f>
        <v>13.844197763491627</v>
      </c>
    </row>
    <row r="3688" spans="16:21" x14ac:dyDescent="0.25">
      <c r="P3688" s="10">
        <v>39876</v>
      </c>
      <c r="Q3688">
        <v>20.76145</v>
      </c>
      <c r="S3688" s="42">
        <f t="shared" ca="1" si="62"/>
        <v>49581</v>
      </c>
      <c r="T3688" s="43">
        <f ca="1">_xll.BInterpol('Base CDI'!$H$4:$H$28,'Base CDI'!$J$4:$J$29,S3688,"Cubic","Extrapolate=Linear","MultiX=Average","Skip=True","Sort=True")</f>
        <v>13.748549559546362</v>
      </c>
      <c r="U3688" s="43">
        <f ca="1">_xll.BInterpol('Base CDI'!$H$4:$H$28,'Base CDI'!$I$4:$I$29,S3688,"Cubic","Extrapolate=Linear","MultiX=Average","Skip=True","Sort=True")</f>
        <v>13.844099958913322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49582</v>
      </c>
      <c r="T3689" s="43">
        <f ca="1">_xll.BInterpol('Base CDI'!$H$4:$H$28,'Base CDI'!$J$4:$J$29,S3689,"Cubic","Extrapolate=Linear","MultiX=Average","Skip=True","Sort=True")</f>
        <v>13.748479459056279</v>
      </c>
      <c r="U3689" s="43">
        <f ca="1">_xll.BInterpol('Base CDI'!$H$4:$H$28,'Base CDI'!$I$4:$I$29,S3689,"Cubic","Extrapolate=Linear","MultiX=Average","Skip=True","Sort=True")</f>
        <v>13.844002027531561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49583</v>
      </c>
      <c r="T3690" s="43">
        <f ca="1">_xll.BInterpol('Base CDI'!$H$4:$H$28,'Base CDI'!$J$4:$J$29,S3690,"Cubic","Extrapolate=Linear","MultiX=Average","Skip=True","Sort=True")</f>
        <v>13.748409256349182</v>
      </c>
      <c r="U3690" s="43">
        <f ca="1">_xll.BInterpol('Base CDI'!$H$4:$H$28,'Base CDI'!$I$4:$I$29,S3690,"Cubic","Extrapolate=Linear","MultiX=Average","Skip=True","Sort=True")</f>
        <v>13.843903969621408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49584</v>
      </c>
      <c r="T3691" s="43">
        <f ca="1">_xll.BInterpol('Base CDI'!$H$4:$H$28,'Base CDI'!$J$4:$J$29,S3691,"Cubic","Extrapolate=Linear","MultiX=Average","Skip=True","Sort=True")</f>
        <v>13.748338951647284</v>
      </c>
      <c r="U3691" s="43">
        <f ca="1">_xll.BInterpol('Base CDI'!$H$4:$H$28,'Base CDI'!$I$4:$I$29,S3691,"Cubic","Extrapolate=Linear","MultiX=Average","Skip=True","Sort=True")</f>
        <v>13.843805785457924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49585</v>
      </c>
      <c r="T3692" s="43">
        <f ca="1">_xll.BInterpol('Base CDI'!$H$4:$H$28,'Base CDI'!$J$4:$J$29,S3692,"Cubic","Extrapolate=Linear","MultiX=Average","Skip=True","Sort=True")</f>
        <v>13.748268545172795</v>
      </c>
      <c r="U3692" s="43">
        <f ca="1">_xll.BInterpol('Base CDI'!$H$4:$H$28,'Base CDI'!$I$4:$I$29,S3692,"Cubic","Extrapolate=Linear","MultiX=Average","Skip=True","Sort=True")</f>
        <v>13.843707475316171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49586</v>
      </c>
      <c r="T3693" s="43">
        <f ca="1">_xll.BInterpol('Base CDI'!$H$4:$H$28,'Base CDI'!$J$4:$J$29,S3693,"Cubic","Extrapolate=Linear","MultiX=Average","Skip=True","Sort=True")</f>
        <v>13.748198037147924</v>
      </c>
      <c r="U3693" s="43">
        <f ca="1">_xll.BInterpol('Base CDI'!$H$4:$H$28,'Base CDI'!$I$4:$I$29,S3693,"Cubic","Extrapolate=Linear","MultiX=Average","Skip=True","Sort=True")</f>
        <v>13.843609039471209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49587</v>
      </c>
      <c r="T3694" s="43">
        <f ca="1">_xll.BInterpol('Base CDI'!$H$4:$H$28,'Base CDI'!$J$4:$J$29,S3694,"Cubic","Extrapolate=Linear","MultiX=Average","Skip=True","Sort=True")</f>
        <v>13.748127427794884</v>
      </c>
      <c r="U3694" s="43">
        <f ca="1">_xll.BInterpol('Base CDI'!$H$4:$H$28,'Base CDI'!$I$4:$I$29,S3694,"Cubic","Extrapolate=Linear","MultiX=Average","Skip=True","Sort=True")</f>
        <v>13.843510478198104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49588</v>
      </c>
      <c r="T3695" s="43">
        <f ca="1">_xll.BInterpol('Base CDI'!$H$4:$H$28,'Base CDI'!$J$4:$J$29,S3695,"Cubic","Extrapolate=Linear","MultiX=Average","Skip=True","Sort=True")</f>
        <v>13.748056717335885</v>
      </c>
      <c r="U3695" s="43">
        <f ca="1">_xll.BInterpol('Base CDI'!$H$4:$H$28,'Base CDI'!$I$4:$I$29,S3695,"Cubic","Extrapolate=Linear","MultiX=Average","Skip=True","Sort=True")</f>
        <v>13.843411791771912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49589</v>
      </c>
      <c r="T3696" s="43">
        <f ca="1">_xll.BInterpol('Base CDI'!$H$4:$H$28,'Base CDI'!$J$4:$J$29,S3696,"Cubic","Extrapolate=Linear","MultiX=Average","Skip=True","Sort=True")</f>
        <v>13.747985905993138</v>
      </c>
      <c r="U3696" s="43">
        <f ca="1">_xll.BInterpol('Base CDI'!$H$4:$H$28,'Base CDI'!$I$4:$I$29,S3696,"Cubic","Extrapolate=Linear","MultiX=Average","Skip=True","Sort=True")</f>
        <v>13.843312980467699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49590</v>
      </c>
      <c r="T3697" s="43">
        <f ca="1">_xll.BInterpol('Base CDI'!$H$4:$H$28,'Base CDI'!$J$4:$J$29,S3697,"Cubic","Extrapolate=Linear","MultiX=Average","Skip=True","Sort=True")</f>
        <v>13.747914993988855</v>
      </c>
      <c r="U3697" s="43">
        <f ca="1">_xll.BInterpol('Base CDI'!$H$4:$H$28,'Base CDI'!$I$4:$I$29,S3697,"Cubic","Extrapolate=Linear","MultiX=Average","Skip=True","Sort=True")</f>
        <v>13.843214044560524</v>
      </c>
    </row>
    <row r="3698" spans="16:21" x14ac:dyDescent="0.25">
      <c r="P3698" s="10">
        <v>39890</v>
      </c>
      <c r="Q3698">
        <v>20.85501</v>
      </c>
      <c r="S3698" s="42">
        <f t="shared" ca="1" si="62"/>
        <v>49591</v>
      </c>
      <c r="T3698" s="43">
        <f ca="1">_xll.BInterpol('Base CDI'!$H$4:$H$28,'Base CDI'!$J$4:$J$29,S3698,"Cubic","Extrapolate=Linear","MultiX=Average","Skip=True","Sort=True")</f>
        <v>13.747843981545245</v>
      </c>
      <c r="U3698" s="43">
        <f ca="1">_xll.BInterpol('Base CDI'!$H$4:$H$28,'Base CDI'!$I$4:$I$29,S3698,"Cubic","Extrapolate=Linear","MultiX=Average","Skip=True","Sort=True")</f>
        <v>13.843114984325451</v>
      </c>
    </row>
    <row r="3699" spans="16:21" x14ac:dyDescent="0.25">
      <c r="P3699" s="10">
        <v>39891</v>
      </c>
      <c r="Q3699">
        <v>20.86373</v>
      </c>
      <c r="S3699" s="42">
        <f t="shared" ca="1" si="62"/>
        <v>49592</v>
      </c>
      <c r="T3699" s="43">
        <f ca="1">_xll.BInterpol('Base CDI'!$H$4:$H$28,'Base CDI'!$J$4:$J$29,S3699,"Cubic","Extrapolate=Linear","MultiX=Average","Skip=True","Sort=True")</f>
        <v>13.747772868884519</v>
      </c>
      <c r="U3699" s="43">
        <f ca="1">_xll.BInterpol('Base CDI'!$H$4:$H$28,'Base CDI'!$I$4:$I$29,S3699,"Cubic","Extrapolate=Linear","MultiX=Average","Skip=True","Sort=True")</f>
        <v>13.843015800037541</v>
      </c>
    </row>
    <row r="3700" spans="16:21" x14ac:dyDescent="0.25">
      <c r="P3700" s="10">
        <v>39892</v>
      </c>
      <c r="Q3700">
        <v>20.87247</v>
      </c>
      <c r="S3700" s="42">
        <f t="shared" ca="1" si="62"/>
        <v>49593</v>
      </c>
      <c r="T3700" s="43">
        <f ca="1">_xll.BInterpol('Base CDI'!$H$4:$H$28,'Base CDI'!$J$4:$J$29,S3700,"Cubic","Extrapolate=Linear","MultiX=Average","Skip=True","Sort=True")</f>
        <v>13.747701656228891</v>
      </c>
      <c r="U3700" s="43">
        <f ca="1">_xll.BInterpol('Base CDI'!$H$4:$H$28,'Base CDI'!$I$4:$I$29,S3700,"Cubic","Extrapolate=Linear","MultiX=Average","Skip=True","Sort=True")</f>
        <v>13.842916491971854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49594</v>
      </c>
      <c r="T3701" s="43">
        <f ca="1">_xll.BInterpol('Base CDI'!$H$4:$H$28,'Base CDI'!$J$4:$J$29,S3701,"Cubic","Extrapolate=Linear","MultiX=Average","Skip=True","Sort=True")</f>
        <v>13.747630343800568</v>
      </c>
      <c r="U3701" s="43">
        <f ca="1">_xll.BInterpol('Base CDI'!$H$4:$H$28,'Base CDI'!$I$4:$I$29,S3701,"Cubic","Extrapolate=Linear","MultiX=Average","Skip=True","Sort=True")</f>
        <v>13.842817060403455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49595</v>
      </c>
      <c r="T3702" s="43">
        <f ca="1">_xll.BInterpol('Base CDI'!$H$4:$H$28,'Base CDI'!$J$4:$J$29,S3702,"Cubic","Extrapolate=Linear","MultiX=Average","Skip=True","Sort=True")</f>
        <v>13.747558931821763</v>
      </c>
      <c r="U3702" s="43">
        <f ca="1">_xll.BInterpol('Base CDI'!$H$4:$H$28,'Base CDI'!$I$4:$I$29,S3702,"Cubic","Extrapolate=Linear","MultiX=Average","Skip=True","Sort=True")</f>
        <v>13.842717505607403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49596</v>
      </c>
      <c r="T3703" s="43">
        <f ca="1">_xll.BInterpol('Base CDI'!$H$4:$H$28,'Base CDI'!$J$4:$J$29,S3703,"Cubic","Extrapolate=Linear","MultiX=Average","Skip=True","Sort=True")</f>
        <v>13.747487420514686</v>
      </c>
      <c r="U3703" s="43">
        <f ca="1">_xll.BInterpol('Base CDI'!$H$4:$H$28,'Base CDI'!$I$4:$I$29,S3703,"Cubic","Extrapolate=Linear","MultiX=Average","Skip=True","Sort=True")</f>
        <v>13.842617827858762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49597</v>
      </c>
      <c r="T3704" s="43">
        <f ca="1">_xll.BInterpol('Base CDI'!$H$4:$H$28,'Base CDI'!$J$4:$J$29,S3704,"Cubic","Extrapolate=Linear","MultiX=Average","Skip=True","Sort=True")</f>
        <v>13.747415810101549</v>
      </c>
      <c r="U3704" s="43">
        <f ca="1">_xll.BInterpol('Base CDI'!$H$4:$H$28,'Base CDI'!$I$4:$I$29,S3704,"Cubic","Extrapolate=Linear","MultiX=Average","Skip=True","Sort=True")</f>
        <v>13.842518027432591</v>
      </c>
    </row>
    <row r="3705" spans="16:21" x14ac:dyDescent="0.25">
      <c r="P3705" s="10">
        <v>39899</v>
      </c>
      <c r="Q3705">
        <v>20.9162</v>
      </c>
      <c r="S3705" s="42">
        <f t="shared" ca="1" si="62"/>
        <v>49598</v>
      </c>
      <c r="T3705" s="43">
        <f ca="1">_xll.BInterpol('Base CDI'!$H$4:$H$28,'Base CDI'!$J$4:$J$29,S3705,"Cubic","Extrapolate=Linear","MultiX=Average","Skip=True","Sort=True")</f>
        <v>13.747344100804561</v>
      </c>
      <c r="U3705" s="43">
        <f ca="1">_xll.BInterpol('Base CDI'!$H$4:$H$28,'Base CDI'!$I$4:$I$29,S3705,"Cubic","Extrapolate=Linear","MultiX=Average","Skip=True","Sort=True")</f>
        <v>13.842418104603953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49599</v>
      </c>
      <c r="T3706" s="43">
        <f ca="1">_xll.BInterpol('Base CDI'!$H$4:$H$28,'Base CDI'!$J$4:$J$29,S3706,"Cubic","Extrapolate=Linear","MultiX=Average","Skip=True","Sort=True")</f>
        <v>13.747272292845935</v>
      </c>
      <c r="U3706" s="43">
        <f ca="1">_xll.BInterpol('Base CDI'!$H$4:$H$28,'Base CDI'!$I$4:$I$29,S3706,"Cubic","Extrapolate=Linear","MultiX=Average","Skip=True","Sort=True")</f>
        <v>13.84231805964791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49600</v>
      </c>
      <c r="T3707" s="43">
        <f ca="1">_xll.BInterpol('Base CDI'!$H$4:$H$28,'Base CDI'!$J$4:$J$29,S3707,"Cubic","Extrapolate=Linear","MultiX=Average","Skip=True","Sort=True")</f>
        <v>13.747200386447881</v>
      </c>
      <c r="U3707" s="43">
        <f ca="1">_xll.BInterpol('Base CDI'!$H$4:$H$28,'Base CDI'!$I$4:$I$29,S3707,"Cubic","Extrapolate=Linear","MultiX=Average","Skip=True","Sort=True")</f>
        <v>13.842217892839523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49601</v>
      </c>
      <c r="T3708" s="43">
        <f ca="1">_xll.BInterpol('Base CDI'!$H$4:$H$28,'Base CDI'!$J$4:$J$29,S3708,"Cubic","Extrapolate=Linear","MultiX=Average","Skip=True","Sort=True")</f>
        <v>13.74712838183261</v>
      </c>
      <c r="U3708" s="43">
        <f ca="1">_xll.BInterpol('Base CDI'!$H$4:$H$28,'Base CDI'!$I$4:$I$29,S3708,"Cubic","Extrapolate=Linear","MultiX=Average","Skip=True","Sort=True")</f>
        <v>13.842117604453856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49602</v>
      </c>
      <c r="T3709" s="43">
        <f ca="1">_xll.BInterpol('Base CDI'!$H$4:$H$28,'Base CDI'!$J$4:$J$29,S3709,"Cubic","Extrapolate=Linear","MultiX=Average","Skip=True","Sort=True")</f>
        <v>13.747056279222331</v>
      </c>
      <c r="U3709" s="43">
        <f ca="1">_xll.BInterpol('Base CDI'!$H$4:$H$28,'Base CDI'!$I$4:$I$29,S3709,"Cubic","Extrapolate=Linear","MultiX=Average","Skip=True","Sort=True")</f>
        <v>13.842017194765967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49603</v>
      </c>
      <c r="T3710" s="43">
        <f ca="1">_xll.BInterpol('Base CDI'!$H$4:$H$28,'Base CDI'!$J$4:$J$29,S3710,"Cubic","Extrapolate=Linear","MultiX=Average","Skip=True","Sort=True")</f>
        <v>13.746984078839258</v>
      </c>
      <c r="U3710" s="43">
        <f ca="1">_xll.BInterpol('Base CDI'!$H$4:$H$28,'Base CDI'!$I$4:$I$29,S3710,"Cubic","Extrapolate=Linear","MultiX=Average","Skip=True","Sort=True")</f>
        <v>13.84191666405092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49604</v>
      </c>
      <c r="T3711" s="43">
        <f ca="1">_xll.BInterpol('Base CDI'!$H$4:$H$28,'Base CDI'!$J$4:$J$29,S3711,"Cubic","Extrapolate=Linear","MultiX=Average","Skip=True","Sort=True")</f>
        <v>13.746911780905602</v>
      </c>
      <c r="U3711" s="43">
        <f ca="1">_xll.BInterpol('Base CDI'!$H$4:$H$28,'Base CDI'!$I$4:$I$29,S3711,"Cubic","Extrapolate=Linear","MultiX=Average","Skip=True","Sort=True")</f>
        <v>13.841816012583777</v>
      </c>
    </row>
    <row r="3712" spans="16:21" x14ac:dyDescent="0.25">
      <c r="P3712" s="10">
        <v>39910</v>
      </c>
      <c r="Q3712">
        <v>20.97747</v>
      </c>
      <c r="S3712" s="42">
        <f t="shared" ca="1" si="62"/>
        <v>49605</v>
      </c>
      <c r="T3712" s="43">
        <f ca="1">_xll.BInterpol('Base CDI'!$H$4:$H$28,'Base CDI'!$J$4:$J$29,S3712,"Cubic","Extrapolate=Linear","MultiX=Average","Skip=True","Sort=True")</f>
        <v>13.746839385643572</v>
      </c>
      <c r="U3712" s="43">
        <f ca="1">_xll.BInterpol('Base CDI'!$H$4:$H$28,'Base CDI'!$I$4:$I$29,S3712,"Cubic","Extrapolate=Linear","MultiX=Average","Skip=True","Sort=True")</f>
        <v>13.8417152406396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49606</v>
      </c>
      <c r="T3713" s="43">
        <f ca="1">_xll.BInterpol('Base CDI'!$H$4:$H$28,'Base CDI'!$J$4:$J$29,S3713,"Cubic","Extrapolate=Linear","MultiX=Average","Skip=True","Sort=True")</f>
        <v>13.746766893275378</v>
      </c>
      <c r="U3713" s="43">
        <f ca="1">_xll.BInterpol('Base CDI'!$H$4:$H$28,'Base CDI'!$I$4:$I$29,S3713,"Cubic","Extrapolate=Linear","MultiX=Average","Skip=True","Sort=True")</f>
        <v>13.841614348493449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49607</v>
      </c>
      <c r="T3714" s="43">
        <f ca="1">_xll.BInterpol('Base CDI'!$H$4:$H$28,'Base CDI'!$J$4:$J$29,S3714,"Cubic","Extrapolate=Linear","MultiX=Average","Skip=True","Sort=True")</f>
        <v>13.746694304023233</v>
      </c>
      <c r="U3714" s="43">
        <f ca="1">_xll.BInterpol('Base CDI'!$H$4:$H$28,'Base CDI'!$I$4:$I$29,S3714,"Cubic","Extrapolate=Linear","MultiX=Average","Skip=True","Sort=True")</f>
        <v>13.841513336420386</v>
      </c>
    </row>
    <row r="3715" spans="16:21" x14ac:dyDescent="0.25">
      <c r="P3715" s="10">
        <v>39916</v>
      </c>
      <c r="Q3715">
        <v>21.00384</v>
      </c>
      <c r="S3715" s="42">
        <f t="shared" ca="1" si="62"/>
        <v>49608</v>
      </c>
      <c r="T3715" s="43">
        <f ca="1">_xll.BInterpol('Base CDI'!$H$4:$H$28,'Base CDI'!$J$4:$J$29,S3715,"Cubic","Extrapolate=Linear","MultiX=Average","Skip=True","Sort=True")</f>
        <v>13.746621618109348</v>
      </c>
      <c r="U3715" s="43">
        <f ca="1">_xll.BInterpol('Base CDI'!$H$4:$H$28,'Base CDI'!$I$4:$I$29,S3715,"Cubic","Extrapolate=Linear","MultiX=Average","Skip=True","Sort=True")</f>
        <v>13.841412204695475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49609</v>
      </c>
      <c r="T3716" s="43">
        <f ca="1">_xll.BInterpol('Base CDI'!$H$4:$H$28,'Base CDI'!$J$4:$J$29,S3716,"Cubic","Extrapolate=Linear","MultiX=Average","Skip=True","Sort=True")</f>
        <v>13.746548835755931</v>
      </c>
      <c r="U3716" s="43">
        <f ca="1">_xll.BInterpol('Base CDI'!$H$4:$H$28,'Base CDI'!$I$4:$I$29,S3716,"Cubic","Extrapolate=Linear","MultiX=Average","Skip=True","Sort=True")</f>
        <v>13.841310953593775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49610</v>
      </c>
      <c r="T3717" s="43">
        <f ca="1">_xll.BInterpol('Base CDI'!$H$4:$H$28,'Base CDI'!$J$4:$J$29,S3717,"Cubic","Extrapolate=Linear","MultiX=Average","Skip=True","Sort=True")</f>
        <v>13.746475957185197</v>
      </c>
      <c r="U3717" s="43">
        <f ca="1">_xll.BInterpol('Base CDI'!$H$4:$H$28,'Base CDI'!$I$4:$I$29,S3717,"Cubic","Extrapolate=Linear","MultiX=Average","Skip=True","Sort=True")</f>
        <v>13.841209583390347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49611</v>
      </c>
      <c r="T3718" s="43">
        <f ca="1">_xll.BInterpol('Base CDI'!$H$4:$H$28,'Base CDI'!$J$4:$J$29,S3718,"Cubic","Extrapolate=Linear","MultiX=Average","Skip=True","Sort=True")</f>
        <v>13.746402982619355</v>
      </c>
      <c r="U3718" s="43">
        <f ca="1">_xll.BInterpol('Base CDI'!$H$4:$H$28,'Base CDI'!$I$4:$I$29,S3718,"Cubic","Extrapolate=Linear","MultiX=Average","Skip=True","Sort=True")</f>
        <v>13.841108094360257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49612</v>
      </c>
      <c r="T3719" s="43">
        <f ca="1">_xll.BInterpol('Base CDI'!$H$4:$H$28,'Base CDI'!$J$4:$J$29,S3719,"Cubic","Extrapolate=Linear","MultiX=Average","Skip=True","Sort=True")</f>
        <v>13.746329912280615</v>
      </c>
      <c r="U3719" s="43">
        <f ca="1">_xll.BInterpol('Base CDI'!$H$4:$H$28,'Base CDI'!$I$4:$I$29,S3719,"Cubic","Extrapolate=Linear","MultiX=Average","Skip=True","Sort=True")</f>
        <v>13.841006486778562</v>
      </c>
    </row>
    <row r="3720" spans="16:21" x14ac:dyDescent="0.25">
      <c r="P3720" s="10">
        <v>39923</v>
      </c>
      <c r="Q3720">
        <v>21.04766</v>
      </c>
      <c r="S3720" s="42">
        <f t="shared" ca="1" si="62"/>
        <v>49613</v>
      </c>
      <c r="T3720" s="43">
        <f ca="1">_xll.BInterpol('Base CDI'!$H$4:$H$28,'Base CDI'!$J$4:$J$29,S3720,"Cubic","Extrapolate=Linear","MultiX=Average","Skip=True","Sort=True")</f>
        <v>13.746256746391188</v>
      </c>
      <c r="U3720" s="43">
        <f ca="1">_xll.BInterpol('Base CDI'!$H$4:$H$28,'Base CDI'!$I$4:$I$29,S3720,"Cubic","Extrapolate=Linear","MultiX=Average","Skip=True","Sort=True")</f>
        <v>13.840904760920328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49614</v>
      </c>
      <c r="T3721" s="43">
        <f ca="1">_xll.BInterpol('Base CDI'!$H$4:$H$28,'Base CDI'!$J$4:$J$29,S3721,"Cubic","Extrapolate=Linear","MultiX=Average","Skip=True","Sort=True")</f>
        <v>13.746183485173287</v>
      </c>
      <c r="U3721" s="43">
        <f ca="1">_xll.BInterpol('Base CDI'!$H$4:$H$28,'Base CDI'!$I$4:$I$29,S3721,"Cubic","Extrapolate=Linear","MultiX=Average","Skip=True","Sort=True")</f>
        <v>13.840802917060614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49615</v>
      </c>
      <c r="T3722" s="43">
        <f ca="1">_xll.BInterpol('Base CDI'!$H$4:$H$28,'Base CDI'!$J$4:$J$29,S3722,"Cubic","Extrapolate=Linear","MultiX=Average","Skip=True","Sort=True")</f>
        <v>13.74611012884912</v>
      </c>
      <c r="U3722" s="43">
        <f ca="1">_xll.BInterpol('Base CDI'!$H$4:$H$28,'Base CDI'!$I$4:$I$29,S3722,"Cubic","Extrapolate=Linear","MultiX=Average","Skip=True","Sort=True")</f>
        <v>13.840700955474482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49616</v>
      </c>
      <c r="T3723" s="43">
        <f ca="1">_xll.BInterpol('Base CDI'!$H$4:$H$28,'Base CDI'!$J$4:$J$29,S3723,"Cubic","Extrapolate=Linear","MultiX=Average","Skip=True","Sort=True")</f>
        <v>13.7460366776409</v>
      </c>
      <c r="U3723" s="43">
        <f ca="1">_xll.BInterpol('Base CDI'!$H$4:$H$28,'Base CDI'!$I$4:$I$29,S3723,"Cubic","Extrapolate=Linear","MultiX=Average","Skip=True","Sort=True")</f>
        <v>13.840598876436996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49617</v>
      </c>
      <c r="T3724" s="43">
        <f ca="1">_xll.BInterpol('Base CDI'!$H$4:$H$28,'Base CDI'!$J$4:$J$29,S3724,"Cubic","Extrapolate=Linear","MultiX=Average","Skip=True","Sort=True")</f>
        <v>13.745963131770838</v>
      </c>
      <c r="U3724" s="43">
        <f ca="1">_xll.BInterpol('Base CDI'!$H$4:$H$28,'Base CDI'!$I$4:$I$29,S3724,"Cubic","Extrapolate=Linear","MultiX=Average","Skip=True","Sort=True")</f>
        <v>13.840496680223213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49618</v>
      </c>
      <c r="T3725" s="43">
        <f ca="1">_xll.BInterpol('Base CDI'!$H$4:$H$28,'Base CDI'!$J$4:$J$29,S3725,"Cubic","Extrapolate=Linear","MultiX=Average","Skip=True","Sort=True")</f>
        <v>13.745889491461144</v>
      </c>
      <c r="U3725" s="43">
        <f ca="1">_xll.BInterpol('Base CDI'!$H$4:$H$28,'Base CDI'!$I$4:$I$29,S3725,"Cubic","Extrapolate=Linear","MultiX=Average","Skip=True","Sort=True")</f>
        <v>13.8403943671082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49619</v>
      </c>
      <c r="T3726" s="43">
        <f ca="1">_xll.BInterpol('Base CDI'!$H$4:$H$28,'Base CDI'!$J$4:$J$29,S3726,"Cubic","Extrapolate=Linear","MultiX=Average","Skip=True","Sort=True")</f>
        <v>13.745815756934027</v>
      </c>
      <c r="U3726" s="43">
        <f ca="1">_xll.BInterpol('Base CDI'!$H$4:$H$28,'Base CDI'!$I$4:$I$29,S3726,"Cubic","Extrapolate=Linear","MultiX=Average","Skip=True","Sort=True")</f>
        <v>13.840291937367015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49620</v>
      </c>
      <c r="T3727" s="43">
        <f ca="1">_xll.BInterpol('Base CDI'!$H$4:$H$28,'Base CDI'!$J$4:$J$29,S3727,"Cubic","Extrapolate=Linear","MultiX=Average","Skip=True","Sort=True")</f>
        <v>13.745741928411702</v>
      </c>
      <c r="U3727" s="43">
        <f ca="1">_xll.BInterpol('Base CDI'!$H$4:$H$28,'Base CDI'!$I$4:$I$29,S3727,"Cubic","Extrapolate=Linear","MultiX=Average","Skip=True","Sort=True")</f>
        <v>13.84018939127472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49621</v>
      </c>
      <c r="T3728" s="43">
        <f ca="1">_xll.BInterpol('Base CDI'!$H$4:$H$28,'Base CDI'!$J$4:$J$29,S3728,"Cubic","Extrapolate=Linear","MultiX=Average","Skip=True","Sort=True")</f>
        <v>13.745668006116379</v>
      </c>
      <c r="U3728" s="43">
        <f ca="1">_xll.BInterpol('Base CDI'!$H$4:$H$28,'Base CDI'!$I$4:$I$29,S3728,"Cubic","Extrapolate=Linear","MultiX=Average","Skip=True","Sort=True")</f>
        <v>13.840086729106378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49622</v>
      </c>
      <c r="T3729" s="43">
        <f ca="1">_xll.BInterpol('Base CDI'!$H$4:$H$28,'Base CDI'!$J$4:$J$29,S3729,"Cubic","Extrapolate=Linear","MultiX=Average","Skip=True","Sort=True")</f>
        <v>13.745593990270265</v>
      </c>
      <c r="U3729" s="43">
        <f ca="1">_xll.BInterpol('Base CDI'!$H$4:$H$28,'Base CDI'!$I$4:$I$29,S3729,"Cubic","Extrapolate=Linear","MultiX=Average","Skip=True","Sort=True")</f>
        <v>13.839983951137052</v>
      </c>
    </row>
    <row r="3730" spans="16:21" x14ac:dyDescent="0.25">
      <c r="P3730" s="10">
        <v>39939</v>
      </c>
      <c r="Q3730">
        <v>21.13353</v>
      </c>
      <c r="S3730" s="42">
        <f t="shared" ca="1" si="63"/>
        <v>49623</v>
      </c>
      <c r="T3730" s="43">
        <f ca="1">_xll.BInterpol('Base CDI'!$H$4:$H$28,'Base CDI'!$J$4:$J$29,S3730,"Cubic","Extrapolate=Linear","MultiX=Average","Skip=True","Sort=True")</f>
        <v>13.745519881095575</v>
      </c>
      <c r="U3730" s="43">
        <f ca="1">_xll.BInterpol('Base CDI'!$H$4:$H$28,'Base CDI'!$I$4:$I$29,S3730,"Cubic","Extrapolate=Linear","MultiX=Average","Skip=True","Sort=True")</f>
        <v>13.839881057641801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49624</v>
      </c>
      <c r="T3731" s="43">
        <f ca="1">_xll.BInterpol('Base CDI'!$H$4:$H$28,'Base CDI'!$J$4:$J$29,S3731,"Cubic","Extrapolate=Linear","MultiX=Average","Skip=True","Sort=True")</f>
        <v>13.745445678814519</v>
      </c>
      <c r="U3731" s="43">
        <f ca="1">_xll.BInterpol('Base CDI'!$H$4:$H$28,'Base CDI'!$I$4:$I$29,S3731,"Cubic","Extrapolate=Linear","MultiX=Average","Skip=True","Sort=True")</f>
        <v>13.839778048895688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49625</v>
      </c>
      <c r="T3732" s="43">
        <f ca="1">_xll.BInterpol('Base CDI'!$H$4:$H$28,'Base CDI'!$J$4:$J$29,S3732,"Cubic","Extrapolate=Linear","MultiX=Average","Skip=True","Sort=True")</f>
        <v>13.745371383649307</v>
      </c>
      <c r="U3732" s="43">
        <f ca="1">_xll.BInterpol('Base CDI'!$H$4:$H$28,'Base CDI'!$I$4:$I$29,S3732,"Cubic","Extrapolate=Linear","MultiX=Average","Skip=True","Sort=True")</f>
        <v>13.839674925173776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49626</v>
      </c>
      <c r="T3733" s="43">
        <f ca="1">_xll.BInterpol('Base CDI'!$H$4:$H$28,'Base CDI'!$J$4:$J$29,S3733,"Cubic","Extrapolate=Linear","MultiX=Average","Skip=True","Sort=True")</f>
        <v>13.74529699582215</v>
      </c>
      <c r="U3733" s="43">
        <f ca="1">_xll.BInterpol('Base CDI'!$H$4:$H$28,'Base CDI'!$I$4:$I$29,S3733,"Cubic","Extrapolate=Linear","MultiX=Average","Skip=True","Sort=True")</f>
        <v>13.839571686751125</v>
      </c>
    </row>
    <row r="3734" spans="16:21" x14ac:dyDescent="0.25">
      <c r="P3734" s="10">
        <v>39945</v>
      </c>
      <c r="Q3734">
        <v>21.16591</v>
      </c>
      <c r="S3734" s="42">
        <f t="shared" ca="1" si="63"/>
        <v>49627</v>
      </c>
      <c r="T3734" s="43">
        <f ca="1">_xll.BInterpol('Base CDI'!$H$4:$H$28,'Base CDI'!$J$4:$J$29,S3734,"Cubic","Extrapolate=Linear","MultiX=Average","Skip=True","Sort=True")</f>
        <v>13.745222515555259</v>
      </c>
      <c r="U3734" s="43">
        <f ca="1">_xll.BInterpol('Base CDI'!$H$4:$H$28,'Base CDI'!$I$4:$I$29,S3734,"Cubic","Extrapolate=Linear","MultiX=Average","Skip=True","Sort=True")</f>
        <v>13.839468333902795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49628</v>
      </c>
      <c r="T3735" s="43">
        <f ca="1">_xll.BInterpol('Base CDI'!$H$4:$H$28,'Base CDI'!$J$4:$J$29,S3735,"Cubic","Extrapolate=Linear","MultiX=Average","Skip=True","Sort=True")</f>
        <v>13.745147943070847</v>
      </c>
      <c r="U3735" s="43">
        <f ca="1">_xll.BInterpol('Base CDI'!$H$4:$H$28,'Base CDI'!$I$4:$I$29,S3735,"Cubic","Extrapolate=Linear","MultiX=Average","Skip=True","Sort=True")</f>
        <v>13.839364866903852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49629</v>
      </c>
      <c r="T3736" s="43">
        <f ca="1">_xll.BInterpol('Base CDI'!$H$4:$H$28,'Base CDI'!$J$4:$J$29,S3736,"Cubic","Extrapolate=Linear","MultiX=Average","Skip=True","Sort=True")</f>
        <v>13.745073278591121</v>
      </c>
      <c r="U3736" s="43">
        <f ca="1">_xll.BInterpol('Base CDI'!$H$4:$H$28,'Base CDI'!$I$4:$I$29,S3736,"Cubic","Extrapolate=Linear","MultiX=Average","Skip=True","Sort=True")</f>
        <v>13.839261286029354</v>
      </c>
    </row>
    <row r="3737" spans="16:21" x14ac:dyDescent="0.25">
      <c r="P3737" s="10">
        <v>39948</v>
      </c>
      <c r="Q3737">
        <v>21.19022</v>
      </c>
      <c r="S3737" s="42">
        <f t="shared" ca="1" si="63"/>
        <v>49630</v>
      </c>
      <c r="T3737" s="43">
        <f ca="1">_xll.BInterpol('Base CDI'!$H$4:$H$28,'Base CDI'!$J$4:$J$29,S3737,"Cubic","Extrapolate=Linear","MultiX=Average","Skip=True","Sort=True")</f>
        <v>13.744998522338296</v>
      </c>
      <c r="U3737" s="43">
        <f ca="1">_xll.BInterpol('Base CDI'!$H$4:$H$28,'Base CDI'!$I$4:$I$29,S3737,"Cubic","Extrapolate=Linear","MultiX=Average","Skip=True","Sort=True")</f>
        <v>13.839157591554365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49631</v>
      </c>
      <c r="T3738" s="43">
        <f ca="1">_xll.BInterpol('Base CDI'!$H$4:$H$28,'Base CDI'!$J$4:$J$29,S3738,"Cubic","Extrapolate=Linear","MultiX=Average","Skip=True","Sort=True")</f>
        <v>13.744923674534579</v>
      </c>
      <c r="U3738" s="43">
        <f ca="1">_xll.BInterpol('Base CDI'!$H$4:$H$28,'Base CDI'!$I$4:$I$29,S3738,"Cubic","Extrapolate=Linear","MultiX=Average","Skip=True","Sort=True")</f>
        <v>13.839053783753945</v>
      </c>
    </row>
    <row r="3739" spans="16:21" x14ac:dyDescent="0.25">
      <c r="P3739" s="10">
        <v>39952</v>
      </c>
      <c r="Q3739">
        <v>21.20645</v>
      </c>
      <c r="S3739" s="42">
        <f t="shared" ca="1" si="63"/>
        <v>49632</v>
      </c>
      <c r="T3739" s="43">
        <f ca="1">_xll.BInterpol('Base CDI'!$H$4:$H$28,'Base CDI'!$J$4:$J$29,S3739,"Cubic","Extrapolate=Linear","MultiX=Average","Skip=True","Sort=True")</f>
        <v>13.744848735402183</v>
      </c>
      <c r="U3739" s="43">
        <f ca="1">_xll.BInterpol('Base CDI'!$H$4:$H$28,'Base CDI'!$I$4:$I$29,S3739,"Cubic","Extrapolate=Linear","MultiX=Average","Skip=True","Sort=True")</f>
        <v>13.838949862903158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49633</v>
      </c>
      <c r="T3740" s="43">
        <f ca="1">_xll.BInterpol('Base CDI'!$H$4:$H$28,'Base CDI'!$J$4:$J$29,S3740,"Cubic","Extrapolate=Linear","MultiX=Average","Skip=True","Sort=True")</f>
        <v>13.74477370516332</v>
      </c>
      <c r="U3740" s="43">
        <f ca="1">_xll.BInterpol('Base CDI'!$H$4:$H$28,'Base CDI'!$I$4:$I$29,S3740,"Cubic","Extrapolate=Linear","MultiX=Average","Skip=True","Sort=True")</f>
        <v>13.838845829277064</v>
      </c>
    </row>
    <row r="3741" spans="16:21" x14ac:dyDescent="0.25">
      <c r="P3741" s="10">
        <v>39954</v>
      </c>
      <c r="Q3741">
        <v>21.2227</v>
      </c>
      <c r="S3741" s="42">
        <f t="shared" ca="1" si="63"/>
        <v>49634</v>
      </c>
      <c r="T3741" s="43">
        <f ca="1">_xll.BInterpol('Base CDI'!$H$4:$H$28,'Base CDI'!$J$4:$J$29,S3741,"Cubic","Extrapolate=Linear","MultiX=Average","Skip=True","Sort=True")</f>
        <v>13.744698584040199</v>
      </c>
      <c r="U3741" s="43">
        <f ca="1">_xll.BInterpol('Base CDI'!$H$4:$H$28,'Base CDI'!$I$4:$I$29,S3741,"Cubic","Extrapolate=Linear","MultiX=Average","Skip=True","Sort=True")</f>
        <v>13.838741683150724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49635</v>
      </c>
      <c r="T3742" s="43">
        <f ca="1">_xll.BInterpol('Base CDI'!$H$4:$H$28,'Base CDI'!$J$4:$J$29,S3742,"Cubic","Extrapolate=Linear","MultiX=Average","Skip=True","Sort=True")</f>
        <v>13.744623372255031</v>
      </c>
      <c r="U3742" s="43">
        <f ca="1">_xll.BInterpol('Base CDI'!$H$4:$H$28,'Base CDI'!$I$4:$I$29,S3742,"Cubic","Extrapolate=Linear","MultiX=Average","Skip=True","Sort=True")</f>
        <v>13.838637424799202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49636</v>
      </c>
      <c r="T3743" s="43">
        <f ca="1">_xll.BInterpol('Base CDI'!$H$4:$H$28,'Base CDI'!$J$4:$J$29,S3743,"Cubic","Extrapolate=Linear","MultiX=Average","Skip=True","Sort=True")</f>
        <v>13.744548070030026</v>
      </c>
      <c r="U3743" s="43">
        <f ca="1">_xll.BInterpol('Base CDI'!$H$4:$H$28,'Base CDI'!$I$4:$I$29,S3743,"Cubic","Extrapolate=Linear","MultiX=Average","Skip=True","Sort=True")</f>
        <v>13.838533054497558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49637</v>
      </c>
      <c r="T3744" s="43">
        <f ca="1">_xll.BInterpol('Base CDI'!$H$4:$H$28,'Base CDI'!$J$4:$J$29,S3744,"Cubic","Extrapolate=Linear","MultiX=Average","Skip=True","Sort=True")</f>
        <v>13.744472677587398</v>
      </c>
      <c r="U3744" s="43">
        <f ca="1">_xll.BInterpol('Base CDI'!$H$4:$H$28,'Base CDI'!$I$4:$I$29,S3744,"Cubic","Extrapolate=Linear","MultiX=Average","Skip=True","Sort=True")</f>
        <v>13.838428572520856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49638</v>
      </c>
      <c r="T3745" s="43">
        <f ca="1">_xll.BInterpol('Base CDI'!$H$4:$H$28,'Base CDI'!$J$4:$J$29,S3745,"Cubic","Extrapolate=Linear","MultiX=Average","Skip=True","Sort=True")</f>
        <v>13.744397195149356</v>
      </c>
      <c r="U3745" s="43">
        <f ca="1">_xll.BInterpol('Base CDI'!$H$4:$H$28,'Base CDI'!$I$4:$I$29,S3745,"Cubic","Extrapolate=Linear","MultiX=Average","Skip=True","Sort=True")</f>
        <v>13.838323979144153</v>
      </c>
    </row>
    <row r="3746" spans="16:21" x14ac:dyDescent="0.25">
      <c r="P3746" s="10">
        <v>39961</v>
      </c>
      <c r="Q3746">
        <v>21.26304</v>
      </c>
      <c r="S3746" s="42">
        <f t="shared" ca="1" si="63"/>
        <v>49639</v>
      </c>
      <c r="T3746" s="43">
        <f ca="1">_xll.BInterpol('Base CDI'!$H$4:$H$28,'Base CDI'!$J$4:$J$29,S3746,"Cubic","Extrapolate=Linear","MultiX=Average","Skip=True","Sort=True")</f>
        <v>13.744321622938111</v>
      </c>
      <c r="U3746" s="43">
        <f ca="1">_xll.BInterpol('Base CDI'!$H$4:$H$28,'Base CDI'!$I$4:$I$29,S3746,"Cubic","Extrapolate=Linear","MultiX=Average","Skip=True","Sort=True")</f>
        <v>13.838219274642515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49640</v>
      </c>
      <c r="T3747" s="43">
        <f ca="1">_xll.BInterpol('Base CDI'!$H$4:$H$28,'Base CDI'!$J$4:$J$29,S3747,"Cubic","Extrapolate=Linear","MultiX=Average","Skip=True","Sort=True")</f>
        <v>13.744245961175874</v>
      </c>
      <c r="U3747" s="43">
        <f ca="1">_xll.BInterpol('Base CDI'!$H$4:$H$28,'Base CDI'!$I$4:$I$29,S3747,"Cubic","Extrapolate=Linear","MultiX=Average","Skip=True","Sort=True")</f>
        <v>13.838114459291004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49641</v>
      </c>
      <c r="T3748" s="43">
        <f ca="1">_xll.BInterpol('Base CDI'!$H$4:$H$28,'Base CDI'!$J$4:$J$29,S3748,"Cubic","Extrapolate=Linear","MultiX=Average","Skip=True","Sort=True")</f>
        <v>13.744170210084857</v>
      </c>
      <c r="U3748" s="43">
        <f ca="1">_xll.BInterpol('Base CDI'!$H$4:$H$28,'Base CDI'!$I$4:$I$29,S3748,"Cubic","Extrapolate=Linear","MultiX=Average","Skip=True","Sort=True")</f>
        <v>13.83800953336468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49642</v>
      </c>
      <c r="T3749" s="43">
        <f ca="1">_xll.BInterpol('Base CDI'!$H$4:$H$28,'Base CDI'!$J$4:$J$29,S3749,"Cubic","Extrapolate=Linear","MultiX=Average","Skip=True","Sort=True")</f>
        <v>13.744094369887268</v>
      </c>
      <c r="U3749" s="43">
        <f ca="1">_xll.BInterpol('Base CDI'!$H$4:$H$28,'Base CDI'!$I$4:$I$29,S3749,"Cubic","Extrapolate=Linear","MultiX=Average","Skip=True","Sort=True")</f>
        <v>13.837904497138604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49643</v>
      </c>
      <c r="T3750" s="43">
        <f ca="1">_xll.BInterpol('Base CDI'!$H$4:$H$28,'Base CDI'!$J$4:$J$29,S3750,"Cubic","Extrapolate=Linear","MultiX=Average","Skip=True","Sort=True")</f>
        <v>13.74401844080532</v>
      </c>
      <c r="U3750" s="43">
        <f ca="1">_xll.BInterpol('Base CDI'!$H$4:$H$28,'Base CDI'!$I$4:$I$29,S3750,"Cubic","Extrapolate=Linear","MultiX=Average","Skip=True","Sort=True")</f>
        <v>13.837799350887838</v>
      </c>
    </row>
    <row r="3751" spans="16:21" x14ac:dyDescent="0.25">
      <c r="P3751" s="10">
        <v>39968</v>
      </c>
      <c r="Q3751">
        <v>21.30349</v>
      </c>
      <c r="S3751" s="42">
        <f t="shared" ca="1" si="63"/>
        <v>49644</v>
      </c>
      <c r="T3751" s="43">
        <f ca="1">_xll.BInterpol('Base CDI'!$H$4:$H$28,'Base CDI'!$J$4:$J$29,S3751,"Cubic","Extrapolate=Linear","MultiX=Average","Skip=True","Sort=True")</f>
        <v>13.743942423061222</v>
      </c>
      <c r="U3751" s="43">
        <f ca="1">_xll.BInterpol('Base CDI'!$H$4:$H$28,'Base CDI'!$I$4:$I$29,S3751,"Cubic","Extrapolate=Linear","MultiX=Average","Skip=True","Sort=True")</f>
        <v>13.837694094887445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49645</v>
      </c>
      <c r="T3752" s="43">
        <f ca="1">_xll.BInterpol('Base CDI'!$H$4:$H$28,'Base CDI'!$J$4:$J$29,S3752,"Cubic","Extrapolate=Linear","MultiX=Average","Skip=True","Sort=True")</f>
        <v>13.743866316877188</v>
      </c>
      <c r="U3752" s="43">
        <f ca="1">_xll.BInterpol('Base CDI'!$H$4:$H$28,'Base CDI'!$I$4:$I$29,S3752,"Cubic","Extrapolate=Linear","MultiX=Average","Skip=True","Sort=True")</f>
        <v>13.837588729412486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49646</v>
      </c>
      <c r="T3753" s="43">
        <f ca="1">_xll.BInterpol('Base CDI'!$H$4:$H$28,'Base CDI'!$J$4:$J$29,S3753,"Cubic","Extrapolate=Linear","MultiX=Average","Skip=True","Sort=True")</f>
        <v>13.743790122475428</v>
      </c>
      <c r="U3753" s="43">
        <f ca="1">_xll.BInterpol('Base CDI'!$H$4:$H$28,'Base CDI'!$I$4:$I$29,S3753,"Cubic","Extrapolate=Linear","MultiX=Average","Skip=True","Sort=True")</f>
        <v>13.837483254738023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49647</v>
      </c>
      <c r="T3754" s="43">
        <f ca="1">_xll.BInterpol('Base CDI'!$H$4:$H$28,'Base CDI'!$J$4:$J$29,S3754,"Cubic","Extrapolate=Linear","MultiX=Average","Skip=True","Sort=True")</f>
        <v>13.743713840078152</v>
      </c>
      <c r="U3754" s="43">
        <f ca="1">_xll.BInterpol('Base CDI'!$H$4:$H$28,'Base CDI'!$I$4:$I$29,S3754,"Cubic","Extrapolate=Linear","MultiX=Average","Skip=True","Sort=True")</f>
        <v>13.837377671139118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49648</v>
      </c>
      <c r="T3755" s="43">
        <f ca="1">_xll.BInterpol('Base CDI'!$H$4:$H$28,'Base CDI'!$J$4:$J$29,S3755,"Cubic","Extrapolate=Linear","MultiX=Average","Skip=True","Sort=True")</f>
        <v>13.74363746990757</v>
      </c>
      <c r="U3755" s="43">
        <f ca="1">_xll.BInterpol('Base CDI'!$H$4:$H$28,'Base CDI'!$I$4:$I$29,S3755,"Cubic","Extrapolate=Linear","MultiX=Average","Skip=True","Sort=True")</f>
        <v>13.837271978890831</v>
      </c>
    </row>
    <row r="3756" spans="16:21" x14ac:dyDescent="0.25">
      <c r="P3756" s="10">
        <v>39976</v>
      </c>
      <c r="Q3756">
        <v>21.34385</v>
      </c>
      <c r="S3756" s="42">
        <f t="shared" ca="1" si="63"/>
        <v>49649</v>
      </c>
      <c r="T3756" s="43">
        <f ca="1">_xll.BInterpol('Base CDI'!$H$4:$H$28,'Base CDI'!$J$4:$J$29,S3756,"Cubic","Extrapolate=Linear","MultiX=Average","Skip=True","Sort=True")</f>
        <v>13.743561012185895</v>
      </c>
      <c r="U3756" s="43">
        <f ca="1">_xll.BInterpol('Base CDI'!$H$4:$H$28,'Base CDI'!$I$4:$I$29,S3756,"Cubic","Extrapolate=Linear","MultiX=Average","Skip=True","Sort=True")</f>
        <v>13.837166178268225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49650</v>
      </c>
      <c r="T3757" s="43">
        <f ca="1">_xll.BInterpol('Base CDI'!$H$4:$H$28,'Base CDI'!$J$4:$J$29,S3757,"Cubic","Extrapolate=Linear","MultiX=Average","Skip=True","Sort=True")</f>
        <v>13.743484467135337</v>
      </c>
      <c r="U3757" s="43">
        <f ca="1">_xll.BInterpol('Base CDI'!$H$4:$H$28,'Base CDI'!$I$4:$I$29,S3757,"Cubic","Extrapolate=Linear","MultiX=Average","Skip=True","Sort=True")</f>
        <v>13.837060269546363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49651</v>
      </c>
      <c r="T3758" s="43">
        <f ca="1">_xll.BInterpol('Base CDI'!$H$4:$H$28,'Base CDI'!$J$4:$J$29,S3758,"Cubic","Extrapolate=Linear","MultiX=Average","Skip=True","Sort=True")</f>
        <v>13.743407834978107</v>
      </c>
      <c r="U3758" s="43">
        <f ca="1">_xll.BInterpol('Base CDI'!$H$4:$H$28,'Base CDI'!$I$4:$I$29,S3758,"Cubic","Extrapolate=Linear","MultiX=Average","Skip=True","Sort=True")</f>
        <v>13.836954253000304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49652</v>
      </c>
      <c r="T3759" s="43">
        <f ca="1">_xll.BInterpol('Base CDI'!$H$4:$H$28,'Base CDI'!$J$4:$J$29,S3759,"Cubic","Extrapolate=Linear","MultiX=Average","Skip=True","Sort=True")</f>
        <v>13.743331115936416</v>
      </c>
      <c r="U3759" s="43">
        <f ca="1">_xll.BInterpol('Base CDI'!$H$4:$H$28,'Base CDI'!$I$4:$I$29,S3759,"Cubic","Extrapolate=Linear","MultiX=Average","Skip=True","Sort=True")</f>
        <v>13.836848128905112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49653</v>
      </c>
      <c r="T3760" s="43">
        <f ca="1">_xll.BInterpol('Base CDI'!$H$4:$H$28,'Base CDI'!$J$4:$J$29,S3760,"Cubic","Extrapolate=Linear","MultiX=Average","Skip=True","Sort=True")</f>
        <v>13.743254310232473</v>
      </c>
      <c r="U3760" s="43">
        <f ca="1">_xll.BInterpol('Base CDI'!$H$4:$H$28,'Base CDI'!$I$4:$I$29,S3760,"Cubic","Extrapolate=Linear","MultiX=Average","Skip=True","Sort=True")</f>
        <v>13.836741897535848</v>
      </c>
    </row>
    <row r="3761" spans="16:21" x14ac:dyDescent="0.25">
      <c r="P3761" s="10">
        <v>39983</v>
      </c>
      <c r="Q3761">
        <v>21.38045</v>
      </c>
      <c r="S3761" s="42">
        <f t="shared" ca="1" si="63"/>
        <v>49654</v>
      </c>
      <c r="T3761" s="43">
        <f ca="1">_xll.BInterpol('Base CDI'!$H$4:$H$28,'Base CDI'!$J$4:$J$29,S3761,"Cubic","Extrapolate=Linear","MultiX=Average","Skip=True","Sort=True")</f>
        <v>13.743177418088491</v>
      </c>
      <c r="U3761" s="43">
        <f ca="1">_xll.BInterpol('Base CDI'!$H$4:$H$28,'Base CDI'!$I$4:$I$29,S3761,"Cubic","Extrapolate=Linear","MultiX=Average","Skip=True","Sort=True")</f>
        <v>13.836635559167574</v>
      </c>
    </row>
    <row r="3762" spans="16:21" x14ac:dyDescent="0.25">
      <c r="P3762" s="10">
        <v>39986</v>
      </c>
      <c r="Q3762">
        <v>21.38777</v>
      </c>
      <c r="S3762" s="42">
        <f t="shared" ca="1" si="63"/>
        <v>49655</v>
      </c>
      <c r="T3762" s="43">
        <f ca="1">_xll.BInterpol('Base CDI'!$H$4:$H$28,'Base CDI'!$J$4:$J$29,S3762,"Cubic","Extrapolate=Linear","MultiX=Average","Skip=True","Sort=True")</f>
        <v>13.743100439726682</v>
      </c>
      <c r="U3762" s="43">
        <f ca="1">_xll.BInterpol('Base CDI'!$H$4:$H$28,'Base CDI'!$I$4:$I$29,S3762,"Cubic","Extrapolate=Linear","MultiX=Average","Skip=True","Sort=True")</f>
        <v>13.836529114075351</v>
      </c>
    </row>
    <row r="3763" spans="16:21" x14ac:dyDescent="0.25">
      <c r="P3763" s="10">
        <v>39987</v>
      </c>
      <c r="Q3763">
        <v>21.39507</v>
      </c>
      <c r="S3763" s="42">
        <f t="shared" ca="1" si="63"/>
        <v>49656</v>
      </c>
      <c r="T3763" s="43">
        <f ca="1">_xll.BInterpol('Base CDI'!$H$4:$H$28,'Base CDI'!$J$4:$J$29,S3763,"Cubic","Extrapolate=Linear","MultiX=Average","Skip=True","Sort=True")</f>
        <v>13.743023375369253</v>
      </c>
      <c r="U3763" s="43">
        <f ca="1">_xll.BInterpol('Base CDI'!$H$4:$H$28,'Base CDI'!$I$4:$I$29,S3763,"Cubic","Extrapolate=Linear","MultiX=Average","Skip=True","Sort=True")</f>
        <v>13.83642256253424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49657</v>
      </c>
      <c r="T3764" s="43">
        <f ca="1">_xll.BInterpol('Base CDI'!$H$4:$H$28,'Base CDI'!$J$4:$J$29,S3764,"Cubic","Extrapolate=Linear","MultiX=Average","Skip=True","Sort=True")</f>
        <v>13.742946225238418</v>
      </c>
      <c r="U3764" s="43">
        <f ca="1">_xll.BInterpol('Base CDI'!$H$4:$H$28,'Base CDI'!$I$4:$I$29,S3764,"Cubic","Extrapolate=Linear","MultiX=Average","Skip=True","Sort=True")</f>
        <v>13.836315904819305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49658</v>
      </c>
      <c r="T3765" s="43">
        <f ca="1">_xll.BInterpol('Base CDI'!$H$4:$H$28,'Base CDI'!$J$4:$J$29,S3765,"Cubic","Extrapolate=Linear","MultiX=Average","Skip=True","Sort=True")</f>
        <v>13.742868989556388</v>
      </c>
      <c r="U3765" s="43">
        <f ca="1">_xll.BInterpol('Base CDI'!$H$4:$H$28,'Base CDI'!$I$4:$I$29,S3765,"Cubic","Extrapolate=Linear","MultiX=Average","Skip=True","Sort=True")</f>
        <v>13.836209141205606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49659</v>
      </c>
      <c r="T3766" s="43">
        <f ca="1">_xll.BInterpol('Base CDI'!$H$4:$H$28,'Base CDI'!$J$4:$J$29,S3766,"Cubic","Extrapolate=Linear","MultiX=Average","Skip=True","Sort=True")</f>
        <v>13.742791668545372</v>
      </c>
      <c r="U3766" s="43">
        <f ca="1">_xll.BInterpol('Base CDI'!$H$4:$H$28,'Base CDI'!$I$4:$I$29,S3766,"Cubic","Extrapolate=Linear","MultiX=Average","Skip=True","Sort=True")</f>
        <v>13.836102271968205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49660</v>
      </c>
      <c r="T3767" s="43">
        <f ca="1">_xll.BInterpol('Base CDI'!$H$4:$H$28,'Base CDI'!$J$4:$J$29,S3767,"Cubic","Extrapolate=Linear","MultiX=Average","Skip=True","Sort=True")</f>
        <v>13.742714262427583</v>
      </c>
      <c r="U3767" s="43">
        <f ca="1">_xll.BInterpol('Base CDI'!$H$4:$H$28,'Base CDI'!$I$4:$I$29,S3767,"Cubic","Extrapolate=Linear","MultiX=Average","Skip=True","Sort=True")</f>
        <v>13.835995297382164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49661</v>
      </c>
      <c r="T3768" s="43">
        <f ca="1">_xll.BInterpol('Base CDI'!$H$4:$H$28,'Base CDI'!$J$4:$J$29,S3768,"Cubic","Extrapolate=Linear","MultiX=Average","Skip=True","Sort=True")</f>
        <v>13.74263677142523</v>
      </c>
      <c r="U3768" s="43">
        <f ca="1">_xll.BInterpol('Base CDI'!$H$4:$H$28,'Base CDI'!$I$4:$I$29,S3768,"Cubic","Extrapolate=Linear","MultiX=Average","Skip=True","Sort=True")</f>
        <v>13.835888217722543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49662</v>
      </c>
      <c r="T3769" s="43">
        <f ca="1">_xll.BInterpol('Base CDI'!$H$4:$H$28,'Base CDI'!$J$4:$J$29,S3769,"Cubic","Extrapolate=Linear","MultiX=Average","Skip=True","Sort=True")</f>
        <v>13.742559195760524</v>
      </c>
      <c r="U3769" s="43">
        <f ca="1">_xll.BInterpol('Base CDI'!$H$4:$H$28,'Base CDI'!$I$4:$I$29,S3769,"Cubic","Extrapolate=Linear","MultiX=Average","Skip=True","Sort=True")</f>
        <v>13.835781033264407</v>
      </c>
    </row>
    <row r="3770" spans="16:21" x14ac:dyDescent="0.25">
      <c r="P3770" s="10">
        <v>39996</v>
      </c>
      <c r="Q3770">
        <v>21.44651</v>
      </c>
      <c r="S3770" s="42">
        <f t="shared" ca="1" si="63"/>
        <v>49663</v>
      </c>
      <c r="T3770" s="43">
        <f ca="1">_xll.BInterpol('Base CDI'!$H$4:$H$28,'Base CDI'!$J$4:$J$29,S3770,"Cubic","Extrapolate=Linear","MultiX=Average","Skip=True","Sort=True")</f>
        <v>13.742481535655678</v>
      </c>
      <c r="U3770" s="43">
        <f ca="1">_xll.BInterpol('Base CDI'!$H$4:$H$28,'Base CDI'!$I$4:$I$29,S3770,"Cubic","Extrapolate=Linear","MultiX=Average","Skip=True","Sort=True")</f>
        <v>13.835673744282817</v>
      </c>
    </row>
    <row r="3771" spans="16:21" x14ac:dyDescent="0.25">
      <c r="P3771" s="10">
        <v>39997</v>
      </c>
      <c r="Q3771">
        <v>21.45393</v>
      </c>
      <c r="S3771" s="42">
        <f t="shared" ca="1" si="63"/>
        <v>49664</v>
      </c>
      <c r="T3771" s="43">
        <f ca="1">_xll.BInterpol('Base CDI'!$H$4:$H$28,'Base CDI'!$J$4:$J$29,S3771,"Cubic","Extrapolate=Linear","MultiX=Average","Skip=True","Sort=True")</f>
        <v>13.742403791332901</v>
      </c>
      <c r="U3771" s="43">
        <f ca="1">_xll.BInterpol('Base CDI'!$H$4:$H$28,'Base CDI'!$I$4:$I$29,S3771,"Cubic","Extrapolate=Linear","MultiX=Average","Skip=True","Sort=True")</f>
        <v>13.835566351052833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49665</v>
      </c>
      <c r="T3772" s="43">
        <f ca="1">_xll.BInterpol('Base CDI'!$H$4:$H$28,'Base CDI'!$J$4:$J$29,S3772,"Cubic","Extrapolate=Linear","MultiX=Average","Skip=True","Sort=True")</f>
        <v>13.742325963014405</v>
      </c>
      <c r="U3772" s="43">
        <f ca="1">_xll.BInterpol('Base CDI'!$H$4:$H$28,'Base CDI'!$I$4:$I$29,S3772,"Cubic","Extrapolate=Linear","MultiX=Average","Skip=True","Sort=True")</f>
        <v>13.835458853849518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49666</v>
      </c>
      <c r="T3773" s="43">
        <f ca="1">_xll.BInterpol('Base CDI'!$H$4:$H$28,'Base CDI'!$J$4:$J$29,S3773,"Cubic","Extrapolate=Linear","MultiX=Average","Skip=True","Sort=True")</f>
        <v>13.742248050922401</v>
      </c>
      <c r="U3773" s="43">
        <f ca="1">_xll.BInterpol('Base CDI'!$H$4:$H$28,'Base CDI'!$I$4:$I$29,S3773,"Cubic","Extrapolate=Linear","MultiX=Average","Skip=True","Sort=True")</f>
        <v>13.835351252947932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49667</v>
      </c>
      <c r="T3774" s="43">
        <f ca="1">_xll.BInterpol('Base CDI'!$H$4:$H$28,'Base CDI'!$J$4:$J$29,S3774,"Cubic","Extrapolate=Linear","MultiX=Average","Skip=True","Sort=True")</f>
        <v>13.742170055279097</v>
      </c>
      <c r="U3774" s="43">
        <f ca="1">_xll.BInterpol('Base CDI'!$H$4:$H$28,'Base CDI'!$I$4:$I$29,S3774,"Cubic","Extrapolate=Linear","MultiX=Average","Skip=True","Sort=True")</f>
        <v>13.83524354862314</v>
      </c>
    </row>
    <row r="3775" spans="16:21" x14ac:dyDescent="0.25">
      <c r="P3775" s="10">
        <v>40003</v>
      </c>
      <c r="Q3775">
        <v>21.48358</v>
      </c>
      <c r="S3775" s="42">
        <f t="shared" ca="1" si="63"/>
        <v>49668</v>
      </c>
      <c r="T3775" s="43">
        <f ca="1">_xll.BInterpol('Base CDI'!$H$4:$H$28,'Base CDI'!$J$4:$J$29,S3775,"Cubic","Extrapolate=Linear","MultiX=Average","Skip=True","Sort=True")</f>
        <v>13.742091976306707</v>
      </c>
      <c r="U3775" s="43">
        <f ca="1">_xll.BInterpol('Base CDI'!$H$4:$H$28,'Base CDI'!$I$4:$I$29,S3775,"Cubic","Extrapolate=Linear","MultiX=Average","Skip=True","Sort=True")</f>
        <v>13.8351357411502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49669</v>
      </c>
      <c r="T3776" s="43">
        <f ca="1">_xll.BInterpol('Base CDI'!$H$4:$H$28,'Base CDI'!$J$4:$J$29,S3776,"Cubic","Extrapolate=Linear","MultiX=Average","Skip=True","Sort=True")</f>
        <v>13.742013814227441</v>
      </c>
      <c r="U3776" s="43">
        <f ca="1">_xll.BInterpol('Base CDI'!$H$4:$H$28,'Base CDI'!$I$4:$I$29,S3776,"Cubic","Extrapolate=Linear","MultiX=Average","Skip=True","Sort=True")</f>
        <v>13.835027830804176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49670</v>
      </c>
      <c r="T3777" s="43">
        <f ca="1">_xll.BInterpol('Base CDI'!$H$4:$H$28,'Base CDI'!$J$4:$J$29,S3777,"Cubic","Extrapolate=Linear","MultiX=Average","Skip=True","Sort=True")</f>
        <v>13.741935569263509</v>
      </c>
      <c r="U3777" s="43">
        <f ca="1">_xll.BInterpol('Base CDI'!$H$4:$H$28,'Base CDI'!$I$4:$I$29,S3777,"Cubic","Extrapolate=Linear","MultiX=Average","Skip=True","Sort=True")</f>
        <v>13.834919817860129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49671</v>
      </c>
      <c r="T3778" s="43">
        <f ca="1">_xll.BInterpol('Base CDI'!$H$4:$H$28,'Base CDI'!$J$4:$J$29,S3778,"Cubic","Extrapolate=Linear","MultiX=Average","Skip=True","Sort=True")</f>
        <v>13.741857241637124</v>
      </c>
      <c r="U3778" s="43">
        <f ca="1">_xll.BInterpol('Base CDI'!$H$4:$H$28,'Base CDI'!$I$4:$I$29,S3778,"Cubic","Extrapolate=Linear","MultiX=Average","Skip=True","Sort=True")</f>
        <v>13.834811702593122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49672</v>
      </c>
      <c r="T3779" s="43">
        <f ca="1">_xll.BInterpol('Base CDI'!$H$4:$H$28,'Base CDI'!$J$4:$J$29,S3779,"Cubic","Extrapolate=Linear","MultiX=Average","Skip=True","Sort=True")</f>
        <v>13.741778831570496</v>
      </c>
      <c r="U3779" s="43">
        <f ca="1">_xll.BInterpol('Base CDI'!$H$4:$H$28,'Base CDI'!$I$4:$I$29,S3779,"Cubic","Extrapolate=Linear","MultiX=Average","Skip=True","Sort=True")</f>
        <v>13.834703485278213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49673</v>
      </c>
      <c r="T3780" s="43">
        <f ca="1">_xll.BInterpol('Base CDI'!$H$4:$H$28,'Base CDI'!$J$4:$J$29,S3780,"Cubic","Extrapolate=Linear","MultiX=Average","Skip=True","Sort=True")</f>
        <v>13.741700339285835</v>
      </c>
      <c r="U3780" s="43">
        <f ca="1">_xll.BInterpol('Base CDI'!$H$4:$H$28,'Base CDI'!$I$4:$I$29,S3780,"Cubic","Extrapolate=Linear","MultiX=Average","Skip=True","Sort=True")</f>
        <v>13.834595166190468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49674</v>
      </c>
      <c r="T3781" s="43">
        <f ca="1">_xll.BInterpol('Base CDI'!$H$4:$H$28,'Base CDI'!$J$4:$J$29,S3781,"Cubic","Extrapolate=Linear","MultiX=Average","Skip=True","Sort=True")</f>
        <v>13.741621765005352</v>
      </c>
      <c r="U3781" s="43">
        <f ca="1">_xll.BInterpol('Base CDI'!$H$4:$H$28,'Base CDI'!$I$4:$I$29,S3781,"Cubic","Extrapolate=Linear","MultiX=Average","Skip=True","Sort=True")</f>
        <v>13.834486745604949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49675</v>
      </c>
      <c r="T3782" s="43">
        <f ca="1">_xll.BInterpol('Base CDI'!$H$4:$H$28,'Base CDI'!$J$4:$J$29,S3782,"Cubic","Extrapolate=Linear","MultiX=Average","Skip=True","Sort=True")</f>
        <v>13.741543108951259</v>
      </c>
      <c r="U3782" s="43">
        <f ca="1">_xll.BInterpol('Base CDI'!$H$4:$H$28,'Base CDI'!$I$4:$I$29,S3782,"Cubic","Extrapolate=Linear","MultiX=Average","Skip=True","Sort=True")</f>
        <v>13.834378223796712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49676</v>
      </c>
      <c r="T3783" s="43">
        <f ca="1">_xll.BInterpol('Base CDI'!$H$4:$H$28,'Base CDI'!$J$4:$J$29,S3783,"Cubic","Extrapolate=Linear","MultiX=Average","Skip=True","Sort=True")</f>
        <v>13.741464371345767</v>
      </c>
      <c r="U3783" s="43">
        <f ca="1">_xll.BInterpol('Base CDI'!$H$4:$H$28,'Base CDI'!$I$4:$I$29,S3783,"Cubic","Extrapolate=Linear","MultiX=Average","Skip=True","Sort=True")</f>
        <v>13.834269601040825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49677</v>
      </c>
      <c r="T3784" s="43">
        <f ca="1">_xll.BInterpol('Base CDI'!$H$4:$H$28,'Base CDI'!$J$4:$J$29,S3784,"Cubic","Extrapolate=Linear","MultiX=Average","Skip=True","Sort=True")</f>
        <v>13.741385552411085</v>
      </c>
      <c r="U3784" s="43">
        <f ca="1">_xll.BInterpol('Base CDI'!$H$4:$H$28,'Base CDI'!$I$4:$I$29,S3784,"Cubic","Extrapolate=Linear","MultiX=Average","Skip=True","Sort=True")</f>
        <v>13.834160877612346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49678</v>
      </c>
      <c r="T3785" s="43">
        <f ca="1">_xll.BInterpol('Base CDI'!$H$4:$H$28,'Base CDI'!$J$4:$J$29,S3785,"Cubic","Extrapolate=Linear","MultiX=Average","Skip=True","Sort=True")</f>
        <v>13.741306652369426</v>
      </c>
      <c r="U3785" s="43">
        <f ca="1">_xll.BInterpol('Base CDI'!$H$4:$H$28,'Base CDI'!$I$4:$I$29,S3785,"Cubic","Extrapolate=Linear","MultiX=Average","Skip=True","Sort=True")</f>
        <v>13.834052053786339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49679</v>
      </c>
      <c r="T3786" s="43">
        <f ca="1">_xll.BInterpol('Base CDI'!$H$4:$H$28,'Base CDI'!$J$4:$J$29,S3786,"Cubic","Extrapolate=Linear","MultiX=Average","Skip=True","Sort=True")</f>
        <v>13.741227671442999</v>
      </c>
      <c r="U3786" s="43">
        <f ca="1">_xll.BInterpol('Base CDI'!$H$4:$H$28,'Base CDI'!$I$4:$I$29,S3786,"Cubic","Extrapolate=Linear","MultiX=Average","Skip=True","Sort=True")</f>
        <v>13.833943129837865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49680</v>
      </c>
      <c r="T3787" s="43">
        <f ca="1">_xll.BInterpol('Base CDI'!$H$4:$H$28,'Base CDI'!$J$4:$J$29,S3787,"Cubic","Extrapolate=Linear","MultiX=Average","Skip=True","Sort=True")</f>
        <v>13.741148609854015</v>
      </c>
      <c r="U3787" s="43">
        <f ca="1">_xll.BInterpol('Base CDI'!$H$4:$H$28,'Base CDI'!$I$4:$I$29,S3787,"Cubic","Extrapolate=Linear","MultiX=Average","Skip=True","Sort=True")</f>
        <v>13.833834106041984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49681</v>
      </c>
      <c r="T3788" s="43">
        <f ca="1">_xll.BInterpol('Base CDI'!$H$4:$H$28,'Base CDI'!$J$4:$J$29,S3788,"Cubic","Extrapolate=Linear","MultiX=Average","Skip=True","Sort=True")</f>
        <v>13.741069467824689</v>
      </c>
      <c r="U3788" s="43">
        <f ca="1">_xll.BInterpol('Base CDI'!$H$4:$H$28,'Base CDI'!$I$4:$I$29,S3788,"Cubic","Extrapolate=Linear","MultiX=Average","Skip=True","Sort=True")</f>
        <v>13.833724982673759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49682</v>
      </c>
      <c r="T3789" s="43">
        <f ca="1">_xll.BInterpol('Base CDI'!$H$4:$H$28,'Base CDI'!$J$4:$J$29,S3789,"Cubic","Extrapolate=Linear","MultiX=Average","Skip=True","Sort=True")</f>
        <v>13.740990245577226</v>
      </c>
      <c r="U3789" s="43">
        <f ca="1">_xll.BInterpol('Base CDI'!$H$4:$H$28,'Base CDI'!$I$4:$I$29,S3789,"Cubic","Extrapolate=Linear","MultiX=Average","Skip=True","Sort=True")</f>
        <v>13.833615760008254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49683</v>
      </c>
      <c r="T3790" s="43">
        <f ca="1">_xll.BInterpol('Base CDI'!$H$4:$H$28,'Base CDI'!$J$4:$J$29,S3790,"Cubic","Extrapolate=Linear","MultiX=Average","Skip=True","Sort=True")</f>
        <v>13.740910943333841</v>
      </c>
      <c r="U3790" s="43">
        <f ca="1">_xll.BInterpol('Base CDI'!$H$4:$H$28,'Base CDI'!$I$4:$I$29,S3790,"Cubic","Extrapolate=Linear","MultiX=Average","Skip=True","Sort=True")</f>
        <v>13.833506438320526</v>
      </c>
    </row>
    <row r="3791" spans="16:21" x14ac:dyDescent="0.25">
      <c r="P3791" s="10">
        <v>40025</v>
      </c>
      <c r="Q3791">
        <v>21.60014</v>
      </c>
      <c r="S3791" s="42">
        <f t="shared" ca="1" si="64"/>
        <v>49684</v>
      </c>
      <c r="T3791" s="43">
        <f ca="1">_xll.BInterpol('Base CDI'!$H$4:$H$28,'Base CDI'!$J$4:$J$29,S3791,"Cubic","Extrapolate=Linear","MultiX=Average","Skip=True","Sort=True")</f>
        <v>13.740831561316742</v>
      </c>
      <c r="U3791" s="43">
        <f ca="1">_xll.BInterpol('Base CDI'!$H$4:$H$28,'Base CDI'!$I$4:$I$29,S3791,"Cubic","Extrapolate=Linear","MultiX=Average","Skip=True","Sort=True")</f>
        <v>13.833397017885641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49685</v>
      </c>
      <c r="T3792" s="43">
        <f ca="1">_xll.BInterpol('Base CDI'!$H$4:$H$28,'Base CDI'!$J$4:$J$29,S3792,"Cubic","Extrapolate=Linear","MultiX=Average","Skip=True","Sort=True")</f>
        <v>13.740752099748143</v>
      </c>
      <c r="U3792" s="43">
        <f ca="1">_xll.BInterpol('Base CDI'!$H$4:$H$28,'Base CDI'!$I$4:$I$29,S3792,"Cubic","Extrapolate=Linear","MultiX=Average","Skip=True","Sort=True")</f>
        <v>13.833287498978658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49686</v>
      </c>
      <c r="T3793" s="43">
        <f ca="1">_xll.BInterpol('Base CDI'!$H$4:$H$28,'Base CDI'!$J$4:$J$29,S3793,"Cubic","Extrapolate=Linear","MultiX=Average","Skip=True","Sort=True")</f>
        <v>13.740672558850251</v>
      </c>
      <c r="U3793" s="43">
        <f ca="1">_xll.BInterpol('Base CDI'!$H$4:$H$28,'Base CDI'!$I$4:$I$29,S3793,"Cubic","Extrapolate=Linear","MultiX=Average","Skip=True","Sort=True")</f>
        <v>13.83317788187464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49687</v>
      </c>
      <c r="T3794" s="43">
        <f ca="1">_xll.BInterpol('Base CDI'!$H$4:$H$28,'Base CDI'!$J$4:$J$29,S3794,"Cubic","Extrapolate=Linear","MultiX=Average","Skip=True","Sort=True")</f>
        <v>13.740592938845282</v>
      </c>
      <c r="U3794" s="43">
        <f ca="1">_xll.BInterpol('Base CDI'!$H$4:$H$28,'Base CDI'!$I$4:$I$29,S3794,"Cubic","Extrapolate=Linear","MultiX=Average","Skip=True","Sort=True")</f>
        <v>13.833068166848649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49688</v>
      </c>
      <c r="T3795" s="43">
        <f ca="1">_xll.BInterpol('Base CDI'!$H$4:$H$28,'Base CDI'!$J$4:$J$29,S3795,"Cubic","Extrapolate=Linear","MultiX=Average","Skip=True","Sort=True")</f>
        <v>13.740513239955442</v>
      </c>
      <c r="U3795" s="43">
        <f ca="1">_xll.BInterpol('Base CDI'!$H$4:$H$28,'Base CDI'!$I$4:$I$29,S3795,"Cubic","Extrapolate=Linear","MultiX=Average","Skip=True","Sort=True")</f>
        <v>13.832958354175746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49689</v>
      </c>
      <c r="T3796" s="43">
        <f ca="1">_xll.BInterpol('Base CDI'!$H$4:$H$28,'Base CDI'!$J$4:$J$29,S3796,"Cubic","Extrapolate=Linear","MultiX=Average","Skip=True","Sort=True")</f>
        <v>13.740433462402944</v>
      </c>
      <c r="U3796" s="43">
        <f ca="1">_xll.BInterpol('Base CDI'!$H$4:$H$28,'Base CDI'!$I$4:$I$29,S3796,"Cubic","Extrapolate=Linear","MultiX=Average","Skip=True","Sort=True")</f>
        <v>13.832848444130994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49690</v>
      </c>
      <c r="T3797" s="43">
        <f ca="1">_xll.BInterpol('Base CDI'!$H$4:$H$28,'Base CDI'!$J$4:$J$29,S3797,"Cubic","Extrapolate=Linear","MultiX=Average","Skip=True","Sort=True")</f>
        <v>13.74035360641</v>
      </c>
      <c r="U3797" s="43">
        <f ca="1">_xll.BInterpol('Base CDI'!$H$4:$H$28,'Base CDI'!$I$4:$I$29,S3797,"Cubic","Extrapolate=Linear","MultiX=Average","Skip=True","Sort=True")</f>
        <v>13.832738436989452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49691</v>
      </c>
      <c r="T3798" s="43">
        <f ca="1">_xll.BInterpol('Base CDI'!$H$4:$H$28,'Base CDI'!$J$4:$J$29,S3798,"Cubic","Extrapolate=Linear","MultiX=Average","Skip=True","Sort=True")</f>
        <v>13.740273672198819</v>
      </c>
      <c r="U3798" s="43">
        <f ca="1">_xll.BInterpol('Base CDI'!$H$4:$H$28,'Base CDI'!$I$4:$I$29,S3798,"Cubic","Extrapolate=Linear","MultiX=Average","Skip=True","Sort=True")</f>
        <v>13.832628333026182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49692</v>
      </c>
      <c r="T3799" s="43">
        <f ca="1">_xll.BInterpol('Base CDI'!$H$4:$H$28,'Base CDI'!$J$4:$J$29,S3799,"Cubic","Extrapolate=Linear","MultiX=Average","Skip=True","Sort=True")</f>
        <v>13.740193659991613</v>
      </c>
      <c r="U3799" s="43">
        <f ca="1">_xll.BInterpol('Base CDI'!$H$4:$H$28,'Base CDI'!$I$4:$I$29,S3799,"Cubic","Extrapolate=Linear","MultiX=Average","Skip=True","Sort=True")</f>
        <v>13.832518132516249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49693</v>
      </c>
      <c r="T3800" s="43">
        <f ca="1">_xll.BInterpol('Base CDI'!$H$4:$H$28,'Base CDI'!$J$4:$J$29,S3800,"Cubic","Extrapolate=Linear","MultiX=Average","Skip=True","Sort=True")</f>
        <v>13.740113570010593</v>
      </c>
      <c r="U3800" s="43">
        <f ca="1">_xll.BInterpol('Base CDI'!$H$4:$H$28,'Base CDI'!$I$4:$I$29,S3800,"Cubic","Extrapolate=Linear","MultiX=Average","Skip=True","Sort=True")</f>
        <v>13.832407835734713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49694</v>
      </c>
      <c r="T3801" s="43">
        <f ca="1">_xll.BInterpol('Base CDI'!$H$4:$H$28,'Base CDI'!$J$4:$J$29,S3801,"Cubic","Extrapolate=Linear","MultiX=Average","Skip=True","Sort=True")</f>
        <v>13.740033402477968</v>
      </c>
      <c r="U3801" s="43">
        <f ca="1">_xll.BInterpol('Base CDI'!$H$4:$H$28,'Base CDI'!$I$4:$I$29,S3801,"Cubic","Extrapolate=Linear","MultiX=Average","Skip=True","Sort=True")</f>
        <v>13.832297442956635</v>
      </c>
    </row>
    <row r="3802" spans="16:21" x14ac:dyDescent="0.25">
      <c r="P3802" s="10">
        <v>40042</v>
      </c>
      <c r="Q3802">
        <v>21.67822</v>
      </c>
      <c r="S3802" s="42">
        <f t="shared" ca="1" si="64"/>
        <v>49695</v>
      </c>
      <c r="T3802" s="43">
        <f ca="1">_xll.BInterpol('Base CDI'!$H$4:$H$28,'Base CDI'!$J$4:$J$29,S3802,"Cubic","Extrapolate=Linear","MultiX=Average","Skip=True","Sort=True")</f>
        <v>13.739953157615952</v>
      </c>
      <c r="U3802" s="43">
        <f ca="1">_xll.BInterpol('Base CDI'!$H$4:$H$28,'Base CDI'!$I$4:$I$29,S3802,"Cubic","Extrapolate=Linear","MultiX=Average","Skip=True","Sort=True")</f>
        <v>13.832186954457079</v>
      </c>
    </row>
    <row r="3803" spans="16:21" x14ac:dyDescent="0.25">
      <c r="P3803" s="10">
        <v>40043</v>
      </c>
      <c r="Q3803">
        <v>21.68534</v>
      </c>
      <c r="S3803" s="42">
        <f t="shared" ca="1" si="64"/>
        <v>49696</v>
      </c>
      <c r="T3803" s="43">
        <f ca="1">_xll.BInterpol('Base CDI'!$H$4:$H$28,'Base CDI'!$J$4:$J$29,S3803,"Cubic","Extrapolate=Linear","MultiX=Average","Skip=True","Sort=True")</f>
        <v>13.739872835646754</v>
      </c>
      <c r="U3803" s="43">
        <f ca="1">_xll.BInterpol('Base CDI'!$H$4:$H$28,'Base CDI'!$I$4:$I$29,S3803,"Cubic","Extrapolate=Linear","MultiX=Average","Skip=True","Sort=True")</f>
        <v>13.832076370511102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49697</v>
      </c>
      <c r="T3804" s="43">
        <f ca="1">_xll.BInterpol('Base CDI'!$H$4:$H$28,'Base CDI'!$J$4:$J$29,S3804,"Cubic","Extrapolate=Linear","MultiX=Average","Skip=True","Sort=True")</f>
        <v>13.739792436792584</v>
      </c>
      <c r="U3804" s="43">
        <f ca="1">_xll.BInterpol('Base CDI'!$H$4:$H$28,'Base CDI'!$I$4:$I$29,S3804,"Cubic","Extrapolate=Linear","MultiX=Average","Skip=True","Sort=True")</f>
        <v>13.831965691393771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49698</v>
      </c>
      <c r="T3805" s="43">
        <f ca="1">_xll.BInterpol('Base CDI'!$H$4:$H$28,'Base CDI'!$J$4:$J$29,S3805,"Cubic","Extrapolate=Linear","MultiX=Average","Skip=True","Sort=True")</f>
        <v>13.739711961275654</v>
      </c>
      <c r="U3805" s="43">
        <f ca="1">_xll.BInterpol('Base CDI'!$H$4:$H$28,'Base CDI'!$I$4:$I$29,S3805,"Cubic","Extrapolate=Linear","MultiX=Average","Skip=True","Sort=True")</f>
        <v>13.831854917380143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49699</v>
      </c>
      <c r="T3806" s="43">
        <f ca="1">_xll.BInterpol('Base CDI'!$H$4:$H$28,'Base CDI'!$J$4:$J$29,S3806,"Cubic","Extrapolate=Linear","MultiX=Average","Skip=True","Sort=True")</f>
        <v>13.739631409318177</v>
      </c>
      <c r="U3806" s="43">
        <f ca="1">_xll.BInterpol('Base CDI'!$H$4:$H$28,'Base CDI'!$I$4:$I$29,S3806,"Cubic","Extrapolate=Linear","MultiX=Average","Skip=True","Sort=True")</f>
        <v>13.831744048745284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49700</v>
      </c>
      <c r="T3807" s="43">
        <f ca="1">_xll.BInterpol('Base CDI'!$H$4:$H$28,'Base CDI'!$J$4:$J$29,S3807,"Cubic","Extrapolate=Linear","MultiX=Average","Skip=True","Sort=True")</f>
        <v>13.739550781142361</v>
      </c>
      <c r="U3807" s="43">
        <f ca="1">_xll.BInterpol('Base CDI'!$H$4:$H$28,'Base CDI'!$I$4:$I$29,S3807,"Cubic","Extrapolate=Linear","MultiX=Average","Skip=True","Sort=True")</f>
        <v>13.831633085764254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49701</v>
      </c>
      <c r="T3808" s="43">
        <f ca="1">_xll.BInterpol('Base CDI'!$H$4:$H$28,'Base CDI'!$J$4:$J$29,S3808,"Cubic","Extrapolate=Linear","MultiX=Average","Skip=True","Sort=True")</f>
        <v>13.739470076970417</v>
      </c>
      <c r="U3808" s="43">
        <f ca="1">_xll.BInterpol('Base CDI'!$H$4:$H$28,'Base CDI'!$I$4:$I$29,S3808,"Cubic","Extrapolate=Linear","MultiX=Average","Skip=True","Sort=True")</f>
        <v>13.831522028712115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49702</v>
      </c>
      <c r="T3809" s="43">
        <f ca="1">_xll.BInterpol('Base CDI'!$H$4:$H$28,'Base CDI'!$J$4:$J$29,S3809,"Cubic","Extrapolate=Linear","MultiX=Average","Skip=True","Sort=True")</f>
        <v>13.739389297024557</v>
      </c>
      <c r="U3809" s="43">
        <f ca="1">_xll.BInterpol('Base CDI'!$H$4:$H$28,'Base CDI'!$I$4:$I$29,S3809,"Cubic","Extrapolate=Linear","MultiX=Average","Skip=True","Sort=True")</f>
        <v>13.831410877863927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49703</v>
      </c>
      <c r="T3810" s="43">
        <f ca="1">_xll.BInterpol('Base CDI'!$H$4:$H$28,'Base CDI'!$J$4:$J$29,S3810,"Cubic","Extrapolate=Linear","MultiX=Average","Skip=True","Sort=True")</f>
        <v>13.73930844152699</v>
      </c>
      <c r="U3810" s="43">
        <f ca="1">_xll.BInterpol('Base CDI'!$H$4:$H$28,'Base CDI'!$I$4:$I$29,S3810,"Cubic","Extrapolate=Linear","MultiX=Average","Skip=True","Sort=True")</f>
        <v>13.831299633494753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49704</v>
      </c>
      <c r="T3811" s="43">
        <f ca="1">_xll.BInterpol('Base CDI'!$H$4:$H$28,'Base CDI'!$J$4:$J$29,S3811,"Cubic","Extrapolate=Linear","MultiX=Average","Skip=True","Sort=True")</f>
        <v>13.73922751069993</v>
      </c>
      <c r="U3811" s="43">
        <f ca="1">_xll.BInterpol('Base CDI'!$H$4:$H$28,'Base CDI'!$I$4:$I$29,S3811,"Cubic","Extrapolate=Linear","MultiX=Average","Skip=True","Sort=True")</f>
        <v>13.831188295879656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49705</v>
      </c>
      <c r="T3812" s="43">
        <f ca="1">_xll.BInterpol('Base CDI'!$H$4:$H$28,'Base CDI'!$J$4:$J$29,S3812,"Cubic","Extrapolate=Linear","MultiX=Average","Skip=True","Sort=True")</f>
        <v>13.739146504765587</v>
      </c>
      <c r="U3812" s="43">
        <f ca="1">_xll.BInterpol('Base CDI'!$H$4:$H$28,'Base CDI'!$I$4:$I$29,S3812,"Cubic","Extrapolate=Linear","MultiX=Average","Skip=True","Sort=True")</f>
        <v>13.831076865293696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49706</v>
      </c>
      <c r="T3813" s="43">
        <f ca="1">_xll.BInterpol('Base CDI'!$H$4:$H$28,'Base CDI'!$J$4:$J$29,S3813,"Cubic","Extrapolate=Linear","MultiX=Average","Skip=True","Sort=True")</f>
        <v>13.739065423946171</v>
      </c>
      <c r="U3813" s="43">
        <f ca="1">_xll.BInterpol('Base CDI'!$H$4:$H$28,'Base CDI'!$I$4:$I$29,S3813,"Cubic","Extrapolate=Linear","MultiX=Average","Skip=True","Sort=True")</f>
        <v>13.830965342011934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49707</v>
      </c>
      <c r="T3814" s="43">
        <f ca="1">_xll.BInterpol('Base CDI'!$H$4:$H$28,'Base CDI'!$J$4:$J$29,S3814,"Cubic","Extrapolate=Linear","MultiX=Average","Skip=True","Sort=True")</f>
        <v>13.738984268463891</v>
      </c>
      <c r="U3814" s="43">
        <f ca="1">_xll.BInterpol('Base CDI'!$H$4:$H$28,'Base CDI'!$I$4:$I$29,S3814,"Cubic","Extrapolate=Linear","MultiX=Average","Skip=True","Sort=True")</f>
        <v>13.830853726309433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49708</v>
      </c>
      <c r="T3815" s="43">
        <f ca="1">_xll.BInterpol('Base CDI'!$H$4:$H$28,'Base CDI'!$J$4:$J$29,S3815,"Cubic","Extrapolate=Linear","MultiX=Average","Skip=True","Sort=True")</f>
        <v>13.738903038540963</v>
      </c>
      <c r="U3815" s="43">
        <f ca="1">_xll.BInterpol('Base CDI'!$H$4:$H$28,'Base CDI'!$I$4:$I$29,S3815,"Cubic","Extrapolate=Linear","MultiX=Average","Skip=True","Sort=True")</f>
        <v>13.830742018461256</v>
      </c>
    </row>
    <row r="3816" spans="16:21" x14ac:dyDescent="0.25">
      <c r="P3816" s="10">
        <v>40060</v>
      </c>
      <c r="Q3816">
        <v>21.77805</v>
      </c>
      <c r="S3816" s="42">
        <f t="shared" ca="1" si="64"/>
        <v>49709</v>
      </c>
      <c r="T3816" s="43">
        <f ca="1">_xll.BInterpol('Base CDI'!$H$4:$H$28,'Base CDI'!$J$4:$J$29,S3816,"Cubic","Extrapolate=Linear","MultiX=Average","Skip=True","Sort=True")</f>
        <v>13.738821734399593</v>
      </c>
      <c r="U3816" s="43">
        <f ca="1">_xll.BInterpol('Base CDI'!$H$4:$H$28,'Base CDI'!$I$4:$I$29,S3816,"Cubic","Extrapolate=Linear","MultiX=Average","Skip=True","Sort=True")</f>
        <v>13.830630218742463</v>
      </c>
    </row>
    <row r="3817" spans="16:21" x14ac:dyDescent="0.25">
      <c r="P3817" s="10">
        <v>40064</v>
      </c>
      <c r="Q3817">
        <v>21.7852</v>
      </c>
      <c r="S3817" s="42">
        <f t="shared" ca="1" si="64"/>
        <v>49710</v>
      </c>
      <c r="T3817" s="43">
        <f ca="1">_xll.BInterpol('Base CDI'!$H$4:$H$28,'Base CDI'!$J$4:$J$29,S3817,"Cubic","Extrapolate=Linear","MultiX=Average","Skip=True","Sort=True")</f>
        <v>13.738740356261996</v>
      </c>
      <c r="U3817" s="43">
        <f ca="1">_xll.BInterpol('Base CDI'!$H$4:$H$28,'Base CDI'!$I$4:$I$29,S3817,"Cubic","Extrapolate=Linear","MultiX=Average","Skip=True","Sort=True")</f>
        <v>13.830518327428116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49711</v>
      </c>
      <c r="T3818" s="43">
        <f ca="1">_xll.BInterpol('Base CDI'!$H$4:$H$28,'Base CDI'!$J$4:$J$29,S3818,"Cubic","Extrapolate=Linear","MultiX=Average","Skip=True","Sort=True")</f>
        <v>13.738658904350379</v>
      </c>
      <c r="U3818" s="43">
        <f ca="1">_xll.BInterpol('Base CDI'!$H$4:$H$28,'Base CDI'!$I$4:$I$29,S3818,"Cubic","Extrapolate=Linear","MultiX=Average","Skip=True","Sort=True")</f>
        <v>13.830406344793277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49712</v>
      </c>
      <c r="T3819" s="43">
        <f ca="1">_xll.BInterpol('Base CDI'!$H$4:$H$28,'Base CDI'!$J$4:$J$29,S3819,"Cubic","Extrapolate=Linear","MultiX=Average","Skip=True","Sort=True")</f>
        <v>13.738577378886955</v>
      </c>
      <c r="U3819" s="43">
        <f ca="1">_xll.BInterpol('Base CDI'!$H$4:$H$28,'Base CDI'!$I$4:$I$29,S3819,"Cubic","Extrapolate=Linear","MultiX=Average","Skip=True","Sort=True")</f>
        <v>13.830294271113008</v>
      </c>
    </row>
    <row r="3820" spans="16:21" x14ac:dyDescent="0.25">
      <c r="P3820" s="10">
        <v>40067</v>
      </c>
      <c r="Q3820">
        <v>21.80667</v>
      </c>
      <c r="S3820" s="42">
        <f t="shared" ca="1" si="64"/>
        <v>49713</v>
      </c>
      <c r="T3820" s="43">
        <f ca="1">_xll.BInterpol('Base CDI'!$H$4:$H$28,'Base CDI'!$J$4:$J$29,S3820,"Cubic","Extrapolate=Linear","MultiX=Average","Skip=True","Sort=True")</f>
        <v>13.738495780093933</v>
      </c>
      <c r="U3820" s="43">
        <f ca="1">_xll.BInterpol('Base CDI'!$H$4:$H$28,'Base CDI'!$I$4:$I$29,S3820,"Cubic","Extrapolate=Linear","MultiX=Average","Skip=True","Sort=True")</f>
        <v>13.830182106662368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49714</v>
      </c>
      <c r="T3821" s="43">
        <f ca="1">_xll.BInterpol('Base CDI'!$H$4:$H$28,'Base CDI'!$J$4:$J$29,S3821,"Cubic","Extrapolate=Linear","MultiX=Average","Skip=True","Sort=True")</f>
        <v>13.738414108193528</v>
      </c>
      <c r="U3821" s="43">
        <f ca="1">_xll.BInterpol('Base CDI'!$H$4:$H$28,'Base CDI'!$I$4:$I$29,S3821,"Cubic","Extrapolate=Linear","MultiX=Average","Skip=True","Sort=True")</f>
        <v>13.830069851716424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49715</v>
      </c>
      <c r="T3822" s="43">
        <f ca="1">_xll.BInterpol('Base CDI'!$H$4:$H$28,'Base CDI'!$J$4:$J$29,S3822,"Cubic","Extrapolate=Linear","MultiX=Average","Skip=True","Sort=True")</f>
        <v>13.738332363407947</v>
      </c>
      <c r="U3822" s="43">
        <f ca="1">_xll.BInterpol('Base CDI'!$H$4:$H$28,'Base CDI'!$I$4:$I$29,S3822,"Cubic","Extrapolate=Linear","MultiX=Average","Skip=True","Sort=True")</f>
        <v>13.829957506550233</v>
      </c>
    </row>
    <row r="3823" spans="16:21" x14ac:dyDescent="0.25">
      <c r="P3823" s="10">
        <v>40072</v>
      </c>
      <c r="Q3823">
        <v>21.82816</v>
      </c>
      <c r="S3823" s="42">
        <f t="shared" ca="1" si="64"/>
        <v>49716</v>
      </c>
      <c r="T3823" s="43">
        <f ca="1">_xll.BInterpol('Base CDI'!$H$4:$H$28,'Base CDI'!$J$4:$J$29,S3823,"Cubic","Extrapolate=Linear","MultiX=Average","Skip=True","Sort=True")</f>
        <v>13.738250545959401</v>
      </c>
      <c r="U3823" s="43">
        <f ca="1">_xll.BInterpol('Base CDI'!$H$4:$H$28,'Base CDI'!$I$4:$I$29,S3823,"Cubic","Extrapolate=Linear","MultiX=Average","Skip=True","Sort=True")</f>
        <v>13.829845071438859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49717</v>
      </c>
      <c r="T3824" s="43">
        <f ca="1">_xll.BInterpol('Base CDI'!$H$4:$H$28,'Base CDI'!$J$4:$J$29,S3824,"Cubic","Extrapolate=Linear","MultiX=Average","Skip=True","Sort=True")</f>
        <v>13.738168656070105</v>
      </c>
      <c r="U3824" s="43">
        <f ca="1">_xll.BInterpol('Base CDI'!$H$4:$H$28,'Base CDI'!$I$4:$I$29,S3824,"Cubic","Extrapolate=Linear","MultiX=Average","Skip=True","Sort=True")</f>
        <v>13.829732546657363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49718</v>
      </c>
      <c r="T3825" s="43">
        <f ca="1">_xll.BInterpol('Base CDI'!$H$4:$H$28,'Base CDI'!$J$4:$J$29,S3825,"Cubic","Extrapolate=Linear","MultiX=Average","Skip=True","Sort=True")</f>
        <v>13.738086693962265</v>
      </c>
      <c r="U3825" s="43">
        <f ca="1">_xll.BInterpol('Base CDI'!$H$4:$H$28,'Base CDI'!$I$4:$I$29,S3825,"Cubic","Extrapolate=Linear","MultiX=Average","Skip=True","Sort=True")</f>
        <v>13.829619932480806</v>
      </c>
    </row>
    <row r="3826" spans="16:21" x14ac:dyDescent="0.25">
      <c r="P3826" s="10">
        <v>40077</v>
      </c>
      <c r="Q3826">
        <v>21.84967</v>
      </c>
      <c r="S3826" s="42">
        <f t="shared" ca="1" si="64"/>
        <v>49719</v>
      </c>
      <c r="T3826" s="43">
        <f ca="1">_xll.BInterpol('Base CDI'!$H$4:$H$28,'Base CDI'!$J$4:$J$29,S3826,"Cubic","Extrapolate=Linear","MultiX=Average","Skip=True","Sort=True")</f>
        <v>13.738004659858094</v>
      </c>
      <c r="U3826" s="43">
        <f ca="1">_xll.BInterpol('Base CDI'!$H$4:$H$28,'Base CDI'!$I$4:$I$29,S3826,"Cubic","Extrapolate=Linear","MultiX=Average","Skip=True","Sort=True")</f>
        <v>13.829507229184252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49720</v>
      </c>
      <c r="T3827" s="43">
        <f ca="1">_xll.BInterpol('Base CDI'!$H$4:$H$28,'Base CDI'!$J$4:$J$29,S3827,"Cubic","Extrapolate=Linear","MultiX=Average","Skip=True","Sort=True")</f>
        <v>13.737922553979804</v>
      </c>
      <c r="U3827" s="43">
        <f ca="1">_xll.BInterpol('Base CDI'!$H$4:$H$28,'Base CDI'!$I$4:$I$29,S3827,"Cubic","Extrapolate=Linear","MultiX=Average","Skip=True","Sort=True")</f>
        <v>13.829394437042762</v>
      </c>
    </row>
    <row r="3828" spans="16:21" x14ac:dyDescent="0.25">
      <c r="P3828" s="10">
        <v>40079</v>
      </c>
      <c r="Q3828">
        <v>21.86403</v>
      </c>
      <c r="S3828" s="42">
        <f t="shared" ca="1" si="64"/>
        <v>49721</v>
      </c>
      <c r="T3828" s="43">
        <f ca="1">_xll.BInterpol('Base CDI'!$H$4:$H$28,'Base CDI'!$J$4:$J$29,S3828,"Cubic","Extrapolate=Linear","MultiX=Average","Skip=True","Sort=True")</f>
        <v>13.737840376549602</v>
      </c>
      <c r="U3828" s="43">
        <f ca="1">_xll.BInterpol('Base CDI'!$H$4:$H$28,'Base CDI'!$I$4:$I$29,S3828,"Cubic","Extrapolate=Linear","MultiX=Average","Skip=True","Sort=True")</f>
        <v>13.829281556331395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49722</v>
      </c>
      <c r="T3829" s="43">
        <f ca="1">_xll.BInterpol('Base CDI'!$H$4:$H$28,'Base CDI'!$J$4:$J$29,S3829,"Cubic","Extrapolate=Linear","MultiX=Average","Skip=True","Sort=True")</f>
        <v>13.737758127789704</v>
      </c>
      <c r="U3829" s="43">
        <f ca="1">_xll.BInterpol('Base CDI'!$H$4:$H$28,'Base CDI'!$I$4:$I$29,S3829,"Cubic","Extrapolate=Linear","MultiX=Average","Skip=True","Sort=True")</f>
        <v>13.829168587325215</v>
      </c>
    </row>
    <row r="3830" spans="16:21" x14ac:dyDescent="0.25">
      <c r="P3830" s="10">
        <v>40081</v>
      </c>
      <c r="Q3830">
        <v>21.87839</v>
      </c>
      <c r="S3830" s="42">
        <f t="shared" ca="1" si="64"/>
        <v>49723</v>
      </c>
      <c r="T3830" s="43">
        <f ca="1">_xll.BInterpol('Base CDI'!$H$4:$H$28,'Base CDI'!$J$4:$J$29,S3830,"Cubic","Extrapolate=Linear","MultiX=Average","Skip=True","Sort=True")</f>
        <v>13.737675807922319</v>
      </c>
      <c r="U3830" s="43">
        <f ca="1">_xll.BInterpol('Base CDI'!$H$4:$H$28,'Base CDI'!$I$4:$I$29,S3830,"Cubic","Extrapolate=Linear","MultiX=Average","Skip=True","Sort=True")</f>
        <v>13.829055530299286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49724</v>
      </c>
      <c r="T3831" s="43">
        <f ca="1">_xll.BInterpol('Base CDI'!$H$4:$H$28,'Base CDI'!$J$4:$J$29,S3831,"Cubic","Extrapolate=Linear","MultiX=Average","Skip=True","Sort=True")</f>
        <v>13.737593417169656</v>
      </c>
      <c r="U3831" s="43">
        <f ca="1">_xll.BInterpol('Base CDI'!$H$4:$H$28,'Base CDI'!$I$4:$I$29,S3831,"Cubic","Extrapolate=Linear","MultiX=Average","Skip=True","Sort=True")</f>
        <v>13.828942385528665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49725</v>
      </c>
      <c r="T3832" s="43">
        <f ca="1">_xll.BInterpol('Base CDI'!$H$4:$H$28,'Base CDI'!$J$4:$J$29,S3832,"Cubic","Extrapolate=Linear","MultiX=Average","Skip=True","Sort=True")</f>
        <v>13.737510955753928</v>
      </c>
      <c r="U3832" s="43">
        <f ca="1">_xll.BInterpol('Base CDI'!$H$4:$H$28,'Base CDI'!$I$4:$I$29,S3832,"Cubic","Extrapolate=Linear","MultiX=Average","Skip=True","Sort=True")</f>
        <v>13.828829153288416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49726</v>
      </c>
      <c r="T3833" s="43">
        <f ca="1">_xll.BInterpol('Base CDI'!$H$4:$H$28,'Base CDI'!$J$4:$J$29,S3833,"Cubic","Extrapolate=Linear","MultiX=Average","Skip=True","Sort=True")</f>
        <v>13.737428423897345</v>
      </c>
      <c r="U3833" s="43">
        <f ca="1">_xll.BInterpol('Base CDI'!$H$4:$H$28,'Base CDI'!$I$4:$I$29,S3833,"Cubic","Extrapolate=Linear","MultiX=Average","Skip=True","Sort=True")</f>
        <v>13.8287158338536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49727</v>
      </c>
      <c r="T3834" s="43">
        <f ca="1">_xll.BInterpol('Base CDI'!$H$4:$H$28,'Base CDI'!$J$4:$J$29,S3834,"Cubic","Extrapolate=Linear","MultiX=Average","Skip=True","Sort=True")</f>
        <v>13.737345821822117</v>
      </c>
      <c r="U3834" s="43">
        <f ca="1">_xll.BInterpol('Base CDI'!$H$4:$H$28,'Base CDI'!$I$4:$I$29,S3834,"Cubic","Extrapolate=Linear","MultiX=Average","Skip=True","Sort=True")</f>
        <v>13.82860242749928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49728</v>
      </c>
      <c r="T3835" s="43">
        <f ca="1">_xll.BInterpol('Base CDI'!$H$4:$H$28,'Base CDI'!$J$4:$J$29,S3835,"Cubic","Extrapolate=Linear","MultiX=Average","Skip=True","Sort=True")</f>
        <v>13.737263149750458</v>
      </c>
      <c r="U3835" s="43">
        <f ca="1">_xll.BInterpol('Base CDI'!$H$4:$H$28,'Base CDI'!$I$4:$I$29,S3835,"Cubic","Extrapolate=Linear","MultiX=Average","Skip=True","Sort=True")</f>
        <v>13.828488934500518</v>
      </c>
    </row>
    <row r="3836" spans="16:21" x14ac:dyDescent="0.25">
      <c r="P3836" s="10">
        <v>40091</v>
      </c>
      <c r="Q3836">
        <v>21.92146</v>
      </c>
      <c r="S3836" s="42">
        <f t="shared" ca="1" si="64"/>
        <v>49729</v>
      </c>
      <c r="T3836" s="43">
        <f ca="1">_xll.BInterpol('Base CDI'!$H$4:$H$28,'Base CDI'!$J$4:$J$29,S3836,"Cubic","Extrapolate=Linear","MultiX=Average","Skip=True","Sort=True")</f>
        <v>13.737180407904576</v>
      </c>
      <c r="U3836" s="43">
        <f ca="1">_xll.BInterpol('Base CDI'!$H$4:$H$28,'Base CDI'!$I$4:$I$29,S3836,"Cubic","Extrapolate=Linear","MultiX=Average","Skip=True","Sort=True")</f>
        <v>13.828375355132374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49730</v>
      </c>
      <c r="T3837" s="43">
        <f ca="1">_xll.BInterpol('Base CDI'!$H$4:$H$28,'Base CDI'!$J$4:$J$29,S3837,"Cubic","Extrapolate=Linear","MultiX=Average","Skip=True","Sort=True")</f>
        <v>13.737097596506683</v>
      </c>
      <c r="U3837" s="43">
        <f ca="1">_xll.BInterpol('Base CDI'!$H$4:$H$28,'Base CDI'!$I$4:$I$29,S3837,"Cubic","Extrapolate=Linear","MultiX=Average","Skip=True","Sort=True")</f>
        <v>13.828261689669912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49731</v>
      </c>
      <c r="T3838" s="43">
        <f ca="1">_xll.BInterpol('Base CDI'!$H$4:$H$28,'Base CDI'!$J$4:$J$29,S3838,"Cubic","Extrapolate=Linear","MultiX=Average","Skip=True","Sort=True")</f>
        <v>13.737014715778988</v>
      </c>
      <c r="U3838" s="43">
        <f ca="1">_xll.BInterpol('Base CDI'!$H$4:$H$28,'Base CDI'!$I$4:$I$29,S3838,"Cubic","Extrapolate=Linear","MultiX=Average","Skip=True","Sort=True")</f>
        <v>13.828147938388192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49732</v>
      </c>
      <c r="T3839" s="43">
        <f ca="1">_xll.BInterpol('Base CDI'!$H$4:$H$28,'Base CDI'!$J$4:$J$29,S3839,"Cubic","Extrapolate=Linear","MultiX=Average","Skip=True","Sort=True")</f>
        <v>13.736931765943707</v>
      </c>
      <c r="U3839" s="43">
        <f ca="1">_xll.BInterpol('Base CDI'!$H$4:$H$28,'Base CDI'!$I$4:$I$29,S3839,"Cubic","Extrapolate=Linear","MultiX=Average","Skip=True","Sort=True")</f>
        <v>13.828034101562274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49733</v>
      </c>
      <c r="T3840" s="43">
        <f ca="1">_xll.BInterpol('Base CDI'!$H$4:$H$28,'Base CDI'!$J$4:$J$29,S3840,"Cubic","Extrapolate=Linear","MultiX=Average","Skip=True","Sort=True")</f>
        <v>13.736848747223044</v>
      </c>
      <c r="U3840" s="43">
        <f ca="1">_xll.BInterpol('Base CDI'!$H$4:$H$28,'Base CDI'!$I$4:$I$29,S3840,"Cubic","Extrapolate=Linear","MultiX=Average","Skip=True","Sort=True")</f>
        <v>13.827920179467224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49734</v>
      </c>
      <c r="T3841" s="43">
        <f ca="1">_xll.BInterpol('Base CDI'!$H$4:$H$28,'Base CDI'!$J$4:$J$29,S3841,"Cubic","Extrapolate=Linear","MultiX=Average","Skip=True","Sort=True")</f>
        <v>13.736765659839216</v>
      </c>
      <c r="U3841" s="43">
        <f ca="1">_xll.BInterpol('Base CDI'!$H$4:$H$28,'Base CDI'!$I$4:$I$29,S3841,"Cubic","Extrapolate=Linear","MultiX=Average","Skip=True","Sort=True")</f>
        <v>13.8278061723781</v>
      </c>
    </row>
    <row r="3842" spans="16:21" x14ac:dyDescent="0.25">
      <c r="P3842" s="10">
        <v>40100</v>
      </c>
      <c r="Q3842">
        <v>21.96463</v>
      </c>
      <c r="S3842" s="42">
        <f t="shared" ca="1" si="64"/>
        <v>49735</v>
      </c>
      <c r="T3842" s="43">
        <f ca="1">_xll.BInterpol('Base CDI'!$H$4:$H$28,'Base CDI'!$J$4:$J$29,S3842,"Cubic","Extrapolate=Linear","MultiX=Average","Skip=True","Sort=True")</f>
        <v>13.73668250401443</v>
      </c>
      <c r="U3842" s="43">
        <f ca="1">_xll.BInterpol('Base CDI'!$H$4:$H$28,'Base CDI'!$I$4:$I$29,S3842,"Cubic","Extrapolate=Linear","MultiX=Average","Skip=True","Sort=True")</f>
        <v>13.827692080569966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49736</v>
      </c>
      <c r="T3843" s="43">
        <f ca="1">_xll.BInterpol('Base CDI'!$H$4:$H$28,'Base CDI'!$J$4:$J$29,S3843,"Cubic","Extrapolate=Linear","MultiX=Average","Skip=True","Sort=True")</f>
        <v>13.736599279970898</v>
      </c>
      <c r="U3843" s="43">
        <f ca="1">_xll.BInterpol('Base CDI'!$H$4:$H$28,'Base CDI'!$I$4:$I$29,S3843,"Cubic","Extrapolate=Linear","MultiX=Average","Skip=True","Sort=True")</f>
        <v>13.827577904317883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49737</v>
      </c>
      <c r="T3844" s="43">
        <f ca="1">_xll.BInterpol('Base CDI'!$H$4:$H$28,'Base CDI'!$J$4:$J$29,S3844,"Cubic","Extrapolate=Linear","MultiX=Average","Skip=True","Sort=True")</f>
        <v>13.736515987930831</v>
      </c>
      <c r="U3844" s="43">
        <f ca="1">_xll.BInterpol('Base CDI'!$H$4:$H$28,'Base CDI'!$I$4:$I$29,S3844,"Cubic","Extrapolate=Linear","MultiX=Average","Skip=True","Sort=True")</f>
        <v>13.827463643896911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49738</v>
      </c>
      <c r="T3845" s="43">
        <f ca="1">_xll.BInterpol('Base CDI'!$H$4:$H$28,'Base CDI'!$J$4:$J$29,S3845,"Cubic","Extrapolate=Linear","MultiX=Average","Skip=True","Sort=True")</f>
        <v>13.736432628116441</v>
      </c>
      <c r="U3845" s="43">
        <f ca="1">_xll.BInterpol('Base CDI'!$H$4:$H$28,'Base CDI'!$I$4:$I$29,S3845,"Cubic","Extrapolate=Linear","MultiX=Average","Skip=True","Sort=True")</f>
        <v>13.827349299582115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49739</v>
      </c>
      <c r="T3846" s="43">
        <f ca="1">_xll.BInterpol('Base CDI'!$H$4:$H$28,'Base CDI'!$J$4:$J$29,S3846,"Cubic","Extrapolate=Linear","MultiX=Average","Skip=True","Sort=True")</f>
        <v>13.736349200749938</v>
      </c>
      <c r="U3846" s="43">
        <f ca="1">_xll.BInterpol('Base CDI'!$H$4:$H$28,'Base CDI'!$I$4:$I$29,S3846,"Cubic","Extrapolate=Linear","MultiX=Average","Skip=True","Sort=True")</f>
        <v>13.827234871648555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49740</v>
      </c>
      <c r="T3847" s="43">
        <f ca="1">_xll.BInterpol('Base CDI'!$H$4:$H$28,'Base CDI'!$J$4:$J$29,S3847,"Cubic","Extrapolate=Linear","MultiX=Average","Skip=True","Sort=True")</f>
        <v>13.736265706053532</v>
      </c>
      <c r="U3847" s="43">
        <f ca="1">_xll.BInterpol('Base CDI'!$H$4:$H$28,'Base CDI'!$I$4:$I$29,S3847,"Cubic","Extrapolate=Linear","MultiX=Average","Skip=True","Sort=True")</f>
        <v>13.827120360371293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49741</v>
      </c>
      <c r="T3848" s="43">
        <f ca="1">_xll.BInterpol('Base CDI'!$H$4:$H$28,'Base CDI'!$J$4:$J$29,S3848,"Cubic","Extrapolate=Linear","MultiX=Average","Skip=True","Sort=True")</f>
        <v>13.736182144249435</v>
      </c>
      <c r="U3848" s="43">
        <f ca="1">_xll.BInterpol('Base CDI'!$H$4:$H$28,'Base CDI'!$I$4:$I$29,S3848,"Cubic","Extrapolate=Linear","MultiX=Average","Skip=True","Sort=True")</f>
        <v>13.827005766025389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49742</v>
      </c>
      <c r="T3849" s="43">
        <f ca="1">_xll.BInterpol('Base CDI'!$H$4:$H$28,'Base CDI'!$J$4:$J$29,S3849,"Cubic","Extrapolate=Linear","MultiX=Average","Skip=True","Sort=True")</f>
        <v>13.736098515559856</v>
      </c>
      <c r="U3849" s="43">
        <f ca="1">_xll.BInterpol('Base CDI'!$H$4:$H$28,'Base CDI'!$I$4:$I$29,S3849,"Cubic","Extrapolate=Linear","MultiX=Average","Skip=True","Sort=True")</f>
        <v>13.826891088885908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49743</v>
      </c>
      <c r="T3850" s="43">
        <f ca="1">_xll.BInterpol('Base CDI'!$H$4:$H$28,'Base CDI'!$J$4:$J$29,S3850,"Cubic","Extrapolate=Linear","MultiX=Average","Skip=True","Sort=True")</f>
        <v>13.736014820207011</v>
      </c>
      <c r="U3850" s="43">
        <f ca="1">_xll.BInterpol('Base CDI'!$H$4:$H$28,'Base CDI'!$I$4:$I$29,S3850,"Cubic","Extrapolate=Linear","MultiX=Average","Skip=True","Sort=True")</f>
        <v>13.826776329227908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49744</v>
      </c>
      <c r="T3851" s="43">
        <f ca="1">_xll.BInterpol('Base CDI'!$H$4:$H$28,'Base CDI'!$J$4:$J$29,S3851,"Cubic","Extrapolate=Linear","MultiX=Average","Skip=True","Sort=True")</f>
        <v>13.735931058413104</v>
      </c>
      <c r="U3851" s="43">
        <f ca="1">_xll.BInterpol('Base CDI'!$H$4:$H$28,'Base CDI'!$I$4:$I$29,S3851,"Cubic","Extrapolate=Linear","MultiX=Average","Skip=True","Sort=True")</f>
        <v>13.826661487326454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49745</v>
      </c>
      <c r="T3852" s="43">
        <f ca="1">_xll.BInterpol('Base CDI'!$H$4:$H$28,'Base CDI'!$J$4:$J$29,S3852,"Cubic","Extrapolate=Linear","MultiX=Average","Skip=True","Sort=True")</f>
        <v>13.735847230400351</v>
      </c>
      <c r="U3852" s="43">
        <f ca="1">_xll.BInterpol('Base CDI'!$H$4:$H$28,'Base CDI'!$I$4:$I$29,S3852,"Cubic","Extrapolate=Linear","MultiX=Average","Skip=True","Sort=True")</f>
        <v>13.826546563456606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49746</v>
      </c>
      <c r="T3853" s="43">
        <f ca="1">_xll.BInterpol('Base CDI'!$H$4:$H$28,'Base CDI'!$J$4:$J$29,S3853,"Cubic","Extrapolate=Linear","MultiX=Average","Skip=True","Sort=True")</f>
        <v>13.73576333639096</v>
      </c>
      <c r="U3853" s="43">
        <f ca="1">_xll.BInterpol('Base CDI'!$H$4:$H$28,'Base CDI'!$I$4:$I$29,S3853,"Cubic","Extrapolate=Linear","MultiX=Average","Skip=True","Sort=True")</f>
        <v>13.826431557893427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49747</v>
      </c>
      <c r="T3854" s="43">
        <f ca="1">_xll.BInterpol('Base CDI'!$H$4:$H$28,'Base CDI'!$J$4:$J$29,S3854,"Cubic","Extrapolate=Linear","MultiX=Average","Skip=True","Sort=True")</f>
        <v>13.735679376607145</v>
      </c>
      <c r="U3854" s="43">
        <f ca="1">_xll.BInterpol('Base CDI'!$H$4:$H$28,'Base CDI'!$I$4:$I$29,S3854,"Cubic","Extrapolate=Linear","MultiX=Average","Skip=True","Sort=True")</f>
        <v>13.826316470911978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49748</v>
      </c>
      <c r="T3855" s="43">
        <f ca="1">_xll.BInterpol('Base CDI'!$H$4:$H$28,'Base CDI'!$J$4:$J$29,S3855,"Cubic","Extrapolate=Linear","MultiX=Average","Skip=True","Sort=True")</f>
        <v>13.735595351271114</v>
      </c>
      <c r="U3855" s="43">
        <f ca="1">_xll.BInterpol('Base CDI'!$H$4:$H$28,'Base CDI'!$I$4:$I$29,S3855,"Cubic","Extrapolate=Linear","MultiX=Average","Skip=True","Sort=True")</f>
        <v>13.82620130278732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49749</v>
      </c>
      <c r="T3856" s="43">
        <f ca="1">_xll.BInterpol('Base CDI'!$H$4:$H$28,'Base CDI'!$J$4:$J$29,S3856,"Cubic","Extrapolate=Linear","MultiX=Average","Skip=True","Sort=True")</f>
        <v>13.735511260605078</v>
      </c>
      <c r="U3856" s="43">
        <f ca="1">_xll.BInterpol('Base CDI'!$H$4:$H$28,'Base CDI'!$I$4:$I$29,S3856,"Cubic","Extrapolate=Linear","MultiX=Average","Skip=True","Sort=True")</f>
        <v>13.826086053794516</v>
      </c>
    </row>
    <row r="3857" spans="16:21" x14ac:dyDescent="0.25">
      <c r="P3857" s="10">
        <v>40122</v>
      </c>
      <c r="Q3857">
        <v>22.073</v>
      </c>
      <c r="S3857" s="42">
        <f t="shared" ca="1" si="65"/>
        <v>49750</v>
      </c>
      <c r="T3857" s="43">
        <f ca="1">_xll.BInterpol('Base CDI'!$H$4:$H$28,'Base CDI'!$J$4:$J$29,S3857,"Cubic","Extrapolate=Linear","MultiX=Average","Skip=True","Sort=True")</f>
        <v>13.735427104831249</v>
      </c>
      <c r="U3857" s="43">
        <f ca="1">_xll.BInterpol('Base CDI'!$H$4:$H$28,'Base CDI'!$I$4:$I$29,S3857,"Cubic","Extrapolate=Linear","MultiX=Average","Skip=True","Sort=True")</f>
        <v>13.825970724208625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49751</v>
      </c>
      <c r="T3858" s="43">
        <f ca="1">_xll.BInterpol('Base CDI'!$H$4:$H$28,'Base CDI'!$J$4:$J$29,S3858,"Cubic","Extrapolate=Linear","MultiX=Average","Skip=True","Sort=True")</f>
        <v>13.735342884171839</v>
      </c>
      <c r="U3858" s="43">
        <f ca="1">_xll.BInterpol('Base CDI'!$H$4:$H$28,'Base CDI'!$I$4:$I$29,S3858,"Cubic","Extrapolate=Linear","MultiX=Average","Skip=True","Sort=True")</f>
        <v>13.825855314304713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49752</v>
      </c>
      <c r="T3859" s="43">
        <f ca="1">_xll.BInterpol('Base CDI'!$H$4:$H$28,'Base CDI'!$J$4:$J$29,S3859,"Cubic","Extrapolate=Linear","MultiX=Average","Skip=True","Sort=True")</f>
        <v>13.735258598849056</v>
      </c>
      <c r="U3859" s="43">
        <f ca="1">_xll.BInterpol('Base CDI'!$H$4:$H$28,'Base CDI'!$I$4:$I$29,S3859,"Cubic","Extrapolate=Linear","MultiX=Average","Skip=True","Sort=True")</f>
        <v>13.825739824357838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49753</v>
      </c>
      <c r="T3860" s="43">
        <f ca="1">_xll.BInterpol('Base CDI'!$H$4:$H$28,'Base CDI'!$J$4:$J$29,S3860,"Cubic","Extrapolate=Linear","MultiX=Average","Skip=True","Sort=True")</f>
        <v>13.735174249085114</v>
      </c>
      <c r="U3860" s="43">
        <f ca="1">_xll.BInterpol('Base CDI'!$H$4:$H$28,'Base CDI'!$I$4:$I$29,S3860,"Cubic","Extrapolate=Linear","MultiX=Average","Skip=True","Sort=True")</f>
        <v>13.825624254643063</v>
      </c>
    </row>
    <row r="3861" spans="16:21" x14ac:dyDescent="0.25">
      <c r="P3861" s="10">
        <v>40128</v>
      </c>
      <c r="Q3861">
        <v>22.10202</v>
      </c>
      <c r="S3861" s="42">
        <f t="shared" ca="1" si="65"/>
        <v>49754</v>
      </c>
      <c r="T3861" s="43">
        <f ca="1">_xll.BInterpol('Base CDI'!$H$4:$H$28,'Base CDI'!$J$4:$J$29,S3861,"Cubic","Extrapolate=Linear","MultiX=Average","Skip=True","Sort=True")</f>
        <v>13.735089835102221</v>
      </c>
      <c r="U3861" s="43">
        <f ca="1">_xll.BInterpol('Base CDI'!$H$4:$H$28,'Base CDI'!$I$4:$I$29,S3861,"Cubic","Extrapolate=Linear","MultiX=Average","Skip=True","Sort=True")</f>
        <v>13.825508605435452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49755</v>
      </c>
      <c r="T3862" s="43">
        <f ca="1">_xll.BInterpol('Base CDI'!$H$4:$H$28,'Base CDI'!$J$4:$J$29,S3862,"Cubic","Extrapolate=Linear","MultiX=Average","Skip=True","Sort=True")</f>
        <v>13.73500535712259</v>
      </c>
      <c r="U3862" s="43">
        <f ca="1">_xll.BInterpol('Base CDI'!$H$4:$H$28,'Base CDI'!$I$4:$I$29,S3862,"Cubic","Extrapolate=Linear","MultiX=Average","Skip=True","Sort=True")</f>
        <v>13.825392877010062</v>
      </c>
    </row>
    <row r="3863" spans="16:21" x14ac:dyDescent="0.25">
      <c r="P3863" s="10">
        <v>40130</v>
      </c>
      <c r="Q3863">
        <v>22.11655</v>
      </c>
      <c r="S3863" s="42">
        <f t="shared" ca="1" si="65"/>
        <v>49756</v>
      </c>
      <c r="T3863" s="43">
        <f ca="1">_xll.BInterpol('Base CDI'!$H$4:$H$28,'Base CDI'!$J$4:$J$29,S3863,"Cubic","Extrapolate=Linear","MultiX=Average","Skip=True","Sort=True")</f>
        <v>13.734920815368431</v>
      </c>
      <c r="U3863" s="43">
        <f ca="1">_xll.BInterpol('Base CDI'!$H$4:$H$28,'Base CDI'!$I$4:$I$29,S3863,"Cubic","Extrapolate=Linear","MultiX=Average","Skip=True","Sort=True")</f>
        <v>13.82527706964196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49757</v>
      </c>
      <c r="T3864" s="43">
        <f ca="1">_xll.BInterpol('Base CDI'!$H$4:$H$28,'Base CDI'!$J$4:$J$29,S3864,"Cubic","Extrapolate=Linear","MultiX=Average","Skip=True","Sort=True")</f>
        <v>13.734836210061955</v>
      </c>
      <c r="U3864" s="43">
        <f ca="1">_xll.BInterpol('Base CDI'!$H$4:$H$28,'Base CDI'!$I$4:$I$29,S3864,"Cubic","Extrapolate=Linear","MultiX=Average","Skip=True","Sort=True")</f>
        <v>13.825161183606204</v>
      </c>
    </row>
    <row r="3865" spans="16:21" x14ac:dyDescent="0.25">
      <c r="P3865" s="10">
        <v>40134</v>
      </c>
      <c r="Q3865">
        <v>22.13109</v>
      </c>
      <c r="S3865" s="42">
        <f t="shared" ca="1" si="65"/>
        <v>49758</v>
      </c>
      <c r="T3865" s="43">
        <f ca="1">_xll.BInterpol('Base CDI'!$H$4:$H$28,'Base CDI'!$J$4:$J$29,S3865,"Cubic","Extrapolate=Linear","MultiX=Average","Skip=True","Sort=True")</f>
        <v>13.734751541425373</v>
      </c>
      <c r="U3865" s="43">
        <f ca="1">_xll.BInterpol('Base CDI'!$H$4:$H$28,'Base CDI'!$I$4:$I$29,S3865,"Cubic","Extrapolate=Linear","MultiX=Average","Skip=True","Sort=True")</f>
        <v>13.825045219177856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49759</v>
      </c>
      <c r="T3866" s="43">
        <f ca="1">_xll.BInterpol('Base CDI'!$H$4:$H$28,'Base CDI'!$J$4:$J$29,S3866,"Cubic","Extrapolate=Linear","MultiX=Average","Skip=True","Sort=True")</f>
        <v>13.734666809680895</v>
      </c>
      <c r="U3866" s="43">
        <f ca="1">_xll.BInterpol('Base CDI'!$H$4:$H$28,'Base CDI'!$I$4:$I$29,S3866,"Cubic","Extrapolate=Linear","MultiX=Average","Skip=True","Sort=True")</f>
        <v>13.824929176631979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49760</v>
      </c>
      <c r="T3867" s="43">
        <f ca="1">_xll.BInterpol('Base CDI'!$H$4:$H$28,'Base CDI'!$J$4:$J$29,S3867,"Cubic","Extrapolate=Linear","MultiX=Average","Skip=True","Sort=True")</f>
        <v>13.734582015050734</v>
      </c>
      <c r="U3867" s="43">
        <f ca="1">_xll.BInterpol('Base CDI'!$H$4:$H$28,'Base CDI'!$I$4:$I$29,S3867,"Cubic","Extrapolate=Linear","MultiX=Average","Skip=True","Sort=True")</f>
        <v>13.824813056243634</v>
      </c>
    </row>
    <row r="3868" spans="16:21" x14ac:dyDescent="0.25">
      <c r="P3868" s="10">
        <v>40137</v>
      </c>
      <c r="Q3868">
        <v>22.15288</v>
      </c>
      <c r="S3868" s="42">
        <f t="shared" ca="1" si="65"/>
        <v>49761</v>
      </c>
      <c r="T3868" s="43">
        <f ca="1">_xll.BInterpol('Base CDI'!$H$4:$H$28,'Base CDI'!$J$4:$J$29,S3868,"Cubic","Extrapolate=Linear","MultiX=Average","Skip=True","Sort=True")</f>
        <v>13.734497157757099</v>
      </c>
      <c r="U3868" s="43">
        <f ca="1">_xll.BInterpol('Base CDI'!$H$4:$H$28,'Base CDI'!$I$4:$I$29,S3868,"Cubic","Extrapolate=Linear","MultiX=Average","Skip=True","Sort=True")</f>
        <v>13.824696858287885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49762</v>
      </c>
      <c r="T3869" s="43">
        <f ca="1">_xll.BInterpol('Base CDI'!$H$4:$H$28,'Base CDI'!$J$4:$J$29,S3869,"Cubic","Extrapolate=Linear","MultiX=Average","Skip=True","Sort=True")</f>
        <v>13.734412238022202</v>
      </c>
      <c r="U3869" s="43">
        <f ca="1">_xll.BInterpol('Base CDI'!$H$4:$H$28,'Base CDI'!$I$4:$I$29,S3869,"Cubic","Extrapolate=Linear","MultiX=Average","Skip=True","Sort=True")</f>
        <v>13.82458058303979</v>
      </c>
    </row>
    <row r="3870" spans="16:21" x14ac:dyDescent="0.25">
      <c r="P3870" s="10">
        <v>40141</v>
      </c>
      <c r="Q3870">
        <v>22.16742</v>
      </c>
      <c r="S3870" s="42">
        <f t="shared" ca="1" si="65"/>
        <v>49763</v>
      </c>
      <c r="T3870" s="43">
        <f ca="1">_xll.BInterpol('Base CDI'!$H$4:$H$28,'Base CDI'!$J$4:$J$29,S3870,"Cubic","Extrapolate=Linear","MultiX=Average","Skip=True","Sort=True")</f>
        <v>13.734327256068253</v>
      </c>
      <c r="U3870" s="43">
        <f ca="1">_xll.BInterpol('Base CDI'!$H$4:$H$28,'Base CDI'!$I$4:$I$29,S3870,"Cubic","Extrapolate=Linear","MultiX=Average","Skip=True","Sort=True")</f>
        <v>13.824464230774412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49764</v>
      </c>
      <c r="T3871" s="43">
        <f ca="1">_xll.BInterpol('Base CDI'!$H$4:$H$28,'Base CDI'!$J$4:$J$29,S3871,"Cubic","Extrapolate=Linear","MultiX=Average","Skip=True","Sort=True")</f>
        <v>13.734242212117463</v>
      </c>
      <c r="U3871" s="43">
        <f ca="1">_xll.BInterpol('Base CDI'!$H$4:$H$28,'Base CDI'!$I$4:$I$29,S3871,"Cubic","Extrapolate=Linear","MultiX=Average","Skip=True","Sort=True")</f>
        <v>13.824347801766814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49765</v>
      </c>
      <c r="T3872" s="43">
        <f ca="1">_xll.BInterpol('Base CDI'!$H$4:$H$28,'Base CDI'!$J$4:$J$29,S3872,"Cubic","Extrapolate=Linear","MultiX=Average","Skip=True","Sort=True")</f>
        <v>13.734157106392043</v>
      </c>
      <c r="U3872" s="43">
        <f ca="1">_xll.BInterpol('Base CDI'!$H$4:$H$28,'Base CDI'!$I$4:$I$29,S3872,"Cubic","Extrapolate=Linear","MultiX=Average","Skip=True","Sort=True")</f>
        <v>13.824231296292057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49766</v>
      </c>
      <c r="T3873" s="43">
        <f ca="1">_xll.BInterpol('Base CDI'!$H$4:$H$28,'Base CDI'!$J$4:$J$29,S3873,"Cubic","Extrapolate=Linear","MultiX=Average","Skip=True","Sort=True")</f>
        <v>13.734071939114205</v>
      </c>
      <c r="U3873" s="43">
        <f ca="1">_xll.BInterpol('Base CDI'!$H$4:$H$28,'Base CDI'!$I$4:$I$29,S3873,"Cubic","Extrapolate=Linear","MultiX=Average","Skip=True","Sort=True")</f>
        <v>13.824114714625201</v>
      </c>
    </row>
    <row r="3874" spans="16:21" x14ac:dyDescent="0.25">
      <c r="P3874" s="10">
        <v>40147</v>
      </c>
      <c r="Q3874">
        <v>22.19659</v>
      </c>
      <c r="S3874" s="42">
        <f t="shared" ca="1" si="65"/>
        <v>49767</v>
      </c>
      <c r="T3874" s="43">
        <f ca="1">_xll.BInterpol('Base CDI'!$H$4:$H$28,'Base CDI'!$J$4:$J$29,S3874,"Cubic","Extrapolate=Linear","MultiX=Average","Skip=True","Sort=True")</f>
        <v>13.73398671050616</v>
      </c>
      <c r="U3874" s="43">
        <f ca="1">_xll.BInterpol('Base CDI'!$H$4:$H$28,'Base CDI'!$I$4:$I$29,S3874,"Cubic","Extrapolate=Linear","MultiX=Average","Skip=True","Sort=True")</f>
        <v>13.823998057041312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49768</v>
      </c>
      <c r="T3875" s="43">
        <f ca="1">_xll.BInterpol('Base CDI'!$H$4:$H$28,'Base CDI'!$J$4:$J$29,S3875,"Cubic","Extrapolate=Linear","MultiX=Average","Skip=True","Sort=True")</f>
        <v>13.733901420790117</v>
      </c>
      <c r="U3875" s="43">
        <f ca="1">_xll.BInterpol('Base CDI'!$H$4:$H$28,'Base CDI'!$I$4:$I$29,S3875,"Cubic","Extrapolate=Linear","MultiX=Average","Skip=True","Sort=True")</f>
        <v>13.823881323815447</v>
      </c>
    </row>
    <row r="3876" spans="16:21" x14ac:dyDescent="0.25">
      <c r="P3876" s="10">
        <v>40149</v>
      </c>
      <c r="Q3876">
        <v>22.21114</v>
      </c>
      <c r="S3876" s="42">
        <f t="shared" ca="1" si="65"/>
        <v>49769</v>
      </c>
      <c r="T3876" s="43">
        <f ca="1">_xll.BInterpol('Base CDI'!$H$4:$H$28,'Base CDI'!$J$4:$J$29,S3876,"Cubic","Extrapolate=Linear","MultiX=Average","Skip=True","Sort=True")</f>
        <v>13.733816070188288</v>
      </c>
      <c r="U3876" s="43">
        <f ca="1">_xll.BInterpol('Base CDI'!$H$4:$H$28,'Base CDI'!$I$4:$I$29,S3876,"Cubic","Extrapolate=Linear","MultiX=Average","Skip=True","Sort=True")</f>
        <v>13.82376451522267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49770</v>
      </c>
      <c r="T3877" s="43">
        <f ca="1">_xll.BInterpol('Base CDI'!$H$4:$H$28,'Base CDI'!$J$4:$J$29,S3877,"Cubic","Extrapolate=Linear","MultiX=Average","Skip=True","Sort=True")</f>
        <v>13.733730658922884</v>
      </c>
      <c r="U3877" s="43">
        <f ca="1">_xll.BInterpol('Base CDI'!$H$4:$H$28,'Base CDI'!$I$4:$I$29,S3877,"Cubic","Extrapolate=Linear","MultiX=Average","Skip=True","Sort=True")</f>
        <v>13.823647631538044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49771</v>
      </c>
      <c r="T3878" s="43">
        <f ca="1">_xll.BInterpol('Base CDI'!$H$4:$H$28,'Base CDI'!$J$4:$J$29,S3878,"Cubic","Extrapolate=Linear","MultiX=Average","Skip=True","Sort=True")</f>
        <v>13.733645187216114</v>
      </c>
      <c r="U3878" s="43">
        <f ca="1">_xll.BInterpol('Base CDI'!$H$4:$H$28,'Base CDI'!$I$4:$I$29,S3878,"Cubic","Extrapolate=Linear","MultiX=Average","Skip=True","Sort=True")</f>
        <v>13.823530673036627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49772</v>
      </c>
      <c r="T3879" s="43">
        <f ca="1">_xll.BInterpol('Base CDI'!$H$4:$H$28,'Base CDI'!$J$4:$J$29,S3879,"Cubic","Extrapolate=Linear","MultiX=Average","Skip=True","Sort=True")</f>
        <v>13.733559655290192</v>
      </c>
      <c r="U3879" s="43">
        <f ca="1">_xll.BInterpol('Base CDI'!$H$4:$H$28,'Base CDI'!$I$4:$I$29,S3879,"Cubic","Extrapolate=Linear","MultiX=Average","Skip=True","Sort=True")</f>
        <v>13.823413639993484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49773</v>
      </c>
      <c r="T3880" s="43">
        <f ca="1">_xll.BInterpol('Base CDI'!$H$4:$H$28,'Base CDI'!$J$4:$J$29,S3880,"Cubic","Extrapolate=Linear","MultiX=Average","Skip=True","Sort=True")</f>
        <v>13.733474063367327</v>
      </c>
      <c r="U3880" s="43">
        <f ca="1">_xll.BInterpol('Base CDI'!$H$4:$H$28,'Base CDI'!$I$4:$I$29,S3880,"Cubic","Extrapolate=Linear","MultiX=Average","Skip=True","Sort=True")</f>
        <v>13.823296532683678</v>
      </c>
    </row>
    <row r="3881" spans="16:21" x14ac:dyDescent="0.25">
      <c r="P3881" s="10">
        <v>40156</v>
      </c>
      <c r="Q3881">
        <v>22.24757</v>
      </c>
      <c r="S3881" s="42">
        <f t="shared" ca="1" si="65"/>
        <v>49774</v>
      </c>
      <c r="T3881" s="43">
        <f ca="1">_xll.BInterpol('Base CDI'!$H$4:$H$28,'Base CDI'!$J$4:$J$29,S3881,"Cubic","Extrapolate=Linear","MultiX=Average","Skip=True","Sort=True")</f>
        <v>13.733388411669731</v>
      </c>
      <c r="U3881" s="43">
        <f ca="1">_xll.BInterpol('Base CDI'!$H$4:$H$28,'Base CDI'!$I$4:$I$29,S3881,"Cubic","Extrapolate=Linear","MultiX=Average","Skip=True","Sort=True")</f>
        <v>13.823179351382265</v>
      </c>
    </row>
    <row r="3882" spans="16:21" x14ac:dyDescent="0.25">
      <c r="P3882" s="10">
        <v>40157</v>
      </c>
      <c r="Q3882">
        <v>22.25488</v>
      </c>
      <c r="S3882" s="42">
        <f t="shared" ca="1" si="65"/>
        <v>49775</v>
      </c>
      <c r="T3882" s="43">
        <f ca="1">_xll.BInterpol('Base CDI'!$H$4:$H$28,'Base CDI'!$J$4:$J$29,S3882,"Cubic","Extrapolate=Linear","MultiX=Average","Skip=True","Sort=True")</f>
        <v>13.733302700419612</v>
      </c>
      <c r="U3882" s="43">
        <f ca="1">_xll.BInterpol('Base CDI'!$H$4:$H$28,'Base CDI'!$I$4:$I$29,S3882,"Cubic","Extrapolate=Linear","MultiX=Average","Skip=True","Sort=True")</f>
        <v>13.823062096364312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49776</v>
      </c>
      <c r="T3883" s="43">
        <f ca="1">_xll.BInterpol('Base CDI'!$H$4:$H$28,'Base CDI'!$J$4:$J$29,S3883,"Cubic","Extrapolate=Linear","MultiX=Average","Skip=True","Sort=True")</f>
        <v>13.733216929839186</v>
      </c>
      <c r="U3883" s="43">
        <f ca="1">_xll.BInterpol('Base CDI'!$H$4:$H$28,'Base CDI'!$I$4:$I$29,S3883,"Cubic","Extrapolate=Linear","MultiX=Average","Skip=True","Sort=True")</f>
        <v>13.822944767904877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49777</v>
      </c>
      <c r="T3884" s="43">
        <f ca="1">_xll.BInterpol('Base CDI'!$H$4:$H$28,'Base CDI'!$J$4:$J$29,S3884,"Cubic","Extrapolate=Linear","MultiX=Average","Skip=True","Sort=True")</f>
        <v>13.73313110015066</v>
      </c>
      <c r="U3884" s="43">
        <f ca="1">_xll.BInterpol('Base CDI'!$H$4:$H$28,'Base CDI'!$I$4:$I$29,S3884,"Cubic","Extrapolate=Linear","MultiX=Average","Skip=True","Sort=True")</f>
        <v>13.822827366279025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49778</v>
      </c>
      <c r="T3885" s="43">
        <f ca="1">_xll.BInterpol('Base CDI'!$H$4:$H$28,'Base CDI'!$J$4:$J$29,S3885,"Cubic","Extrapolate=Linear","MultiX=Average","Skip=True","Sort=True")</f>
        <v>13.733045211576245</v>
      </c>
      <c r="U3885" s="43">
        <f ca="1">_xll.BInterpol('Base CDI'!$H$4:$H$28,'Base CDI'!$I$4:$I$29,S3885,"Cubic","Extrapolate=Linear","MultiX=Average","Skip=True","Sort=True")</f>
        <v>13.822709891761816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49779</v>
      </c>
      <c r="T3886" s="43">
        <f ca="1">_xll.BInterpol('Base CDI'!$H$4:$H$28,'Base CDI'!$J$4:$J$29,S3886,"Cubic","Extrapolate=Linear","MultiX=Average","Skip=True","Sort=True")</f>
        <v>13.732959264338154</v>
      </c>
      <c r="U3886" s="43">
        <f ca="1">_xll.BInterpol('Base CDI'!$H$4:$H$28,'Base CDI'!$I$4:$I$29,S3886,"Cubic","Extrapolate=Linear","MultiX=Average","Skip=True","Sort=True")</f>
        <v>13.822592344628314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49780</v>
      </c>
      <c r="T3887" s="43">
        <f ca="1">_xll.BInterpol('Base CDI'!$H$4:$H$28,'Base CDI'!$J$4:$J$29,S3887,"Cubic","Extrapolate=Linear","MultiX=Average","Skip=True","Sort=True")</f>
        <v>13.732873258658596</v>
      </c>
      <c r="U3887" s="43">
        <f ca="1">_xll.BInterpol('Base CDI'!$H$4:$H$28,'Base CDI'!$I$4:$I$29,S3887,"Cubic","Extrapolate=Linear","MultiX=Average","Skip=True","Sort=True")</f>
        <v>13.822474725153576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49781</v>
      </c>
      <c r="T3888" s="43">
        <f ca="1">_xll.BInterpol('Base CDI'!$H$4:$H$28,'Base CDI'!$J$4:$J$29,S3888,"Cubic","Extrapolate=Linear","MultiX=Average","Skip=True","Sort=True")</f>
        <v>13.732787194759782</v>
      </c>
      <c r="U3888" s="43">
        <f ca="1">_xll.BInterpol('Base CDI'!$H$4:$H$28,'Base CDI'!$I$4:$I$29,S3888,"Cubic","Extrapolate=Linear","MultiX=Average","Skip=True","Sort=True")</f>
        <v>13.822357033612667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49782</v>
      </c>
      <c r="T3889" s="43">
        <f ca="1">_xll.BInterpol('Base CDI'!$H$4:$H$28,'Base CDI'!$J$4:$J$29,S3889,"Cubic","Extrapolate=Linear","MultiX=Average","Skip=True","Sort=True")</f>
        <v>13.732701072863925</v>
      </c>
      <c r="U3889" s="43">
        <f ca="1">_xll.BInterpol('Base CDI'!$H$4:$H$28,'Base CDI'!$I$4:$I$29,S3889,"Cubic","Extrapolate=Linear","MultiX=Average","Skip=True","Sort=True")</f>
        <v>13.822239270280649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49783</v>
      </c>
      <c r="T3890" s="43">
        <f ca="1">_xll.BInterpol('Base CDI'!$H$4:$H$28,'Base CDI'!$J$4:$J$29,S3890,"Cubic","Extrapolate=Linear","MultiX=Average","Skip=True","Sort=True")</f>
        <v>13.732614893193233</v>
      </c>
      <c r="U3890" s="43">
        <f ca="1">_xll.BInterpol('Base CDI'!$H$4:$H$28,'Base CDI'!$I$4:$I$29,S3890,"Cubic","Extrapolate=Linear","MultiX=Average","Skip=True","Sort=True")</f>
        <v>13.822121435432582</v>
      </c>
    </row>
    <row r="3891" spans="16:21" x14ac:dyDescent="0.25">
      <c r="P3891" s="10">
        <v>40170</v>
      </c>
      <c r="Q3891">
        <v>22.32075</v>
      </c>
      <c r="S3891" s="42">
        <f t="shared" ca="1" si="65"/>
        <v>49784</v>
      </c>
      <c r="T3891" s="43">
        <f ca="1">_xll.BInterpol('Base CDI'!$H$4:$H$28,'Base CDI'!$J$4:$J$29,S3891,"Cubic","Extrapolate=Linear","MultiX=Average","Skip=True","Sort=True")</f>
        <v>13.73252865596992</v>
      </c>
      <c r="U3891" s="43">
        <f ca="1">_xll.BInterpol('Base CDI'!$H$4:$H$28,'Base CDI'!$I$4:$I$29,S3891,"Cubic","Extrapolate=Linear","MultiX=Average","Skip=True","Sort=True")</f>
        <v>13.822003529343529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49785</v>
      </c>
      <c r="T3892" s="43">
        <f ca="1">_xll.BInterpol('Base CDI'!$H$4:$H$28,'Base CDI'!$J$4:$J$29,S3892,"Cubic","Extrapolate=Linear","MultiX=Average","Skip=True","Sort=True")</f>
        <v>13.732442361416194</v>
      </c>
      <c r="U3892" s="43">
        <f ca="1">_xll.BInterpol('Base CDI'!$H$4:$H$28,'Base CDI'!$I$4:$I$29,S3892,"Cubic","Extrapolate=Linear","MultiX=Average","Skip=True","Sort=True")</f>
        <v>13.821885552288551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49786</v>
      </c>
      <c r="T3893" s="43">
        <f ca="1">_xll.BInterpol('Base CDI'!$H$4:$H$28,'Base CDI'!$J$4:$J$29,S3893,"Cubic","Extrapolate=Linear","MultiX=Average","Skip=True","Sort=True")</f>
        <v>13.732356009754268</v>
      </c>
      <c r="U3893" s="43">
        <f ca="1">_xll.BInterpol('Base CDI'!$H$4:$H$28,'Base CDI'!$I$4:$I$29,S3893,"Cubic","Extrapolate=Linear","MultiX=Average","Skip=True","Sort=True")</f>
        <v>13.821767504542711</v>
      </c>
    </row>
    <row r="3894" spans="16:21" x14ac:dyDescent="0.25">
      <c r="P3894" s="10">
        <v>40176</v>
      </c>
      <c r="Q3894">
        <v>22.34271</v>
      </c>
      <c r="S3894" s="42">
        <f t="shared" ca="1" si="65"/>
        <v>49787</v>
      </c>
      <c r="T3894" s="43">
        <f ca="1">_xll.BInterpol('Base CDI'!$H$4:$H$28,'Base CDI'!$J$4:$J$29,S3894,"Cubic","Extrapolate=Linear","MultiX=Average","Skip=True","Sort=True")</f>
        <v>13.732269601206351</v>
      </c>
      <c r="U3894" s="43">
        <f ca="1">_xll.BInterpol('Base CDI'!$H$4:$H$28,'Base CDI'!$I$4:$I$29,S3894,"Cubic","Extrapolate=Linear","MultiX=Average","Skip=True","Sort=True")</f>
        <v>13.82164938638107</v>
      </c>
    </row>
    <row r="3895" spans="16:21" x14ac:dyDescent="0.25">
      <c r="P3895" s="10">
        <v>40177</v>
      </c>
      <c r="Q3895">
        <v>22.35004</v>
      </c>
      <c r="S3895" s="42">
        <f t="shared" ca="1" si="65"/>
        <v>49788</v>
      </c>
      <c r="T3895" s="43">
        <f ca="1">_xll.BInterpol('Base CDI'!$H$4:$H$28,'Base CDI'!$J$4:$J$29,S3895,"Cubic","Extrapolate=Linear","MultiX=Average","Skip=True","Sort=True")</f>
        <v>13.732183135994655</v>
      </c>
      <c r="U3895" s="43">
        <f ca="1">_xll.BInterpol('Base CDI'!$H$4:$H$28,'Base CDI'!$I$4:$I$29,S3895,"Cubic","Extrapolate=Linear","MultiX=Average","Skip=True","Sort=True")</f>
        <v>13.821531198078688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49789</v>
      </c>
      <c r="T3896" s="43">
        <f ca="1">_xll.BInterpol('Base CDI'!$H$4:$H$28,'Base CDI'!$J$4:$J$29,S3896,"Cubic","Extrapolate=Linear","MultiX=Average","Skip=True","Sort=True")</f>
        <v>13.732096614341392</v>
      </c>
      <c r="U3896" s="43">
        <f ca="1">_xll.BInterpol('Base CDI'!$H$4:$H$28,'Base CDI'!$I$4:$I$29,S3896,"Cubic","Extrapolate=Linear","MultiX=Average","Skip=True","Sort=True")</f>
        <v>13.82141293991063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49790</v>
      </c>
      <c r="T3897" s="43">
        <f ca="1">_xll.BInterpol('Base CDI'!$H$4:$H$28,'Base CDI'!$J$4:$J$29,S3897,"Cubic","Extrapolate=Linear","MultiX=Average","Skip=True","Sort=True")</f>
        <v>13.73201003646877</v>
      </c>
      <c r="U3897" s="43">
        <f ca="1">_xll.BInterpol('Base CDI'!$H$4:$H$28,'Base CDI'!$I$4:$I$29,S3897,"Cubic","Extrapolate=Linear","MultiX=Average","Skip=True","Sort=True")</f>
        <v>13.821294612151954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49791</v>
      </c>
      <c r="T3898" s="43">
        <f ca="1">_xll.BInterpol('Base CDI'!$H$4:$H$28,'Base CDI'!$J$4:$J$29,S3898,"Cubic","Extrapolate=Linear","MultiX=Average","Skip=True","Sort=True")</f>
        <v>13.731923402599003</v>
      </c>
      <c r="U3898" s="43">
        <f ca="1">_xll.BInterpol('Base CDI'!$H$4:$H$28,'Base CDI'!$I$4:$I$29,S3898,"Cubic","Extrapolate=Linear","MultiX=Average","Skip=True","Sort=True")</f>
        <v>13.821176215077726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49792</v>
      </c>
      <c r="T3899" s="43">
        <f ca="1">_xll.BInterpol('Base CDI'!$H$4:$H$28,'Base CDI'!$J$4:$J$29,S3899,"Cubic","Extrapolate=Linear","MultiX=Average","Skip=True","Sort=True")</f>
        <v>13.7318367129543</v>
      </c>
      <c r="U3899" s="43">
        <f ca="1">_xll.BInterpol('Base CDI'!$H$4:$H$28,'Base CDI'!$I$4:$I$29,S3899,"Cubic","Extrapolate=Linear","MultiX=Average","Skip=True","Sort=True")</f>
        <v>13.821057748963003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49793</v>
      </c>
      <c r="T3900" s="43">
        <f ca="1">_xll.BInterpol('Base CDI'!$H$4:$H$28,'Base CDI'!$J$4:$J$29,S3900,"Cubic","Extrapolate=Linear","MultiX=Average","Skip=True","Sort=True")</f>
        <v>13.731749967756873</v>
      </c>
      <c r="U3900" s="43">
        <f ca="1">_xll.BInterpol('Base CDI'!$H$4:$H$28,'Base CDI'!$I$4:$I$29,S3900,"Cubic","Extrapolate=Linear","MultiX=Average","Skip=True","Sort=True")</f>
        <v>13.82093921408285</v>
      </c>
    </row>
    <row r="3901" spans="16:21" x14ac:dyDescent="0.25">
      <c r="P3901" s="10">
        <v>40186</v>
      </c>
      <c r="Q3901">
        <v>22.39395</v>
      </c>
      <c r="S3901" s="42">
        <f t="shared" ca="1" si="65"/>
        <v>49794</v>
      </c>
      <c r="T3901" s="43">
        <f ca="1">_xll.BInterpol('Base CDI'!$H$4:$H$28,'Base CDI'!$J$4:$J$29,S3901,"Cubic","Extrapolate=Linear","MultiX=Average","Skip=True","Sort=True")</f>
        <v>13.73166316722893</v>
      </c>
      <c r="U3901" s="43">
        <f ca="1">_xll.BInterpol('Base CDI'!$H$4:$H$28,'Base CDI'!$I$4:$I$29,S3901,"Cubic","Extrapolate=Linear","MultiX=Average","Skip=True","Sort=True")</f>
        <v>13.820820610712328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49795</v>
      </c>
      <c r="T3902" s="43">
        <f ca="1">_xll.BInterpol('Base CDI'!$H$4:$H$28,'Base CDI'!$J$4:$J$29,S3902,"Cubic","Extrapolate=Linear","MultiX=Average","Skip=True","Sort=True")</f>
        <v>13.731576311592686</v>
      </c>
      <c r="U3902" s="43">
        <f ca="1">_xll.BInterpol('Base CDI'!$H$4:$H$28,'Base CDI'!$I$4:$I$29,S3902,"Cubic","Extrapolate=Linear","MultiX=Average","Skip=True","Sort=True")</f>
        <v>13.820701939126499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49796</v>
      </c>
      <c r="T3903" s="43">
        <f ca="1">_xll.BInterpol('Base CDI'!$H$4:$H$28,'Base CDI'!$J$4:$J$29,S3903,"Cubic","Extrapolate=Linear","MultiX=Average","Skip=True","Sort=True")</f>
        <v>13.73148940107035</v>
      </c>
      <c r="U3903" s="43">
        <f ca="1">_xll.BInterpol('Base CDI'!$H$4:$H$28,'Base CDI'!$I$4:$I$29,S3903,"Cubic","Extrapolate=Linear","MultiX=Average","Skip=True","Sort=True")</f>
        <v>13.820583199600424</v>
      </c>
    </row>
    <row r="3904" spans="16:21" x14ac:dyDescent="0.25">
      <c r="P3904" s="10">
        <v>40191</v>
      </c>
      <c r="Q3904">
        <v>22.416</v>
      </c>
      <c r="S3904" s="42">
        <f t="shared" ca="1" si="65"/>
        <v>49797</v>
      </c>
      <c r="T3904" s="43">
        <f ca="1">_xll.BInterpol('Base CDI'!$H$4:$H$28,'Base CDI'!$J$4:$J$29,S3904,"Cubic","Extrapolate=Linear","MultiX=Average","Skip=True","Sort=True")</f>
        <v>13.731402435884133</v>
      </c>
      <c r="U3904" s="43">
        <f ca="1">_xll.BInterpol('Base CDI'!$H$4:$H$28,'Base CDI'!$I$4:$I$29,S3904,"Cubic","Extrapolate=Linear","MultiX=Average","Skip=True","Sort=True")</f>
        <v>13.820464392409166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49798</v>
      </c>
      <c r="T3905" s="43">
        <f ca="1">_xll.BInterpol('Base CDI'!$H$4:$H$28,'Base CDI'!$J$4:$J$29,S3905,"Cubic","Extrapolate=Linear","MultiX=Average","Skip=True","Sort=True")</f>
        <v>13.731315416256246</v>
      </c>
      <c r="U3905" s="43">
        <f ca="1">_xll.BInterpol('Base CDI'!$H$4:$H$28,'Base CDI'!$I$4:$I$29,S3905,"Cubic","Extrapolate=Linear","MultiX=Average","Skip=True","Sort=True")</f>
        <v>13.820345517827786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49799</v>
      </c>
      <c r="T3906" s="43">
        <f ca="1">_xll.BInterpol('Base CDI'!$H$4:$H$28,'Base CDI'!$J$4:$J$29,S3906,"Cubic","Extrapolate=Linear","MultiX=Average","Skip=True","Sort=True")</f>
        <v>13.731228342408899</v>
      </c>
      <c r="U3906" s="43">
        <f ca="1">_xll.BInterpol('Base CDI'!$H$4:$H$28,'Base CDI'!$I$4:$I$29,S3906,"Cubic","Extrapolate=Linear","MultiX=Average","Skip=True","Sort=True")</f>
        <v>13.820226576131343</v>
      </c>
    </row>
    <row r="3907" spans="16:21" x14ac:dyDescent="0.25">
      <c r="P3907" s="10">
        <v>40196</v>
      </c>
      <c r="Q3907">
        <v>22.43807</v>
      </c>
      <c r="S3907" s="42">
        <f t="shared" ca="1" si="65"/>
        <v>49800</v>
      </c>
      <c r="T3907" s="43">
        <f ca="1">_xll.BInterpol('Base CDI'!$H$4:$H$28,'Base CDI'!$J$4:$J$29,S3907,"Cubic","Extrapolate=Linear","MultiX=Average","Skip=True","Sort=True")</f>
        <v>13.731141214564305</v>
      </c>
      <c r="U3907" s="43">
        <f ca="1">_xll.BInterpol('Base CDI'!$H$4:$H$28,'Base CDI'!$I$4:$I$29,S3907,"Cubic","Extrapolate=Linear","MultiX=Average","Skip=True","Sort=True")</f>
        <v>13.820107567594903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49801</v>
      </c>
      <c r="T3908" s="43">
        <f ca="1">_xll.BInterpol('Base CDI'!$H$4:$H$28,'Base CDI'!$J$4:$J$29,S3908,"Cubic","Extrapolate=Linear","MultiX=Average","Skip=True","Sort=True")</f>
        <v>13.731054032944673</v>
      </c>
      <c r="U3908" s="43">
        <f ca="1">_xll.BInterpol('Base CDI'!$H$4:$H$28,'Base CDI'!$I$4:$I$29,S3908,"Cubic","Extrapolate=Linear","MultiX=Average","Skip=True","Sort=True")</f>
        <v>13.819988492493525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49802</v>
      </c>
      <c r="T3909" s="43">
        <f ca="1">_xll.BInterpol('Base CDI'!$H$4:$H$28,'Base CDI'!$J$4:$J$29,S3909,"Cubic","Extrapolate=Linear","MultiX=Average","Skip=True","Sort=True")</f>
        <v>13.730966797772215</v>
      </c>
      <c r="U3909" s="43">
        <f ca="1">_xll.BInterpol('Base CDI'!$H$4:$H$28,'Base CDI'!$I$4:$I$29,S3909,"Cubic","Extrapolate=Linear","MultiX=Average","Skip=True","Sort=True")</f>
        <v>13.819869351102273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49803</v>
      </c>
      <c r="T3910" s="43">
        <f ca="1">_xll.BInterpol('Base CDI'!$H$4:$H$28,'Base CDI'!$J$4:$J$29,S3910,"Cubic","Extrapolate=Linear","MultiX=Average","Skip=True","Sort=True")</f>
        <v>13.73087950926914</v>
      </c>
      <c r="U3910" s="43">
        <f ca="1">_xll.BInterpol('Base CDI'!$H$4:$H$28,'Base CDI'!$I$4:$I$29,S3910,"Cubic","Extrapolate=Linear","MultiX=Average","Skip=True","Sort=True")</f>
        <v>13.819750143696206</v>
      </c>
    </row>
    <row r="3911" spans="16:21" x14ac:dyDescent="0.25">
      <c r="P3911" s="10">
        <v>40200</v>
      </c>
      <c r="Q3911">
        <v>22.46752</v>
      </c>
      <c r="S3911" s="42">
        <f t="shared" ca="1" si="65"/>
        <v>49804</v>
      </c>
      <c r="T3911" s="43">
        <f ca="1">_xll.BInterpol('Base CDI'!$H$4:$H$28,'Base CDI'!$J$4:$J$29,S3911,"Cubic","Extrapolate=Linear","MultiX=Average","Skip=True","Sort=True")</f>
        <v>13.730792167657661</v>
      </c>
      <c r="U3911" s="43">
        <f ca="1">_xll.BInterpol('Base CDI'!$H$4:$H$28,'Base CDI'!$I$4:$I$29,S3911,"Cubic","Extrapolate=Linear","MultiX=Average","Skip=True","Sort=True")</f>
        <v>13.819630870550387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49805</v>
      </c>
      <c r="T3912" s="43">
        <f ca="1">_xll.BInterpol('Base CDI'!$H$4:$H$28,'Base CDI'!$J$4:$J$29,S3912,"Cubic","Extrapolate=Linear","MultiX=Average","Skip=True","Sort=True")</f>
        <v>13.730704773159989</v>
      </c>
      <c r="U3912" s="43">
        <f ca="1">_xll.BInterpol('Base CDI'!$H$4:$H$28,'Base CDI'!$I$4:$I$29,S3912,"Cubic","Extrapolate=Linear","MultiX=Average","Skip=True","Sort=True")</f>
        <v>13.819511531939879</v>
      </c>
    </row>
    <row r="3913" spans="16:21" x14ac:dyDescent="0.25">
      <c r="P3913" s="10">
        <v>40204</v>
      </c>
      <c r="Q3913">
        <v>22.48227</v>
      </c>
      <c r="S3913" s="42">
        <f t="shared" ca="1" si="65"/>
        <v>49806</v>
      </c>
      <c r="T3913" s="43">
        <f ca="1">_xll.BInterpol('Base CDI'!$H$4:$H$28,'Base CDI'!$J$4:$J$29,S3913,"Cubic","Extrapolate=Linear","MultiX=Average","Skip=True","Sort=True")</f>
        <v>13.730617325998333</v>
      </c>
      <c r="U3913" s="43">
        <f ca="1">_xll.BInterpol('Base CDI'!$H$4:$H$28,'Base CDI'!$I$4:$I$29,S3913,"Cubic","Extrapolate=Linear","MultiX=Average","Skip=True","Sort=True")</f>
        <v>13.819392128139743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49807</v>
      </c>
      <c r="T3914" s="43">
        <f ca="1">_xll.BInterpol('Base CDI'!$H$4:$H$28,'Base CDI'!$J$4:$J$29,S3914,"Cubic","Extrapolate=Linear","MultiX=Average","Skip=True","Sort=True")</f>
        <v>13.730529826394905</v>
      </c>
      <c r="U3914" s="43">
        <f ca="1">_xll.BInterpol('Base CDI'!$H$4:$H$28,'Base CDI'!$I$4:$I$29,S3914,"Cubic","Extrapolate=Linear","MultiX=Average","Skip=True","Sort=True")</f>
        <v>13.819272659425039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49808</v>
      </c>
      <c r="T3915" s="43">
        <f ca="1">_xll.BInterpol('Base CDI'!$H$4:$H$28,'Base CDI'!$J$4:$J$29,S3915,"Cubic","Extrapolate=Linear","MultiX=Average","Skip=True","Sort=True")</f>
        <v>13.730442274571915</v>
      </c>
      <c r="U3915" s="43">
        <f ca="1">_xll.BInterpol('Base CDI'!$H$4:$H$28,'Base CDI'!$I$4:$I$29,S3915,"Cubic","Extrapolate=Linear","MultiX=Average","Skip=True","Sort=True")</f>
        <v>13.81915312607083</v>
      </c>
    </row>
    <row r="3916" spans="16:21" x14ac:dyDescent="0.25">
      <c r="P3916" s="10">
        <v>40207</v>
      </c>
      <c r="Q3916">
        <v>22.50441</v>
      </c>
      <c r="S3916" s="42">
        <f t="shared" ca="1" si="66"/>
        <v>49809</v>
      </c>
      <c r="T3916" s="43">
        <f ca="1">_xll.BInterpol('Base CDI'!$H$4:$H$28,'Base CDI'!$J$4:$J$29,S3916,"Cubic","Extrapolate=Linear","MultiX=Average","Skip=True","Sort=True")</f>
        <v>13.730354670751577</v>
      </c>
      <c r="U3916" s="43">
        <f ca="1">_xll.BInterpol('Base CDI'!$H$4:$H$28,'Base CDI'!$I$4:$I$29,S3916,"Cubic","Extrapolate=Linear","MultiX=Average","Skip=True","Sort=True")</f>
        <v>13.819033528352179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49810</v>
      </c>
      <c r="T3917" s="43">
        <f ca="1">_xll.BInterpol('Base CDI'!$H$4:$H$28,'Base CDI'!$J$4:$J$29,S3917,"Cubic","Extrapolate=Linear","MultiX=Average","Skip=True","Sort=True")</f>
        <v>13.730267015156098</v>
      </c>
      <c r="U3917" s="43">
        <f ca="1">_xll.BInterpol('Base CDI'!$H$4:$H$28,'Base CDI'!$I$4:$I$29,S3917,"Cubic","Extrapolate=Linear","MultiX=Average","Skip=True","Sort=True")</f>
        <v>13.818913866544145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49811</v>
      </c>
      <c r="T3918" s="43">
        <f ca="1">_xll.BInterpol('Base CDI'!$H$4:$H$28,'Base CDI'!$J$4:$J$29,S3918,"Cubic","Extrapolate=Linear","MultiX=Average","Skip=True","Sort=True")</f>
        <v>13.730179308007692</v>
      </c>
      <c r="U3918" s="43">
        <f ca="1">_xll.BInterpol('Base CDI'!$H$4:$H$28,'Base CDI'!$I$4:$I$29,S3918,"Cubic","Extrapolate=Linear","MultiX=Average","Skip=True","Sort=True")</f>
        <v>13.818794140921792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49812</v>
      </c>
      <c r="T3919" s="43">
        <f ca="1">_xll.BInterpol('Base CDI'!$H$4:$H$28,'Base CDI'!$J$4:$J$29,S3919,"Cubic","Extrapolate=Linear","MultiX=Average","Skip=True","Sort=True")</f>
        <v>13.730091549528568</v>
      </c>
      <c r="U3919" s="43">
        <f ca="1">_xll.BInterpol('Base CDI'!$H$4:$H$28,'Base CDI'!$I$4:$I$29,S3919,"Cubic","Extrapolate=Linear","MultiX=Average","Skip=True","Sort=True")</f>
        <v>13.81867435176018</v>
      </c>
    </row>
    <row r="3920" spans="16:21" x14ac:dyDescent="0.25">
      <c r="P3920" s="10">
        <v>40213</v>
      </c>
      <c r="Q3920">
        <v>22.53398</v>
      </c>
      <c r="S3920" s="42">
        <f t="shared" ca="1" si="66"/>
        <v>49813</v>
      </c>
      <c r="T3920" s="43">
        <f ca="1">_xll.BInterpol('Base CDI'!$H$4:$H$28,'Base CDI'!$J$4:$J$29,S3920,"Cubic","Extrapolate=Linear","MultiX=Average","Skip=True","Sort=True")</f>
        <v>13.730003739940937</v>
      </c>
      <c r="U3920" s="43">
        <f ca="1">_xll.BInterpol('Base CDI'!$H$4:$H$28,'Base CDI'!$I$4:$I$29,S3920,"Cubic","Extrapolate=Linear","MultiX=Average","Skip=True","Sort=True")</f>
        <v>13.818554499334372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49814</v>
      </c>
      <c r="T3921" s="43">
        <f ca="1">_xll.BInterpol('Base CDI'!$H$4:$H$28,'Base CDI'!$J$4:$J$29,S3921,"Cubic","Extrapolate=Linear","MultiX=Average","Skip=True","Sort=True")</f>
        <v>13.72991587946701</v>
      </c>
      <c r="U3921" s="43">
        <f ca="1">_xll.BInterpol('Base CDI'!$H$4:$H$28,'Base CDI'!$I$4:$I$29,S3921,"Cubic","Extrapolate=Linear","MultiX=Average","Skip=True","Sort=True")</f>
        <v>13.81843458391943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49815</v>
      </c>
      <c r="T3922" s="43">
        <f ca="1">_xll.BInterpol('Base CDI'!$H$4:$H$28,'Base CDI'!$J$4:$J$29,S3922,"Cubic","Extrapolate=Linear","MultiX=Average","Skip=True","Sort=True")</f>
        <v>13.729827968328998</v>
      </c>
      <c r="U3922" s="43">
        <f ca="1">_xll.BInterpol('Base CDI'!$H$4:$H$28,'Base CDI'!$I$4:$I$29,S3922,"Cubic","Extrapolate=Linear","MultiX=Average","Skip=True","Sort=True")</f>
        <v>13.818314605790414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49816</v>
      </c>
      <c r="T3923" s="43">
        <f ca="1">_xll.BInterpol('Base CDI'!$H$4:$H$28,'Base CDI'!$J$4:$J$29,S3923,"Cubic","Extrapolate=Linear","MultiX=Average","Skip=True","Sort=True")</f>
        <v>13.729740006749113</v>
      </c>
      <c r="U3923" s="43">
        <f ca="1">_xll.BInterpol('Base CDI'!$H$4:$H$28,'Base CDI'!$I$4:$I$29,S3923,"Cubic","Extrapolate=Linear","MultiX=Average","Skip=True","Sort=True")</f>
        <v>13.818194565222388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49817</v>
      </c>
      <c r="T3924" s="43">
        <f ca="1">_xll.BInterpol('Base CDI'!$H$4:$H$28,'Base CDI'!$J$4:$J$29,S3924,"Cubic","Extrapolate=Linear","MultiX=Average","Skip=True","Sort=True")</f>
        <v>13.729651994949565</v>
      </c>
      <c r="U3924" s="43">
        <f ca="1">_xll.BInterpol('Base CDI'!$H$4:$H$28,'Base CDI'!$I$4:$I$29,S3924,"Cubic","Extrapolate=Linear","MultiX=Average","Skip=True","Sort=True")</f>
        <v>13.818074462490411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49818</v>
      </c>
      <c r="T3925" s="43">
        <f ca="1">_xll.BInterpol('Base CDI'!$H$4:$H$28,'Base CDI'!$J$4:$J$29,S3925,"Cubic","Extrapolate=Linear","MultiX=Average","Skip=True","Sort=True")</f>
        <v>13.729563933152564</v>
      </c>
      <c r="U3925" s="43">
        <f ca="1">_xll.BInterpol('Base CDI'!$H$4:$H$28,'Base CDI'!$I$4:$I$29,S3925,"Cubic","Extrapolate=Linear","MultiX=Average","Skip=True","Sort=True")</f>
        <v>13.817954297869548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49819</v>
      </c>
      <c r="T3926" s="43">
        <f ca="1">_xll.BInterpol('Base CDI'!$H$4:$H$28,'Base CDI'!$J$4:$J$29,S3926,"Cubic","Extrapolate=Linear","MultiX=Average","Skip=True","Sort=True")</f>
        <v>13.729475821580321</v>
      </c>
      <c r="U3926" s="43">
        <f ca="1">_xll.BInterpol('Base CDI'!$H$4:$H$28,'Base CDI'!$I$4:$I$29,S3926,"Cubic","Extrapolate=Linear","MultiX=Average","Skip=True","Sort=True")</f>
        <v>13.817834071634858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49820</v>
      </c>
      <c r="T3927" s="43">
        <f ca="1">_xll.BInterpol('Base CDI'!$H$4:$H$28,'Base CDI'!$J$4:$J$29,S3927,"Cubic","Extrapolate=Linear","MultiX=Average","Skip=True","Sort=True")</f>
        <v>13.72938766045505</v>
      </c>
      <c r="U3927" s="43">
        <f ca="1">_xll.BInterpol('Base CDI'!$H$4:$H$28,'Base CDI'!$I$4:$I$29,S3927,"Cubic","Extrapolate=Linear","MultiX=Average","Skip=True","Sort=True")</f>
        <v>13.817713784061404</v>
      </c>
    </row>
    <row r="3928" spans="16:21" x14ac:dyDescent="0.25">
      <c r="P3928" s="10">
        <v>40227</v>
      </c>
      <c r="Q3928">
        <v>22.5932</v>
      </c>
      <c r="S3928" s="42">
        <f t="shared" ca="1" si="66"/>
        <v>49821</v>
      </c>
      <c r="T3928" s="43">
        <f ca="1">_xll.BInterpol('Base CDI'!$H$4:$H$28,'Base CDI'!$J$4:$J$29,S3928,"Cubic","Extrapolate=Linear","MultiX=Average","Skip=True","Sort=True")</f>
        <v>13.729299449998958</v>
      </c>
      <c r="U3928" s="43">
        <f ca="1">_xll.BInterpol('Base CDI'!$H$4:$H$28,'Base CDI'!$I$4:$I$29,S3928,"Cubic","Extrapolate=Linear","MultiX=Average","Skip=True","Sort=True")</f>
        <v>13.817593435424246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49822</v>
      </c>
      <c r="T3929" s="43">
        <f ca="1">_xll.BInterpol('Base CDI'!$H$4:$H$28,'Base CDI'!$J$4:$J$29,S3929,"Cubic","Extrapolate=Linear","MultiX=Average","Skip=True","Sort=True")</f>
        <v>13.729211190434258</v>
      </c>
      <c r="U3929" s="43">
        <f ca="1">_xll.BInterpol('Base CDI'!$H$4:$H$28,'Base CDI'!$I$4:$I$29,S3929,"Cubic","Extrapolate=Linear","MultiX=Average","Skip=True","Sort=True")</f>
        <v>13.817473025998449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49823</v>
      </c>
      <c r="T3930" s="43">
        <f ca="1">_xll.BInterpol('Base CDI'!$H$4:$H$28,'Base CDI'!$J$4:$J$29,S3930,"Cubic","Extrapolate=Linear","MultiX=Average","Skip=True","Sort=True")</f>
        <v>13.729122881983159</v>
      </c>
      <c r="U3930" s="43">
        <f ca="1">_xll.BInterpol('Base CDI'!$H$4:$H$28,'Base CDI'!$I$4:$I$29,S3930,"Cubic","Extrapolate=Linear","MultiX=Average","Skip=True","Sort=True")</f>
        <v>13.817352556059072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49824</v>
      </c>
      <c r="T3931" s="43">
        <f ca="1">_xll.BInterpol('Base CDI'!$H$4:$H$28,'Base CDI'!$J$4:$J$29,S3931,"Cubic","Extrapolate=Linear","MultiX=Average","Skip=True","Sort=True")</f>
        <v>13.729034524867876</v>
      </c>
      <c r="U3931" s="43">
        <f ca="1">_xll.BInterpol('Base CDI'!$H$4:$H$28,'Base CDI'!$I$4:$I$29,S3931,"Cubic","Extrapolate=Linear","MultiX=Average","Skip=True","Sort=True")</f>
        <v>13.817232025881177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49825</v>
      </c>
      <c r="T3932" s="43">
        <f ca="1">_xll.BInterpol('Base CDI'!$H$4:$H$28,'Base CDI'!$J$4:$J$29,S3932,"Cubic","Extrapolate=Linear","MultiX=Average","Skip=True","Sort=True")</f>
        <v>13.728946119310615</v>
      </c>
      <c r="U3932" s="43">
        <f ca="1">_xll.BInterpol('Base CDI'!$H$4:$H$28,'Base CDI'!$I$4:$I$29,S3932,"Cubic","Extrapolate=Linear","MultiX=Average","Skip=True","Sort=True")</f>
        <v>13.817111435739827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49826</v>
      </c>
      <c r="T3933" s="43">
        <f ca="1">_xll.BInterpol('Base CDI'!$H$4:$H$28,'Base CDI'!$J$4:$J$29,S3933,"Cubic","Extrapolate=Linear","MultiX=Average","Skip=True","Sort=True")</f>
        <v>13.728857665533589</v>
      </c>
      <c r="U3933" s="43">
        <f ca="1">_xll.BInterpol('Base CDI'!$H$4:$H$28,'Base CDI'!$I$4:$I$29,S3933,"Cubic","Extrapolate=Linear","MultiX=Average","Skip=True","Sort=True")</f>
        <v>13.816990785910084</v>
      </c>
    </row>
    <row r="3934" spans="16:21" x14ac:dyDescent="0.25">
      <c r="P3934" s="10">
        <v>40235</v>
      </c>
      <c r="Q3934">
        <v>22.63776</v>
      </c>
      <c r="S3934" s="42">
        <f t="shared" ca="1" si="66"/>
        <v>49827</v>
      </c>
      <c r="T3934" s="43">
        <f ca="1">_xll.BInterpol('Base CDI'!$H$4:$H$28,'Base CDI'!$J$4:$J$29,S3934,"Cubic","Extrapolate=Linear","MultiX=Average","Skip=True","Sort=True")</f>
        <v>13.72876916375901</v>
      </c>
      <c r="U3934" s="43">
        <f ca="1">_xll.BInterpol('Base CDI'!$H$4:$H$28,'Base CDI'!$I$4:$I$29,S3934,"Cubic","Extrapolate=Linear","MultiX=Average","Skip=True","Sort=True")</f>
        <v>13.816870076667007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49828</v>
      </c>
      <c r="T3935" s="43">
        <f ca="1">_xll.BInterpol('Base CDI'!$H$4:$H$28,'Base CDI'!$J$4:$J$29,S3935,"Cubic","Extrapolate=Linear","MultiX=Average","Skip=True","Sort=True")</f>
        <v>13.728680614209086</v>
      </c>
      <c r="U3935" s="43">
        <f ca="1">_xll.BInterpol('Base CDI'!$H$4:$H$28,'Base CDI'!$I$4:$I$29,S3935,"Cubic","Extrapolate=Linear","MultiX=Average","Skip=True","Sort=True")</f>
        <v>13.81674930828566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49829</v>
      </c>
      <c r="T3936" s="43">
        <f ca="1">_xll.BInterpol('Base CDI'!$H$4:$H$28,'Base CDI'!$J$4:$J$29,S3936,"Cubic","Extrapolate=Linear","MultiX=Average","Skip=True","Sort=True")</f>
        <v>13.728592017106031</v>
      </c>
      <c r="U3936" s="43">
        <f ca="1">_xll.BInterpol('Base CDI'!$H$4:$H$28,'Base CDI'!$I$4:$I$29,S3936,"Cubic","Extrapolate=Linear","MultiX=Average","Skip=True","Sort=True")</f>
        <v>13.816628481041105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49830</v>
      </c>
      <c r="T3937" s="43">
        <f ca="1">_xll.BInterpol('Base CDI'!$H$4:$H$28,'Base CDI'!$J$4:$J$29,S3937,"Cubic","Extrapolate=Linear","MultiX=Average","Skip=True","Sort=True")</f>
        <v>13.728503372672055</v>
      </c>
      <c r="U3937" s="43">
        <f ca="1">_xll.BInterpol('Base CDI'!$H$4:$H$28,'Base CDI'!$I$4:$I$29,S3937,"Cubic","Extrapolate=Linear","MultiX=Average","Skip=True","Sort=True")</f>
        <v>13.816507595208401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49831</v>
      </c>
      <c r="T3938" s="43">
        <f ca="1">_xll.BInterpol('Base CDI'!$H$4:$H$28,'Base CDI'!$J$4:$J$29,S3938,"Cubic","Extrapolate=Linear","MultiX=Average","Skip=True","Sort=True")</f>
        <v>13.728414681129369</v>
      </c>
      <c r="U3938" s="43">
        <f ca="1">_xll.BInterpol('Base CDI'!$H$4:$H$28,'Base CDI'!$I$4:$I$29,S3938,"Cubic","Extrapolate=Linear","MultiX=Average","Skip=True","Sort=True")</f>
        <v>13.816386651062613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49832</v>
      </c>
      <c r="T3939" s="43">
        <f ca="1">_xll.BInterpol('Base CDI'!$H$4:$H$28,'Base CDI'!$J$4:$J$29,S3939,"Cubic","Extrapolate=Linear","MultiX=Average","Skip=True","Sort=True")</f>
        <v>13.728325942700183</v>
      </c>
      <c r="U3939" s="43">
        <f ca="1">_xll.BInterpol('Base CDI'!$H$4:$H$28,'Base CDI'!$I$4:$I$29,S3939,"Cubic","Extrapolate=Linear","MultiX=Average","Skip=True","Sort=True")</f>
        <v>13.816265648878803</v>
      </c>
    </row>
    <row r="3940" spans="16:21" x14ac:dyDescent="0.25">
      <c r="P3940" s="10">
        <v>40245</v>
      </c>
      <c r="Q3940">
        <v>22.68234</v>
      </c>
      <c r="S3940" s="42">
        <f t="shared" ca="1" si="66"/>
        <v>49833</v>
      </c>
      <c r="T3940" s="43">
        <f ca="1">_xll.BInterpol('Base CDI'!$H$4:$H$28,'Base CDI'!$J$4:$J$29,S3940,"Cubic","Extrapolate=Linear","MultiX=Average","Skip=True","Sort=True")</f>
        <v>13.728237157606708</v>
      </c>
      <c r="U3940" s="43">
        <f ca="1">_xll.BInterpol('Base CDI'!$H$4:$H$28,'Base CDI'!$I$4:$I$29,S3940,"Cubic","Extrapolate=Linear","MultiX=Average","Skip=True","Sort=True")</f>
        <v>13.816144588932028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49834</v>
      </c>
      <c r="T3941" s="43">
        <f ca="1">_xll.BInterpol('Base CDI'!$H$4:$H$28,'Base CDI'!$J$4:$J$29,S3941,"Cubic","Extrapolate=Linear","MultiX=Average","Skip=True","Sort=True")</f>
        <v>13.728148326071155</v>
      </c>
      <c r="U3941" s="43">
        <f ca="1">_xll.BInterpol('Base CDI'!$H$4:$H$28,'Base CDI'!$I$4:$I$29,S3941,"Cubic","Extrapolate=Linear","MultiX=Average","Skip=True","Sort=True")</f>
        <v>13.816023471497354</v>
      </c>
    </row>
    <row r="3942" spans="16:21" x14ac:dyDescent="0.25">
      <c r="P3942" s="10">
        <v>40247</v>
      </c>
      <c r="Q3942">
        <v>22.69725</v>
      </c>
      <c r="S3942" s="42">
        <f t="shared" ca="1" si="66"/>
        <v>49835</v>
      </c>
      <c r="T3942" s="43">
        <f ca="1">_xll.BInterpol('Base CDI'!$H$4:$H$28,'Base CDI'!$J$4:$J$29,S3942,"Cubic","Extrapolate=Linear","MultiX=Average","Skip=True","Sort=True")</f>
        <v>13.728059448315735</v>
      </c>
      <c r="U3942" s="43">
        <f ca="1">_xll.BInterpol('Base CDI'!$H$4:$H$28,'Base CDI'!$I$4:$I$29,S3942,"Cubic","Extrapolate=Linear","MultiX=Average","Skip=True","Sort=True")</f>
        <v>13.815902296849842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49836</v>
      </c>
      <c r="T3943" s="43">
        <f ca="1">_xll.BInterpol('Base CDI'!$H$4:$H$28,'Base CDI'!$J$4:$J$29,S3943,"Cubic","Extrapolate=Linear","MultiX=Average","Skip=True","Sort=True")</f>
        <v>13.727970524562659</v>
      </c>
      <c r="U3943" s="43">
        <f ca="1">_xll.BInterpol('Base CDI'!$H$4:$H$28,'Base CDI'!$I$4:$I$29,S3943,"Cubic","Extrapolate=Linear","MultiX=Average","Skip=True","Sort=True")</f>
        <v>13.815781065264554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49837</v>
      </c>
      <c r="T3944" s="43">
        <f ca="1">_xll.BInterpol('Base CDI'!$H$4:$H$28,'Base CDI'!$J$4:$J$29,S3944,"Cubic","Extrapolate=Linear","MultiX=Average","Skip=True","Sort=True")</f>
        <v>13.72788155503414</v>
      </c>
      <c r="U3944" s="43">
        <f ca="1">_xll.BInterpol('Base CDI'!$H$4:$H$28,'Base CDI'!$I$4:$I$29,S3944,"Cubic","Extrapolate=Linear","MultiX=Average","Skip=True","Sort=True")</f>
        <v>13.815659777016549</v>
      </c>
    </row>
    <row r="3945" spans="16:21" x14ac:dyDescent="0.25">
      <c r="P3945" s="10">
        <v>40252</v>
      </c>
      <c r="Q3945">
        <v>22.7196</v>
      </c>
      <c r="S3945" s="42">
        <f t="shared" ca="1" si="66"/>
        <v>49838</v>
      </c>
      <c r="T3945" s="43">
        <f ca="1">_xll.BInterpol('Base CDI'!$H$4:$H$28,'Base CDI'!$J$4:$J$29,S3945,"Cubic","Extrapolate=Linear","MultiX=Average","Skip=True","Sort=True")</f>
        <v>13.727792539952384</v>
      </c>
      <c r="U3945" s="43">
        <f ca="1">_xll.BInterpol('Base CDI'!$H$4:$H$28,'Base CDI'!$I$4:$I$29,S3945,"Cubic","Extrapolate=Linear","MultiX=Average","Skip=True","Sort=True")</f>
        <v>13.815538432380892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49839</v>
      </c>
      <c r="T3946" s="43">
        <f ca="1">_xll.BInterpol('Base CDI'!$H$4:$H$28,'Base CDI'!$J$4:$J$29,S3946,"Cubic","Extrapolate=Linear","MultiX=Average","Skip=True","Sort=True")</f>
        <v>13.727703479539606</v>
      </c>
      <c r="U3946" s="43">
        <f ca="1">_xll.BInterpol('Base CDI'!$H$4:$H$28,'Base CDI'!$I$4:$I$29,S3946,"Cubic","Extrapolate=Linear","MultiX=Average","Skip=True","Sort=True")</f>
        <v>13.815417031632643</v>
      </c>
    </row>
    <row r="3947" spans="16:21" x14ac:dyDescent="0.25">
      <c r="P3947" s="10">
        <v>40254</v>
      </c>
      <c r="Q3947">
        <v>22.73451</v>
      </c>
      <c r="S3947" s="42">
        <f t="shared" ca="1" si="66"/>
        <v>49840</v>
      </c>
      <c r="T3947" s="43">
        <f ca="1">_xll.BInterpol('Base CDI'!$H$4:$H$28,'Base CDI'!$J$4:$J$29,S3947,"Cubic","Extrapolate=Linear","MultiX=Average","Skip=True","Sort=True")</f>
        <v>13.727614374018016</v>
      </c>
      <c r="U3947" s="43">
        <f ca="1">_xll.BInterpol('Base CDI'!$H$4:$H$28,'Base CDI'!$I$4:$I$29,S3947,"Cubic","Extrapolate=Linear","MultiX=Average","Skip=True","Sort=True")</f>
        <v>13.815295575046864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49841</v>
      </c>
      <c r="T3948" s="43">
        <f ca="1">_xll.BInterpol('Base CDI'!$H$4:$H$28,'Base CDI'!$J$4:$J$29,S3948,"Cubic","Extrapolate=Linear","MultiX=Average","Skip=True","Sort=True")</f>
        <v>13.727525223609824</v>
      </c>
      <c r="U3948" s="43">
        <f ca="1">_xll.BInterpol('Base CDI'!$H$4:$H$28,'Base CDI'!$I$4:$I$29,S3948,"Cubic","Extrapolate=Linear","MultiX=Average","Skip=True","Sort=True")</f>
        <v>13.815174062898617</v>
      </c>
    </row>
    <row r="3949" spans="16:21" x14ac:dyDescent="0.25">
      <c r="P3949" s="10">
        <v>40256</v>
      </c>
      <c r="Q3949">
        <v>22.74943</v>
      </c>
      <c r="S3949" s="42">
        <f t="shared" ca="1" si="66"/>
        <v>49842</v>
      </c>
      <c r="T3949" s="43">
        <f ca="1">_xll.BInterpol('Base CDI'!$H$4:$H$28,'Base CDI'!$J$4:$J$29,S3949,"Cubic","Extrapolate=Linear","MultiX=Average","Skip=True","Sort=True")</f>
        <v>13.727436028537241</v>
      </c>
      <c r="U3949" s="43">
        <f ca="1">_xll.BInterpol('Base CDI'!$H$4:$H$28,'Base CDI'!$I$4:$I$29,S3949,"Cubic","Extrapolate=Linear","MultiX=Average","Skip=True","Sort=True")</f>
        <v>13.815052495462965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49843</v>
      </c>
      <c r="T3950" s="43">
        <f ca="1">_xll.BInterpol('Base CDI'!$H$4:$H$28,'Base CDI'!$J$4:$J$29,S3950,"Cubic","Extrapolate=Linear","MultiX=Average","Skip=True","Sort=True")</f>
        <v>13.727346789022478</v>
      </c>
      <c r="U3950" s="43">
        <f ca="1">_xll.BInterpol('Base CDI'!$H$4:$H$28,'Base CDI'!$I$4:$I$29,S3950,"Cubic","Extrapolate=Linear","MultiX=Average","Skip=True","Sort=True")</f>
        <v>13.814930873014966</v>
      </c>
    </row>
    <row r="3951" spans="16:21" x14ac:dyDescent="0.25">
      <c r="P3951" s="10">
        <v>40260</v>
      </c>
      <c r="Q3951">
        <v>22.76436</v>
      </c>
      <c r="S3951" s="42">
        <f t="shared" ca="1" si="66"/>
        <v>49844</v>
      </c>
      <c r="T3951" s="43">
        <f ca="1">_xll.BInterpol('Base CDI'!$H$4:$H$28,'Base CDI'!$J$4:$J$29,S3951,"Cubic","Extrapolate=Linear","MultiX=Average","Skip=True","Sort=True")</f>
        <v>13.727257505287747</v>
      </c>
      <c r="U3951" s="43">
        <f ca="1">_xll.BInterpol('Base CDI'!$H$4:$H$28,'Base CDI'!$I$4:$I$29,S3951,"Cubic","Extrapolate=Linear","MultiX=Average","Skip=True","Sort=True")</f>
        <v>13.814809195829685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49845</v>
      </c>
      <c r="T3952" s="43">
        <f ca="1">_xll.BInterpol('Base CDI'!$H$4:$H$28,'Base CDI'!$J$4:$J$29,S3952,"Cubic","Extrapolate=Linear","MultiX=Average","Skip=True","Sort=True")</f>
        <v>13.727168177555258</v>
      </c>
      <c r="U3952" s="43">
        <f ca="1">_xll.BInterpol('Base CDI'!$H$4:$H$28,'Base CDI'!$I$4:$I$29,S3952,"Cubic","Extrapolate=Linear","MultiX=Average","Skip=True","Sort=True")</f>
        <v>13.814687464182184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49846</v>
      </c>
      <c r="T3953" s="43">
        <f ca="1">_xll.BInterpol('Base CDI'!$H$4:$H$28,'Base CDI'!$J$4:$J$29,S3953,"Cubic","Extrapolate=Linear","MultiX=Average","Skip=True","Sort=True")</f>
        <v>13.727078806047222</v>
      </c>
      <c r="U3953" s="43">
        <f ca="1">_xll.BInterpol('Base CDI'!$H$4:$H$28,'Base CDI'!$I$4:$I$29,S3953,"Cubic","Extrapolate=Linear","MultiX=Average","Skip=True","Sort=True")</f>
        <v>13.814565678347522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49847</v>
      </c>
      <c r="T3954" s="43">
        <f ca="1">_xll.BInterpol('Base CDI'!$H$4:$H$28,'Base CDI'!$J$4:$J$29,S3954,"Cubic","Extrapolate=Linear","MultiX=Average","Skip=True","Sort=True")</f>
        <v>13.726989390985851</v>
      </c>
      <c r="U3954" s="43">
        <f ca="1">_xll.BInterpol('Base CDI'!$H$4:$H$28,'Base CDI'!$I$4:$I$29,S3954,"Cubic","Extrapolate=Linear","MultiX=Average","Skip=True","Sort=True")</f>
        <v>13.814443838600761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49848</v>
      </c>
      <c r="T3955" s="43">
        <f ca="1">_xll.BInterpol('Base CDI'!$H$4:$H$28,'Base CDI'!$J$4:$J$29,S3955,"Cubic","Extrapolate=Linear","MultiX=Average","Skip=True","Sort=True")</f>
        <v>13.726899932593355</v>
      </c>
      <c r="U3955" s="43">
        <f ca="1">_xll.BInterpol('Base CDI'!$H$4:$H$28,'Base CDI'!$I$4:$I$29,S3955,"Cubic","Extrapolate=Linear","MultiX=Average","Skip=True","Sort=True")</f>
        <v>13.814321945216966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49849</v>
      </c>
      <c r="T3956" s="43">
        <f ca="1">_xll.BInterpol('Base CDI'!$H$4:$H$28,'Base CDI'!$J$4:$J$29,S3956,"Cubic","Extrapolate=Linear","MultiX=Average","Skip=True","Sort=True")</f>
        <v>13.726810431091943</v>
      </c>
      <c r="U3956" s="43">
        <f ca="1">_xll.BInterpol('Base CDI'!$H$4:$H$28,'Base CDI'!$I$4:$I$29,S3956,"Cubic","Extrapolate=Linear","MultiX=Average","Skip=True","Sort=True")</f>
        <v>13.814199998471196</v>
      </c>
    </row>
    <row r="3957" spans="16:21" x14ac:dyDescent="0.25">
      <c r="P3957" s="10">
        <v>40268</v>
      </c>
      <c r="Q3957">
        <v>22.80912</v>
      </c>
      <c r="S3957" s="42">
        <f t="shared" ca="1" si="66"/>
        <v>49850</v>
      </c>
      <c r="T3957" s="43">
        <f ca="1">_xll.BInterpol('Base CDI'!$H$4:$H$28,'Base CDI'!$J$4:$J$29,S3957,"Cubic","Extrapolate=Linear","MultiX=Average","Skip=True","Sort=True")</f>
        <v>13.726720886703829</v>
      </c>
      <c r="U3957" s="43">
        <f ca="1">_xll.BInterpol('Base CDI'!$H$4:$H$28,'Base CDI'!$I$4:$I$29,S3957,"Cubic","Extrapolate=Linear","MultiX=Average","Skip=True","Sort=True")</f>
        <v>13.814077998638513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49851</v>
      </c>
      <c r="T3958" s="43">
        <f ca="1">_xll.BInterpol('Base CDI'!$H$4:$H$28,'Base CDI'!$J$4:$J$29,S3958,"Cubic","Extrapolate=Linear","MultiX=Average","Skip=True","Sort=True")</f>
        <v>13.726631299651221</v>
      </c>
      <c r="U3958" s="43">
        <f ca="1">_xll.BInterpol('Base CDI'!$H$4:$H$28,'Base CDI'!$I$4:$I$29,S3958,"Cubic","Extrapolate=Linear","MultiX=Average","Skip=True","Sort=True")</f>
        <v>13.81395594599398</v>
      </c>
    </row>
    <row r="3959" spans="16:21" x14ac:dyDescent="0.25">
      <c r="P3959" s="10">
        <v>40273</v>
      </c>
      <c r="Q3959">
        <v>22.82405</v>
      </c>
      <c r="S3959" s="42">
        <f t="shared" ca="1" si="66"/>
        <v>49852</v>
      </c>
      <c r="T3959" s="43">
        <f ca="1">_xll.BInterpol('Base CDI'!$H$4:$H$28,'Base CDI'!$J$4:$J$29,S3959,"Cubic","Extrapolate=Linear","MultiX=Average","Skip=True","Sort=True")</f>
        <v>13.726541670156331</v>
      </c>
      <c r="U3959" s="43">
        <f ca="1">_xll.BInterpol('Base CDI'!$H$4:$H$28,'Base CDI'!$I$4:$I$29,S3959,"Cubic","Extrapolate=Linear","MultiX=Average","Skip=True","Sort=True")</f>
        <v>13.813833840812658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49853</v>
      </c>
      <c r="T3960" s="43">
        <f ca="1">_xll.BInterpol('Base CDI'!$H$4:$H$28,'Base CDI'!$J$4:$J$29,S3960,"Cubic","Extrapolate=Linear","MultiX=Average","Skip=True","Sort=True")</f>
        <v>13.726451998441371</v>
      </c>
      <c r="U3960" s="43">
        <f ca="1">_xll.BInterpol('Base CDI'!$H$4:$H$28,'Base CDI'!$I$4:$I$29,S3960,"Cubic","Extrapolate=Linear","MultiX=Average","Skip=True","Sort=True")</f>
        <v>13.813711683369608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49854</v>
      </c>
      <c r="T3961" s="43">
        <f ca="1">_xll.BInterpol('Base CDI'!$H$4:$H$28,'Base CDI'!$J$4:$J$29,S3961,"Cubic","Extrapolate=Linear","MultiX=Average","Skip=True","Sort=True")</f>
        <v>13.726362284728554</v>
      </c>
      <c r="U3961" s="43">
        <f ca="1">_xll.BInterpol('Base CDI'!$H$4:$H$28,'Base CDI'!$I$4:$I$29,S3961,"Cubic","Extrapolate=Linear","MultiX=Average","Skip=True","Sort=True")</f>
        <v>13.813589473939892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49855</v>
      </c>
      <c r="T3962" s="43">
        <f ca="1">_xll.BInterpol('Base CDI'!$H$4:$H$28,'Base CDI'!$J$4:$J$29,S3962,"Cubic","Extrapolate=Linear","MultiX=Average","Skip=True","Sort=True")</f>
        <v>13.726272529240084</v>
      </c>
      <c r="U3962" s="43">
        <f ca="1">_xll.BInterpol('Base CDI'!$H$4:$H$28,'Base CDI'!$I$4:$I$29,S3962,"Cubic","Extrapolate=Linear","MultiX=Average","Skip=True","Sort=True")</f>
        <v>13.813467212798573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49856</v>
      </c>
      <c r="T3963" s="43">
        <f ca="1">_xll.BInterpol('Base CDI'!$H$4:$H$28,'Base CDI'!$J$4:$J$29,S3963,"Cubic","Extrapolate=Linear","MultiX=Average","Skip=True","Sort=True")</f>
        <v>13.726182732198177</v>
      </c>
      <c r="U3963" s="43">
        <f ca="1">_xll.BInterpol('Base CDI'!$H$4:$H$28,'Base CDI'!$I$4:$I$29,S3963,"Cubic","Extrapolate=Linear","MultiX=Average","Skip=True","Sort=True")</f>
        <v>13.813344900220709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49857</v>
      </c>
      <c r="T3964" s="43">
        <f ca="1">_xll.BInterpol('Base CDI'!$H$4:$H$28,'Base CDI'!$J$4:$J$29,S3964,"Cubic","Extrapolate=Linear","MultiX=Average","Skip=True","Sort=True")</f>
        <v>13.726092893825045</v>
      </c>
      <c r="U3964" s="43">
        <f ca="1">_xll.BInterpol('Base CDI'!$H$4:$H$28,'Base CDI'!$I$4:$I$29,S3964,"Cubic","Extrapolate=Linear","MultiX=Average","Skip=True","Sort=True")</f>
        <v>13.813222536481367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49858</v>
      </c>
      <c r="T3965" s="43">
        <f ca="1">_xll.BInterpol('Base CDI'!$H$4:$H$28,'Base CDI'!$J$4:$J$29,S3965,"Cubic","Extrapolate=Linear","MultiX=Average","Skip=True","Sort=True")</f>
        <v>13.726003014342895</v>
      </c>
      <c r="U3965" s="43">
        <f ca="1">_xll.BInterpol('Base CDI'!$H$4:$H$28,'Base CDI'!$I$4:$I$29,S3965,"Cubic","Extrapolate=Linear","MultiX=Average","Skip=True","Sort=True")</f>
        <v>13.813100121855607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49859</v>
      </c>
      <c r="T3966" s="43">
        <f ca="1">_xll.BInterpol('Base CDI'!$H$4:$H$28,'Base CDI'!$J$4:$J$29,S3966,"Cubic","Extrapolate=Linear","MultiX=Average","Skip=True","Sort=True")</f>
        <v>13.72591309397394</v>
      </c>
      <c r="U3966" s="43">
        <f ca="1">_xll.BInterpol('Base CDI'!$H$4:$H$28,'Base CDI'!$I$4:$I$29,S3966,"Cubic","Extrapolate=Linear","MultiX=Average","Skip=True","Sort=True")</f>
        <v>13.812977656618488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49860</v>
      </c>
      <c r="T3967" s="43">
        <f ca="1">_xll.BInterpol('Base CDI'!$H$4:$H$28,'Base CDI'!$J$4:$J$29,S3967,"Cubic","Extrapolate=Linear","MultiX=Average","Skip=True","Sort=True")</f>
        <v>13.725823132940391</v>
      </c>
      <c r="U3967" s="43">
        <f ca="1">_xll.BInterpol('Base CDI'!$H$4:$H$28,'Base CDI'!$I$4:$I$29,S3967,"Cubic","Extrapolate=Linear","MultiX=Average","Skip=True","Sort=True")</f>
        <v>13.812855141045073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49861</v>
      </c>
      <c r="T3968" s="43">
        <f ca="1">_xll.BInterpol('Base CDI'!$H$4:$H$28,'Base CDI'!$J$4:$J$29,S3968,"Cubic","Extrapolate=Linear","MultiX=Average","Skip=True","Sort=True")</f>
        <v>13.725733131464459</v>
      </c>
      <c r="U3968" s="43">
        <f ca="1">_xll.BInterpol('Base CDI'!$H$4:$H$28,'Base CDI'!$I$4:$I$29,S3968,"Cubic","Extrapolate=Linear","MultiX=Average","Skip=True","Sort=True")</f>
        <v>13.812732575410426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49862</v>
      </c>
      <c r="T3969" s="43">
        <f ca="1">_xll.BInterpol('Base CDI'!$H$4:$H$28,'Base CDI'!$J$4:$J$29,S3969,"Cubic","Extrapolate=Linear","MultiX=Average","Skip=True","Sort=True")</f>
        <v>13.725643089768353</v>
      </c>
      <c r="U3969" s="43">
        <f ca="1">_xll.BInterpol('Base CDI'!$H$4:$H$28,'Base CDI'!$I$4:$I$29,S3969,"Cubic","Extrapolate=Linear","MultiX=Average","Skip=True","Sort=True")</f>
        <v>13.812609959989606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49863</v>
      </c>
      <c r="T3970" s="43">
        <f ca="1">_xll.BInterpol('Base CDI'!$H$4:$H$28,'Base CDI'!$J$4:$J$29,S3970,"Cubic","Extrapolate=Linear","MultiX=Average","Skip=True","Sort=True")</f>
        <v>13.725553008074286</v>
      </c>
      <c r="U3970" s="43">
        <f ca="1">_xll.BInterpol('Base CDI'!$H$4:$H$28,'Base CDI'!$I$4:$I$29,S3970,"Cubic","Extrapolate=Linear","MultiX=Average","Skip=True","Sort=True")</f>
        <v>13.812487295057677</v>
      </c>
    </row>
    <row r="3971" spans="16:21" x14ac:dyDescent="0.25">
      <c r="P3971" s="10">
        <v>40290</v>
      </c>
      <c r="Q3971">
        <v>22.91412</v>
      </c>
      <c r="S3971" s="42">
        <f t="shared" ca="1" si="66"/>
        <v>49864</v>
      </c>
      <c r="T3971" s="43">
        <f ca="1">_xll.BInterpol('Base CDI'!$H$4:$H$28,'Base CDI'!$J$4:$J$29,S3971,"Cubic","Extrapolate=Linear","MultiX=Average","Skip=True","Sort=True")</f>
        <v>13.725462886604468</v>
      </c>
      <c r="U3971" s="43">
        <f ca="1">_xll.BInterpol('Base CDI'!$H$4:$H$28,'Base CDI'!$I$4:$I$29,S3971,"Cubic","Extrapolate=Linear","MultiX=Average","Skip=True","Sort=True")</f>
        <v>13.812364580889698</v>
      </c>
    </row>
    <row r="3972" spans="16:21" x14ac:dyDescent="0.25">
      <c r="P3972" s="10">
        <v>40291</v>
      </c>
      <c r="Q3972">
        <v>22.92164</v>
      </c>
      <c r="S3972" s="42">
        <f t="shared" ca="1" si="66"/>
        <v>49865</v>
      </c>
      <c r="T3972" s="43">
        <f ca="1">_xll.BInterpol('Base CDI'!$H$4:$H$28,'Base CDI'!$J$4:$J$29,S3972,"Cubic","Extrapolate=Linear","MultiX=Average","Skip=True","Sort=True")</f>
        <v>13.72537272558111</v>
      </c>
      <c r="U3972" s="43">
        <f ca="1">_xll.BInterpol('Base CDI'!$H$4:$H$28,'Base CDI'!$I$4:$I$29,S3972,"Cubic","Extrapolate=Linear","MultiX=Average","Skip=True","Sort=True")</f>
        <v>13.812241817760734</v>
      </c>
    </row>
    <row r="3973" spans="16:21" x14ac:dyDescent="0.25">
      <c r="P3973" s="10">
        <v>40294</v>
      </c>
      <c r="Q3973">
        <v>22.92916</v>
      </c>
      <c r="S3973" s="42">
        <f t="shared" ca="1" si="66"/>
        <v>49866</v>
      </c>
      <c r="T3973" s="43">
        <f ca="1">_xll.BInterpol('Base CDI'!$H$4:$H$28,'Base CDI'!$J$4:$J$29,S3973,"Cubic","Extrapolate=Linear","MultiX=Average","Skip=True","Sort=True")</f>
        <v>13.725282525226422</v>
      </c>
      <c r="U3973" s="43">
        <f ca="1">_xll.BInterpol('Base CDI'!$H$4:$H$28,'Base CDI'!$I$4:$I$29,S3973,"Cubic","Extrapolate=Linear","MultiX=Average","Skip=True","Sort=True")</f>
        <v>13.812119005945844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49867</v>
      </c>
      <c r="T3974" s="43">
        <f ca="1">_xll.BInterpol('Base CDI'!$H$4:$H$28,'Base CDI'!$J$4:$J$29,S3974,"Cubic","Extrapolate=Linear","MultiX=Average","Skip=True","Sort=True")</f>
        <v>13.725192285762617</v>
      </c>
      <c r="U3974" s="43">
        <f ca="1">_xll.BInterpol('Base CDI'!$H$4:$H$28,'Base CDI'!$I$4:$I$29,S3974,"Cubic","Extrapolate=Linear","MultiX=Average","Skip=True","Sort=True")</f>
        <v>13.811996145720091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49868</v>
      </c>
      <c r="T3975" s="43">
        <f ca="1">_xll.BInterpol('Base CDI'!$H$4:$H$28,'Base CDI'!$J$4:$J$29,S3975,"Cubic","Extrapolate=Linear","MultiX=Average","Skip=True","Sort=True")</f>
        <v>13.725102007411905</v>
      </c>
      <c r="U3975" s="43">
        <f ca="1">_xll.BInterpol('Base CDI'!$H$4:$H$28,'Base CDI'!$I$4:$I$29,S3975,"Cubic","Extrapolate=Linear","MultiX=Average","Skip=True","Sort=True")</f>
        <v>13.811873237358535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49869</v>
      </c>
      <c r="T3976" s="43">
        <f ca="1">_xll.BInterpol('Base CDI'!$H$4:$H$28,'Base CDI'!$J$4:$J$29,S3976,"Cubic","Extrapolate=Linear","MultiX=Average","Skip=True","Sort=True")</f>
        <v>13.725011690396498</v>
      </c>
      <c r="U3976" s="43">
        <f ca="1">_xll.BInterpol('Base CDI'!$H$4:$H$28,'Base CDI'!$I$4:$I$29,S3976,"Cubic","Extrapolate=Linear","MultiX=Average","Skip=True","Sort=True")</f>
        <v>13.81175028113624</v>
      </c>
    </row>
    <row r="3977" spans="16:21" x14ac:dyDescent="0.25">
      <c r="P3977" s="10">
        <v>40298</v>
      </c>
      <c r="Q3977">
        <v>22.95992</v>
      </c>
      <c r="S3977" s="42">
        <f t="shared" ca="1" si="66"/>
        <v>49870</v>
      </c>
      <c r="T3977" s="43">
        <f ca="1">_xll.BInterpol('Base CDI'!$H$4:$H$28,'Base CDI'!$J$4:$J$29,S3977,"Cubic","Extrapolate=Linear","MultiX=Average","Skip=True","Sort=True")</f>
        <v>13.724921334938603</v>
      </c>
      <c r="U3977" s="43">
        <f ca="1">_xll.BInterpol('Base CDI'!$H$4:$H$28,'Base CDI'!$I$4:$I$29,S3977,"Cubic","Extrapolate=Linear","MultiX=Average","Skip=True","Sort=True")</f>
        <v>13.811627277328267</v>
      </c>
    </row>
    <row r="3978" spans="16:21" x14ac:dyDescent="0.25">
      <c r="P3978" s="10">
        <v>40301</v>
      </c>
      <c r="Q3978">
        <v>22.96809</v>
      </c>
      <c r="S3978" s="42">
        <f t="shared" ca="1" si="66"/>
        <v>49871</v>
      </c>
      <c r="T3978" s="43">
        <f ca="1">_xll.BInterpol('Base CDI'!$H$4:$H$28,'Base CDI'!$J$4:$J$29,S3978,"Cubic","Extrapolate=Linear","MultiX=Average","Skip=True","Sort=True")</f>
        <v>13.724830941260434</v>
      </c>
      <c r="U3978" s="43">
        <f ca="1">_xll.BInterpol('Base CDI'!$H$4:$H$28,'Base CDI'!$I$4:$I$29,S3978,"Cubic","Extrapolate=Linear","MultiX=Average","Skip=True","Sort=True")</f>
        <v>13.811504226209678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49872</v>
      </c>
      <c r="T3979" s="43">
        <f ca="1">_xll.BInterpol('Base CDI'!$H$4:$H$28,'Base CDI'!$J$4:$J$29,S3979,"Cubic","Extrapolate=Linear","MultiX=Average","Skip=True","Sort=True")</f>
        <v>13.724740509584203</v>
      </c>
      <c r="U3979" s="43">
        <f ca="1">_xll.BInterpol('Base CDI'!$H$4:$H$28,'Base CDI'!$I$4:$I$29,S3979,"Cubic","Extrapolate=Linear","MultiX=Average","Skip=True","Sort=True")</f>
        <v>13.811381128055533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49873</v>
      </c>
      <c r="T3980" s="43">
        <f ca="1">_xll.BInterpol('Base CDI'!$H$4:$H$28,'Base CDI'!$J$4:$J$29,S3980,"Cubic","Extrapolate=Linear","MultiX=Average","Skip=True","Sort=True")</f>
        <v>13.724650040132117</v>
      </c>
      <c r="U3980" s="43">
        <f ca="1">_xll.BInterpol('Base CDI'!$H$4:$H$28,'Base CDI'!$I$4:$I$29,S3980,"Cubic","Extrapolate=Linear","MultiX=Average","Skip=True","Sort=True")</f>
        <v>13.811257983140896</v>
      </c>
    </row>
    <row r="3981" spans="16:21" x14ac:dyDescent="0.25">
      <c r="P3981" s="10">
        <v>40304</v>
      </c>
      <c r="Q3981">
        <v>22.99269</v>
      </c>
      <c r="S3981" s="42">
        <f t="shared" ca="1" si="67"/>
        <v>49874</v>
      </c>
      <c r="T3981" s="43">
        <f ca="1">_xll.BInterpol('Base CDI'!$H$4:$H$28,'Base CDI'!$J$4:$J$29,S3981,"Cubic","Extrapolate=Linear","MultiX=Average","Skip=True","Sort=True")</f>
        <v>13.72455953312639</v>
      </c>
      <c r="U3981" s="43">
        <f ca="1">_xll.BInterpol('Base CDI'!$H$4:$H$28,'Base CDI'!$I$4:$I$29,S3981,"Cubic","Extrapolate=Linear","MultiX=Average","Skip=True","Sort=True")</f>
        <v>13.811134791740828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49875</v>
      </c>
      <c r="T3982" s="43">
        <f ca="1">_xll.BInterpol('Base CDI'!$H$4:$H$28,'Base CDI'!$J$4:$J$29,S3982,"Cubic","Extrapolate=Linear","MultiX=Average","Skip=True","Sort=True")</f>
        <v>13.724468988789233</v>
      </c>
      <c r="U3982" s="43">
        <f ca="1">_xll.BInterpol('Base CDI'!$H$4:$H$28,'Base CDI'!$I$4:$I$29,S3982,"Cubic","Extrapolate=Linear","MultiX=Average","Skip=True","Sort=True")</f>
        <v>13.81101155413039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49876</v>
      </c>
      <c r="T3983" s="43">
        <f ca="1">_xll.BInterpol('Base CDI'!$H$4:$H$28,'Base CDI'!$J$4:$J$29,S3983,"Cubic","Extrapolate=Linear","MultiX=Average","Skip=True","Sort=True")</f>
        <v>13.724378407342856</v>
      </c>
      <c r="U3983" s="43">
        <f ca="1">_xll.BInterpol('Base CDI'!$H$4:$H$28,'Base CDI'!$I$4:$I$29,S3983,"Cubic","Extrapolate=Linear","MultiX=Average","Skip=True","Sort=True")</f>
        <v>13.810888270584645</v>
      </c>
    </row>
    <row r="3984" spans="16:21" x14ac:dyDescent="0.25">
      <c r="P3984" s="10">
        <v>40309</v>
      </c>
      <c r="Q3984">
        <v>23.01727</v>
      </c>
      <c r="S3984" s="42">
        <f t="shared" ca="1" si="67"/>
        <v>49877</v>
      </c>
      <c r="T3984" s="43">
        <f ca="1">_xll.BInterpol('Base CDI'!$H$4:$H$28,'Base CDI'!$J$4:$J$29,S3984,"Cubic","Extrapolate=Linear","MultiX=Average","Skip=True","Sort=True")</f>
        <v>13.724287789009468</v>
      </c>
      <c r="U3984" s="43">
        <f ca="1">_xll.BInterpol('Base CDI'!$H$4:$H$28,'Base CDI'!$I$4:$I$29,S3984,"Cubic","Extrapolate=Linear","MultiX=Average","Skip=True","Sort=True")</f>
        <v>13.810764941378652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49878</v>
      </c>
      <c r="T3985" s="43">
        <f ca="1">_xll.BInterpol('Base CDI'!$H$4:$H$28,'Base CDI'!$J$4:$J$29,S3985,"Cubic","Extrapolate=Linear","MultiX=Average","Skip=True","Sort=True")</f>
        <v>13.724197134011284</v>
      </c>
      <c r="U3985" s="43">
        <f ca="1">_xll.BInterpol('Base CDI'!$H$4:$H$28,'Base CDI'!$I$4:$I$29,S3985,"Cubic","Extrapolate=Linear","MultiX=Average","Skip=True","Sort=True")</f>
        <v>13.810641566787476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49879</v>
      </c>
      <c r="T3986" s="43">
        <f ca="1">_xll.BInterpol('Base CDI'!$H$4:$H$28,'Base CDI'!$J$4:$J$29,S3986,"Cubic","Extrapolate=Linear","MultiX=Average","Skip=True","Sort=True")</f>
        <v>13.724106442570511</v>
      </c>
      <c r="U3986" s="43">
        <f ca="1">_xll.BInterpol('Base CDI'!$H$4:$H$28,'Base CDI'!$I$4:$I$29,S3986,"Cubic","Extrapolate=Linear","MultiX=Average","Skip=True","Sort=True")</f>
        <v>13.810518147086178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49880</v>
      </c>
      <c r="T3987" s="43">
        <f ca="1">_xll.BInterpol('Base CDI'!$H$4:$H$28,'Base CDI'!$J$4:$J$29,S3987,"Cubic","Extrapolate=Linear","MultiX=Average","Skip=True","Sort=True")</f>
        <v>13.724015714909363</v>
      </c>
      <c r="U3987" s="43">
        <f ca="1">_xll.BInterpol('Base CDI'!$H$4:$H$28,'Base CDI'!$I$4:$I$29,S3987,"Cubic","Extrapolate=Linear","MultiX=Average","Skip=True","Sort=True")</f>
        <v>13.810394682549818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49881</v>
      </c>
      <c r="T3988" s="43">
        <f ca="1">_xll.BInterpol('Base CDI'!$H$4:$H$28,'Base CDI'!$J$4:$J$29,S3988,"Cubic","Extrapolate=Linear","MultiX=Average","Skip=True","Sort=True")</f>
        <v>13.723924951250048</v>
      </c>
      <c r="U3988" s="43">
        <f ca="1">_xll.BInterpol('Base CDI'!$H$4:$H$28,'Base CDI'!$I$4:$I$29,S3988,"Cubic","Extrapolate=Linear","MultiX=Average","Skip=True","Sort=True")</f>
        <v>13.81027117345346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49882</v>
      </c>
      <c r="T3989" s="43">
        <f ca="1">_xll.BInterpol('Base CDI'!$H$4:$H$28,'Base CDI'!$J$4:$J$29,S3989,"Cubic","Extrapolate=Linear","MultiX=Average","Skip=True","Sort=True")</f>
        <v>13.72383415181478</v>
      </c>
      <c r="U3989" s="43">
        <f ca="1">_xll.BInterpol('Base CDI'!$H$4:$H$28,'Base CDI'!$I$4:$I$29,S3989,"Cubic","Extrapolate=Linear","MultiX=Average","Skip=True","Sort=True")</f>
        <v>13.810147620072163</v>
      </c>
    </row>
    <row r="3990" spans="16:21" x14ac:dyDescent="0.25">
      <c r="P3990" s="10">
        <v>40317</v>
      </c>
      <c r="Q3990">
        <v>23.06644</v>
      </c>
      <c r="S3990" s="42">
        <f t="shared" ca="1" si="67"/>
        <v>49883</v>
      </c>
      <c r="T3990" s="43">
        <f ca="1">_xll.BInterpol('Base CDI'!$H$4:$H$28,'Base CDI'!$J$4:$J$29,S3990,"Cubic","Extrapolate=Linear","MultiX=Average","Skip=True","Sort=True")</f>
        <v>13.723743316825766</v>
      </c>
      <c r="U3990" s="43">
        <f ca="1">_xll.BInterpol('Base CDI'!$H$4:$H$28,'Base CDI'!$I$4:$I$29,S3990,"Cubic","Extrapolate=Linear","MultiX=Average","Skip=True","Sort=True")</f>
        <v>13.810024022680992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49884</v>
      </c>
      <c r="T3991" s="43">
        <f ca="1">_xll.BInterpol('Base CDI'!$H$4:$H$28,'Base CDI'!$J$4:$J$29,S3991,"Cubic","Extrapolate=Linear","MultiX=Average","Skip=True","Sort=True")</f>
        <v>13.723652446505222</v>
      </c>
      <c r="U3991" s="43">
        <f ca="1">_xll.BInterpol('Base CDI'!$H$4:$H$28,'Base CDI'!$I$4:$I$29,S3991,"Cubic","Extrapolate=Linear","MultiX=Average","Skip=True","Sort=True")</f>
        <v>13.809900381555005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49885</v>
      </c>
      <c r="T3992" s="43">
        <f ca="1">_xll.BInterpol('Base CDI'!$H$4:$H$28,'Base CDI'!$J$4:$J$29,S3992,"Cubic","Extrapolate=Linear","MultiX=Average","Skip=True","Sort=True")</f>
        <v>13.723561541075354</v>
      </c>
      <c r="U3992" s="43">
        <f ca="1">_xll.BInterpol('Base CDI'!$H$4:$H$28,'Base CDI'!$I$4:$I$29,S3992,"Cubic","Extrapolate=Linear","MultiX=Average","Skip=True","Sort=True")</f>
        <v>13.809776696969266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49886</v>
      </c>
      <c r="T3993" s="43">
        <f ca="1">_xll.BInterpol('Base CDI'!$H$4:$H$28,'Base CDI'!$J$4:$J$29,S3993,"Cubic","Extrapolate=Linear","MultiX=Average","Skip=True","Sort=True")</f>
        <v>13.723470600758375</v>
      </c>
      <c r="U3993" s="43">
        <f ca="1">_xll.BInterpol('Base CDI'!$H$4:$H$28,'Base CDI'!$I$4:$I$29,S3993,"Cubic","Extrapolate=Linear","MultiX=Average","Skip=True","Sort=True")</f>
        <v>13.809652969198837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49887</v>
      </c>
      <c r="T3994" s="43">
        <f ca="1">_xll.BInterpol('Base CDI'!$H$4:$H$28,'Base CDI'!$J$4:$J$29,S3994,"Cubic","Extrapolate=Linear","MultiX=Average","Skip=True","Sort=True")</f>
        <v>13.723379625776497</v>
      </c>
      <c r="U3994" s="43">
        <f ca="1">_xll.BInterpol('Base CDI'!$H$4:$H$28,'Base CDI'!$I$4:$I$29,S3994,"Cubic","Extrapolate=Linear","MultiX=Average","Skip=True","Sort=True")</f>
        <v>13.80952919851878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49888</v>
      </c>
      <c r="T3995" s="43">
        <f ca="1">_xll.BInterpol('Base CDI'!$H$4:$H$28,'Base CDI'!$J$4:$J$29,S3995,"Cubic","Extrapolate=Linear","MultiX=Average","Skip=True","Sort=True")</f>
        <v>13.723288616351928</v>
      </c>
      <c r="U3995" s="43">
        <f ca="1">_xll.BInterpol('Base CDI'!$H$4:$H$28,'Base CDI'!$I$4:$I$29,S3995,"Cubic","Extrapolate=Linear","MultiX=Average","Skip=True","Sort=True")</f>
        <v>13.809405385204155</v>
      </c>
    </row>
    <row r="3996" spans="16:21" x14ac:dyDescent="0.25">
      <c r="P3996" s="10">
        <v>40325</v>
      </c>
      <c r="Q3996">
        <v>23.1157</v>
      </c>
      <c r="S3996" s="42">
        <f t="shared" ca="1" si="67"/>
        <v>49889</v>
      </c>
      <c r="T3996" s="43">
        <f ca="1">_xll.BInterpol('Base CDI'!$H$4:$H$28,'Base CDI'!$J$4:$J$29,S3996,"Cubic","Extrapolate=Linear","MultiX=Average","Skip=True","Sort=True")</f>
        <v>13.723197572706882</v>
      </c>
      <c r="U3996" s="43">
        <f ca="1">_xll.BInterpol('Base CDI'!$H$4:$H$28,'Base CDI'!$I$4:$I$29,S3996,"Cubic","Extrapolate=Linear","MultiX=Average","Skip=True","Sort=True")</f>
        <v>13.809281529530024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49890</v>
      </c>
      <c r="T3997" s="43">
        <f ca="1">_xll.BInterpol('Base CDI'!$H$4:$H$28,'Base CDI'!$J$4:$J$29,S3997,"Cubic","Extrapolate=Linear","MultiX=Average","Skip=True","Sort=True")</f>
        <v>13.723106495063568</v>
      </c>
      <c r="U3997" s="43">
        <f ca="1">_xll.BInterpol('Base CDI'!$H$4:$H$28,'Base CDI'!$I$4:$I$29,S3997,"Cubic","Extrapolate=Linear","MultiX=Average","Skip=True","Sort=True")</f>
        <v>13.80915763177145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49891</v>
      </c>
      <c r="T3998" s="43">
        <f ca="1">_xll.BInterpol('Base CDI'!$H$4:$H$28,'Base CDI'!$J$4:$J$29,S3998,"Cubic","Extrapolate=Linear","MultiX=Average","Skip=True","Sort=True")</f>
        <v>13.723015383644197</v>
      </c>
      <c r="U3998" s="43">
        <f ca="1">_xll.BInterpol('Base CDI'!$H$4:$H$28,'Base CDI'!$I$4:$I$29,S3998,"Cubic","Extrapolate=Linear","MultiX=Average","Skip=True","Sort=True")</f>
        <v>13.809033692203494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49892</v>
      </c>
      <c r="T3999" s="43">
        <f ca="1">_xll.BInterpol('Base CDI'!$H$4:$H$28,'Base CDI'!$J$4:$J$29,S3999,"Cubic","Extrapolate=Linear","MultiX=Average","Skip=True","Sort=True")</f>
        <v>13.722924238670982</v>
      </c>
      <c r="U3999" s="43">
        <f ca="1">_xll.BInterpol('Base CDI'!$H$4:$H$28,'Base CDI'!$I$4:$I$29,S3999,"Cubic","Extrapolate=Linear","MultiX=Average","Skip=True","Sort=True")</f>
        <v>13.808909711101217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49893</v>
      </c>
      <c r="T4000" s="43">
        <f ca="1">_xll.BInterpol('Base CDI'!$H$4:$H$28,'Base CDI'!$J$4:$J$29,S4000,"Cubic","Extrapolate=Linear","MultiX=Average","Skip=True","Sort=True")</f>
        <v>13.722833060366131</v>
      </c>
      <c r="U4000" s="43">
        <f ca="1">_xll.BInterpol('Base CDI'!$H$4:$H$28,'Base CDI'!$I$4:$I$29,S4000,"Cubic","Extrapolate=Linear","MultiX=Average","Skip=True","Sort=True")</f>
        <v>13.808785688739682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49894</v>
      </c>
      <c r="T4001" s="43">
        <f ca="1">_xll.BInterpol('Base CDI'!$H$4:$H$28,'Base CDI'!$J$4:$J$29,S4001,"Cubic","Extrapolate=Linear","MultiX=Average","Skip=True","Sort=True")</f>
        <v>13.722741848951856</v>
      </c>
      <c r="U4001" s="43">
        <f ca="1">_xll.BInterpol('Base CDI'!$H$4:$H$28,'Base CDI'!$I$4:$I$29,S4001,"Cubic","Extrapolate=Linear","MultiX=Average","Skip=True","Sort=True")</f>
        <v>13.808661625393951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49895</v>
      </c>
      <c r="T4002" s="43">
        <f ca="1">_xll.BInterpol('Base CDI'!$H$4:$H$28,'Base CDI'!$J$4:$J$29,S4002,"Cubic","Extrapolate=Linear","MultiX=Average","Skip=True","Sort=True")</f>
        <v>13.722650604650369</v>
      </c>
      <c r="U4002" s="43">
        <f ca="1">_xll.BInterpol('Base CDI'!$H$4:$H$28,'Base CDI'!$I$4:$I$29,S4002,"Cubic","Extrapolate=Linear","MultiX=Average","Skip=True","Sort=True")</f>
        <v>13.808537521339085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49896</v>
      </c>
      <c r="T4003" s="43">
        <f ca="1">_xll.BInterpol('Base CDI'!$H$4:$H$28,'Base CDI'!$J$4:$J$29,S4003,"Cubic","Extrapolate=Linear","MultiX=Average","Skip=True","Sort=True")</f>
        <v>13.722559327683879</v>
      </c>
      <c r="U4003" s="43">
        <f ca="1">_xll.BInterpol('Base CDI'!$H$4:$H$28,'Base CDI'!$I$4:$I$29,S4003,"Cubic","Extrapolate=Linear","MultiX=Average","Skip=True","Sort=True")</f>
        <v>13.808413376850144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49897</v>
      </c>
      <c r="T4004" s="43">
        <f ca="1">_xll.BInterpol('Base CDI'!$H$4:$H$28,'Base CDI'!$J$4:$J$29,S4004,"Cubic","Extrapolate=Linear","MultiX=Average","Skip=True","Sort=True")</f>
        <v>13.722468018274599</v>
      </c>
      <c r="U4004" s="43">
        <f ca="1">_xll.BInterpol('Base CDI'!$H$4:$H$28,'Base CDI'!$I$4:$I$29,S4004,"Cubic","Extrapolate=Linear","MultiX=Average","Skip=True","Sort=True")</f>
        <v>13.808289192202192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49898</v>
      </c>
      <c r="T4005" s="43">
        <f ca="1">_xll.BInterpol('Base CDI'!$H$4:$H$28,'Base CDI'!$J$4:$J$29,S4005,"Cubic","Extrapolate=Linear","MultiX=Average","Skip=True","Sort=True")</f>
        <v>13.722376676644737</v>
      </c>
      <c r="U4005" s="43">
        <f ca="1">_xll.BInterpol('Base CDI'!$H$4:$H$28,'Base CDI'!$I$4:$I$29,S4005,"Cubic","Extrapolate=Linear","MultiX=Average","Skip=True","Sort=True")</f>
        <v>13.808164967670292</v>
      </c>
    </row>
    <row r="4006" spans="16:21" x14ac:dyDescent="0.25">
      <c r="P4006" s="10">
        <v>40340</v>
      </c>
      <c r="Q4006">
        <v>23.19876</v>
      </c>
      <c r="S4006" s="42">
        <f t="shared" ca="1" si="67"/>
        <v>49899</v>
      </c>
      <c r="T4006" s="43">
        <f ca="1">_xll.BInterpol('Base CDI'!$H$4:$H$28,'Base CDI'!$J$4:$J$29,S4006,"Cubic","Extrapolate=Linear","MultiX=Average","Skip=True","Sort=True")</f>
        <v>13.722285303016507</v>
      </c>
      <c r="U4006" s="43">
        <f ca="1">_xll.BInterpol('Base CDI'!$H$4:$H$28,'Base CDI'!$I$4:$I$29,S4006,"Cubic","Extrapolate=Linear","MultiX=Average","Skip=True","Sort=True")</f>
        <v>13.808040703529501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49900</v>
      </c>
      <c r="T4007" s="43">
        <f ca="1">_xll.BInterpol('Base CDI'!$H$4:$H$28,'Base CDI'!$J$4:$J$29,S4007,"Cubic","Extrapolate=Linear","MultiX=Average","Skip=True","Sort=True")</f>
        <v>13.722193897612117</v>
      </c>
      <c r="U4007" s="43">
        <f ca="1">_xll.BInterpol('Base CDI'!$H$4:$H$28,'Base CDI'!$I$4:$I$29,S4007,"Cubic","Extrapolate=Linear","MultiX=Average","Skip=True","Sort=True")</f>
        <v>13.807916400054886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49901</v>
      </c>
      <c r="T4008" s="43">
        <f ca="1">_xll.BInterpol('Base CDI'!$H$4:$H$28,'Base CDI'!$J$4:$J$29,S4008,"Cubic","Extrapolate=Linear","MultiX=Average","Skip=True","Sort=True")</f>
        <v>13.722102460653781</v>
      </c>
      <c r="U4008" s="43">
        <f ca="1">_xll.BInterpol('Base CDI'!$H$4:$H$28,'Base CDI'!$I$4:$I$29,S4008,"Cubic","Extrapolate=Linear","MultiX=Average","Skip=True","Sort=True")</f>
        <v>13.807792057521505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49902</v>
      </c>
      <c r="T4009" s="43">
        <f ca="1">_xll.BInterpol('Base CDI'!$H$4:$H$28,'Base CDI'!$J$4:$J$29,S4009,"Cubic","Extrapolate=Linear","MultiX=Average","Skip=True","Sort=True")</f>
        <v>13.722010992363709</v>
      </c>
      <c r="U4009" s="43">
        <f ca="1">_xll.BInterpol('Base CDI'!$H$4:$H$28,'Base CDI'!$I$4:$I$29,S4009,"Cubic","Extrapolate=Linear","MultiX=Average","Skip=True","Sort=True")</f>
        <v>13.807667676204421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49903</v>
      </c>
      <c r="T4010" s="43">
        <f ca="1">_xll.BInterpol('Base CDI'!$H$4:$H$28,'Base CDI'!$J$4:$J$29,S4010,"Cubic","Extrapolate=Linear","MultiX=Average","Skip=True","Sort=True")</f>
        <v>13.721919492964108</v>
      </c>
      <c r="U4010" s="43">
        <f ca="1">_xll.BInterpol('Base CDI'!$H$4:$H$28,'Base CDI'!$I$4:$I$29,S4010,"Cubic","Extrapolate=Linear","MultiX=Average","Skip=True","Sort=True")</f>
        <v>13.807543256378695</v>
      </c>
    </row>
    <row r="4011" spans="16:21" x14ac:dyDescent="0.25">
      <c r="P4011" s="10">
        <v>40347</v>
      </c>
      <c r="Q4011">
        <v>23.24314</v>
      </c>
      <c r="S4011" s="42">
        <f t="shared" ca="1" si="67"/>
        <v>49904</v>
      </c>
      <c r="T4011" s="43">
        <f ca="1">_xll.BInterpol('Base CDI'!$H$4:$H$28,'Base CDI'!$J$4:$J$29,S4011,"Cubic","Extrapolate=Linear","MultiX=Average","Skip=True","Sort=True")</f>
        <v>13.721827962677196</v>
      </c>
      <c r="U4011" s="43">
        <f ca="1">_xll.BInterpol('Base CDI'!$H$4:$H$28,'Base CDI'!$I$4:$I$29,S4011,"Cubic","Extrapolate=Linear","MultiX=Average","Skip=True","Sort=True")</f>
        <v>13.807418798319391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49905</v>
      </c>
      <c r="T4012" s="43">
        <f ca="1">_xll.BInterpol('Base CDI'!$H$4:$H$28,'Base CDI'!$J$4:$J$29,S4012,"Cubic","Extrapolate=Linear","MultiX=Average","Skip=True","Sort=True")</f>
        <v>13.721736401725178</v>
      </c>
      <c r="U4012" s="43">
        <f ca="1">_xll.BInterpol('Base CDI'!$H$4:$H$28,'Base CDI'!$I$4:$I$29,S4012,"Cubic","Extrapolate=Linear","MultiX=Average","Skip=True","Sort=True")</f>
        <v>13.807294302301568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49906</v>
      </c>
      <c r="T4013" s="43">
        <f ca="1">_xll.BInterpol('Base CDI'!$H$4:$H$28,'Base CDI'!$J$4:$J$29,S4013,"Cubic","Extrapolate=Linear","MultiX=Average","Skip=True","Sort=True")</f>
        <v>13.721644810330266</v>
      </c>
      <c r="U4013" s="43">
        <f ca="1">_xll.BInterpol('Base CDI'!$H$4:$H$28,'Base CDI'!$I$4:$I$29,S4013,"Cubic","Extrapolate=Linear","MultiX=Average","Skip=True","Sort=True")</f>
        <v>13.807169768600289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49907</v>
      </c>
      <c r="T4014" s="43">
        <f ca="1">_xll.BInterpol('Base CDI'!$H$4:$H$28,'Base CDI'!$J$4:$J$29,S4014,"Cubic","Extrapolate=Linear","MultiX=Average","Skip=True","Sort=True")</f>
        <v>13.721553188714674</v>
      </c>
      <c r="U4014" s="43">
        <f ca="1">_xll.BInterpol('Base CDI'!$H$4:$H$28,'Base CDI'!$I$4:$I$29,S4014,"Cubic","Extrapolate=Linear","MultiX=Average","Skip=True","Sort=True")</f>
        <v>13.807045197490616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49908</v>
      </c>
      <c r="T4015" s="43">
        <f ca="1">_xll.BInterpol('Base CDI'!$H$4:$H$28,'Base CDI'!$J$4:$J$29,S4015,"Cubic","Extrapolate=Linear","MultiX=Average","Skip=True","Sort=True")</f>
        <v>13.721461537100609</v>
      </c>
      <c r="U4015" s="43">
        <f ca="1">_xll.BInterpol('Base CDI'!$H$4:$H$28,'Base CDI'!$I$4:$I$29,S4015,"Cubic","Extrapolate=Linear","MultiX=Average","Skip=True","Sort=True")</f>
        <v>13.806920589247611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49909</v>
      </c>
      <c r="T4016" s="43">
        <f ca="1">_xll.BInterpol('Base CDI'!$H$4:$H$28,'Base CDI'!$J$4:$J$29,S4016,"Cubic","Extrapolate=Linear","MultiX=Average","Skip=True","Sort=True")</f>
        <v>13.721369855710284</v>
      </c>
      <c r="U4016" s="43">
        <f ca="1">_xll.BInterpol('Base CDI'!$H$4:$H$28,'Base CDI'!$I$4:$I$29,S4016,"Cubic","Extrapolate=Linear","MultiX=Average","Skip=True","Sort=True")</f>
        <v>13.806795944146334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49910</v>
      </c>
      <c r="T4017" s="43">
        <f ca="1">_xll.BInterpol('Base CDI'!$H$4:$H$28,'Base CDI'!$J$4:$J$29,S4017,"Cubic","Extrapolate=Linear","MultiX=Average","Skip=True","Sort=True")</f>
        <v>13.721278144765909</v>
      </c>
      <c r="U4017" s="43">
        <f ca="1">_xll.BInterpol('Base CDI'!$H$4:$H$28,'Base CDI'!$I$4:$I$29,S4017,"Cubic","Extrapolate=Linear","MultiX=Average","Skip=True","Sort=True")</f>
        <v>13.806671262461849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49911</v>
      </c>
      <c r="T4018" s="43">
        <f ca="1">_xll.BInterpol('Base CDI'!$H$4:$H$28,'Base CDI'!$J$4:$J$29,S4018,"Cubic","Extrapolate=Linear","MultiX=Average","Skip=True","Sort=True")</f>
        <v>13.721186404489698</v>
      </c>
      <c r="U4018" s="43">
        <f ca="1">_xll.BInterpol('Base CDI'!$H$4:$H$28,'Base CDI'!$I$4:$I$29,S4018,"Cubic","Extrapolate=Linear","MultiX=Average","Skip=True","Sort=True")</f>
        <v>13.806546544469215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49912</v>
      </c>
      <c r="T4019" s="43">
        <f ca="1">_xll.BInterpol('Base CDI'!$H$4:$H$28,'Base CDI'!$J$4:$J$29,S4019,"Cubic","Extrapolate=Linear","MultiX=Average","Skip=True","Sort=True")</f>
        <v>13.721094635103857</v>
      </c>
      <c r="U4019" s="43">
        <f ca="1">_xll.BInterpol('Base CDI'!$H$4:$H$28,'Base CDI'!$I$4:$I$29,S4019,"Cubic","Extrapolate=Linear","MultiX=Average","Skip=True","Sort=True")</f>
        <v>13.806421790443496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49913</v>
      </c>
      <c r="T4020" s="43">
        <f ca="1">_xll.BInterpol('Base CDI'!$H$4:$H$28,'Base CDI'!$J$4:$J$29,S4020,"Cubic","Extrapolate=Linear","MultiX=Average","Skip=True","Sort=True")</f>
        <v>13.7210028368306</v>
      </c>
      <c r="U4020" s="43">
        <f ca="1">_xll.BInterpol('Base CDI'!$H$4:$H$28,'Base CDI'!$I$4:$I$29,S4020,"Cubic","Extrapolate=Linear","MultiX=Average","Skip=True","Sort=True")</f>
        <v>13.806297000659752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49914</v>
      </c>
      <c r="T4021" s="43">
        <f ca="1">_xll.BInterpol('Base CDI'!$H$4:$H$28,'Base CDI'!$J$4:$J$29,S4021,"Cubic","Extrapolate=Linear","MultiX=Average","Skip=True","Sort=True")</f>
        <v>13.720911009892136</v>
      </c>
      <c r="U4021" s="43">
        <f ca="1">_xll.BInterpol('Base CDI'!$H$4:$H$28,'Base CDI'!$I$4:$I$29,S4021,"Cubic","Extrapolate=Linear","MultiX=Average","Skip=True","Sort=True")</f>
        <v>13.806172175393048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49915</v>
      </c>
      <c r="T4022" s="43">
        <f ca="1">_xll.BInterpol('Base CDI'!$H$4:$H$28,'Base CDI'!$J$4:$J$29,S4022,"Cubic","Extrapolate=Linear","MultiX=Average","Skip=True","Sort=True")</f>
        <v>13.720819154510679</v>
      </c>
      <c r="U4022" s="43">
        <f ca="1">_xll.BInterpol('Base CDI'!$H$4:$H$28,'Base CDI'!$I$4:$I$29,S4022,"Cubic","Extrapolate=Linear","MultiX=Average","Skip=True","Sort=True")</f>
        <v>13.806047314918441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49916</v>
      </c>
      <c r="T4023" s="43">
        <f ca="1">_xll.BInterpol('Base CDI'!$H$4:$H$28,'Base CDI'!$J$4:$J$29,S4023,"Cubic","Extrapolate=Linear","MultiX=Average","Skip=True","Sort=True")</f>
        <v>13.720727270908435</v>
      </c>
      <c r="U4023" s="43">
        <f ca="1">_xll.BInterpol('Base CDI'!$H$4:$H$28,'Base CDI'!$I$4:$I$29,S4023,"Cubic","Extrapolate=Linear","MultiX=Average","Skip=True","Sort=True")</f>
        <v>13.805922419510997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49917</v>
      </c>
      <c r="T4024" s="43">
        <f ca="1">_xll.BInterpol('Base CDI'!$H$4:$H$28,'Base CDI'!$J$4:$J$29,S4024,"Cubic","Extrapolate=Linear","MultiX=Average","Skip=True","Sort=True")</f>
        <v>13.72063535930762</v>
      </c>
      <c r="U4024" s="43">
        <f ca="1">_xll.BInterpol('Base CDI'!$H$4:$H$28,'Base CDI'!$I$4:$I$29,S4024,"Cubic","Extrapolate=Linear","MultiX=Average","Skip=True","Sort=True")</f>
        <v>13.805797489445775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49918</v>
      </c>
      <c r="T4025" s="43">
        <f ca="1">_xll.BInterpol('Base CDI'!$H$4:$H$28,'Base CDI'!$J$4:$J$29,S4025,"Cubic","Extrapolate=Linear","MultiX=Average","Skip=True","Sort=True")</f>
        <v>13.720543419930442</v>
      </c>
      <c r="U4025" s="43">
        <f ca="1">_xll.BInterpol('Base CDI'!$H$4:$H$28,'Base CDI'!$I$4:$I$29,S4025,"Cubic","Extrapolate=Linear","MultiX=Average","Skip=True","Sort=True")</f>
        <v>13.805672524997837</v>
      </c>
    </row>
    <row r="4026" spans="16:21" x14ac:dyDescent="0.25">
      <c r="P4026" s="10">
        <v>40368</v>
      </c>
      <c r="Q4026">
        <v>23.37707</v>
      </c>
      <c r="S4026" s="42">
        <f t="shared" ca="1" si="67"/>
        <v>49919</v>
      </c>
      <c r="T4026" s="43">
        <f ca="1">_xll.BInterpol('Base CDI'!$H$4:$H$28,'Base CDI'!$J$4:$J$29,S4026,"Cubic","Extrapolate=Linear","MultiX=Average","Skip=True","Sort=True")</f>
        <v>13.720451452999113</v>
      </c>
      <c r="U4026" s="43">
        <f ca="1">_xll.BInterpol('Base CDI'!$H$4:$H$28,'Base CDI'!$I$4:$I$29,S4026,"Cubic","Extrapolate=Linear","MultiX=Average","Skip=True","Sort=True")</f>
        <v>13.805547526442245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49920</v>
      </c>
      <c r="T4027" s="43">
        <f ca="1">_xll.BInterpol('Base CDI'!$H$4:$H$28,'Base CDI'!$J$4:$J$29,S4027,"Cubic","Extrapolate=Linear","MultiX=Average","Skip=True","Sort=True")</f>
        <v>13.720359458735844</v>
      </c>
      <c r="U4027" s="43">
        <f ca="1">_xll.BInterpol('Base CDI'!$H$4:$H$28,'Base CDI'!$I$4:$I$29,S4027,"Cubic","Extrapolate=Linear","MultiX=Average","Skip=True","Sort=True")</f>
        <v>13.805422494054062</v>
      </c>
    </row>
    <row r="4028" spans="16:21" x14ac:dyDescent="0.25">
      <c r="P4028" s="10">
        <v>40372</v>
      </c>
      <c r="Q4028">
        <v>23.395</v>
      </c>
      <c r="S4028" s="42">
        <f t="shared" ca="1" si="67"/>
        <v>49921</v>
      </c>
      <c r="T4028" s="43">
        <f ca="1">_xll.BInterpol('Base CDI'!$H$4:$H$28,'Base CDI'!$J$4:$J$29,S4028,"Cubic","Extrapolate=Linear","MultiX=Average","Skip=True","Sort=True")</f>
        <v>13.720267437362844</v>
      </c>
      <c r="U4028" s="43">
        <f ca="1">_xll.BInterpol('Base CDI'!$H$4:$H$28,'Base CDI'!$I$4:$I$29,S4028,"Cubic","Extrapolate=Linear","MultiX=Average","Skip=True","Sort=True")</f>
        <v>13.805297428108348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49922</v>
      </c>
      <c r="T4029" s="43">
        <f ca="1">_xll.BInterpol('Base CDI'!$H$4:$H$28,'Base CDI'!$J$4:$J$29,S4029,"Cubic","Extrapolate=Linear","MultiX=Average","Skip=True","Sort=True")</f>
        <v>13.720175389102327</v>
      </c>
      <c r="U4029" s="43">
        <f ca="1">_xll.BInterpol('Base CDI'!$H$4:$H$28,'Base CDI'!$I$4:$I$29,S4029,"Cubic","Extrapolate=Linear","MultiX=Average","Skip=True","Sort=True")</f>
        <v>13.805172328880166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49923</v>
      </c>
      <c r="T4030" s="43">
        <f ca="1">_xll.BInterpol('Base CDI'!$H$4:$H$28,'Base CDI'!$J$4:$J$29,S4030,"Cubic","Extrapolate=Linear","MultiX=Average","Skip=True","Sort=True")</f>
        <v>13.720083314176501</v>
      </c>
      <c r="U4030" s="43">
        <f ca="1">_xll.BInterpol('Base CDI'!$H$4:$H$28,'Base CDI'!$I$4:$I$29,S4030,"Cubic","Extrapolate=Linear","MultiX=Average","Skip=True","Sort=True")</f>
        <v>13.805047196644578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49924</v>
      </c>
      <c r="T4031" s="43">
        <f ca="1">_xll.BInterpol('Base CDI'!$H$4:$H$28,'Base CDI'!$J$4:$J$29,S4031,"Cubic","Extrapolate=Linear","MultiX=Average","Skip=True","Sort=True")</f>
        <v>13.719991212807578</v>
      </c>
      <c r="U4031" s="43">
        <f ca="1">_xll.BInterpol('Base CDI'!$H$4:$H$28,'Base CDI'!$I$4:$I$29,S4031,"Cubic","Extrapolate=Linear","MultiX=Average","Skip=True","Sort=True")</f>
        <v>13.804922031676645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49925</v>
      </c>
      <c r="T4032" s="43">
        <f ca="1">_xll.BInterpol('Base CDI'!$H$4:$H$28,'Base CDI'!$J$4:$J$29,S4032,"Cubic","Extrapolate=Linear","MultiX=Average","Skip=True","Sort=True")</f>
        <v>13.719899085217769</v>
      </c>
      <c r="U4032" s="43">
        <f ca="1">_xll.BInterpol('Base CDI'!$H$4:$H$28,'Base CDI'!$I$4:$I$29,S4032,"Cubic","Extrapolate=Linear","MultiX=Average","Skip=True","Sort=True")</f>
        <v>13.804796834251427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49926</v>
      </c>
      <c r="T4033" s="43">
        <f ca="1">_xll.BInterpol('Base CDI'!$H$4:$H$28,'Base CDI'!$J$4:$J$29,S4033,"Cubic","Extrapolate=Linear","MultiX=Average","Skip=True","Sort=True")</f>
        <v>13.719806931629286</v>
      </c>
      <c r="U4033" s="43">
        <f ca="1">_xll.BInterpol('Base CDI'!$H$4:$H$28,'Base CDI'!$I$4:$I$29,S4033,"Cubic","Extrapolate=Linear","MultiX=Average","Skip=True","Sort=True")</f>
        <v>13.804671604643989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49927</v>
      </c>
      <c r="T4034" s="43">
        <f ca="1">_xll.BInterpol('Base CDI'!$H$4:$H$28,'Base CDI'!$J$4:$J$29,S4034,"Cubic","Extrapolate=Linear","MultiX=Average","Skip=True","Sort=True")</f>
        <v>13.719714752264338</v>
      </c>
      <c r="U4034" s="43">
        <f ca="1">_xll.BInterpol('Base CDI'!$H$4:$H$28,'Base CDI'!$I$4:$I$29,S4034,"Cubic","Extrapolate=Linear","MultiX=Average","Skip=True","Sort=True")</f>
        <v>13.80454634312939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49928</v>
      </c>
      <c r="T4035" s="43">
        <f ca="1">_xll.BInterpol('Base CDI'!$H$4:$H$28,'Base CDI'!$J$4:$J$29,S4035,"Cubic","Extrapolate=Linear","MultiX=Average","Skip=True","Sort=True")</f>
        <v>13.719622547345136</v>
      </c>
      <c r="U4035" s="43">
        <f ca="1">_xll.BInterpol('Base CDI'!$H$4:$H$28,'Base CDI'!$I$4:$I$29,S4035,"Cubic","Extrapolate=Linear","MultiX=Average","Skip=True","Sort=True")</f>
        <v>13.804421049982693</v>
      </c>
    </row>
    <row r="4036" spans="16:21" x14ac:dyDescent="0.25">
      <c r="P4036" s="10">
        <v>40382</v>
      </c>
      <c r="Q4036">
        <v>23.46724</v>
      </c>
      <c r="S4036" s="42">
        <f t="shared" ca="1" si="67"/>
        <v>49929</v>
      </c>
      <c r="T4036" s="43">
        <f ca="1">_xll.BInterpol('Base CDI'!$H$4:$H$28,'Base CDI'!$J$4:$J$29,S4036,"Cubic","Extrapolate=Linear","MultiX=Average","Skip=True","Sort=True")</f>
        <v>13.719530317093891</v>
      </c>
      <c r="U4036" s="43">
        <f ca="1">_xll.BInterpol('Base CDI'!$H$4:$H$28,'Base CDI'!$I$4:$I$29,S4036,"Cubic","Extrapolate=Linear","MultiX=Average","Skip=True","Sort=True")</f>
        <v>13.804295725478958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49930</v>
      </c>
      <c r="T4037" s="43">
        <f ca="1">_xll.BInterpol('Base CDI'!$H$4:$H$28,'Base CDI'!$J$4:$J$29,S4037,"Cubic","Extrapolate=Linear","MultiX=Average","Skip=True","Sort=True")</f>
        <v>13.719438061732816</v>
      </c>
      <c r="U4037" s="43">
        <f ca="1">_xll.BInterpol('Base CDI'!$H$4:$H$28,'Base CDI'!$I$4:$I$29,S4037,"Cubic","Extrapolate=Linear","MultiX=Average","Skip=True","Sort=True")</f>
        <v>13.804170369893251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49931</v>
      </c>
      <c r="T4038" s="43">
        <f ca="1">_xll.BInterpol('Base CDI'!$H$4:$H$28,'Base CDI'!$J$4:$J$29,S4038,"Cubic","Extrapolate=Linear","MultiX=Average","Skip=True","Sort=True")</f>
        <v>13.719345781484121</v>
      </c>
      <c r="U4038" s="43">
        <f ca="1">_xll.BInterpol('Base CDI'!$H$4:$H$28,'Base CDI'!$I$4:$I$29,S4038,"Cubic","Extrapolate=Linear","MultiX=Average","Skip=True","Sort=True")</f>
        <v>13.80404498350063</v>
      </c>
    </row>
    <row r="4039" spans="16:21" x14ac:dyDescent="0.25">
      <c r="P4039" s="10">
        <v>40387</v>
      </c>
      <c r="Q4039">
        <v>23.4955</v>
      </c>
      <c r="S4039" s="42">
        <f t="shared" ca="1" si="67"/>
        <v>49932</v>
      </c>
      <c r="T4039" s="43">
        <f ca="1">_xll.BInterpol('Base CDI'!$H$4:$H$28,'Base CDI'!$J$4:$J$29,S4039,"Cubic","Extrapolate=Linear","MultiX=Average","Skip=True","Sort=True")</f>
        <v>13.719253476570016</v>
      </c>
      <c r="U4039" s="43">
        <f ca="1">_xll.BInterpol('Base CDI'!$H$4:$H$28,'Base CDI'!$I$4:$I$29,S4039,"Cubic","Extrapolate=Linear","MultiX=Average","Skip=True","Sort=True")</f>
        <v>13.803919566576157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49933</v>
      </c>
      <c r="T4040" s="43">
        <f ca="1">_xll.BInterpol('Base CDI'!$H$4:$H$28,'Base CDI'!$J$4:$J$29,S4040,"Cubic","Extrapolate=Linear","MultiX=Average","Skip=True","Sort=True")</f>
        <v>13.719161147212711</v>
      </c>
      <c r="U4040" s="43">
        <f ca="1">_xll.BInterpol('Base CDI'!$H$4:$H$28,'Base CDI'!$I$4:$I$29,S4040,"Cubic","Extrapolate=Linear","MultiX=Average","Skip=True","Sort=True")</f>
        <v>13.803794119394896</v>
      </c>
    </row>
    <row r="4041" spans="16:21" x14ac:dyDescent="0.25">
      <c r="P4041" s="10">
        <v>40389</v>
      </c>
      <c r="Q4041">
        <v>23.51435</v>
      </c>
      <c r="S4041" s="42">
        <f t="shared" ca="1" si="67"/>
        <v>49934</v>
      </c>
      <c r="T4041" s="43">
        <f ca="1">_xll.BInterpol('Base CDI'!$H$4:$H$28,'Base CDI'!$J$4:$J$29,S4041,"Cubic","Extrapolate=Linear","MultiX=Average","Skip=True","Sort=True")</f>
        <v>13.719068793634419</v>
      </c>
      <c r="U4041" s="43">
        <f ca="1">_xll.BInterpol('Base CDI'!$H$4:$H$28,'Base CDI'!$I$4:$I$29,S4041,"Cubic","Extrapolate=Linear","MultiX=Average","Skip=True","Sort=True")</f>
        <v>13.803668642231905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49935</v>
      </c>
      <c r="T4042" s="43">
        <f ca="1">_xll.BInterpol('Base CDI'!$H$4:$H$28,'Base CDI'!$J$4:$J$29,S4042,"Cubic","Extrapolate=Linear","MultiX=Average","Skip=True","Sort=True")</f>
        <v>13.718976416057348</v>
      </c>
      <c r="U4042" s="43">
        <f ca="1">_xll.BInterpol('Base CDI'!$H$4:$H$28,'Base CDI'!$I$4:$I$29,S4042,"Cubic","Extrapolate=Linear","MultiX=Average","Skip=True","Sort=True")</f>
        <v>13.803543135362249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49936</v>
      </c>
      <c r="T4043" s="43">
        <f ca="1">_xll.BInterpol('Base CDI'!$H$4:$H$28,'Base CDI'!$J$4:$J$29,S4043,"Cubic","Extrapolate=Linear","MultiX=Average","Skip=True","Sort=True")</f>
        <v>13.718884014703713</v>
      </c>
      <c r="U4043" s="43">
        <f ca="1">_xll.BInterpol('Base CDI'!$H$4:$H$28,'Base CDI'!$I$4:$I$29,S4043,"Cubic","Extrapolate=Linear","MultiX=Average","Skip=True","Sort=True")</f>
        <v>13.803417599060989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49937</v>
      </c>
      <c r="T4044" s="43">
        <f ca="1">_xll.BInterpol('Base CDI'!$H$4:$H$28,'Base CDI'!$J$4:$J$29,S4044,"Cubic","Extrapolate=Linear","MultiX=Average","Skip=True","Sort=True")</f>
        <v>13.718791589795723</v>
      </c>
      <c r="U4044" s="43">
        <f ca="1">_xll.BInterpol('Base CDI'!$H$4:$H$28,'Base CDI'!$I$4:$I$29,S4044,"Cubic","Extrapolate=Linear","MultiX=Average","Skip=True","Sort=True")</f>
        <v>13.803292033603185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49938</v>
      </c>
      <c r="T4045" s="43">
        <f ca="1">_xll.BInterpol('Base CDI'!$H$4:$H$28,'Base CDI'!$J$4:$J$29,S4045,"Cubic","Extrapolate=Linear","MultiX=Average","Skip=True","Sort=True")</f>
        <v>13.718699141555588</v>
      </c>
      <c r="U4045" s="43">
        <f ca="1">_xll.BInterpol('Base CDI'!$H$4:$H$28,'Base CDI'!$I$4:$I$29,S4045,"Cubic","Extrapolate=Linear","MultiX=Average","Skip=True","Sort=True")</f>
        <v>13.803166439263901</v>
      </c>
    </row>
    <row r="4046" spans="16:21" x14ac:dyDescent="0.25">
      <c r="P4046" s="10">
        <v>40396</v>
      </c>
      <c r="Q4046">
        <v>23.56157</v>
      </c>
      <c r="S4046" s="42">
        <f t="shared" ca="1" si="68"/>
        <v>49939</v>
      </c>
      <c r="T4046" s="43">
        <f ca="1">_xll.BInterpol('Base CDI'!$H$4:$H$28,'Base CDI'!$J$4:$J$29,S4046,"Cubic","Extrapolate=Linear","MultiX=Average","Skip=True","Sort=True")</f>
        <v>13.718606670205519</v>
      </c>
      <c r="U4046" s="43">
        <f ca="1">_xll.BInterpol('Base CDI'!$H$4:$H$28,'Base CDI'!$I$4:$I$29,S4046,"Cubic","Extrapolate=Linear","MultiX=Average","Skip=True","Sort=True")</f>
        <v>13.803040816318198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49940</v>
      </c>
      <c r="T4047" s="43">
        <f ca="1">_xll.BInterpol('Base CDI'!$H$4:$H$28,'Base CDI'!$J$4:$J$29,S4047,"Cubic","Extrapolate=Linear","MultiX=Average","Skip=True","Sort=True")</f>
        <v>13.718514175967728</v>
      </c>
      <c r="U4047" s="43">
        <f ca="1">_xll.BInterpol('Base CDI'!$H$4:$H$28,'Base CDI'!$I$4:$I$29,S4047,"Cubic","Extrapolate=Linear","MultiX=Average","Skip=True","Sort=True")</f>
        <v>13.802915165041137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49941</v>
      </c>
      <c r="T4048" s="43">
        <f ca="1">_xll.BInterpol('Base CDI'!$H$4:$H$28,'Base CDI'!$J$4:$J$29,S4048,"Cubic","Extrapolate=Linear","MultiX=Average","Skip=True","Sort=True")</f>
        <v>13.718421659064425</v>
      </c>
      <c r="U4048" s="43">
        <f ca="1">_xll.BInterpol('Base CDI'!$H$4:$H$28,'Base CDI'!$I$4:$I$29,S4048,"Cubic","Extrapolate=Linear","MultiX=Average","Skip=True","Sort=True")</f>
        <v>13.80278948570778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49942</v>
      </c>
      <c r="T4049" s="43">
        <f ca="1">_xll.BInterpol('Base CDI'!$H$4:$H$28,'Base CDI'!$J$4:$J$29,S4049,"Cubic","Extrapolate=Linear","MultiX=Average","Skip=True","Sort=True")</f>
        <v>13.718329119717822</v>
      </c>
      <c r="U4049" s="43">
        <f ca="1">_xll.BInterpol('Base CDI'!$H$4:$H$28,'Base CDI'!$I$4:$I$29,S4049,"Cubic","Extrapolate=Linear","MultiX=Average","Skip=True","Sort=True")</f>
        <v>13.802663778593189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49943</v>
      </c>
      <c r="T4050" s="43">
        <f ca="1">_xll.BInterpol('Base CDI'!$H$4:$H$28,'Base CDI'!$J$4:$J$29,S4050,"Cubic","Extrapolate=Linear","MultiX=Average","Skip=True","Sort=True")</f>
        <v>13.718236558150128</v>
      </c>
      <c r="U4050" s="43">
        <f ca="1">_xll.BInterpol('Base CDI'!$H$4:$H$28,'Base CDI'!$I$4:$I$29,S4050,"Cubic","Extrapolate=Linear","MultiX=Average","Skip=True","Sort=True")</f>
        <v>13.802538043972426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49944</v>
      </c>
      <c r="T4051" s="43">
        <f ca="1">_xll.BInterpol('Base CDI'!$H$4:$H$28,'Base CDI'!$J$4:$J$29,S4051,"Cubic","Extrapolate=Linear","MultiX=Average","Skip=True","Sort=True")</f>
        <v>13.718143974583556</v>
      </c>
      <c r="U4051" s="43">
        <f ca="1">_xll.BInterpol('Base CDI'!$H$4:$H$28,'Base CDI'!$I$4:$I$29,S4051,"Cubic","Extrapolate=Linear","MultiX=Average","Skip=True","Sort=True")</f>
        <v>13.802412282120553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49945</v>
      </c>
      <c r="T4052" s="43">
        <f ca="1">_xll.BInterpol('Base CDI'!$H$4:$H$28,'Base CDI'!$J$4:$J$29,S4052,"Cubic","Extrapolate=Linear","MultiX=Average","Skip=True","Sort=True")</f>
        <v>13.718051369240316</v>
      </c>
      <c r="U4052" s="43">
        <f ca="1">_xll.BInterpol('Base CDI'!$H$4:$H$28,'Base CDI'!$I$4:$I$29,S4052,"Cubic","Extrapolate=Linear","MultiX=Average","Skip=True","Sort=True")</f>
        <v>13.80228649331263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49946</v>
      </c>
      <c r="T4053" s="43">
        <f ca="1">_xll.BInterpol('Base CDI'!$H$4:$H$28,'Base CDI'!$J$4:$J$29,S4053,"Cubic","Extrapolate=Linear","MultiX=Average","Skip=True","Sort=True")</f>
        <v>13.717958742342619</v>
      </c>
      <c r="U4053" s="43">
        <f ca="1">_xll.BInterpol('Base CDI'!$H$4:$H$28,'Base CDI'!$I$4:$I$29,S4053,"Cubic","Extrapolate=Linear","MultiX=Average","Skip=True","Sort=True")</f>
        <v>13.802160677823721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49947</v>
      </c>
      <c r="T4054" s="43">
        <f ca="1">_xll.BInterpol('Base CDI'!$H$4:$H$28,'Base CDI'!$J$4:$J$29,S4054,"Cubic","Extrapolate=Linear","MultiX=Average","Skip=True","Sort=True")</f>
        <v>13.717866094112674</v>
      </c>
      <c r="U4054" s="43">
        <f ca="1">_xll.BInterpol('Base CDI'!$H$4:$H$28,'Base CDI'!$I$4:$I$29,S4054,"Cubic","Extrapolate=Linear","MultiX=Average","Skip=True","Sort=True")</f>
        <v>13.802034835928886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49948</v>
      </c>
      <c r="T4055" s="43">
        <f ca="1">_xll.BInterpol('Base CDI'!$H$4:$H$28,'Base CDI'!$J$4:$J$29,S4055,"Cubic","Extrapolate=Linear","MultiX=Average","Skip=True","Sort=True")</f>
        <v>13.717773424772695</v>
      </c>
      <c r="U4055" s="43">
        <f ca="1">_xll.BInterpol('Base CDI'!$H$4:$H$28,'Base CDI'!$I$4:$I$29,S4055,"Cubic","Extrapolate=Linear","MultiX=Average","Skip=True","Sort=True")</f>
        <v>13.801908967903186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49949</v>
      </c>
      <c r="T4056" s="43">
        <f ca="1">_xll.BInterpol('Base CDI'!$H$4:$H$28,'Base CDI'!$J$4:$J$29,S4056,"Cubic","Extrapolate=Linear","MultiX=Average","Skip=True","Sort=True")</f>
        <v>13.717680734544892</v>
      </c>
      <c r="U4056" s="43">
        <f ca="1">_xll.BInterpol('Base CDI'!$H$4:$H$28,'Base CDI'!$I$4:$I$29,S4056,"Cubic","Extrapolate=Linear","MultiX=Average","Skip=True","Sort=True")</f>
        <v>13.801783074021685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49950</v>
      </c>
      <c r="T4057" s="43">
        <f ca="1">_xll.BInterpol('Base CDI'!$H$4:$H$28,'Base CDI'!$J$4:$J$29,S4057,"Cubic","Extrapolate=Linear","MultiX=Average","Skip=True","Sort=True")</f>
        <v>13.717588023651475</v>
      </c>
      <c r="U4057" s="43">
        <f ca="1">_xll.BInterpol('Base CDI'!$H$4:$H$28,'Base CDI'!$I$4:$I$29,S4057,"Cubic","Extrapolate=Linear","MultiX=Average","Skip=True","Sort=True")</f>
        <v>13.801657154559445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49951</v>
      </c>
      <c r="T4058" s="43">
        <f ca="1">_xll.BInterpol('Base CDI'!$H$4:$H$28,'Base CDI'!$J$4:$J$29,S4058,"Cubic","Extrapolate=Linear","MultiX=Average","Skip=True","Sort=True")</f>
        <v>13.717495292314656</v>
      </c>
      <c r="U4058" s="43">
        <f ca="1">_xll.BInterpol('Base CDI'!$H$4:$H$28,'Base CDI'!$I$4:$I$29,S4058,"Cubic","Extrapolate=Linear","MultiX=Average","Skip=True","Sort=True")</f>
        <v>13.801531209791525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49952</v>
      </c>
      <c r="T4059" s="43">
        <f ca="1">_xll.BInterpol('Base CDI'!$H$4:$H$28,'Base CDI'!$J$4:$J$29,S4059,"Cubic","Extrapolate=Linear","MultiX=Average","Skip=True","Sort=True")</f>
        <v>13.717402540756643</v>
      </c>
      <c r="U4059" s="43">
        <f ca="1">_xll.BInterpol('Base CDI'!$H$4:$H$28,'Base CDI'!$I$4:$I$29,S4059,"Cubic","Extrapolate=Linear","MultiX=Average","Skip=True","Sort=True")</f>
        <v>13.801405239992988</v>
      </c>
    </row>
    <row r="4060" spans="16:21" x14ac:dyDescent="0.25">
      <c r="P4060" s="10">
        <v>40416</v>
      </c>
      <c r="Q4060">
        <v>23.69425</v>
      </c>
      <c r="S4060" s="42">
        <f t="shared" ca="1" si="68"/>
        <v>49953</v>
      </c>
      <c r="T4060" s="43">
        <f ca="1">_xll.BInterpol('Base CDI'!$H$4:$H$28,'Base CDI'!$J$4:$J$29,S4060,"Cubic","Extrapolate=Linear","MultiX=Average","Skip=True","Sort=True")</f>
        <v>13.717309769199652</v>
      </c>
      <c r="U4060" s="43">
        <f ca="1">_xll.BInterpol('Base CDI'!$H$4:$H$28,'Base CDI'!$I$4:$I$29,S4060,"Cubic","Extrapolate=Linear","MultiX=Average","Skip=True","Sort=True")</f>
        <v>13.801279245438897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49954</v>
      </c>
      <c r="T4061" s="43">
        <f ca="1">_xll.BInterpol('Base CDI'!$H$4:$H$28,'Base CDI'!$J$4:$J$29,S4061,"Cubic","Extrapolate=Linear","MultiX=Average","Skip=True","Sort=True")</f>
        <v>13.717216977865888</v>
      </c>
      <c r="U4061" s="43">
        <f ca="1">_xll.BInterpol('Base CDI'!$H$4:$H$28,'Base CDI'!$I$4:$I$29,S4061,"Cubic","Extrapolate=Linear","MultiX=Average","Skip=True","Sort=True")</f>
        <v>13.801153226404312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49955</v>
      </c>
      <c r="T4062" s="43">
        <f ca="1">_xll.BInterpol('Base CDI'!$H$4:$H$28,'Base CDI'!$J$4:$J$29,S4062,"Cubic","Extrapolate=Linear","MultiX=Average","Skip=True","Sort=True")</f>
        <v>13.717124166977568</v>
      </c>
      <c r="U4062" s="43">
        <f ca="1">_xll.BInterpol('Base CDI'!$H$4:$H$28,'Base CDI'!$I$4:$I$29,S4062,"Cubic","Extrapolate=Linear","MultiX=Average","Skip=True","Sort=True")</f>
        <v>13.801027183164294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49956</v>
      </c>
      <c r="T4063" s="43">
        <f ca="1">_xll.BInterpol('Base CDI'!$H$4:$H$28,'Base CDI'!$J$4:$J$29,S4063,"Cubic","Extrapolate=Linear","MultiX=Average","Skip=True","Sort=True")</f>
        <v>13.717031336756898</v>
      </c>
      <c r="U4063" s="43">
        <f ca="1">_xll.BInterpol('Base CDI'!$H$4:$H$28,'Base CDI'!$I$4:$I$29,S4063,"Cubic","Extrapolate=Linear","MultiX=Average","Skip=True","Sort=True")</f>
        <v>13.800901115993907</v>
      </c>
    </row>
    <row r="4064" spans="16:21" x14ac:dyDescent="0.25">
      <c r="P4064" s="10">
        <v>40422</v>
      </c>
      <c r="Q4064">
        <v>23.73227</v>
      </c>
      <c r="S4064" s="42">
        <f t="shared" ca="1" si="68"/>
        <v>49957</v>
      </c>
      <c r="T4064" s="43">
        <f ca="1">_xll.BInterpol('Base CDI'!$H$4:$H$28,'Base CDI'!$J$4:$J$29,S4064,"Cubic","Extrapolate=Linear","MultiX=Average","Skip=True","Sort=True")</f>
        <v>13.716938487426091</v>
      </c>
      <c r="U4064" s="43">
        <f ca="1">_xll.BInterpol('Base CDI'!$H$4:$H$28,'Base CDI'!$I$4:$I$29,S4064,"Cubic","Extrapolate=Linear","MultiX=Average","Skip=True","Sort=True")</f>
        <v>13.800775025168212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49958</v>
      </c>
      <c r="T4065" s="43">
        <f ca="1">_xll.BInterpol('Base CDI'!$H$4:$H$28,'Base CDI'!$J$4:$J$29,S4065,"Cubic","Extrapolate=Linear","MultiX=Average","Skip=True","Sort=True")</f>
        <v>13.716845619207358</v>
      </c>
      <c r="U4065" s="43">
        <f ca="1">_xll.BInterpol('Base CDI'!$H$4:$H$28,'Base CDI'!$I$4:$I$29,S4065,"Cubic","Extrapolate=Linear","MultiX=Average","Skip=True","Sort=True")</f>
        <v>13.800648910962272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49959</v>
      </c>
      <c r="T4066" s="43">
        <f ca="1">_xll.BInterpol('Base CDI'!$H$4:$H$28,'Base CDI'!$J$4:$J$29,S4066,"Cubic","Extrapolate=Linear","MultiX=Average","Skip=True","Sort=True")</f>
        <v>13.716752732322909</v>
      </c>
      <c r="U4066" s="43">
        <f ca="1">_xll.BInterpol('Base CDI'!$H$4:$H$28,'Base CDI'!$I$4:$I$29,S4066,"Cubic","Extrapolate=Linear","MultiX=Average","Skip=True","Sort=True")</f>
        <v>13.800522773651146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49960</v>
      </c>
      <c r="T4067" s="43">
        <f ca="1">_xll.BInterpol('Base CDI'!$H$4:$H$28,'Base CDI'!$J$4:$J$29,S4067,"Cubic","Extrapolate=Linear","MultiX=Average","Skip=True","Sort=True")</f>
        <v>13.716659826994956</v>
      </c>
      <c r="U4067" s="43">
        <f ca="1">_xll.BInterpol('Base CDI'!$H$4:$H$28,'Base CDI'!$I$4:$I$29,S4067,"Cubic","Extrapolate=Linear","MultiX=Average","Skip=True","Sort=True")</f>
        <v>13.800396613509896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49961</v>
      </c>
      <c r="T4068" s="43">
        <f ca="1">_xll.BInterpol('Base CDI'!$H$4:$H$28,'Base CDI'!$J$4:$J$29,S4068,"Cubic","Extrapolate=Linear","MultiX=Average","Skip=True","Sort=True")</f>
        <v>13.71656690344571</v>
      </c>
      <c r="U4068" s="43">
        <f ca="1">_xll.BInterpol('Base CDI'!$H$4:$H$28,'Base CDI'!$I$4:$I$29,S4068,"Cubic","Extrapolate=Linear","MultiX=Average","Skip=True","Sort=True")</f>
        <v>13.800270430813585</v>
      </c>
    </row>
    <row r="4069" spans="16:21" x14ac:dyDescent="0.25">
      <c r="P4069" s="10">
        <v>40430</v>
      </c>
      <c r="Q4069">
        <v>23.77985</v>
      </c>
      <c r="S4069" s="42">
        <f t="shared" ca="1" si="68"/>
        <v>49962</v>
      </c>
      <c r="T4069" s="43">
        <f ca="1">_xll.BInterpol('Base CDI'!$H$4:$H$28,'Base CDI'!$J$4:$J$29,S4069,"Cubic","Extrapolate=Linear","MultiX=Average","Skip=True","Sort=True")</f>
        <v>13.71647396189738</v>
      </c>
      <c r="U4069" s="43">
        <f ca="1">_xll.BInterpol('Base CDI'!$H$4:$H$28,'Base CDI'!$I$4:$I$29,S4069,"Cubic","Extrapolate=Linear","MultiX=Average","Skip=True","Sort=True")</f>
        <v>13.800144225837276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49963</v>
      </c>
      <c r="T4070" s="43">
        <f ca="1">_xll.BInterpol('Base CDI'!$H$4:$H$28,'Base CDI'!$J$4:$J$29,S4070,"Cubic","Extrapolate=Linear","MultiX=Average","Skip=True","Sort=True")</f>
        <v>13.716381002572179</v>
      </c>
      <c r="U4070" s="43">
        <f ca="1">_xll.BInterpol('Base CDI'!$H$4:$H$28,'Base CDI'!$I$4:$I$29,S4070,"Cubic","Extrapolate=Linear","MultiX=Average","Skip=True","Sort=True")</f>
        <v>13.800017998856028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49964</v>
      </c>
      <c r="T4071" s="43">
        <f ca="1">_xll.BInterpol('Base CDI'!$H$4:$H$28,'Base CDI'!$J$4:$J$29,S4071,"Cubic","Extrapolate=Linear","MultiX=Average","Skip=True","Sort=True")</f>
        <v>13.716288025692316</v>
      </c>
      <c r="U4071" s="43">
        <f ca="1">_xll.BInterpol('Base CDI'!$H$4:$H$28,'Base CDI'!$I$4:$I$29,S4071,"Cubic","Extrapolate=Linear","MultiX=Average","Skip=True","Sort=True")</f>
        <v>13.799891750144903</v>
      </c>
    </row>
    <row r="4072" spans="16:21" x14ac:dyDescent="0.25">
      <c r="P4072" s="10">
        <v>40435</v>
      </c>
      <c r="Q4072">
        <v>23.80846</v>
      </c>
      <c r="S4072" s="42">
        <f t="shared" ca="1" si="68"/>
        <v>49965</v>
      </c>
      <c r="T4072" s="43">
        <f ca="1">_xll.BInterpol('Base CDI'!$H$4:$H$28,'Base CDI'!$J$4:$J$29,S4072,"Cubic","Extrapolate=Linear","MultiX=Average","Skip=True","Sort=True")</f>
        <v>13.716195031480003</v>
      </c>
      <c r="U4072" s="43">
        <f ca="1">_xll.BInterpol('Base CDI'!$H$4:$H$28,'Base CDI'!$I$4:$I$29,S4072,"Cubic","Extrapolate=Linear","MultiX=Average","Skip=True","Sort=True")</f>
        <v>13.799765479978964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49966</v>
      </c>
      <c r="T4073" s="43">
        <f ca="1">_xll.BInterpol('Base CDI'!$H$4:$H$28,'Base CDI'!$J$4:$J$29,S4073,"Cubic","Extrapolate=Linear","MultiX=Average","Skip=True","Sort=True")</f>
        <v>13.716102020157452</v>
      </c>
      <c r="U4073" s="43">
        <f ca="1">_xll.BInterpol('Base CDI'!$H$4:$H$28,'Base CDI'!$I$4:$I$29,S4073,"Cubic","Extrapolate=Linear","MultiX=Average","Skip=True","Sort=True")</f>
        <v>13.799639188633273</v>
      </c>
    </row>
    <row r="4074" spans="16:21" x14ac:dyDescent="0.25">
      <c r="P4074" s="10">
        <v>40437</v>
      </c>
      <c r="Q4074">
        <v>23.82751</v>
      </c>
      <c r="S4074" s="42">
        <f t="shared" ca="1" si="68"/>
        <v>49967</v>
      </c>
      <c r="T4074" s="43">
        <f ca="1">_xll.BInterpol('Base CDI'!$H$4:$H$28,'Base CDI'!$J$4:$J$29,S4074,"Cubic","Extrapolate=Linear","MultiX=Average","Skip=True","Sort=True")</f>
        <v>13.716008991946872</v>
      </c>
      <c r="U4074" s="43">
        <f ca="1">_xll.BInterpol('Base CDI'!$H$4:$H$28,'Base CDI'!$I$4:$I$29,S4074,"Cubic","Extrapolate=Linear","MultiX=Average","Skip=True","Sort=True")</f>
        <v>13.799512876382892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49968</v>
      </c>
      <c r="T4075" s="43">
        <f ca="1">_xll.BInterpol('Base CDI'!$H$4:$H$28,'Base CDI'!$J$4:$J$29,S4075,"Cubic","Extrapolate=Linear","MultiX=Average","Skip=True","Sort=True")</f>
        <v>13.715915947070474</v>
      </c>
      <c r="U4075" s="43">
        <f ca="1">_xll.BInterpol('Base CDI'!$H$4:$H$28,'Base CDI'!$I$4:$I$29,S4075,"Cubic","Extrapolate=Linear","MultiX=Average","Skip=True","Sort=True")</f>
        <v>13.79938654350288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49969</v>
      </c>
      <c r="T4076" s="43">
        <f ca="1">_xll.BInterpol('Base CDI'!$H$4:$H$28,'Base CDI'!$J$4:$J$29,S4076,"Cubic","Extrapolate=Linear","MultiX=Average","Skip=True","Sort=True")</f>
        <v>13.715822885750471</v>
      </c>
      <c r="U4076" s="43">
        <f ca="1">_xll.BInterpol('Base CDI'!$H$4:$H$28,'Base CDI'!$I$4:$I$29,S4076,"Cubic","Extrapolate=Linear","MultiX=Average","Skip=True","Sort=True")</f>
        <v>13.799260190268301</v>
      </c>
    </row>
    <row r="4077" spans="16:21" x14ac:dyDescent="0.25">
      <c r="P4077" s="10">
        <v>40442</v>
      </c>
      <c r="Q4077">
        <v>23.85614</v>
      </c>
      <c r="S4077" s="42">
        <f t="shared" ca="1" si="68"/>
        <v>49970</v>
      </c>
      <c r="T4077" s="43">
        <f ca="1">_xll.BInterpol('Base CDI'!$H$4:$H$28,'Base CDI'!$J$4:$J$29,S4077,"Cubic","Extrapolate=Linear","MultiX=Average","Skip=True","Sort=True")</f>
        <v>13.715729808209073</v>
      </c>
      <c r="U4077" s="43">
        <f ca="1">_xll.BInterpol('Base CDI'!$H$4:$H$28,'Base CDI'!$I$4:$I$29,S4077,"Cubic","Extrapolate=Linear","MultiX=Average","Skip=True","Sort=True")</f>
        <v>13.799133816954216</v>
      </c>
    </row>
    <row r="4078" spans="16:21" x14ac:dyDescent="0.25">
      <c r="P4078" s="10">
        <v>40443</v>
      </c>
      <c r="Q4078">
        <v>23.8657</v>
      </c>
      <c r="S4078" s="42">
        <f t="shared" ca="1" si="68"/>
        <v>49971</v>
      </c>
      <c r="T4078" s="43">
        <f ca="1">_xll.BInterpol('Base CDI'!$H$4:$H$28,'Base CDI'!$J$4:$J$29,S4078,"Cubic","Extrapolate=Linear","MultiX=Average","Skip=True","Sort=True")</f>
        <v>13.715636714668488</v>
      </c>
      <c r="U4078" s="43">
        <f ca="1">_xll.BInterpol('Base CDI'!$H$4:$H$28,'Base CDI'!$I$4:$I$29,S4078,"Cubic","Extrapolate=Linear","MultiX=Average","Skip=True","Sort=True")</f>
        <v>13.799007423835686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49972</v>
      </c>
      <c r="T4079" s="43">
        <f ca="1">_xll.BInterpol('Base CDI'!$H$4:$H$28,'Base CDI'!$J$4:$J$29,S4079,"Cubic","Extrapolate=Linear","MultiX=Average","Skip=True","Sort=True")</f>
        <v>13.715543605350931</v>
      </c>
      <c r="U4079" s="43">
        <f ca="1">_xll.BInterpol('Base CDI'!$H$4:$H$28,'Base CDI'!$I$4:$I$29,S4079,"Cubic","Extrapolate=Linear","MultiX=Average","Skip=True","Sort=True")</f>
        <v>13.798881011187776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49973</v>
      </c>
      <c r="T4080" s="43">
        <f ca="1">_xll.BInterpol('Base CDI'!$H$4:$H$28,'Base CDI'!$J$4:$J$29,S4080,"Cubic","Extrapolate=Linear","MultiX=Average","Skip=True","Sort=True")</f>
        <v>13.715450480478609</v>
      </c>
      <c r="U4080" s="43">
        <f ca="1">_xll.BInterpol('Base CDI'!$H$4:$H$28,'Base CDI'!$I$4:$I$29,S4080,"Cubic","Extrapolate=Linear","MultiX=Average","Skip=True","Sort=True")</f>
        <v>13.798754579285545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49974</v>
      </c>
      <c r="T4081" s="43">
        <f ca="1">_xll.BInterpol('Base CDI'!$H$4:$H$28,'Base CDI'!$J$4:$J$29,S4081,"Cubic","Extrapolate=Linear","MultiX=Average","Skip=True","Sort=True")</f>
        <v>13.715357340273735</v>
      </c>
      <c r="U4081" s="43">
        <f ca="1">_xll.BInterpol('Base CDI'!$H$4:$H$28,'Base CDI'!$I$4:$I$29,S4081,"Cubic","Extrapolate=Linear","MultiX=Average","Skip=True","Sort=True")</f>
        <v>13.798628128404053</v>
      </c>
    </row>
    <row r="4082" spans="16:21" x14ac:dyDescent="0.25">
      <c r="P4082" s="10">
        <v>40449</v>
      </c>
      <c r="Q4082">
        <v>23.90399</v>
      </c>
      <c r="S4082" s="42">
        <f t="shared" ca="1" si="68"/>
        <v>49975</v>
      </c>
      <c r="T4082" s="43">
        <f ca="1">_xll.BInterpol('Base CDI'!$H$4:$H$28,'Base CDI'!$J$4:$J$29,S4082,"Cubic","Extrapolate=Linear","MultiX=Average","Skip=True","Sort=True")</f>
        <v>13.715264184958523</v>
      </c>
      <c r="U4082" s="43">
        <f ca="1">_xll.BInterpol('Base CDI'!$H$4:$H$28,'Base CDI'!$I$4:$I$29,S4082,"Cubic","Extrapolate=Linear","MultiX=Average","Skip=True","Sort=True")</f>
        <v>13.798501658818365</v>
      </c>
    </row>
    <row r="4083" spans="16:21" x14ac:dyDescent="0.25">
      <c r="P4083" s="10">
        <v>40450</v>
      </c>
      <c r="Q4083">
        <v>23.91356</v>
      </c>
      <c r="S4083" s="42">
        <f t="shared" ca="1" si="68"/>
        <v>49976</v>
      </c>
      <c r="T4083" s="43">
        <f ca="1">_xll.BInterpol('Base CDI'!$H$4:$H$28,'Base CDI'!$J$4:$J$29,S4083,"Cubic","Extrapolate=Linear","MultiX=Average","Skip=True","Sort=True")</f>
        <v>13.715171014755178</v>
      </c>
      <c r="U4083" s="43">
        <f ca="1">_xll.BInterpol('Base CDI'!$H$4:$H$28,'Base CDI'!$I$4:$I$29,S4083,"Cubic","Extrapolate=Linear","MultiX=Average","Skip=True","Sort=True")</f>
        <v>13.798375170803542</v>
      </c>
    </row>
    <row r="4084" spans="16:21" x14ac:dyDescent="0.25">
      <c r="P4084" s="10">
        <v>40451</v>
      </c>
      <c r="Q4084">
        <v>23.92313</v>
      </c>
      <c r="S4084" s="42">
        <f t="shared" ca="1" si="68"/>
        <v>49977</v>
      </c>
      <c r="T4084" s="43">
        <f ca="1">_xll.BInterpol('Base CDI'!$H$4:$H$28,'Base CDI'!$J$4:$J$29,S4084,"Cubic","Extrapolate=Linear","MultiX=Average","Skip=True","Sort=True")</f>
        <v>13.715077829885916</v>
      </c>
      <c r="U4084" s="43">
        <f ca="1">_xll.BInterpol('Base CDI'!$H$4:$H$28,'Base CDI'!$I$4:$I$29,S4084,"Cubic","Extrapolate=Linear","MultiX=Average","Skip=True","Sort=True")</f>
        <v>13.798248664634643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49978</v>
      </c>
      <c r="T4085" s="43">
        <f ca="1">_xll.BInterpol('Base CDI'!$H$4:$H$28,'Base CDI'!$J$4:$J$29,S4085,"Cubic","Extrapolate=Linear","MultiX=Average","Skip=True","Sort=True")</f>
        <v>13.714984630572943</v>
      </c>
      <c r="U4085" s="43">
        <f ca="1">_xll.BInterpol('Base CDI'!$H$4:$H$28,'Base CDI'!$I$4:$I$29,S4085,"Cubic","Extrapolate=Linear","MultiX=Average","Skip=True","Sort=True")</f>
        <v>13.798122140586734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49979</v>
      </c>
      <c r="T4086" s="43">
        <f ca="1">_xll.BInterpol('Base CDI'!$H$4:$H$28,'Base CDI'!$J$4:$J$29,S4086,"Cubic","Extrapolate=Linear","MultiX=Average","Skip=True","Sort=True")</f>
        <v>13.714891417038475</v>
      </c>
      <c r="U4086" s="43">
        <f ca="1">_xll.BInterpol('Base CDI'!$H$4:$H$28,'Base CDI'!$I$4:$I$29,S4086,"Cubic","Extrapolate=Linear","MultiX=Average","Skip=True","Sort=True")</f>
        <v>13.797995598934875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49980</v>
      </c>
      <c r="T4087" s="43">
        <f ca="1">_xll.BInterpol('Base CDI'!$H$4:$H$28,'Base CDI'!$J$4:$J$29,S4087,"Cubic","Extrapolate=Linear","MultiX=Average","Skip=True","Sort=True")</f>
        <v>13.714798189504718</v>
      </c>
      <c r="U4087" s="43">
        <f ca="1">_xll.BInterpol('Base CDI'!$H$4:$H$28,'Base CDI'!$I$4:$I$29,S4087,"Cubic","Extrapolate=Linear","MultiX=Average","Skip=True","Sort=True")</f>
        <v>13.797869039954128</v>
      </c>
    </row>
    <row r="4088" spans="16:21" x14ac:dyDescent="0.25">
      <c r="P4088" s="10">
        <v>40457</v>
      </c>
      <c r="Q4088">
        <v>23.96153</v>
      </c>
      <c r="S4088" s="42">
        <f t="shared" ca="1" si="68"/>
        <v>49981</v>
      </c>
      <c r="T4088" s="43">
        <f ca="1">_xll.BInterpol('Base CDI'!$H$4:$H$28,'Base CDI'!$J$4:$J$29,S4088,"Cubic","Extrapolate=Linear","MultiX=Average","Skip=True","Sort=True")</f>
        <v>13.714704948193887</v>
      </c>
      <c r="U4088" s="43">
        <f ca="1">_xll.BInterpol('Base CDI'!$H$4:$H$28,'Base CDI'!$I$4:$I$29,S4088,"Cubic","Extrapolate=Linear","MultiX=Average","Skip=True","Sort=True")</f>
        <v>13.797742463919553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49982</v>
      </c>
      <c r="T4089" s="43">
        <f ca="1">_xll.BInterpol('Base CDI'!$H$4:$H$28,'Base CDI'!$J$4:$J$29,S4089,"Cubic","Extrapolate=Linear","MultiX=Average","Skip=True","Sort=True")</f>
        <v>13.714611693328191</v>
      </c>
      <c r="U4089" s="43">
        <f ca="1">_xll.BInterpol('Base CDI'!$H$4:$H$28,'Base CDI'!$I$4:$I$29,S4089,"Cubic","Extrapolate=Linear","MultiX=Average","Skip=True","Sort=True")</f>
        <v>13.797615871106212</v>
      </c>
    </row>
    <row r="4090" spans="16:21" x14ac:dyDescent="0.25">
      <c r="P4090" s="10">
        <v>40459</v>
      </c>
      <c r="Q4090">
        <v>23.98076</v>
      </c>
      <c r="S4090" s="42">
        <f t="shared" ca="1" si="68"/>
        <v>49983</v>
      </c>
      <c r="T4090" s="43">
        <f ca="1">_xll.BInterpol('Base CDI'!$H$4:$H$28,'Base CDI'!$J$4:$J$29,S4090,"Cubic","Extrapolate=Linear","MultiX=Average","Skip=True","Sort=True")</f>
        <v>13.714518425129841</v>
      </c>
      <c r="U4090" s="43">
        <f ca="1">_xll.BInterpol('Base CDI'!$H$4:$H$28,'Base CDI'!$I$4:$I$29,S4090,"Cubic","Extrapolate=Linear","MultiX=Average","Skip=True","Sort=True")</f>
        <v>13.797489261789169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49984</v>
      </c>
      <c r="T4091" s="43">
        <f ca="1">_xll.BInterpol('Base CDI'!$H$4:$H$28,'Base CDI'!$J$4:$J$29,S4091,"Cubic","Extrapolate=Linear","MultiX=Average","Skip=True","Sort=True")</f>
        <v>13.714425143821046</v>
      </c>
      <c r="U4091" s="43">
        <f ca="1">_xll.BInterpol('Base CDI'!$H$4:$H$28,'Base CDI'!$I$4:$I$29,S4091,"Cubic","Extrapolate=Linear","MultiX=Average","Skip=True","Sort=True")</f>
        <v>13.797362636243482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49985</v>
      </c>
      <c r="T4092" s="43">
        <f ca="1">_xll.BInterpol('Base CDI'!$H$4:$H$28,'Base CDI'!$J$4:$J$29,S4092,"Cubic","Extrapolate=Linear","MultiX=Average","Skip=True","Sort=True")</f>
        <v>13.714331849624022</v>
      </c>
      <c r="U4092" s="43">
        <f ca="1">_xll.BInterpol('Base CDI'!$H$4:$H$28,'Base CDI'!$I$4:$I$29,S4092,"Cubic","Extrapolate=Linear","MultiX=Average","Skip=True","Sort=True")</f>
        <v>13.797235994744218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49986</v>
      </c>
      <c r="T4093" s="43">
        <f ca="1">_xll.BInterpol('Base CDI'!$H$4:$H$28,'Base CDI'!$J$4:$J$29,S4093,"Cubic","Extrapolate=Linear","MultiX=Average","Skip=True","Sort=True")</f>
        <v>13.714238542760976</v>
      </c>
      <c r="U4093" s="43">
        <f ca="1">_xll.BInterpol('Base CDI'!$H$4:$H$28,'Base CDI'!$I$4:$I$29,S4093,"Cubic","Extrapolate=Linear","MultiX=Average","Skip=True","Sort=True")</f>
        <v>13.797109337566434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49987</v>
      </c>
      <c r="T4094" s="43">
        <f ca="1">_xll.BInterpol('Base CDI'!$H$4:$H$28,'Base CDI'!$J$4:$J$29,S4094,"Cubic","Extrapolate=Linear","MultiX=Average","Skip=True","Sort=True")</f>
        <v>13.714145223454118</v>
      </c>
      <c r="U4094" s="43">
        <f ca="1">_xll.BInterpol('Base CDI'!$H$4:$H$28,'Base CDI'!$I$4:$I$29,S4094,"Cubic","Extrapolate=Linear","MultiX=Average","Skip=True","Sort=True")</f>
        <v>13.796982664985196</v>
      </c>
    </row>
    <row r="4095" spans="16:21" x14ac:dyDescent="0.25">
      <c r="P4095" s="10">
        <v>40469</v>
      </c>
      <c r="Q4095">
        <v>24.02891</v>
      </c>
      <c r="S4095" s="42">
        <f t="shared" ca="1" si="68"/>
        <v>49988</v>
      </c>
      <c r="T4095" s="43">
        <f ca="1">_xll.BInterpol('Base CDI'!$H$4:$H$28,'Base CDI'!$J$4:$J$29,S4095,"Cubic","Extrapolate=Linear","MultiX=Average","Skip=True","Sort=True")</f>
        <v>13.714051891925662</v>
      </c>
      <c r="U4095" s="43">
        <f ca="1">_xll.BInterpol('Base CDI'!$H$4:$H$28,'Base CDI'!$I$4:$I$29,S4095,"Cubic","Extrapolate=Linear","MultiX=Average","Skip=True","Sort=True")</f>
        <v>13.796855977275561</v>
      </c>
    </row>
    <row r="4096" spans="16:21" x14ac:dyDescent="0.25">
      <c r="P4096" s="10">
        <v>40470</v>
      </c>
      <c r="Q4096">
        <v>24.03856</v>
      </c>
      <c r="S4096" s="42">
        <f t="shared" ca="1" si="68"/>
        <v>49989</v>
      </c>
      <c r="T4096" s="43">
        <f ca="1">_xll.BInterpol('Base CDI'!$H$4:$H$28,'Base CDI'!$J$4:$J$29,S4096,"Cubic","Extrapolate=Linear","MultiX=Average","Skip=True","Sort=True")</f>
        <v>13.713958548397818</v>
      </c>
      <c r="U4096" s="43">
        <f ca="1">_xll.BInterpol('Base CDI'!$H$4:$H$28,'Base CDI'!$I$4:$I$29,S4096,"Cubic","Extrapolate=Linear","MultiX=Average","Skip=True","Sort=True")</f>
        <v>13.796729274712593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49990</v>
      </c>
      <c r="T4097" s="43">
        <f ca="1">_xll.BInterpol('Base CDI'!$H$4:$H$28,'Base CDI'!$J$4:$J$29,S4097,"Cubic","Extrapolate=Linear","MultiX=Average","Skip=True","Sort=True")</f>
        <v>13.713865193092795</v>
      </c>
      <c r="U4097" s="43">
        <f ca="1">_xll.BInterpol('Base CDI'!$H$4:$H$28,'Base CDI'!$I$4:$I$29,S4097,"Cubic","Extrapolate=Linear","MultiX=Average","Skip=True","Sort=True")</f>
        <v>13.796602557571353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49991</v>
      </c>
      <c r="T4098" s="43">
        <f ca="1">_xll.BInterpol('Base CDI'!$H$4:$H$28,'Base CDI'!$J$4:$J$29,S4098,"Cubic","Extrapolate=Linear","MultiX=Average","Skip=True","Sort=True")</f>
        <v>13.713771826232806</v>
      </c>
      <c r="U4098" s="43">
        <f ca="1">_xll.BInterpol('Base CDI'!$H$4:$H$28,'Base CDI'!$I$4:$I$29,S4098,"Cubic","Extrapolate=Linear","MultiX=Average","Skip=True","Sort=True")</f>
        <v>13.796475826126905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49992</v>
      </c>
      <c r="T4099" s="43">
        <f ca="1">_xll.BInterpol('Base CDI'!$H$4:$H$28,'Base CDI'!$J$4:$J$29,S4099,"Cubic","Extrapolate=Linear","MultiX=Average","Skip=True","Sort=True")</f>
        <v>13.71367844804006</v>
      </c>
      <c r="U4099" s="43">
        <f ca="1">_xll.BInterpol('Base CDI'!$H$4:$H$28,'Base CDI'!$I$4:$I$29,S4099,"Cubic","Extrapolate=Linear","MultiX=Average","Skip=True","Sort=True")</f>
        <v>13.796349080654307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49993</v>
      </c>
      <c r="T4100" s="43">
        <f ca="1">_xll.BInterpol('Base CDI'!$H$4:$H$28,'Base CDI'!$J$4:$J$29,S4100,"Cubic","Extrapolate=Linear","MultiX=Average","Skip=True","Sort=True")</f>
        <v>13.71358505873677</v>
      </c>
      <c r="U4100" s="43">
        <f ca="1">_xll.BInterpol('Base CDI'!$H$4:$H$28,'Base CDI'!$I$4:$I$29,S4100,"Cubic","Extrapolate=Linear","MultiX=Average","Skip=True","Sort=True")</f>
        <v>13.796222321428624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49994</v>
      </c>
      <c r="T4101" s="43">
        <f ca="1">_xll.BInterpol('Base CDI'!$H$4:$H$28,'Base CDI'!$J$4:$J$29,S4101,"Cubic","Extrapolate=Linear","MultiX=Average","Skip=True","Sort=True")</f>
        <v>13.713491658545147</v>
      </c>
      <c r="U4101" s="43">
        <f ca="1">_xll.BInterpol('Base CDI'!$H$4:$H$28,'Base CDI'!$I$4:$I$29,S4101,"Cubic","Extrapolate=Linear","MultiX=Average","Skip=True","Sort=True")</f>
        <v>13.796095548724917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49995</v>
      </c>
      <c r="T4102" s="43">
        <f ca="1">_xll.BInterpol('Base CDI'!$H$4:$H$28,'Base CDI'!$J$4:$J$29,S4102,"Cubic","Extrapolate=Linear","MultiX=Average","Skip=True","Sort=True")</f>
        <v>13.713398247687399</v>
      </c>
      <c r="U4102" s="43">
        <f ca="1">_xll.BInterpol('Base CDI'!$H$4:$H$28,'Base CDI'!$I$4:$I$29,S4102,"Cubic","Extrapolate=Linear","MultiX=Average","Skip=True","Sort=True")</f>
        <v>13.795968762818248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49996</v>
      </c>
      <c r="T4103" s="43">
        <f ca="1">_xll.BInterpol('Base CDI'!$H$4:$H$28,'Base CDI'!$J$4:$J$29,S4103,"Cubic","Extrapolate=Linear","MultiX=Average","Skip=True","Sort=True")</f>
        <v>13.713304826385741</v>
      </c>
      <c r="U4103" s="43">
        <f ca="1">_xll.BInterpol('Base CDI'!$H$4:$H$28,'Base CDI'!$I$4:$I$29,S4103,"Cubic","Extrapolate=Linear","MultiX=Average","Skip=True","Sort=True")</f>
        <v>13.795841963983676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49997</v>
      </c>
      <c r="T4104" s="43">
        <f ca="1">_xll.BInterpol('Base CDI'!$H$4:$H$28,'Base CDI'!$J$4:$J$29,S4104,"Cubic","Extrapolate=Linear","MultiX=Average","Skip=True","Sort=True")</f>
        <v>13.71321139486238</v>
      </c>
      <c r="U4104" s="43">
        <f ca="1">_xll.BInterpol('Base CDI'!$H$4:$H$28,'Base CDI'!$I$4:$I$29,S4104,"Cubic","Extrapolate=Linear","MultiX=Average","Skip=True","Sort=True")</f>
        <v>13.795715152496266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49998</v>
      </c>
      <c r="T4105" s="43">
        <f ca="1">_xll.BInterpol('Base CDI'!$H$4:$H$28,'Base CDI'!$J$4:$J$29,S4105,"Cubic","Extrapolate=Linear","MultiX=Average","Skip=True","Sort=True")</f>
        <v>13.713117953339529</v>
      </c>
      <c r="U4105" s="43">
        <f ca="1">_xll.BInterpol('Base CDI'!$H$4:$H$28,'Base CDI'!$I$4:$I$29,S4105,"Cubic","Extrapolate=Linear","MultiX=Average","Skip=True","Sort=True")</f>
        <v>13.795588328631078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49999</v>
      </c>
      <c r="T4106" s="43">
        <f ca="1">_xll.BInterpol('Base CDI'!$H$4:$H$28,'Base CDI'!$J$4:$J$29,S4106,"Cubic","Extrapolate=Linear","MultiX=Average","Skip=True","Sort=True")</f>
        <v>13.713024502039399</v>
      </c>
      <c r="U4106" s="43">
        <f ca="1">_xll.BInterpol('Base CDI'!$H$4:$H$28,'Base CDI'!$I$4:$I$29,S4106,"Cubic","Extrapolate=Linear","MultiX=Average","Skip=True","Sort=True")</f>
        <v>13.795461492663176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50000</v>
      </c>
      <c r="T4107" s="43">
        <f ca="1">_xll.BInterpol('Base CDI'!$H$4:$H$28,'Base CDI'!$J$4:$J$29,S4107,"Cubic","Extrapolate=Linear","MultiX=Average","Skip=True","Sort=True")</f>
        <v>13.7129310411842</v>
      </c>
      <c r="U4107" s="43">
        <f ca="1">_xll.BInterpol('Base CDI'!$H$4:$H$28,'Base CDI'!$I$4:$I$29,S4107,"Cubic","Extrapolate=Linear","MultiX=Average","Skip=True","Sort=True")</f>
        <v>13.795334644867618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50001</v>
      </c>
      <c r="T4108" s="43">
        <f ca="1">_xll.BInterpol('Base CDI'!$H$4:$H$28,'Base CDI'!$J$4:$J$29,S4108,"Cubic","Extrapolate=Linear","MultiX=Average","Skip=True","Sort=True")</f>
        <v>13.712837570996143</v>
      </c>
      <c r="U4108" s="43">
        <f ca="1">_xll.BInterpol('Base CDI'!$H$4:$H$28,'Base CDI'!$I$4:$I$29,S4108,"Cubic","Extrapolate=Linear","MultiX=Average","Skip=True","Sort=True")</f>
        <v>13.795207785519468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50002</v>
      </c>
      <c r="T4109" s="43">
        <f ca="1">_xll.BInterpol('Base CDI'!$H$4:$H$28,'Base CDI'!$J$4:$J$29,S4109,"Cubic","Extrapolate=Linear","MultiX=Average","Skip=True","Sort=True")</f>
        <v>13.71274409169744</v>
      </c>
      <c r="U4109" s="43">
        <f ca="1">_xll.BInterpol('Base CDI'!$H$4:$H$28,'Base CDI'!$I$4:$I$29,S4109,"Cubic","Extrapolate=Linear","MultiX=Average","Skip=True","Sort=True")</f>
        <v>13.795080914893786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50003</v>
      </c>
      <c r="T4110" s="43">
        <f ca="1">_xll.BInterpol('Base CDI'!$H$4:$H$28,'Base CDI'!$J$4:$J$29,S4110,"Cubic","Extrapolate=Linear","MultiX=Average","Skip=True","Sort=True")</f>
        <v>13.7126506035103</v>
      </c>
      <c r="U4110" s="43">
        <f ca="1">_xll.BInterpol('Base CDI'!$H$4:$H$28,'Base CDI'!$I$4:$I$29,S4110,"Cubic","Extrapolate=Linear","MultiX=Average","Skip=True","Sort=True")</f>
        <v>13.794954033265636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50004</v>
      </c>
      <c r="T4111" s="43">
        <f ca="1">_xll.BInterpol('Base CDI'!$H$4:$H$28,'Base CDI'!$J$4:$J$29,S4111,"Cubic","Extrapolate=Linear","MultiX=Average","Skip=True","Sort=True")</f>
        <v>13.712557106656934</v>
      </c>
      <c r="U4111" s="43">
        <f ca="1">_xll.BInterpol('Base CDI'!$H$4:$H$28,'Base CDI'!$I$4:$I$29,S4111,"Cubic","Extrapolate=Linear","MultiX=Average","Skip=True","Sort=True")</f>
        <v>13.79482714091008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50005</v>
      </c>
      <c r="T4112" s="43">
        <f ca="1">_xll.BInterpol('Base CDI'!$H$4:$H$28,'Base CDI'!$J$4:$J$29,S4112,"Cubic","Extrapolate=Linear","MultiX=Average","Skip=True","Sort=True")</f>
        <v>13.712463601359556</v>
      </c>
      <c r="U4112" s="43">
        <f ca="1">_xll.BInterpol('Base CDI'!$H$4:$H$28,'Base CDI'!$I$4:$I$29,S4112,"Cubic","Extrapolate=Linear","MultiX=Average","Skip=True","Sort=True")</f>
        <v>13.794700238102177</v>
      </c>
    </row>
    <row r="4113" spans="16:21" x14ac:dyDescent="0.25">
      <c r="P4113" s="10">
        <v>40494</v>
      </c>
      <c r="Q4113">
        <v>24.20307</v>
      </c>
      <c r="S4113" s="42">
        <f t="shared" ca="1" si="69"/>
        <v>50006</v>
      </c>
      <c r="T4113" s="43">
        <f ca="1">_xll.BInterpol('Base CDI'!$H$4:$H$28,'Base CDI'!$J$4:$J$29,S4113,"Cubic","Extrapolate=Linear","MultiX=Average","Skip=True","Sort=True")</f>
        <v>13.712370087840373</v>
      </c>
      <c r="U4113" s="43">
        <f ca="1">_xll.BInterpol('Base CDI'!$H$4:$H$28,'Base CDI'!$I$4:$I$29,S4113,"Cubic","Extrapolate=Linear","MultiX=Average","Skip=True","Sort=True")</f>
        <v>13.794573325116991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50007</v>
      </c>
      <c r="T4114" s="43">
        <f ca="1">_xll.BInterpol('Base CDI'!$H$4:$H$28,'Base CDI'!$J$4:$J$29,S4114,"Cubic","Extrapolate=Linear","MultiX=Average","Skip=True","Sort=True")</f>
        <v>13.712276566321599</v>
      </c>
      <c r="U4114" s="43">
        <f ca="1">_xll.BInterpol('Base CDI'!$H$4:$H$28,'Base CDI'!$I$4:$I$29,S4114,"Cubic","Extrapolate=Linear","MultiX=Average","Skip=True","Sort=True")</f>
        <v>13.794446402229584</v>
      </c>
    </row>
    <row r="4115" spans="16:21" x14ac:dyDescent="0.25">
      <c r="P4115" s="10">
        <v>40499</v>
      </c>
      <c r="Q4115">
        <v>24.2225</v>
      </c>
      <c r="S4115" s="42">
        <f t="shared" ca="1" si="69"/>
        <v>50008</v>
      </c>
      <c r="T4115" s="43">
        <f ca="1">_xll.BInterpol('Base CDI'!$H$4:$H$28,'Base CDI'!$J$4:$J$29,S4115,"Cubic","Extrapolate=Linear","MultiX=Average","Skip=True","Sort=True")</f>
        <v>13.712183037025444</v>
      </c>
      <c r="U4115" s="43">
        <f ca="1">_xll.BInterpol('Base CDI'!$H$4:$H$28,'Base CDI'!$I$4:$I$29,S4115,"Cubic","Extrapolate=Linear","MultiX=Average","Skip=True","Sort=True")</f>
        <v>13.794319469715015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50009</v>
      </c>
      <c r="T4116" s="43">
        <f ca="1">_xll.BInterpol('Base CDI'!$H$4:$H$28,'Base CDI'!$J$4:$J$29,S4116,"Cubic","Extrapolate=Linear","MultiX=Average","Skip=True","Sort=True")</f>
        <v>13.712089500174116</v>
      </c>
      <c r="U4116" s="43">
        <f ca="1">_xll.BInterpol('Base CDI'!$H$4:$H$28,'Base CDI'!$I$4:$I$29,S4116,"Cubic","Extrapolate=Linear","MultiX=Average","Skip=True","Sort=True")</f>
        <v>13.794192527848347</v>
      </c>
    </row>
    <row r="4117" spans="16:21" x14ac:dyDescent="0.25">
      <c r="P4117" s="10">
        <v>40501</v>
      </c>
      <c r="Q4117">
        <v>24.24194</v>
      </c>
      <c r="S4117" s="42">
        <f t="shared" ca="1" si="69"/>
        <v>50010</v>
      </c>
      <c r="T4117" s="43">
        <f ca="1">_xll.BInterpol('Base CDI'!$H$4:$H$28,'Base CDI'!$J$4:$J$29,S4117,"Cubic","Extrapolate=Linear","MultiX=Average","Skip=True","Sort=True")</f>
        <v>13.711995955989831</v>
      </c>
      <c r="U4117" s="43">
        <f ca="1">_xll.BInterpol('Base CDI'!$H$4:$H$28,'Base CDI'!$I$4:$I$29,S4117,"Cubic","Extrapolate=Linear","MultiX=Average","Skip=True","Sort=True")</f>
        <v>13.794065576904643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50011</v>
      </c>
      <c r="T4118" s="43">
        <f ca="1">_xll.BInterpol('Base CDI'!$H$4:$H$28,'Base CDI'!$J$4:$J$29,S4118,"Cubic","Extrapolate=Linear","MultiX=Average","Skip=True","Sort=True")</f>
        <v>13.711902404694795</v>
      </c>
      <c r="U4118" s="43">
        <f ca="1">_xll.BInterpol('Base CDI'!$H$4:$H$28,'Base CDI'!$I$4:$I$29,S4118,"Cubic","Extrapolate=Linear","MultiX=Average","Skip=True","Sort=True")</f>
        <v>13.793938617158965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50012</v>
      </c>
      <c r="T4119" s="43">
        <f ca="1">_xll.BInterpol('Base CDI'!$H$4:$H$28,'Base CDI'!$J$4:$J$29,S4119,"Cubic","Extrapolate=Linear","MultiX=Average","Skip=True","Sort=True")</f>
        <v>13.711808846511223</v>
      </c>
      <c r="U4119" s="43">
        <f ca="1">_xll.BInterpol('Base CDI'!$H$4:$H$28,'Base CDI'!$I$4:$I$29,S4119,"Cubic","Extrapolate=Linear","MultiX=Average","Skip=True","Sort=True")</f>
        <v>13.793811648886372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50013</v>
      </c>
      <c r="T4120" s="43">
        <f ca="1">_xll.BInterpol('Base CDI'!$H$4:$H$28,'Base CDI'!$J$4:$J$29,S4120,"Cubic","Extrapolate=Linear","MultiX=Average","Skip=True","Sort=True")</f>
        <v>13.711715281661323</v>
      </c>
      <c r="U4120" s="43">
        <f ca="1">_xll.BInterpol('Base CDI'!$H$4:$H$28,'Base CDI'!$I$4:$I$29,S4120,"Cubic","Extrapolate=Linear","MultiX=Average","Skip=True","Sort=True")</f>
        <v>13.793684672361927</v>
      </c>
    </row>
    <row r="4121" spans="16:21" x14ac:dyDescent="0.25">
      <c r="P4121" s="10">
        <v>40507</v>
      </c>
      <c r="Q4121">
        <v>24.28088</v>
      </c>
      <c r="S4121" s="42">
        <f t="shared" ca="1" si="69"/>
        <v>50014</v>
      </c>
      <c r="T4121" s="43">
        <f ca="1">_xll.BInterpol('Base CDI'!$H$4:$H$28,'Base CDI'!$J$4:$J$29,S4121,"Cubic","Extrapolate=Linear","MultiX=Average","Skip=True","Sort=True")</f>
        <v>13.711621710367309</v>
      </c>
      <c r="U4121" s="43">
        <f ca="1">_xll.BInterpol('Base CDI'!$H$4:$H$28,'Base CDI'!$I$4:$I$29,S4121,"Cubic","Extrapolate=Linear","MultiX=Average","Skip=True","Sort=True")</f>
        <v>13.793557687860693</v>
      </c>
    </row>
    <row r="4122" spans="16:21" x14ac:dyDescent="0.25">
      <c r="P4122" s="10">
        <v>40508</v>
      </c>
      <c r="Q4122">
        <v>24.29063</v>
      </c>
      <c r="S4122" s="42">
        <f t="shared" ca="1" si="69"/>
        <v>50015</v>
      </c>
      <c r="T4122" s="43">
        <f ca="1">_xll.BInterpol('Base CDI'!$H$4:$H$28,'Base CDI'!$J$4:$J$29,S4122,"Cubic","Extrapolate=Linear","MultiX=Average","Skip=True","Sort=True")</f>
        <v>13.711528132851388</v>
      </c>
      <c r="U4122" s="43">
        <f ca="1">_xll.BInterpol('Base CDI'!$H$4:$H$28,'Base CDI'!$I$4:$I$29,S4122,"Cubic","Extrapolate=Linear","MultiX=Average","Skip=True","Sort=True")</f>
        <v>13.793430695657731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50016</v>
      </c>
      <c r="T4123" s="43">
        <f ca="1">_xll.BInterpol('Base CDI'!$H$4:$H$28,'Base CDI'!$J$4:$J$29,S4123,"Cubic","Extrapolate=Linear","MultiX=Average","Skip=True","Sort=True")</f>
        <v>13.711434549335772</v>
      </c>
      <c r="U4123" s="43">
        <f ca="1">_xll.BInterpol('Base CDI'!$H$4:$H$28,'Base CDI'!$I$4:$I$29,S4123,"Cubic","Extrapolate=Linear","MultiX=Average","Skip=True","Sort=True")</f>
        <v>13.793303696028101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50017</v>
      </c>
      <c r="T4124" s="43">
        <f ca="1">_xll.BInterpol('Base CDI'!$H$4:$H$28,'Base CDI'!$J$4:$J$29,S4124,"Cubic","Extrapolate=Linear","MultiX=Average","Skip=True","Sort=True")</f>
        <v>13.711340960042675</v>
      </c>
      <c r="U4124" s="43">
        <f ca="1">_xll.BInterpol('Base CDI'!$H$4:$H$28,'Base CDI'!$I$4:$I$29,S4124,"Cubic","Extrapolate=Linear","MultiX=Average","Skip=True","Sort=True")</f>
        <v>13.793176689246868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50018</v>
      </c>
      <c r="T4125" s="43">
        <f ca="1">_xll.BInterpol('Base CDI'!$H$4:$H$28,'Base CDI'!$J$4:$J$29,S4125,"Cubic","Extrapolate=Linear","MultiX=Average","Skip=True","Sort=True")</f>
        <v>13.711247365194303</v>
      </c>
      <c r="U4125" s="43">
        <f ca="1">_xll.BInterpol('Base CDI'!$H$4:$H$28,'Base CDI'!$I$4:$I$29,S4125,"Cubic","Extrapolate=Linear","MultiX=Average","Skip=True","Sort=True")</f>
        <v>13.79304967558909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50019</v>
      </c>
      <c r="T4126" s="43">
        <f ca="1">_xll.BInterpol('Base CDI'!$H$4:$H$28,'Base CDI'!$J$4:$J$29,S4126,"Cubic","Extrapolate=Linear","MultiX=Average","Skip=True","Sort=True")</f>
        <v>13.71115376501287</v>
      </c>
      <c r="U4126" s="43">
        <f ca="1">_xll.BInterpol('Base CDI'!$H$4:$H$28,'Base CDI'!$I$4:$I$29,S4126,"Cubic","Extrapolate=Linear","MultiX=Average","Skip=True","Sort=True")</f>
        <v>13.792922655329832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50020</v>
      </c>
      <c r="T4127" s="43">
        <f ca="1">_xll.BInterpol('Base CDI'!$H$4:$H$28,'Base CDI'!$J$4:$J$29,S4127,"Cubic","Extrapolate=Linear","MultiX=Average","Skip=True","Sort=True")</f>
        <v>13.711060159720587</v>
      </c>
      <c r="U4127" s="43">
        <f ca="1">_xll.BInterpol('Base CDI'!$H$4:$H$28,'Base CDI'!$I$4:$I$29,S4127,"Cubic","Extrapolate=Linear","MultiX=Average","Skip=True","Sort=True")</f>
        <v>13.792795628744155</v>
      </c>
    </row>
    <row r="4128" spans="16:21" x14ac:dyDescent="0.25">
      <c r="P4128" s="10">
        <v>40518</v>
      </c>
      <c r="Q4128">
        <v>24.34918</v>
      </c>
      <c r="S4128" s="42">
        <f t="shared" ca="1" si="69"/>
        <v>50021</v>
      </c>
      <c r="T4128" s="43">
        <f ca="1">_xll.BInterpol('Base CDI'!$H$4:$H$28,'Base CDI'!$J$4:$J$29,S4128,"Cubic","Extrapolate=Linear","MultiX=Average","Skip=True","Sort=True")</f>
        <v>13.710966549539664</v>
      </c>
      <c r="U4128" s="43">
        <f ca="1">_xll.BInterpol('Base CDI'!$H$4:$H$28,'Base CDI'!$I$4:$I$29,S4128,"Cubic","Extrapolate=Linear","MultiX=Average","Skip=True","Sort=True")</f>
        <v>13.792668596107118</v>
      </c>
    </row>
    <row r="4129" spans="16:21" x14ac:dyDescent="0.25">
      <c r="P4129" s="10">
        <v>40519</v>
      </c>
      <c r="Q4129">
        <v>24.35895</v>
      </c>
      <c r="S4129" s="42">
        <f t="shared" ca="1" si="69"/>
        <v>50022</v>
      </c>
      <c r="T4129" s="43">
        <f ca="1">_xll.BInterpol('Base CDI'!$H$4:$H$28,'Base CDI'!$J$4:$J$29,S4129,"Cubic","Extrapolate=Linear","MultiX=Average","Skip=True","Sort=True")</f>
        <v>13.710872934692313</v>
      </c>
      <c r="U4129" s="43">
        <f ca="1">_xll.BInterpol('Base CDI'!$H$4:$H$28,'Base CDI'!$I$4:$I$29,S4129,"Cubic","Extrapolate=Linear","MultiX=Average","Skip=True","Sort=True")</f>
        <v>13.792541557693786</v>
      </c>
    </row>
    <row r="4130" spans="16:21" x14ac:dyDescent="0.25">
      <c r="P4130" s="10">
        <v>40520</v>
      </c>
      <c r="Q4130">
        <v>24.36872</v>
      </c>
      <c r="S4130" s="42">
        <f t="shared" ca="1" si="69"/>
        <v>50023</v>
      </c>
      <c r="T4130" s="43">
        <f ca="1">_xll.BInterpol('Base CDI'!$H$4:$H$28,'Base CDI'!$J$4:$J$29,S4130,"Cubic","Extrapolate=Linear","MultiX=Average","Skip=True","Sort=True")</f>
        <v>13.710779315400742</v>
      </c>
      <c r="U4130" s="43">
        <f ca="1">_xll.BInterpol('Base CDI'!$H$4:$H$28,'Base CDI'!$I$4:$I$29,S4130,"Cubic","Extrapolate=Linear","MultiX=Average","Skip=True","Sort=True")</f>
        <v>13.792414513779221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50024</v>
      </c>
      <c r="T4131" s="43">
        <f ca="1">_xll.BInterpol('Base CDI'!$H$4:$H$28,'Base CDI'!$J$4:$J$29,S4131,"Cubic","Extrapolate=Linear","MultiX=Average","Skip=True","Sort=True")</f>
        <v>13.710685691887166</v>
      </c>
      <c r="U4131" s="43">
        <f ca="1">_xll.BInterpol('Base CDI'!$H$4:$H$28,'Base CDI'!$I$4:$I$29,S4131,"Cubic","Extrapolate=Linear","MultiX=Average","Skip=True","Sort=True")</f>
        <v>13.792287464638481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50025</v>
      </c>
      <c r="T4132" s="43">
        <f ca="1">_xll.BInterpol('Base CDI'!$H$4:$H$28,'Base CDI'!$J$4:$J$29,S4132,"Cubic","Extrapolate=Linear","MultiX=Average","Skip=True","Sort=True")</f>
        <v>13.710592064373794</v>
      </c>
      <c r="U4132" s="43">
        <f ca="1">_xll.BInterpol('Base CDI'!$H$4:$H$28,'Base CDI'!$I$4:$I$29,S4132,"Cubic","Extrapolate=Linear","MultiX=Average","Skip=True","Sort=True")</f>
        <v>13.79216041054663</v>
      </c>
    </row>
    <row r="4133" spans="16:21" x14ac:dyDescent="0.25">
      <c r="P4133" s="10">
        <v>40525</v>
      </c>
      <c r="Q4133">
        <v>24.39808</v>
      </c>
      <c r="S4133" s="42">
        <f t="shared" ca="1" si="69"/>
        <v>50026</v>
      </c>
      <c r="T4133" s="43">
        <f ca="1">_xll.BInterpol('Base CDI'!$H$4:$H$28,'Base CDI'!$J$4:$J$29,S4133,"Cubic","Extrapolate=Linear","MultiX=Average","Skip=True","Sort=True")</f>
        <v>13.710498433082835</v>
      </c>
      <c r="U4133" s="43">
        <f ca="1">_xll.BInterpol('Base CDI'!$H$4:$H$28,'Base CDI'!$I$4:$I$29,S4133,"Cubic","Extrapolate=Linear","MultiX=Average","Skip=True","Sort=True")</f>
        <v>13.792033351778731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50027</v>
      </c>
      <c r="T4134" s="43">
        <f ca="1">_xll.BInterpol('Base CDI'!$H$4:$H$28,'Base CDI'!$J$4:$J$29,S4134,"Cubic","Extrapolate=Linear","MultiX=Average","Skip=True","Sort=True")</f>
        <v>13.710404798236503</v>
      </c>
      <c r="U4134" s="43">
        <f ca="1">_xll.BInterpol('Base CDI'!$H$4:$H$28,'Base CDI'!$I$4:$I$29,S4134,"Cubic","Extrapolate=Linear","MultiX=Average","Skip=True","Sort=True")</f>
        <v>13.791906288609844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50028</v>
      </c>
      <c r="T4135" s="43">
        <f ca="1">_xll.BInterpol('Base CDI'!$H$4:$H$28,'Base CDI'!$J$4:$J$29,S4135,"Cubic","Extrapolate=Linear","MultiX=Average","Skip=True","Sort=True")</f>
        <v>13.710311160057007</v>
      </c>
      <c r="U4135" s="43">
        <f ca="1">_xll.BInterpol('Base CDI'!$H$4:$H$28,'Base CDI'!$I$4:$I$29,S4135,"Cubic","Extrapolate=Linear","MultiX=Average","Skip=True","Sort=True")</f>
        <v>13.79177922131503</v>
      </c>
    </row>
    <row r="4136" spans="16:21" x14ac:dyDescent="0.25">
      <c r="P4136" s="10">
        <v>40528</v>
      </c>
      <c r="Q4136">
        <v>24.42747</v>
      </c>
      <c r="S4136" s="42">
        <f t="shared" ca="1" si="69"/>
        <v>50029</v>
      </c>
      <c r="T4136" s="43">
        <f ca="1">_xll.BInterpol('Base CDI'!$H$4:$H$28,'Base CDI'!$J$4:$J$29,S4136,"Cubic","Extrapolate=Linear","MultiX=Average","Skip=True","Sort=True")</f>
        <v>13.710217518766559</v>
      </c>
      <c r="U4136" s="43">
        <f ca="1">_xll.BInterpol('Base CDI'!$H$4:$H$28,'Base CDI'!$I$4:$I$29,S4136,"Cubic","Extrapolate=Linear","MultiX=Average","Skip=True","Sort=True")</f>
        <v>13.791652150169353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50030</v>
      </c>
      <c r="T4137" s="43">
        <f ca="1">_xll.BInterpol('Base CDI'!$H$4:$H$28,'Base CDI'!$J$4:$J$29,S4137,"Cubic","Extrapolate=Linear","MultiX=Average","Skip=True","Sort=True")</f>
        <v>13.710123874587367</v>
      </c>
      <c r="U4137" s="43">
        <f ca="1">_xll.BInterpol('Base CDI'!$H$4:$H$28,'Base CDI'!$I$4:$I$29,S4137,"Cubic","Extrapolate=Linear","MultiX=Average","Skip=True","Sort=True")</f>
        <v>13.791525075447874</v>
      </c>
    </row>
    <row r="4138" spans="16:21" x14ac:dyDescent="0.25">
      <c r="P4138" s="10">
        <v>40532</v>
      </c>
      <c r="Q4138">
        <v>24.44708</v>
      </c>
      <c r="S4138" s="42">
        <f t="shared" ca="1" si="69"/>
        <v>50031</v>
      </c>
      <c r="T4138" s="43">
        <f ca="1">_xll.BInterpol('Base CDI'!$H$4:$H$28,'Base CDI'!$J$4:$J$29,S4138,"Cubic","Extrapolate=Linear","MultiX=Average","Skip=True","Sort=True")</f>
        <v>13.710030227741646</v>
      </c>
      <c r="U4138" s="43">
        <f ca="1">_xll.BInterpol('Base CDI'!$H$4:$H$28,'Base CDI'!$I$4:$I$29,S4138,"Cubic","Extrapolate=Linear","MultiX=Average","Skip=True","Sort=True")</f>
        <v>13.791397997425653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50032</v>
      </c>
      <c r="T4139" s="43">
        <f ca="1">_xll.BInterpol('Base CDI'!$H$4:$H$28,'Base CDI'!$J$4:$J$29,S4139,"Cubic","Extrapolate=Linear","MultiX=Average","Skip=True","Sort=True")</f>
        <v>13.709936578451606</v>
      </c>
      <c r="U4139" s="43">
        <f ca="1">_xll.BInterpol('Base CDI'!$H$4:$H$28,'Base CDI'!$I$4:$I$29,S4139,"Cubic","Extrapolate=Linear","MultiX=Average","Skip=True","Sort=True")</f>
        <v>13.791270916377755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50033</v>
      </c>
      <c r="T4140" s="43">
        <f ca="1">_xll.BInterpol('Base CDI'!$H$4:$H$28,'Base CDI'!$J$4:$J$29,S4140,"Cubic","Extrapolate=Linear","MultiX=Average","Skip=True","Sort=True")</f>
        <v>13.709842926939455</v>
      </c>
      <c r="U4140" s="43">
        <f ca="1">_xll.BInterpol('Base CDI'!$H$4:$H$28,'Base CDI'!$I$4:$I$29,S4140,"Cubic","Extrapolate=Linear","MultiX=Average","Skip=True","Sort=True")</f>
        <v>13.791143832579237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50034</v>
      </c>
      <c r="T4141" s="43">
        <f ca="1">_xll.BInterpol('Base CDI'!$H$4:$H$28,'Base CDI'!$J$4:$J$29,S4141,"Cubic","Extrapolate=Linear","MultiX=Average","Skip=True","Sort=True")</f>
        <v>13.709749273427407</v>
      </c>
      <c r="U4141" s="43">
        <f ca="1">_xll.BInterpol('Base CDI'!$H$4:$H$28,'Base CDI'!$I$4:$I$29,S4141,"Cubic","Extrapolate=Linear","MultiX=Average","Skip=True","Sort=True")</f>
        <v>13.791016746305166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50035</v>
      </c>
      <c r="T4142" s="43">
        <f ca="1">_xll.BInterpol('Base CDI'!$H$4:$H$28,'Base CDI'!$J$4:$J$29,S4142,"Cubic","Extrapolate=Linear","MultiX=Average","Skip=True","Sort=True")</f>
        <v>13.709655618137672</v>
      </c>
      <c r="U4142" s="43">
        <f ca="1">_xll.BInterpol('Base CDI'!$H$4:$H$28,'Base CDI'!$I$4:$I$29,S4142,"Cubic","Extrapolate=Linear","MultiX=Average","Skip=True","Sort=True")</f>
        <v>13.790889657830601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50036</v>
      </c>
      <c r="T4143" s="43">
        <f ca="1">_xll.BInterpol('Base CDI'!$H$4:$H$28,'Base CDI'!$J$4:$J$29,S4143,"Cubic","Extrapolate=Linear","MultiX=Average","Skip=True","Sort=True")</f>
        <v>13.70956196129246</v>
      </c>
      <c r="U4143" s="43">
        <f ca="1">_xll.BInterpol('Base CDI'!$H$4:$H$28,'Base CDI'!$I$4:$I$29,S4143,"Cubic","Extrapolate=Linear","MultiX=Average","Skip=True","Sort=True")</f>
        <v>13.790762567430603</v>
      </c>
    </row>
    <row r="4144" spans="16:21" x14ac:dyDescent="0.25">
      <c r="P4144" s="10">
        <v>40540</v>
      </c>
      <c r="Q4144">
        <v>24.506</v>
      </c>
      <c r="S4144" s="42">
        <f t="shared" ca="1" si="69"/>
        <v>50037</v>
      </c>
      <c r="T4144" s="43">
        <f ca="1">_xll.BInterpol('Base CDI'!$H$4:$H$28,'Base CDI'!$J$4:$J$29,S4144,"Cubic","Extrapolate=Linear","MultiX=Average","Skip=True","Sort=True")</f>
        <v>13.709468303113983</v>
      </c>
      <c r="U4144" s="43">
        <f ca="1">_xll.BInterpol('Base CDI'!$H$4:$H$28,'Base CDI'!$I$4:$I$29,S4144,"Cubic","Extrapolate=Linear","MultiX=Average","Skip=True","Sort=True")</f>
        <v>13.790635475380235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50038</v>
      </c>
      <c r="T4145" s="43">
        <f ca="1">_xll.BInterpol('Base CDI'!$H$4:$H$28,'Base CDI'!$J$4:$J$29,S4145,"Cubic","Extrapolate=Linear","MultiX=Average","Skip=True","Sort=True")</f>
        <v>13.709374643824452</v>
      </c>
      <c r="U4145" s="43">
        <f ca="1">_xll.BInterpol('Base CDI'!$H$4:$H$28,'Base CDI'!$I$4:$I$29,S4145,"Cubic","Extrapolate=Linear","MultiX=Average","Skip=True","Sort=True")</f>
        <v>13.790508381954558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50039</v>
      </c>
      <c r="T4146" s="43">
        <f ca="1">_xll.BInterpol('Base CDI'!$H$4:$H$28,'Base CDI'!$J$4:$J$29,S4146,"Cubic","Extrapolate=Linear","MultiX=Average","Skip=True","Sort=True")</f>
        <v>13.709280983646078</v>
      </c>
      <c r="U4146" s="43">
        <f ca="1">_xll.BInterpol('Base CDI'!$H$4:$H$28,'Base CDI'!$I$4:$I$29,S4146,"Cubic","Extrapolate=Linear","MultiX=Average","Skip=True","Sort=True")</f>
        <v>13.790381287428634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50040</v>
      </c>
      <c r="T4147" s="43">
        <f ca="1">_xll.BInterpol('Base CDI'!$H$4:$H$28,'Base CDI'!$J$4:$J$29,S4147,"Cubic","Extrapolate=Linear","MultiX=Average","Skip=True","Sort=True")</f>
        <v>13.709187322801069</v>
      </c>
      <c r="U4147" s="43">
        <f ca="1">_xll.BInterpol('Base CDI'!$H$4:$H$28,'Base CDI'!$I$4:$I$29,S4147,"Cubic","Extrapolate=Linear","MultiX=Average","Skip=True","Sort=True")</f>
        <v>13.790254192077525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50041</v>
      </c>
      <c r="T4148" s="43">
        <f ca="1">_xll.BInterpol('Base CDI'!$H$4:$H$28,'Base CDI'!$J$4:$J$29,S4148,"Cubic","Extrapolate=Linear","MultiX=Average","Skip=True","Sort=True")</f>
        <v>13.709093661511639</v>
      </c>
      <c r="U4148" s="43">
        <f ca="1">_xll.BInterpol('Base CDI'!$H$4:$H$28,'Base CDI'!$I$4:$I$29,S4148,"Cubic","Extrapolate=Linear","MultiX=Average","Skip=True","Sort=True")</f>
        <v>13.790127096176294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50042</v>
      </c>
      <c r="T4149" s="43">
        <f ca="1">_xll.BInterpol('Base CDI'!$H$4:$H$28,'Base CDI'!$J$4:$J$29,S4149,"Cubic","Extrapolate=Linear","MultiX=Average","Skip=True","Sort=True")</f>
        <v>13.709</v>
      </c>
      <c r="U4149" s="43">
        <f ca="1">_xll.BInterpol('Base CDI'!$H$4:$H$28,'Base CDI'!$I$4:$I$29,S4149,"Cubic","Extrapolate=Linear","MultiX=Average","Skip=True","Sort=True")</f>
        <v>13.79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50043</v>
      </c>
      <c r="T4150" s="43">
        <f ca="1">_xll.BInterpol('Base CDI'!$H$4:$H$28,'Base CDI'!$J$4:$J$29,S4150,"Cubic","Extrapolate=Linear","MultiX=Average","Skip=True","Sort=True")</f>
        <v>13.708926128590971</v>
      </c>
      <c r="U4150" s="43">
        <f ca="1">_xll.BInterpol('Base CDI'!$H$4:$H$28,'Base CDI'!$I$4:$I$29,S4150,"Cubic","Extrapolate=Linear","MultiX=Average","Skip=True","Sort=True")</f>
        <v>13.789897400820793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50044</v>
      </c>
      <c r="T4151" s="43">
        <f ca="1">_xll.BInterpol('Base CDI'!$H$4:$H$28,'Base CDI'!$J$4:$J$29,S4151,"Cubic","Extrapolate=Linear","MultiX=Average","Skip=True","Sort=True")</f>
        <v>13.708852257181942</v>
      </c>
      <c r="U4151" s="43">
        <f ca="1">_xll.BInterpol('Base CDI'!$H$4:$H$28,'Base CDI'!$I$4:$I$29,S4151,"Cubic","Extrapolate=Linear","MultiX=Average","Skip=True","Sort=True")</f>
        <v>13.789794801641586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50045</v>
      </c>
      <c r="T4152" s="43">
        <f ca="1">_xll.BInterpol('Base CDI'!$H$4:$H$28,'Base CDI'!$J$4:$J$29,S4152,"Cubic","Extrapolate=Linear","MultiX=Average","Skip=True","Sort=True")</f>
        <v>13.708778385772913</v>
      </c>
      <c r="U4152" s="43">
        <f ca="1">_xll.BInterpol('Base CDI'!$H$4:$H$28,'Base CDI'!$I$4:$I$29,S4152,"Cubic","Extrapolate=Linear","MultiX=Average","Skip=True","Sort=True")</f>
        <v>13.78969220246238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50046</v>
      </c>
      <c r="T4153" s="43">
        <f ca="1">_xll.BInterpol('Base CDI'!$H$4:$H$28,'Base CDI'!$J$4:$J$29,S4153,"Cubic","Extrapolate=Linear","MultiX=Average","Skip=True","Sort=True")</f>
        <v>13.708704514363884</v>
      </c>
      <c r="U4153" s="43">
        <f ca="1">_xll.BInterpol('Base CDI'!$H$4:$H$28,'Base CDI'!$I$4:$I$29,S4153,"Cubic","Extrapolate=Linear","MultiX=Average","Skip=True","Sort=True")</f>
        <v>13.789589603283172</v>
      </c>
    </row>
    <row r="4154" spans="16:21" x14ac:dyDescent="0.25">
      <c r="P4154" s="10">
        <v>40554</v>
      </c>
      <c r="Q4154">
        <v>24.60453</v>
      </c>
      <c r="S4154" s="42">
        <f t="shared" ca="1" si="69"/>
        <v>50047</v>
      </c>
      <c r="T4154" s="43">
        <f ca="1">_xll.BInterpol('Base CDI'!$H$4:$H$28,'Base CDI'!$J$4:$J$29,S4154,"Cubic","Extrapolate=Linear","MultiX=Average","Skip=True","Sort=True")</f>
        <v>13.708630642954857</v>
      </c>
      <c r="U4154" s="43">
        <f ca="1">_xll.BInterpol('Base CDI'!$H$4:$H$28,'Base CDI'!$I$4:$I$29,S4154,"Cubic","Extrapolate=Linear","MultiX=Average","Skip=True","Sort=True")</f>
        <v>13.789487004103966</v>
      </c>
    </row>
    <row r="4155" spans="16:21" x14ac:dyDescent="0.25">
      <c r="P4155" s="10">
        <v>40555</v>
      </c>
      <c r="Q4155">
        <v>24.6144</v>
      </c>
      <c r="S4155" s="42">
        <f t="shared" ca="1" si="69"/>
        <v>50048</v>
      </c>
      <c r="T4155" s="43">
        <f ca="1">_xll.BInterpol('Base CDI'!$H$4:$H$28,'Base CDI'!$J$4:$J$29,S4155,"Cubic","Extrapolate=Linear","MultiX=Average","Skip=True","Sort=True")</f>
        <v>13.708556771545828</v>
      </c>
      <c r="U4155" s="43">
        <f ca="1">_xll.BInterpol('Base CDI'!$H$4:$H$28,'Base CDI'!$I$4:$I$29,S4155,"Cubic","Extrapolate=Linear","MultiX=Average","Skip=True","Sort=True")</f>
        <v>13.78938440492476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50049</v>
      </c>
      <c r="T4156" s="43">
        <f ca="1">_xll.BInterpol('Base CDI'!$H$4:$H$28,'Base CDI'!$J$4:$J$29,S4156,"Cubic","Extrapolate=Linear","MultiX=Average","Skip=True","Sort=True")</f>
        <v>13.708482900136799</v>
      </c>
      <c r="U4156" s="43">
        <f ca="1">_xll.BInterpol('Base CDI'!$H$4:$H$28,'Base CDI'!$I$4:$I$29,S4156,"Cubic","Extrapolate=Linear","MultiX=Average","Skip=True","Sort=True")</f>
        <v>13.789281805745553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50050</v>
      </c>
      <c r="T4157" s="43">
        <f ca="1">_xll.BInterpol('Base CDI'!$H$4:$H$28,'Base CDI'!$J$4:$J$29,S4157,"Cubic","Extrapolate=Linear","MultiX=Average","Skip=True","Sort=True")</f>
        <v>13.70840902872777</v>
      </c>
      <c r="U4157" s="43">
        <f ca="1">_xll.BInterpol('Base CDI'!$H$4:$H$28,'Base CDI'!$I$4:$I$29,S4157,"Cubic","Extrapolate=Linear","MultiX=Average","Skip=True","Sort=True")</f>
        <v>13.789179206566347</v>
      </c>
    </row>
    <row r="4158" spans="16:21" x14ac:dyDescent="0.25">
      <c r="P4158" s="10">
        <v>40560</v>
      </c>
      <c r="Q4158">
        <v>24.64405</v>
      </c>
      <c r="S4158" s="42">
        <f t="shared" ca="1" si="69"/>
        <v>50051</v>
      </c>
      <c r="T4158" s="43">
        <f ca="1">_xll.BInterpol('Base CDI'!$H$4:$H$28,'Base CDI'!$J$4:$J$29,S4158,"Cubic","Extrapolate=Linear","MultiX=Average","Skip=True","Sort=True")</f>
        <v>13.708335157318741</v>
      </c>
      <c r="U4158" s="43">
        <f ca="1">_xll.BInterpol('Base CDI'!$H$4:$H$28,'Base CDI'!$I$4:$I$29,S4158,"Cubic","Extrapolate=Linear","MultiX=Average","Skip=True","Sort=True")</f>
        <v>13.789076607387139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50052</v>
      </c>
      <c r="T4159" s="43">
        <f ca="1">_xll.BInterpol('Base CDI'!$H$4:$H$28,'Base CDI'!$J$4:$J$29,S4159,"Cubic","Extrapolate=Linear","MultiX=Average","Skip=True","Sort=True")</f>
        <v>13.708261285909712</v>
      </c>
      <c r="U4159" s="43">
        <f ca="1">_xll.BInterpol('Base CDI'!$H$4:$H$28,'Base CDI'!$I$4:$I$29,S4159,"Cubic","Extrapolate=Linear","MultiX=Average","Skip=True","Sort=True")</f>
        <v>13.788974008207934</v>
      </c>
    </row>
    <row r="4160" spans="16:21" x14ac:dyDescent="0.25">
      <c r="P4160" s="10">
        <v>40562</v>
      </c>
      <c r="Q4160">
        <v>24.66384</v>
      </c>
      <c r="S4160" s="42">
        <f t="shared" ca="1" si="69"/>
        <v>50053</v>
      </c>
      <c r="T4160" s="43">
        <f ca="1">_xll.BInterpol('Base CDI'!$H$4:$H$28,'Base CDI'!$J$4:$J$29,S4160,"Cubic","Extrapolate=Linear","MultiX=Average","Skip=True","Sort=True")</f>
        <v>13.708187414500683</v>
      </c>
      <c r="U4160" s="43">
        <f ca="1">_xll.BInterpol('Base CDI'!$H$4:$H$28,'Base CDI'!$I$4:$I$29,S4160,"Cubic","Extrapolate=Linear","MultiX=Average","Skip=True","Sort=True")</f>
        <v>13.788871409028728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50054</v>
      </c>
      <c r="T4161" s="43">
        <f ca="1">_xll.BInterpol('Base CDI'!$H$4:$H$28,'Base CDI'!$J$4:$J$29,S4161,"Cubic","Extrapolate=Linear","MultiX=Average","Skip=True","Sort=True")</f>
        <v>13.708113543091654</v>
      </c>
      <c r="U4161" s="43">
        <f ca="1">_xll.BInterpol('Base CDI'!$H$4:$H$28,'Base CDI'!$I$4:$I$29,S4161,"Cubic","Extrapolate=Linear","MultiX=Average","Skip=True","Sort=True")</f>
        <v>13.78876880984952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50055</v>
      </c>
      <c r="T4162" s="43">
        <f ca="1">_xll.BInterpol('Base CDI'!$H$4:$H$28,'Base CDI'!$J$4:$J$29,S4162,"Cubic","Extrapolate=Linear","MultiX=Average","Skip=True","Sort=True")</f>
        <v>13.708039671682625</v>
      </c>
      <c r="U4162" s="43">
        <f ca="1">_xll.BInterpol('Base CDI'!$H$4:$H$28,'Base CDI'!$I$4:$I$29,S4162,"Cubic","Extrapolate=Linear","MultiX=Average","Skip=True","Sort=True")</f>
        <v>13.788666210670314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50056</v>
      </c>
      <c r="T4163" s="43">
        <f ca="1">_xll.BInterpol('Base CDI'!$H$4:$H$28,'Base CDI'!$J$4:$J$29,S4163,"Cubic","Extrapolate=Linear","MultiX=Average","Skip=True","Sort=True")</f>
        <v>13.707965800273598</v>
      </c>
      <c r="U4163" s="43">
        <f ca="1">_xll.BInterpol('Base CDI'!$H$4:$H$28,'Base CDI'!$I$4:$I$29,S4163,"Cubic","Extrapolate=Linear","MultiX=Average","Skip=True","Sort=True")</f>
        <v>13.788563611491107</v>
      </c>
    </row>
    <row r="4164" spans="16:21" x14ac:dyDescent="0.25">
      <c r="P4164" s="10">
        <v>40568</v>
      </c>
      <c r="Q4164">
        <v>24.70478</v>
      </c>
      <c r="S4164" s="42">
        <f t="shared" ca="1" si="69"/>
        <v>50057</v>
      </c>
      <c r="T4164" s="43">
        <f ca="1">_xll.BInterpol('Base CDI'!$H$4:$H$28,'Base CDI'!$J$4:$J$29,S4164,"Cubic","Extrapolate=Linear","MultiX=Average","Skip=True","Sort=True")</f>
        <v>13.707891928864569</v>
      </c>
      <c r="U4164" s="43">
        <f ca="1">_xll.BInterpol('Base CDI'!$H$4:$H$28,'Base CDI'!$I$4:$I$29,S4164,"Cubic","Extrapolate=Linear","MultiX=Average","Skip=True","Sort=True")</f>
        <v>13.788461012311901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50058</v>
      </c>
      <c r="T4165" s="43">
        <f ca="1">_xll.BInterpol('Base CDI'!$H$4:$H$28,'Base CDI'!$J$4:$J$29,S4165,"Cubic","Extrapolate=Linear","MultiX=Average","Skip=True","Sort=True")</f>
        <v>13.70781805745554</v>
      </c>
      <c r="U4165" s="43">
        <f ca="1">_xll.BInterpol('Base CDI'!$H$4:$H$28,'Base CDI'!$I$4:$I$29,S4165,"Cubic","Extrapolate=Linear","MultiX=Average","Skip=True","Sort=True")</f>
        <v>13.788358413132695</v>
      </c>
    </row>
    <row r="4166" spans="16:21" x14ac:dyDescent="0.25">
      <c r="P4166" s="10">
        <v>40570</v>
      </c>
      <c r="Q4166">
        <v>24.7255</v>
      </c>
      <c r="S4166" s="42">
        <f t="shared" ca="1" si="69"/>
        <v>50059</v>
      </c>
      <c r="T4166" s="43">
        <f ca="1">_xll.BInterpol('Base CDI'!$H$4:$H$28,'Base CDI'!$J$4:$J$29,S4166,"Cubic","Extrapolate=Linear","MultiX=Average","Skip=True","Sort=True")</f>
        <v>13.707744186046511</v>
      </c>
      <c r="U4166" s="43">
        <f ca="1">_xll.BInterpol('Base CDI'!$H$4:$H$28,'Base CDI'!$I$4:$I$29,S4166,"Cubic","Extrapolate=Linear","MultiX=Average","Skip=True","Sort=True")</f>
        <v>13.788255813953487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50060</v>
      </c>
      <c r="T4167" s="43">
        <f ca="1">_xll.BInterpol('Base CDI'!$H$4:$H$28,'Base CDI'!$J$4:$J$29,S4167,"Cubic","Extrapolate=Linear","MultiX=Average","Skip=True","Sort=True")</f>
        <v>13.707670314637483</v>
      </c>
      <c r="U4167" s="43">
        <f ca="1">_xll.BInterpol('Base CDI'!$H$4:$H$28,'Base CDI'!$I$4:$I$29,S4167,"Cubic","Extrapolate=Linear","MultiX=Average","Skip=True","Sort=True")</f>
        <v>13.788153214774281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50061</v>
      </c>
      <c r="T4168" s="43">
        <f ca="1">_xll.BInterpol('Base CDI'!$H$4:$H$28,'Base CDI'!$J$4:$J$29,S4168,"Cubic","Extrapolate=Linear","MultiX=Average","Skip=True","Sort=True")</f>
        <v>13.707596443228454</v>
      </c>
      <c r="U4168" s="43">
        <f ca="1">_xll.BInterpol('Base CDI'!$H$4:$H$28,'Base CDI'!$I$4:$I$29,S4168,"Cubic","Extrapolate=Linear","MultiX=Average","Skip=True","Sort=True")</f>
        <v>13.788050615595074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50062</v>
      </c>
      <c r="T4169" s="43">
        <f ca="1">_xll.BInterpol('Base CDI'!$H$4:$H$28,'Base CDI'!$J$4:$J$29,S4169,"Cubic","Extrapolate=Linear","MultiX=Average","Skip=True","Sort=True")</f>
        <v>13.707522571819425</v>
      </c>
      <c r="U4169" s="43">
        <f ca="1">_xll.BInterpol('Base CDI'!$H$4:$H$28,'Base CDI'!$I$4:$I$29,S4169,"Cubic","Extrapolate=Linear","MultiX=Average","Skip=True","Sort=True")</f>
        <v>13.787948016415868</v>
      </c>
    </row>
    <row r="4170" spans="16:21" x14ac:dyDescent="0.25">
      <c r="P4170" s="10">
        <v>40576</v>
      </c>
      <c r="Q4170">
        <v>24.76698</v>
      </c>
      <c r="S4170" s="42">
        <f t="shared" ca="1" si="69"/>
        <v>50063</v>
      </c>
      <c r="T4170" s="43">
        <f ca="1">_xll.BInterpol('Base CDI'!$H$4:$H$28,'Base CDI'!$J$4:$J$29,S4170,"Cubic","Extrapolate=Linear","MultiX=Average","Skip=True","Sort=True")</f>
        <v>13.707448700410396</v>
      </c>
      <c r="U4170" s="43">
        <f ca="1">_xll.BInterpol('Base CDI'!$H$4:$H$28,'Base CDI'!$I$4:$I$29,S4170,"Cubic","Extrapolate=Linear","MultiX=Average","Skip=True","Sort=True")</f>
        <v>13.787845417236662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50064</v>
      </c>
      <c r="T4171" s="43">
        <f ca="1">_xll.BInterpol('Base CDI'!$H$4:$H$28,'Base CDI'!$J$4:$J$29,S4171,"Cubic","Extrapolate=Linear","MultiX=Average","Skip=True","Sort=True")</f>
        <v>13.707374829001367</v>
      </c>
      <c r="U4171" s="43">
        <f ca="1">_xll.BInterpol('Base CDI'!$H$4:$H$28,'Base CDI'!$I$4:$I$29,S4171,"Cubic","Extrapolate=Linear","MultiX=Average","Skip=True","Sort=True")</f>
        <v>13.787742818057454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50065</v>
      </c>
      <c r="T4172" s="43">
        <f ca="1">_xll.BInterpol('Base CDI'!$H$4:$H$28,'Base CDI'!$J$4:$J$29,S4172,"Cubic","Extrapolate=Linear","MultiX=Average","Skip=True","Sort=True")</f>
        <v>13.70730095759234</v>
      </c>
      <c r="U4172" s="43">
        <f ca="1">_xll.BInterpol('Base CDI'!$H$4:$H$28,'Base CDI'!$I$4:$I$29,S4172,"Cubic","Extrapolate=Linear","MultiX=Average","Skip=True","Sort=True")</f>
        <v>13.787640218878249</v>
      </c>
    </row>
    <row r="4173" spans="16:21" x14ac:dyDescent="0.25">
      <c r="P4173" s="10">
        <v>40581</v>
      </c>
      <c r="Q4173">
        <v>24.79815</v>
      </c>
      <c r="S4173" s="42">
        <f t="shared" ca="1" si="70"/>
        <v>50066</v>
      </c>
      <c r="T4173" s="43">
        <f ca="1">_xll.BInterpol('Base CDI'!$H$4:$H$28,'Base CDI'!$J$4:$J$29,S4173,"Cubic","Extrapolate=Linear","MultiX=Average","Skip=True","Sort=True")</f>
        <v>13.707227086183311</v>
      </c>
      <c r="U4173" s="43">
        <f ca="1">_xll.BInterpol('Base CDI'!$H$4:$H$28,'Base CDI'!$I$4:$I$29,S4173,"Cubic","Extrapolate=Linear","MultiX=Average","Skip=True","Sort=True")</f>
        <v>13.787537619699041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50067</v>
      </c>
      <c r="T4174" s="43">
        <f ca="1">_xll.BInterpol('Base CDI'!$H$4:$H$28,'Base CDI'!$J$4:$J$29,S4174,"Cubic","Extrapolate=Linear","MultiX=Average","Skip=True","Sort=True")</f>
        <v>13.707153214774282</v>
      </c>
      <c r="U4174" s="43">
        <f ca="1">_xll.BInterpol('Base CDI'!$H$4:$H$28,'Base CDI'!$I$4:$I$29,S4174,"Cubic","Extrapolate=Linear","MultiX=Average","Skip=True","Sort=True")</f>
        <v>13.787435020519835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50068</v>
      </c>
      <c r="T4175" s="43">
        <f ca="1">_xll.BInterpol('Base CDI'!$H$4:$H$28,'Base CDI'!$J$4:$J$29,S4175,"Cubic","Extrapolate=Linear","MultiX=Average","Skip=True","Sort=True")</f>
        <v>13.707079343365253</v>
      </c>
      <c r="U4175" s="43">
        <f ca="1">_xll.BInterpol('Base CDI'!$H$4:$H$28,'Base CDI'!$I$4:$I$29,S4175,"Cubic","Extrapolate=Linear","MultiX=Average","Skip=True","Sort=True")</f>
        <v>13.787332421340629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50069</v>
      </c>
      <c r="T4176" s="43">
        <f ca="1">_xll.BInterpol('Base CDI'!$H$4:$H$28,'Base CDI'!$J$4:$J$29,S4176,"Cubic","Extrapolate=Linear","MultiX=Average","Skip=True","Sort=True")</f>
        <v>13.707005471956224</v>
      </c>
      <c r="U4176" s="43">
        <f ca="1">_xll.BInterpol('Base CDI'!$H$4:$H$28,'Base CDI'!$I$4:$I$29,S4176,"Cubic","Extrapolate=Linear","MultiX=Average","Skip=True","Sort=True")</f>
        <v>13.787229822161422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50070</v>
      </c>
      <c r="T4177" s="43">
        <f ca="1">_xll.BInterpol('Base CDI'!$H$4:$H$28,'Base CDI'!$J$4:$J$29,S4177,"Cubic","Extrapolate=Linear","MultiX=Average","Skip=True","Sort=True")</f>
        <v>13.706931600547195</v>
      </c>
      <c r="U4177" s="43">
        <f ca="1">_xll.BInterpol('Base CDI'!$H$4:$H$28,'Base CDI'!$I$4:$I$29,S4177,"Cubic","Extrapolate=Linear","MultiX=Average","Skip=True","Sort=True")</f>
        <v>13.787127222982216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50071</v>
      </c>
      <c r="T4178" s="43">
        <f ca="1">_xll.BInterpol('Base CDI'!$H$4:$H$28,'Base CDI'!$J$4:$J$29,S4178,"Cubic","Extrapolate=Linear","MultiX=Average","Skip=True","Sort=True")</f>
        <v>13.706857729138166</v>
      </c>
      <c r="U4178" s="43">
        <f ca="1">_xll.BInterpol('Base CDI'!$H$4:$H$28,'Base CDI'!$I$4:$I$29,S4178,"Cubic","Extrapolate=Linear","MultiX=Average","Skip=True","Sort=True")</f>
        <v>13.787024623803008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50072</v>
      </c>
      <c r="T4179" s="43">
        <f ca="1">_xll.BInterpol('Base CDI'!$H$4:$H$28,'Base CDI'!$J$4:$J$29,S4179,"Cubic","Extrapolate=Linear","MultiX=Average","Skip=True","Sort=True")</f>
        <v>13.706783857729137</v>
      </c>
      <c r="U4179" s="43">
        <f ca="1">_xll.BInterpol('Base CDI'!$H$4:$H$28,'Base CDI'!$I$4:$I$29,S4179,"Cubic","Extrapolate=Linear","MultiX=Average","Skip=True","Sort=True")</f>
        <v>13.786922024623802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50073</v>
      </c>
      <c r="T4180" s="43">
        <f ca="1">_xll.BInterpol('Base CDI'!$H$4:$H$28,'Base CDI'!$J$4:$J$29,S4180,"Cubic","Extrapolate=Linear","MultiX=Average","Skip=True","Sort=True")</f>
        <v>13.706709986320108</v>
      </c>
      <c r="U4180" s="43">
        <f ca="1">_xll.BInterpol('Base CDI'!$H$4:$H$28,'Base CDI'!$I$4:$I$29,S4180,"Cubic","Extrapolate=Linear","MultiX=Average","Skip=True","Sort=True")</f>
        <v>13.786819425444596</v>
      </c>
    </row>
    <row r="4181" spans="16:21" x14ac:dyDescent="0.25">
      <c r="P4181" s="10">
        <v>40591</v>
      </c>
      <c r="Q4181">
        <v>24.88147</v>
      </c>
      <c r="S4181" s="42">
        <f t="shared" ca="1" si="70"/>
        <v>50074</v>
      </c>
      <c r="T4181" s="43">
        <f ca="1">_xll.BInterpol('Base CDI'!$H$4:$H$28,'Base CDI'!$J$4:$J$29,S4181,"Cubic","Extrapolate=Linear","MultiX=Average","Skip=True","Sort=True")</f>
        <v>13.706636114911081</v>
      </c>
      <c r="U4181" s="43">
        <f ca="1">_xll.BInterpol('Base CDI'!$H$4:$H$28,'Base CDI'!$I$4:$I$29,S4181,"Cubic","Extrapolate=Linear","MultiX=Average","Skip=True","Sort=True")</f>
        <v>13.786716826265389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50075</v>
      </c>
      <c r="T4182" s="43">
        <f ca="1">_xll.BInterpol('Base CDI'!$H$4:$H$28,'Base CDI'!$J$4:$J$29,S4182,"Cubic","Extrapolate=Linear","MultiX=Average","Skip=True","Sort=True")</f>
        <v>13.706562243502052</v>
      </c>
      <c r="U4182" s="43">
        <f ca="1">_xll.BInterpol('Base CDI'!$H$4:$H$28,'Base CDI'!$I$4:$I$29,S4182,"Cubic","Extrapolate=Linear","MultiX=Average","Skip=True","Sort=True")</f>
        <v>13.786614227086183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50076</v>
      </c>
      <c r="T4183" s="43">
        <f ca="1">_xll.BInterpol('Base CDI'!$H$4:$H$28,'Base CDI'!$J$4:$J$29,S4183,"Cubic","Extrapolate=Linear","MultiX=Average","Skip=True","Sort=True")</f>
        <v>13.706488372093023</v>
      </c>
      <c r="U4183" s="43">
        <f ca="1">_xll.BInterpol('Base CDI'!$H$4:$H$28,'Base CDI'!$I$4:$I$29,S4183,"Cubic","Extrapolate=Linear","MultiX=Average","Skip=True","Sort=True")</f>
        <v>13.786511627906975</v>
      </c>
    </row>
    <row r="4184" spans="16:21" x14ac:dyDescent="0.25">
      <c r="P4184" s="10">
        <v>40596</v>
      </c>
      <c r="Q4184">
        <v>24.91282</v>
      </c>
      <c r="S4184" s="42">
        <f t="shared" ca="1" si="70"/>
        <v>50077</v>
      </c>
      <c r="T4184" s="43">
        <f ca="1">_xll.BInterpol('Base CDI'!$H$4:$H$28,'Base CDI'!$J$4:$J$29,S4184,"Cubic","Extrapolate=Linear","MultiX=Average","Skip=True","Sort=True")</f>
        <v>13.706414500683994</v>
      </c>
      <c r="U4184" s="43">
        <f ca="1">_xll.BInterpol('Base CDI'!$H$4:$H$28,'Base CDI'!$I$4:$I$29,S4184,"Cubic","Extrapolate=Linear","MultiX=Average","Skip=True","Sort=True")</f>
        <v>13.786409028727769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50078</v>
      </c>
      <c r="T4185" s="43">
        <f ca="1">_xll.BInterpol('Base CDI'!$H$4:$H$28,'Base CDI'!$J$4:$J$29,S4185,"Cubic","Extrapolate=Linear","MultiX=Average","Skip=True","Sort=True")</f>
        <v>13.706340629274965</v>
      </c>
      <c r="U4185" s="43">
        <f ca="1">_xll.BInterpol('Base CDI'!$H$4:$H$28,'Base CDI'!$I$4:$I$29,S4185,"Cubic","Extrapolate=Linear","MultiX=Average","Skip=True","Sort=True")</f>
        <v>13.786306429548564</v>
      </c>
    </row>
    <row r="4186" spans="16:21" x14ac:dyDescent="0.25">
      <c r="P4186" s="10">
        <v>40598</v>
      </c>
      <c r="Q4186">
        <v>24.93375</v>
      </c>
      <c r="S4186" s="42">
        <f t="shared" ca="1" si="70"/>
        <v>50079</v>
      </c>
      <c r="T4186" s="43">
        <f ca="1">_xll.BInterpol('Base CDI'!$H$4:$H$28,'Base CDI'!$J$4:$J$29,S4186,"Cubic","Extrapolate=Linear","MultiX=Average","Skip=True","Sort=True")</f>
        <v>13.706266757865937</v>
      </c>
      <c r="U4186" s="43">
        <f ca="1">_xll.BInterpol('Base CDI'!$H$4:$H$28,'Base CDI'!$I$4:$I$29,S4186,"Cubic","Extrapolate=Linear","MultiX=Average","Skip=True","Sort=True")</f>
        <v>13.786203830369356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50080</v>
      </c>
      <c r="T4187" s="43">
        <f ca="1">_xll.BInterpol('Base CDI'!$H$4:$H$28,'Base CDI'!$J$4:$J$29,S4187,"Cubic","Extrapolate=Linear","MultiX=Average","Skip=True","Sort=True")</f>
        <v>13.706192886456908</v>
      </c>
      <c r="U4187" s="43">
        <f ca="1">_xll.BInterpol('Base CDI'!$H$4:$H$28,'Base CDI'!$I$4:$I$29,S4187,"Cubic","Extrapolate=Linear","MultiX=Average","Skip=True","Sort=True")</f>
        <v>13.78610123119015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50081</v>
      </c>
      <c r="T4188" s="43">
        <f ca="1">_xll.BInterpol('Base CDI'!$H$4:$H$28,'Base CDI'!$J$4:$J$29,S4188,"Cubic","Extrapolate=Linear","MultiX=Average","Skip=True","Sort=True")</f>
        <v>13.706119015047879</v>
      </c>
      <c r="U4188" s="43">
        <f ca="1">_xll.BInterpol('Base CDI'!$H$4:$H$28,'Base CDI'!$I$4:$I$29,S4188,"Cubic","Extrapolate=Linear","MultiX=Average","Skip=True","Sort=True")</f>
        <v>13.785998632010942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50082</v>
      </c>
      <c r="T4189" s="43">
        <f ca="1">_xll.BInterpol('Base CDI'!$H$4:$H$28,'Base CDI'!$J$4:$J$29,S4189,"Cubic","Extrapolate=Linear","MultiX=Average","Skip=True","Sort=True")</f>
        <v>13.70604514363885</v>
      </c>
      <c r="U4189" s="43">
        <f ca="1">_xll.BInterpol('Base CDI'!$H$4:$H$28,'Base CDI'!$I$4:$I$29,S4189,"Cubic","Extrapolate=Linear","MultiX=Average","Skip=True","Sort=True")</f>
        <v>13.785896032831737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50083</v>
      </c>
      <c r="T4190" s="43">
        <f ca="1">_xll.BInterpol('Base CDI'!$H$4:$H$28,'Base CDI'!$J$4:$J$29,S4190,"Cubic","Extrapolate=Linear","MultiX=Average","Skip=True","Sort=True")</f>
        <v>13.705971272229823</v>
      </c>
      <c r="U4190" s="43">
        <f ca="1">_xll.BInterpol('Base CDI'!$H$4:$H$28,'Base CDI'!$I$4:$I$29,S4190,"Cubic","Extrapolate=Linear","MultiX=Average","Skip=True","Sort=True")</f>
        <v>13.785793433652531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50084</v>
      </c>
      <c r="T4191" s="43">
        <f ca="1">_xll.BInterpol('Base CDI'!$H$4:$H$28,'Base CDI'!$J$4:$J$29,S4191,"Cubic","Extrapolate=Linear","MultiX=Average","Skip=True","Sort=True")</f>
        <v>13.705897400820794</v>
      </c>
      <c r="U4191" s="43">
        <f ca="1">_xll.BInterpol('Base CDI'!$H$4:$H$28,'Base CDI'!$I$4:$I$29,S4191,"Cubic","Extrapolate=Linear","MultiX=Average","Skip=True","Sort=True")</f>
        <v>13.785690834473323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50085</v>
      </c>
      <c r="T4192" s="43">
        <f ca="1">_xll.BInterpol('Base CDI'!$H$4:$H$28,'Base CDI'!$J$4:$J$29,S4192,"Cubic","Extrapolate=Linear","MultiX=Average","Skip=True","Sort=True")</f>
        <v>13.705823529411765</v>
      </c>
      <c r="U4192" s="43">
        <f ca="1">_xll.BInterpol('Base CDI'!$H$4:$H$28,'Base CDI'!$I$4:$I$29,S4192,"Cubic","Extrapolate=Linear","MultiX=Average","Skip=True","Sort=True")</f>
        <v>13.785588235294117</v>
      </c>
    </row>
    <row r="4193" spans="16:21" x14ac:dyDescent="0.25">
      <c r="P4193" s="10">
        <v>40611</v>
      </c>
      <c r="Q4193">
        <v>25.00798</v>
      </c>
      <c r="S4193" s="42">
        <f t="shared" ca="1" si="70"/>
        <v>50086</v>
      </c>
      <c r="T4193" s="43">
        <f ca="1">_xll.BInterpol('Base CDI'!$H$4:$H$28,'Base CDI'!$J$4:$J$29,S4193,"Cubic","Extrapolate=Linear","MultiX=Average","Skip=True","Sort=True")</f>
        <v>13.705749658002736</v>
      </c>
      <c r="U4193" s="43">
        <f ca="1">_xll.BInterpol('Base CDI'!$H$4:$H$28,'Base CDI'!$I$4:$I$29,S4193,"Cubic","Extrapolate=Linear","MultiX=Average","Skip=True","Sort=True")</f>
        <v>13.78548563611491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50087</v>
      </c>
      <c r="T4194" s="43">
        <f ca="1">_xll.BInterpol('Base CDI'!$H$4:$H$28,'Base CDI'!$J$4:$J$29,S4194,"Cubic","Extrapolate=Linear","MultiX=Average","Skip=True","Sort=True")</f>
        <v>13.705675786593707</v>
      </c>
      <c r="U4194" s="43">
        <f ca="1">_xll.BInterpol('Base CDI'!$H$4:$H$28,'Base CDI'!$I$4:$I$29,S4194,"Cubic","Extrapolate=Linear","MultiX=Average","Skip=True","Sort=True")</f>
        <v>13.785383036935704</v>
      </c>
    </row>
    <row r="4195" spans="16:21" x14ac:dyDescent="0.25">
      <c r="P4195" s="10">
        <v>40613</v>
      </c>
      <c r="Q4195">
        <v>25.02984</v>
      </c>
      <c r="S4195" s="42">
        <f t="shared" ca="1" si="70"/>
        <v>50088</v>
      </c>
      <c r="T4195" s="43">
        <f ca="1">_xll.BInterpol('Base CDI'!$H$4:$H$28,'Base CDI'!$J$4:$J$29,S4195,"Cubic","Extrapolate=Linear","MultiX=Average","Skip=True","Sort=True")</f>
        <v>13.705601915184678</v>
      </c>
      <c r="U4195" s="43">
        <f ca="1">_xll.BInterpol('Base CDI'!$H$4:$H$28,'Base CDI'!$I$4:$I$29,S4195,"Cubic","Extrapolate=Linear","MultiX=Average","Skip=True","Sort=True")</f>
        <v>13.785280437756498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50089</v>
      </c>
      <c r="T4196" s="43">
        <f ca="1">_xll.BInterpol('Base CDI'!$H$4:$H$28,'Base CDI'!$J$4:$J$29,S4196,"Cubic","Extrapolate=Linear","MultiX=Average","Skip=True","Sort=True")</f>
        <v>13.705528043775649</v>
      </c>
      <c r="U4196" s="43">
        <f ca="1">_xll.BInterpol('Base CDI'!$H$4:$H$28,'Base CDI'!$I$4:$I$29,S4196,"Cubic","Extrapolate=Linear","MultiX=Average","Skip=True","Sort=True")</f>
        <v>13.78517783857729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50090</v>
      </c>
      <c r="T4197" s="43">
        <f ca="1">_xll.BInterpol('Base CDI'!$H$4:$H$28,'Base CDI'!$J$4:$J$29,S4197,"Cubic","Extrapolate=Linear","MultiX=Average","Skip=True","Sort=True")</f>
        <v>13.70545417236662</v>
      </c>
      <c r="U4197" s="43">
        <f ca="1">_xll.BInterpol('Base CDI'!$H$4:$H$28,'Base CDI'!$I$4:$I$29,S4197,"Cubic","Extrapolate=Linear","MultiX=Average","Skip=True","Sort=True")</f>
        <v>13.785075239398084</v>
      </c>
    </row>
    <row r="4198" spans="16:21" x14ac:dyDescent="0.25">
      <c r="P4198" s="10">
        <v>40618</v>
      </c>
      <c r="Q4198">
        <v>25.06268</v>
      </c>
      <c r="S4198" s="42">
        <f t="shared" ca="1" si="70"/>
        <v>50091</v>
      </c>
      <c r="T4198" s="43">
        <f ca="1">_xll.BInterpol('Base CDI'!$H$4:$H$28,'Base CDI'!$J$4:$J$29,S4198,"Cubic","Extrapolate=Linear","MultiX=Average","Skip=True","Sort=True")</f>
        <v>13.705380300957591</v>
      </c>
      <c r="U4198" s="43">
        <f ca="1">_xll.BInterpol('Base CDI'!$H$4:$H$28,'Base CDI'!$I$4:$I$29,S4198,"Cubic","Extrapolate=Linear","MultiX=Average","Skip=True","Sort=True")</f>
        <v>13.784972640218877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50092</v>
      </c>
      <c r="T4199" s="43">
        <f ca="1">_xll.BInterpol('Base CDI'!$H$4:$H$28,'Base CDI'!$J$4:$J$29,S4199,"Cubic","Extrapolate=Linear","MultiX=Average","Skip=True","Sort=True")</f>
        <v>13.705306429548564</v>
      </c>
      <c r="U4199" s="43">
        <f ca="1">_xll.BInterpol('Base CDI'!$H$4:$H$28,'Base CDI'!$I$4:$I$29,S4199,"Cubic","Extrapolate=Linear","MultiX=Average","Skip=True","Sort=True")</f>
        <v>13.784870041039671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50093</v>
      </c>
      <c r="T4200" s="43">
        <f ca="1">_xll.BInterpol('Base CDI'!$H$4:$H$28,'Base CDI'!$J$4:$J$29,S4200,"Cubic","Extrapolate=Linear","MultiX=Average","Skip=True","Sort=True")</f>
        <v>13.705232558139535</v>
      </c>
      <c r="U4200" s="43">
        <f ca="1">_xll.BInterpol('Base CDI'!$H$4:$H$28,'Base CDI'!$I$4:$I$29,S4200,"Cubic","Extrapolate=Linear","MultiX=Average","Skip=True","Sort=True")</f>
        <v>13.784767441860463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50094</v>
      </c>
      <c r="T4201" s="43">
        <f ca="1">_xll.BInterpol('Base CDI'!$H$4:$H$28,'Base CDI'!$J$4:$J$29,S4201,"Cubic","Extrapolate=Linear","MultiX=Average","Skip=True","Sort=True")</f>
        <v>13.705158686730506</v>
      </c>
      <c r="U4201" s="43">
        <f ca="1">_xll.BInterpol('Base CDI'!$H$4:$H$28,'Base CDI'!$I$4:$I$29,S4201,"Cubic","Extrapolate=Linear","MultiX=Average","Skip=True","Sort=True")</f>
        <v>13.784664842681257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50095</v>
      </c>
      <c r="T4202" s="43">
        <f ca="1">_xll.BInterpol('Base CDI'!$H$4:$H$28,'Base CDI'!$J$4:$J$29,S4202,"Cubic","Extrapolate=Linear","MultiX=Average","Skip=True","Sort=True")</f>
        <v>13.705084815321477</v>
      </c>
      <c r="U4202" s="43">
        <f ca="1">_xll.BInterpol('Base CDI'!$H$4:$H$28,'Base CDI'!$I$4:$I$29,S4202,"Cubic","Extrapolate=Linear","MultiX=Average","Skip=True","Sort=True")</f>
        <v>13.784562243502052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50096</v>
      </c>
      <c r="T4203" s="43">
        <f ca="1">_xll.BInterpol('Base CDI'!$H$4:$H$28,'Base CDI'!$J$4:$J$29,S4203,"Cubic","Extrapolate=Linear","MultiX=Average","Skip=True","Sort=True")</f>
        <v>13.705010943912448</v>
      </c>
      <c r="U4203" s="43">
        <f ca="1">_xll.BInterpol('Base CDI'!$H$4:$H$28,'Base CDI'!$I$4:$I$29,S4203,"Cubic","Extrapolate=Linear","MultiX=Average","Skip=True","Sort=True")</f>
        <v>13.784459644322844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50097</v>
      </c>
      <c r="T4204" s="43">
        <f ca="1">_xll.BInterpol('Base CDI'!$H$4:$H$28,'Base CDI'!$J$4:$J$29,S4204,"Cubic","Extrapolate=Linear","MultiX=Average","Skip=True","Sort=True")</f>
        <v>13.704937072503419</v>
      </c>
      <c r="U4204" s="43">
        <f ca="1">_xll.BInterpol('Base CDI'!$H$4:$H$28,'Base CDI'!$I$4:$I$29,S4204,"Cubic","Extrapolate=Linear","MultiX=Average","Skip=True","Sort=True")</f>
        <v>13.784357045143638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50098</v>
      </c>
      <c r="T4205" s="43">
        <f ca="1">_xll.BInterpol('Base CDI'!$H$4:$H$28,'Base CDI'!$J$4:$J$29,S4205,"Cubic","Extrapolate=Linear","MultiX=Average","Skip=True","Sort=True")</f>
        <v>13.70486320109439</v>
      </c>
      <c r="U4205" s="43">
        <f ca="1">_xll.BInterpol('Base CDI'!$H$4:$H$28,'Base CDI'!$I$4:$I$29,S4205,"Cubic","Extrapolate=Linear","MultiX=Average","Skip=True","Sort=True")</f>
        <v>13.784254445964431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50099</v>
      </c>
      <c r="T4206" s="43">
        <f ca="1">_xll.BInterpol('Base CDI'!$H$4:$H$28,'Base CDI'!$J$4:$J$29,S4206,"Cubic","Extrapolate=Linear","MultiX=Average","Skip=True","Sort=True")</f>
        <v>13.704789329685362</v>
      </c>
      <c r="U4206" s="43">
        <f ca="1">_xll.BInterpol('Base CDI'!$H$4:$H$28,'Base CDI'!$I$4:$I$29,S4206,"Cubic","Extrapolate=Linear","MultiX=Average","Skip=True","Sort=True")</f>
        <v>13.784151846785225</v>
      </c>
    </row>
    <row r="4207" spans="16:21" x14ac:dyDescent="0.25">
      <c r="P4207" s="10">
        <v>40631</v>
      </c>
      <c r="Q4207">
        <v>25.1615</v>
      </c>
      <c r="S4207" s="42">
        <f t="shared" ca="1" si="70"/>
        <v>50100</v>
      </c>
      <c r="T4207" s="43">
        <f ca="1">_xll.BInterpol('Base CDI'!$H$4:$H$28,'Base CDI'!$J$4:$J$29,S4207,"Cubic","Extrapolate=Linear","MultiX=Average","Skip=True","Sort=True")</f>
        <v>13.704715458276333</v>
      </c>
      <c r="U4207" s="43">
        <f ca="1">_xll.BInterpol('Base CDI'!$H$4:$H$28,'Base CDI'!$I$4:$I$29,S4207,"Cubic","Extrapolate=Linear","MultiX=Average","Skip=True","Sort=True")</f>
        <v>13.784049247606019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50101</v>
      </c>
      <c r="T4208" s="43">
        <f ca="1">_xll.BInterpol('Base CDI'!$H$4:$H$28,'Base CDI'!$J$4:$J$29,S4208,"Cubic","Extrapolate=Linear","MultiX=Average","Skip=True","Sort=True")</f>
        <v>13.704641586867305</v>
      </c>
      <c r="U4208" s="43">
        <f ca="1">_xll.BInterpol('Base CDI'!$H$4:$H$28,'Base CDI'!$I$4:$I$29,S4208,"Cubic","Extrapolate=Linear","MultiX=Average","Skip=True","Sort=True")</f>
        <v>13.783946648426811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50102</v>
      </c>
      <c r="T4209" s="43">
        <f ca="1">_xll.BInterpol('Base CDI'!$H$4:$H$28,'Base CDI'!$J$4:$J$29,S4209,"Cubic","Extrapolate=Linear","MultiX=Average","Skip=True","Sort=True")</f>
        <v>13.704567715458277</v>
      </c>
      <c r="U4209" s="43">
        <f ca="1">_xll.BInterpol('Base CDI'!$H$4:$H$28,'Base CDI'!$I$4:$I$29,S4209,"Cubic","Extrapolate=Linear","MultiX=Average","Skip=True","Sort=True")</f>
        <v>13.783844049247605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50103</v>
      </c>
      <c r="T4210" s="43">
        <f ca="1">_xll.BInterpol('Base CDI'!$H$4:$H$28,'Base CDI'!$J$4:$J$29,S4210,"Cubic","Extrapolate=Linear","MultiX=Average","Skip=True","Sort=True")</f>
        <v>13.704493844049248</v>
      </c>
      <c r="U4210" s="43">
        <f ca="1">_xll.BInterpol('Base CDI'!$H$4:$H$28,'Base CDI'!$I$4:$I$29,S4210,"Cubic","Extrapolate=Linear","MultiX=Average","Skip=True","Sort=True")</f>
        <v>13.783741450068398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50104</v>
      </c>
      <c r="T4211" s="43">
        <f ca="1">_xll.BInterpol('Base CDI'!$H$4:$H$28,'Base CDI'!$J$4:$J$29,S4211,"Cubic","Extrapolate=Linear","MultiX=Average","Skip=True","Sort=True")</f>
        <v>13.704419972640219</v>
      </c>
      <c r="U4211" s="43">
        <f ca="1">_xll.BInterpol('Base CDI'!$H$4:$H$28,'Base CDI'!$I$4:$I$29,S4211,"Cubic","Extrapolate=Linear","MultiX=Average","Skip=True","Sort=True")</f>
        <v>13.783638850889192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50105</v>
      </c>
      <c r="T4212" s="43">
        <f ca="1">_xll.BInterpol('Base CDI'!$H$4:$H$28,'Base CDI'!$J$4:$J$29,S4212,"Cubic","Extrapolate=Linear","MultiX=Average","Skip=True","Sort=True")</f>
        <v>13.70434610123119</v>
      </c>
      <c r="U4212" s="43">
        <f ca="1">_xll.BInterpol('Base CDI'!$H$4:$H$28,'Base CDI'!$I$4:$I$29,S4212,"Cubic","Extrapolate=Linear","MultiX=Average","Skip=True","Sort=True")</f>
        <v>13.783536251709986</v>
      </c>
    </row>
    <row r="4213" spans="16:21" x14ac:dyDescent="0.25">
      <c r="P4213" s="10">
        <v>40639</v>
      </c>
      <c r="Q4213">
        <v>25.22766</v>
      </c>
      <c r="S4213" s="42">
        <f t="shared" ca="1" si="70"/>
        <v>50106</v>
      </c>
      <c r="T4213" s="43">
        <f ca="1">_xll.BInterpol('Base CDI'!$H$4:$H$28,'Base CDI'!$J$4:$J$29,S4213,"Cubic","Extrapolate=Linear","MultiX=Average","Skip=True","Sort=True")</f>
        <v>13.704272229822161</v>
      </c>
      <c r="U4213" s="43">
        <f ca="1">_xll.BInterpol('Base CDI'!$H$4:$H$28,'Base CDI'!$I$4:$I$29,S4213,"Cubic","Extrapolate=Linear","MultiX=Average","Skip=True","Sort=True")</f>
        <v>13.783433652530778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50107</v>
      </c>
      <c r="T4214" s="43">
        <f ca="1">_xll.BInterpol('Base CDI'!$H$4:$H$28,'Base CDI'!$J$4:$J$29,S4214,"Cubic","Extrapolate=Linear","MultiX=Average","Skip=True","Sort=True")</f>
        <v>13.704198358413132</v>
      </c>
      <c r="U4214" s="43">
        <f ca="1">_xll.BInterpol('Base CDI'!$H$4:$H$28,'Base CDI'!$I$4:$I$29,S4214,"Cubic","Extrapolate=Linear","MultiX=Average","Skip=True","Sort=True")</f>
        <v>13.783331053351572</v>
      </c>
    </row>
    <row r="4215" spans="16:21" x14ac:dyDescent="0.25">
      <c r="P4215" s="10">
        <v>40641</v>
      </c>
      <c r="Q4215">
        <v>25.24972</v>
      </c>
      <c r="S4215" s="42">
        <f t="shared" ca="1" si="70"/>
        <v>50108</v>
      </c>
      <c r="T4215" s="43">
        <f ca="1">_xll.BInterpol('Base CDI'!$H$4:$H$28,'Base CDI'!$J$4:$J$29,S4215,"Cubic","Extrapolate=Linear","MultiX=Average","Skip=True","Sort=True")</f>
        <v>13.704124487004103</v>
      </c>
      <c r="U4215" s="43">
        <f ca="1">_xll.BInterpol('Base CDI'!$H$4:$H$28,'Base CDI'!$I$4:$I$29,S4215,"Cubic","Extrapolate=Linear","MultiX=Average","Skip=True","Sort=True")</f>
        <v>13.783228454172365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50109</v>
      </c>
      <c r="T4216" s="43">
        <f ca="1">_xll.BInterpol('Base CDI'!$H$4:$H$28,'Base CDI'!$J$4:$J$29,S4216,"Cubic","Extrapolate=Linear","MultiX=Average","Skip=True","Sort=True")</f>
        <v>13.704050615595074</v>
      </c>
      <c r="U4216" s="43">
        <f ca="1">_xll.BInterpol('Base CDI'!$H$4:$H$28,'Base CDI'!$I$4:$I$29,S4216,"Cubic","Extrapolate=Linear","MultiX=Average","Skip=True","Sort=True")</f>
        <v>13.783125854993159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50110</v>
      </c>
      <c r="T4217" s="43">
        <f ca="1">_xll.BInterpol('Base CDI'!$H$4:$H$28,'Base CDI'!$J$4:$J$29,S4217,"Cubic","Extrapolate=Linear","MultiX=Average","Skip=True","Sort=True")</f>
        <v>13.703976744186047</v>
      </c>
      <c r="U4217" s="43">
        <f ca="1">_xll.BInterpol('Base CDI'!$H$4:$H$28,'Base CDI'!$I$4:$I$29,S4217,"Cubic","Extrapolate=Linear","MultiX=Average","Skip=True","Sort=True")</f>
        <v>13.783023255813953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50111</v>
      </c>
      <c r="T4218" s="43">
        <f ca="1">_xll.BInterpol('Base CDI'!$H$4:$H$28,'Base CDI'!$J$4:$J$29,S4218,"Cubic","Extrapolate=Linear","MultiX=Average","Skip=True","Sort=True")</f>
        <v>13.703902872777018</v>
      </c>
      <c r="U4218" s="43">
        <f ca="1">_xll.BInterpol('Base CDI'!$H$4:$H$28,'Base CDI'!$I$4:$I$29,S4218,"Cubic","Extrapolate=Linear","MultiX=Average","Skip=True","Sort=True")</f>
        <v>13.782920656634746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50112</v>
      </c>
      <c r="T4219" s="43">
        <f ca="1">_xll.BInterpol('Base CDI'!$H$4:$H$28,'Base CDI'!$J$4:$J$29,S4219,"Cubic","Extrapolate=Linear","MultiX=Average","Skip=True","Sort=True")</f>
        <v>13.703829001367989</v>
      </c>
      <c r="U4219" s="43">
        <f ca="1">_xll.BInterpol('Base CDI'!$H$4:$H$28,'Base CDI'!$I$4:$I$29,S4219,"Cubic","Extrapolate=Linear","MultiX=Average","Skip=True","Sort=True")</f>
        <v>13.78281805745554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50113</v>
      </c>
      <c r="T4220" s="43">
        <f ca="1">_xll.BInterpol('Base CDI'!$H$4:$H$28,'Base CDI'!$J$4:$J$29,S4220,"Cubic","Extrapolate=Linear","MultiX=Average","Skip=True","Sort=True")</f>
        <v>13.70375512995896</v>
      </c>
      <c r="U4220" s="43">
        <f ca="1">_xll.BInterpol('Base CDI'!$H$4:$H$28,'Base CDI'!$I$4:$I$29,S4220,"Cubic","Extrapolate=Linear","MultiX=Average","Skip=True","Sort=True")</f>
        <v>13.782715458276332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50114</v>
      </c>
      <c r="T4221" s="43">
        <f ca="1">_xll.BInterpol('Base CDI'!$H$4:$H$28,'Base CDI'!$J$4:$J$29,S4221,"Cubic","Extrapolate=Linear","MultiX=Average","Skip=True","Sort=True")</f>
        <v>13.703681258549931</v>
      </c>
      <c r="U4221" s="43">
        <f ca="1">_xll.BInterpol('Base CDI'!$H$4:$H$28,'Base CDI'!$I$4:$I$29,S4221,"Cubic","Extrapolate=Linear","MultiX=Average","Skip=True","Sort=True")</f>
        <v>13.782612859097126</v>
      </c>
    </row>
    <row r="4222" spans="16:21" x14ac:dyDescent="0.25">
      <c r="P4222" s="10">
        <v>40652</v>
      </c>
      <c r="Q4222">
        <v>25.32715</v>
      </c>
      <c r="S4222" s="42">
        <f t="shared" ca="1" si="70"/>
        <v>50115</v>
      </c>
      <c r="T4222" s="43">
        <f ca="1">_xll.BInterpol('Base CDI'!$H$4:$H$28,'Base CDI'!$J$4:$J$29,S4222,"Cubic","Extrapolate=Linear","MultiX=Average","Skip=True","Sort=True")</f>
        <v>13.703607387140902</v>
      </c>
      <c r="U4222" s="43">
        <f ca="1">_xll.BInterpol('Base CDI'!$H$4:$H$28,'Base CDI'!$I$4:$I$29,S4222,"Cubic","Extrapolate=Linear","MultiX=Average","Skip=True","Sort=True")</f>
        <v>13.78251025991792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50116</v>
      </c>
      <c r="T4223" s="43">
        <f ca="1">_xll.BInterpol('Base CDI'!$H$4:$H$28,'Base CDI'!$J$4:$J$29,S4223,"Cubic","Extrapolate=Linear","MultiX=Average","Skip=True","Sort=True")</f>
        <v>13.703533515731873</v>
      </c>
      <c r="U4223" s="43">
        <f ca="1">_xll.BInterpol('Base CDI'!$H$4:$H$28,'Base CDI'!$I$4:$I$29,S4223,"Cubic","Extrapolate=Linear","MultiX=Average","Skip=True","Sort=True")</f>
        <v>13.782407660738713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50117</v>
      </c>
      <c r="T4224" s="43">
        <f ca="1">_xll.BInterpol('Base CDI'!$H$4:$H$28,'Base CDI'!$J$4:$J$29,S4224,"Cubic","Extrapolate=Linear","MultiX=Average","Skip=True","Sort=True")</f>
        <v>13.703459644322844</v>
      </c>
      <c r="U4224" s="43">
        <f ca="1">_xll.BInterpol('Base CDI'!$H$4:$H$28,'Base CDI'!$I$4:$I$29,S4224,"Cubic","Extrapolate=Linear","MultiX=Average","Skip=True","Sort=True")</f>
        <v>13.782305061559507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50118</v>
      </c>
      <c r="T4225" s="43">
        <f ca="1">_xll.BInterpol('Base CDI'!$H$4:$H$28,'Base CDI'!$J$4:$J$29,S4225,"Cubic","Extrapolate=Linear","MultiX=Average","Skip=True","Sort=True")</f>
        <v>13.703385772913816</v>
      </c>
      <c r="U4225" s="43">
        <f ca="1">_xll.BInterpol('Base CDI'!$H$4:$H$28,'Base CDI'!$I$4:$I$29,S4225,"Cubic","Extrapolate=Linear","MultiX=Average","Skip=True","Sort=True")</f>
        <v>13.782202462380299</v>
      </c>
    </row>
    <row r="4226" spans="16:21" x14ac:dyDescent="0.25">
      <c r="P4226" s="10">
        <v>40660</v>
      </c>
      <c r="Q4226">
        <v>25.37191</v>
      </c>
      <c r="S4226" s="42">
        <f t="shared" ca="1" si="70"/>
        <v>50119</v>
      </c>
      <c r="T4226" s="43">
        <f ca="1">_xll.BInterpol('Base CDI'!$H$4:$H$28,'Base CDI'!$J$4:$J$29,S4226,"Cubic","Extrapolate=Linear","MultiX=Average","Skip=True","Sort=True")</f>
        <v>13.703311901504788</v>
      </c>
      <c r="U4226" s="43">
        <f ca="1">_xll.BInterpol('Base CDI'!$H$4:$H$28,'Base CDI'!$I$4:$I$29,S4226,"Cubic","Extrapolate=Linear","MultiX=Average","Skip=True","Sort=True")</f>
        <v>13.782099863201093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50120</v>
      </c>
      <c r="T4227" s="43">
        <f ca="1">_xll.BInterpol('Base CDI'!$H$4:$H$28,'Base CDI'!$J$4:$J$29,S4227,"Cubic","Extrapolate=Linear","MultiX=Average","Skip=True","Sort=True")</f>
        <v>13.703238030095759</v>
      </c>
      <c r="U4227" s="43">
        <f ca="1">_xll.BInterpol('Base CDI'!$H$4:$H$28,'Base CDI'!$I$4:$I$29,S4227,"Cubic","Extrapolate=Linear","MultiX=Average","Skip=True","Sort=True")</f>
        <v>13.781997264021888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50121</v>
      </c>
      <c r="T4228" s="43">
        <f ca="1">_xll.BInterpol('Base CDI'!$H$4:$H$28,'Base CDI'!$J$4:$J$29,S4228,"Cubic","Extrapolate=Linear","MultiX=Average","Skip=True","Sort=True")</f>
        <v>13.703164158686731</v>
      </c>
      <c r="U4228" s="43">
        <f ca="1">_xll.BInterpol('Base CDI'!$H$4:$H$28,'Base CDI'!$I$4:$I$29,S4228,"Cubic","Extrapolate=Linear","MultiX=Average","Skip=True","Sort=True")</f>
        <v>13.78189466484268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50122</v>
      </c>
      <c r="T4229" s="43">
        <f ca="1">_xll.BInterpol('Base CDI'!$H$4:$H$28,'Base CDI'!$J$4:$J$29,S4229,"Cubic","Extrapolate=Linear","MultiX=Average","Skip=True","Sort=True")</f>
        <v>13.703090287277702</v>
      </c>
      <c r="U4229" s="43">
        <f ca="1">_xll.BInterpol('Base CDI'!$H$4:$H$28,'Base CDI'!$I$4:$I$29,S4229,"Cubic","Extrapolate=Linear","MultiX=Average","Skip=True","Sort=True")</f>
        <v>13.781792065663474</v>
      </c>
    </row>
    <row r="4230" spans="16:21" x14ac:dyDescent="0.25">
      <c r="P4230" s="10">
        <v>40666</v>
      </c>
      <c r="Q4230">
        <v>25.41722</v>
      </c>
      <c r="S4230" s="42">
        <f t="shared" ca="1" si="70"/>
        <v>50123</v>
      </c>
      <c r="T4230" s="43">
        <f ca="1">_xll.BInterpol('Base CDI'!$H$4:$H$28,'Base CDI'!$J$4:$J$29,S4230,"Cubic","Extrapolate=Linear","MultiX=Average","Skip=True","Sort=True")</f>
        <v>13.703016415868673</v>
      </c>
      <c r="U4230" s="43">
        <f ca="1">_xll.BInterpol('Base CDI'!$H$4:$H$28,'Base CDI'!$I$4:$I$29,S4230,"Cubic","Extrapolate=Linear","MultiX=Average","Skip=True","Sort=True")</f>
        <v>13.781689466484266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50124</v>
      </c>
      <c r="T4231" s="43">
        <f ca="1">_xll.BInterpol('Base CDI'!$H$4:$H$28,'Base CDI'!$J$4:$J$29,S4231,"Cubic","Extrapolate=Linear","MultiX=Average","Skip=True","Sort=True")</f>
        <v>13.702942544459644</v>
      </c>
      <c r="U4231" s="43">
        <f ca="1">_xll.BInterpol('Base CDI'!$H$4:$H$28,'Base CDI'!$I$4:$I$29,S4231,"Cubic","Extrapolate=Linear","MultiX=Average","Skip=True","Sort=True")</f>
        <v>13.781586867305061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50125</v>
      </c>
      <c r="T4232" s="43">
        <f ca="1">_xll.BInterpol('Base CDI'!$H$4:$H$28,'Base CDI'!$J$4:$J$29,S4232,"Cubic","Extrapolate=Linear","MultiX=Average","Skip=True","Sort=True")</f>
        <v>13.702868673050615</v>
      </c>
      <c r="U4232" s="43">
        <f ca="1">_xll.BInterpol('Base CDI'!$H$4:$H$28,'Base CDI'!$I$4:$I$29,S4232,"Cubic","Extrapolate=Linear","MultiX=Average","Skip=True","Sort=True")</f>
        <v>13.781484268125855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50126</v>
      </c>
      <c r="T4233" s="43">
        <f ca="1">_xll.BInterpol('Base CDI'!$H$4:$H$28,'Base CDI'!$J$4:$J$29,S4233,"Cubic","Extrapolate=Linear","MultiX=Average","Skip=True","Sort=True")</f>
        <v>13.702794801641586</v>
      </c>
      <c r="U4233" s="43">
        <f ca="1">_xll.BInterpol('Base CDI'!$H$4:$H$28,'Base CDI'!$I$4:$I$29,S4233,"Cubic","Extrapolate=Linear","MultiX=Average","Skip=True","Sort=True")</f>
        <v>13.781381668946647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50127</v>
      </c>
      <c r="T4234" s="43">
        <f ca="1">_xll.BInterpol('Base CDI'!$H$4:$H$28,'Base CDI'!$J$4:$J$29,S4234,"Cubic","Extrapolate=Linear","MultiX=Average","Skip=True","Sort=True")</f>
        <v>13.702720930232557</v>
      </c>
      <c r="U4234" s="43">
        <f ca="1">_xll.BInterpol('Base CDI'!$H$4:$H$28,'Base CDI'!$I$4:$I$29,S4234,"Cubic","Extrapolate=Linear","MultiX=Average","Skip=True","Sort=True")</f>
        <v>13.781279069767441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50128</v>
      </c>
      <c r="T4235" s="43">
        <f ca="1">_xll.BInterpol('Base CDI'!$H$4:$H$28,'Base CDI'!$J$4:$J$29,S4235,"Cubic","Extrapolate=Linear","MultiX=Average","Skip=True","Sort=True")</f>
        <v>13.70264705882353</v>
      </c>
      <c r="U4235" s="43">
        <f ca="1">_xll.BInterpol('Base CDI'!$H$4:$H$28,'Base CDI'!$I$4:$I$29,S4235,"Cubic","Extrapolate=Linear","MultiX=Average","Skip=True","Sort=True")</f>
        <v>13.781176470588234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50129</v>
      </c>
      <c r="T4236" s="43">
        <f ca="1">_xll.BInterpol('Base CDI'!$H$4:$H$28,'Base CDI'!$J$4:$J$29,S4236,"Cubic","Extrapolate=Linear","MultiX=Average","Skip=True","Sort=True")</f>
        <v>13.702573187414501</v>
      </c>
      <c r="U4236" s="43">
        <f ca="1">_xll.BInterpol('Base CDI'!$H$4:$H$28,'Base CDI'!$I$4:$I$29,S4236,"Cubic","Extrapolate=Linear","MultiX=Average","Skip=True","Sort=True")</f>
        <v>13.781073871409028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50130</v>
      </c>
      <c r="T4237" s="43">
        <f ca="1">_xll.BInterpol('Base CDI'!$H$4:$H$28,'Base CDI'!$J$4:$J$29,S4237,"Cubic","Extrapolate=Linear","MultiX=Average","Skip=True","Sort=True")</f>
        <v>13.702499316005472</v>
      </c>
      <c r="U4237" s="43">
        <f ca="1">_xll.BInterpol('Base CDI'!$H$4:$H$28,'Base CDI'!$I$4:$I$29,S4237,"Cubic","Extrapolate=Linear","MultiX=Average","Skip=True","Sort=True")</f>
        <v>13.780971272229822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50131</v>
      </c>
      <c r="T4238" s="43">
        <f ca="1">_xll.BInterpol('Base CDI'!$H$4:$H$28,'Base CDI'!$J$4:$J$29,S4238,"Cubic","Extrapolate=Linear","MultiX=Average","Skip=True","Sort=True")</f>
        <v>13.702425444596443</v>
      </c>
      <c r="U4238" s="43">
        <f ca="1">_xll.BInterpol('Base CDI'!$H$4:$H$28,'Base CDI'!$I$4:$I$29,S4238,"Cubic","Extrapolate=Linear","MultiX=Average","Skip=True","Sort=True")</f>
        <v>13.780868673050614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50132</v>
      </c>
      <c r="T4239" s="43">
        <f ca="1">_xll.BInterpol('Base CDI'!$H$4:$H$28,'Base CDI'!$J$4:$J$29,S4239,"Cubic","Extrapolate=Linear","MultiX=Average","Skip=True","Sort=True")</f>
        <v>13.702351573187414</v>
      </c>
      <c r="U4239" s="43">
        <f ca="1">_xll.BInterpol('Base CDI'!$H$4:$H$28,'Base CDI'!$I$4:$I$29,S4239,"Cubic","Extrapolate=Linear","MultiX=Average","Skip=True","Sort=True")</f>
        <v>13.780766073871408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50133</v>
      </c>
      <c r="T4240" s="43">
        <f ca="1">_xll.BInterpol('Base CDI'!$H$4:$H$28,'Base CDI'!$J$4:$J$29,S4240,"Cubic","Extrapolate=Linear","MultiX=Average","Skip=True","Sort=True")</f>
        <v>13.702277701778385</v>
      </c>
      <c r="U4240" s="43">
        <f ca="1">_xll.BInterpol('Base CDI'!$H$4:$H$28,'Base CDI'!$I$4:$I$29,S4240,"Cubic","Extrapolate=Linear","MultiX=Average","Skip=True","Sort=True")</f>
        <v>13.780663474692201</v>
      </c>
    </row>
    <row r="4241" spans="16:21" x14ac:dyDescent="0.25">
      <c r="P4241" s="10">
        <v>40681</v>
      </c>
      <c r="Q4241">
        <v>25.54213</v>
      </c>
      <c r="S4241" s="42">
        <f t="shared" ca="1" si="71"/>
        <v>50134</v>
      </c>
      <c r="T4241" s="43">
        <f ca="1">_xll.BInterpol('Base CDI'!$H$4:$H$28,'Base CDI'!$J$4:$J$29,S4241,"Cubic","Extrapolate=Linear","MultiX=Average","Skip=True","Sort=True")</f>
        <v>13.702203830369356</v>
      </c>
      <c r="U4241" s="43">
        <f ca="1">_xll.BInterpol('Base CDI'!$H$4:$H$28,'Base CDI'!$I$4:$I$29,S4241,"Cubic","Extrapolate=Linear","MultiX=Average","Skip=True","Sort=True")</f>
        <v>13.780560875512995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50135</v>
      </c>
      <c r="T4242" s="43">
        <f ca="1">_xll.BInterpol('Base CDI'!$H$4:$H$28,'Base CDI'!$J$4:$J$29,S4242,"Cubic","Extrapolate=Linear","MultiX=Average","Skip=True","Sort=True")</f>
        <v>13.702129958960327</v>
      </c>
      <c r="U4242" s="43">
        <f ca="1">_xll.BInterpol('Base CDI'!$H$4:$H$28,'Base CDI'!$I$4:$I$29,S4242,"Cubic","Extrapolate=Linear","MultiX=Average","Skip=True","Sort=True")</f>
        <v>13.780458276333789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50136</v>
      </c>
      <c r="T4243" s="43">
        <f ca="1">_xll.BInterpol('Base CDI'!$H$4:$H$28,'Base CDI'!$J$4:$J$29,S4243,"Cubic","Extrapolate=Linear","MultiX=Average","Skip=True","Sort=True")</f>
        <v>13.702056087551298</v>
      </c>
      <c r="U4243" s="43">
        <f ca="1">_xll.BInterpol('Base CDI'!$H$4:$H$28,'Base CDI'!$I$4:$I$29,S4243,"Cubic","Extrapolate=Linear","MultiX=Average","Skip=True","Sort=True")</f>
        <v>13.780355677154581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50137</v>
      </c>
      <c r="T4244" s="43">
        <f ca="1">_xll.BInterpol('Base CDI'!$H$4:$H$28,'Base CDI'!$J$4:$J$29,S4244,"Cubic","Extrapolate=Linear","MultiX=Average","Skip=True","Sort=True")</f>
        <v>13.701982216142271</v>
      </c>
      <c r="U4244" s="43">
        <f ca="1">_xll.BInterpol('Base CDI'!$H$4:$H$28,'Base CDI'!$I$4:$I$29,S4244,"Cubic","Extrapolate=Linear","MultiX=Average","Skip=True","Sort=True")</f>
        <v>13.780253077975376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50138</v>
      </c>
      <c r="T4245" s="43">
        <f ca="1">_xll.BInterpol('Base CDI'!$H$4:$H$28,'Base CDI'!$J$4:$J$29,S4245,"Cubic","Extrapolate=Linear","MultiX=Average","Skip=True","Sort=True")</f>
        <v>13.701908344733242</v>
      </c>
      <c r="U4245" s="43">
        <f ca="1">_xll.BInterpol('Base CDI'!$H$4:$H$28,'Base CDI'!$I$4:$I$29,S4245,"Cubic","Extrapolate=Linear","MultiX=Average","Skip=True","Sort=True")</f>
        <v>13.780150478796168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50139</v>
      </c>
      <c r="T4246" s="43">
        <f ca="1">_xll.BInterpol('Base CDI'!$H$4:$H$28,'Base CDI'!$J$4:$J$29,S4246,"Cubic","Extrapolate=Linear","MultiX=Average","Skip=True","Sort=True")</f>
        <v>13.701834473324213</v>
      </c>
      <c r="U4246" s="43">
        <f ca="1">_xll.BInterpol('Base CDI'!$H$4:$H$28,'Base CDI'!$I$4:$I$29,S4246,"Cubic","Extrapolate=Linear","MultiX=Average","Skip=True","Sort=True")</f>
        <v>13.780047879616962</v>
      </c>
    </row>
    <row r="4247" spans="16:21" x14ac:dyDescent="0.25">
      <c r="P4247" s="10">
        <v>40689</v>
      </c>
      <c r="Q4247">
        <v>25.61055</v>
      </c>
      <c r="S4247" s="42">
        <f t="shared" ca="1" si="71"/>
        <v>50140</v>
      </c>
      <c r="T4247" s="43">
        <f ca="1">_xll.BInterpol('Base CDI'!$H$4:$H$28,'Base CDI'!$J$4:$J$29,S4247,"Cubic","Extrapolate=Linear","MultiX=Average","Skip=True","Sort=True")</f>
        <v>13.701760601915185</v>
      </c>
      <c r="U4247" s="43">
        <f ca="1">_xll.BInterpol('Base CDI'!$H$4:$H$28,'Base CDI'!$I$4:$I$29,S4247,"Cubic","Extrapolate=Linear","MultiX=Average","Skip=True","Sort=True")</f>
        <v>13.779945280437756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50141</v>
      </c>
      <c r="T4248" s="43">
        <f ca="1">_xll.BInterpol('Base CDI'!$H$4:$H$28,'Base CDI'!$J$4:$J$29,S4248,"Cubic","Extrapolate=Linear","MultiX=Average","Skip=True","Sort=True")</f>
        <v>13.701686730506156</v>
      </c>
      <c r="U4248" s="43">
        <f ca="1">_xll.BInterpol('Base CDI'!$H$4:$H$28,'Base CDI'!$I$4:$I$29,S4248,"Cubic","Extrapolate=Linear","MultiX=Average","Skip=True","Sort=True")</f>
        <v>13.779842681258549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50142</v>
      </c>
      <c r="T4249" s="43">
        <f ca="1">_xll.BInterpol('Base CDI'!$H$4:$H$28,'Base CDI'!$J$4:$J$29,S4249,"Cubic","Extrapolate=Linear","MultiX=Average","Skip=True","Sort=True")</f>
        <v>13.701612859097127</v>
      </c>
      <c r="U4249" s="43">
        <f ca="1">_xll.BInterpol('Base CDI'!$H$4:$H$28,'Base CDI'!$I$4:$I$29,S4249,"Cubic","Extrapolate=Linear","MultiX=Average","Skip=True","Sort=True")</f>
        <v>13.779740082079343</v>
      </c>
    </row>
    <row r="4250" spans="16:21" x14ac:dyDescent="0.25">
      <c r="P4250" s="10">
        <v>40694</v>
      </c>
      <c r="Q4250">
        <v>25.6448</v>
      </c>
      <c r="S4250" s="42">
        <f t="shared" ca="1" si="71"/>
        <v>50143</v>
      </c>
      <c r="T4250" s="43">
        <f ca="1">_xll.BInterpol('Base CDI'!$H$4:$H$28,'Base CDI'!$J$4:$J$29,S4250,"Cubic","Extrapolate=Linear","MultiX=Average","Skip=True","Sort=True")</f>
        <v>13.701538987688098</v>
      </c>
      <c r="U4250" s="43">
        <f ca="1">_xll.BInterpol('Base CDI'!$H$4:$H$28,'Base CDI'!$I$4:$I$29,S4250,"Cubic","Extrapolate=Linear","MultiX=Average","Skip=True","Sort=True")</f>
        <v>13.779637482900135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50144</v>
      </c>
      <c r="T4251" s="43">
        <f ca="1">_xll.BInterpol('Base CDI'!$H$4:$H$28,'Base CDI'!$J$4:$J$29,S4251,"Cubic","Extrapolate=Linear","MultiX=Average","Skip=True","Sort=True")</f>
        <v>13.701465116279069</v>
      </c>
      <c r="U4251" s="43">
        <f ca="1">_xll.BInterpol('Base CDI'!$H$4:$H$28,'Base CDI'!$I$4:$I$29,S4251,"Cubic","Extrapolate=Linear","MultiX=Average","Skip=True","Sort=True")</f>
        <v>13.779534883720929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50145</v>
      </c>
      <c r="T4252" s="43">
        <f ca="1">_xll.BInterpol('Base CDI'!$H$4:$H$28,'Base CDI'!$J$4:$J$29,S4252,"Cubic","Extrapolate=Linear","MultiX=Average","Skip=True","Sort=True")</f>
        <v>13.70139124487004</v>
      </c>
      <c r="U4252" s="43">
        <f ca="1">_xll.BInterpol('Base CDI'!$H$4:$H$28,'Base CDI'!$I$4:$I$29,S4252,"Cubic","Extrapolate=Linear","MultiX=Average","Skip=True","Sort=True")</f>
        <v>13.779432284541723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50146</v>
      </c>
      <c r="T4253" s="43">
        <f ca="1">_xll.BInterpol('Base CDI'!$H$4:$H$28,'Base CDI'!$J$4:$J$29,S4253,"Cubic","Extrapolate=Linear","MultiX=Average","Skip=True","Sort=True")</f>
        <v>13.701317373461013</v>
      </c>
      <c r="U4253" s="43">
        <f ca="1">_xll.BInterpol('Base CDI'!$H$4:$H$28,'Base CDI'!$I$4:$I$29,S4253,"Cubic","Extrapolate=Linear","MultiX=Average","Skip=True","Sort=True")</f>
        <v>13.779329685362516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50147</v>
      </c>
      <c r="T4254" s="43">
        <f ca="1">_xll.BInterpol('Base CDI'!$H$4:$H$28,'Base CDI'!$J$4:$J$29,S4254,"Cubic","Extrapolate=Linear","MultiX=Average","Skip=True","Sort=True")</f>
        <v>13.701243502051984</v>
      </c>
      <c r="U4254" s="43">
        <f ca="1">_xll.BInterpol('Base CDI'!$H$4:$H$28,'Base CDI'!$I$4:$I$29,S4254,"Cubic","Extrapolate=Linear","MultiX=Average","Skip=True","Sort=True")</f>
        <v>13.77922708618331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50148</v>
      </c>
      <c r="T4255" s="43">
        <f ca="1">_xll.BInterpol('Base CDI'!$H$4:$H$28,'Base CDI'!$J$4:$J$29,S4255,"Cubic","Extrapolate=Linear","MultiX=Average","Skip=True","Sort=True")</f>
        <v>13.701169630642955</v>
      </c>
      <c r="U4255" s="43">
        <f ca="1">_xll.BInterpol('Base CDI'!$H$4:$H$28,'Base CDI'!$I$4:$I$29,S4255,"Cubic","Extrapolate=Linear","MultiX=Average","Skip=True","Sort=True")</f>
        <v>13.779124487004102</v>
      </c>
    </row>
    <row r="4256" spans="16:21" x14ac:dyDescent="0.25">
      <c r="P4256" s="10">
        <v>40702</v>
      </c>
      <c r="Q4256">
        <v>25.71349</v>
      </c>
      <c r="S4256" s="42">
        <f t="shared" ca="1" si="71"/>
        <v>50149</v>
      </c>
      <c r="T4256" s="43">
        <f ca="1">_xll.BInterpol('Base CDI'!$H$4:$H$28,'Base CDI'!$J$4:$J$29,S4256,"Cubic","Extrapolate=Linear","MultiX=Average","Skip=True","Sort=True")</f>
        <v>13.701095759233926</v>
      </c>
      <c r="U4256" s="43">
        <f ca="1">_xll.BInterpol('Base CDI'!$H$4:$H$28,'Base CDI'!$I$4:$I$29,S4256,"Cubic","Extrapolate=Linear","MultiX=Average","Skip=True","Sort=True")</f>
        <v>13.779021887824896</v>
      </c>
    </row>
    <row r="4257" spans="16:21" x14ac:dyDescent="0.25">
      <c r="P4257" s="10">
        <v>40703</v>
      </c>
      <c r="Q4257">
        <v>25.72495</v>
      </c>
      <c r="S4257" s="42">
        <f t="shared" ca="1" si="71"/>
        <v>50150</v>
      </c>
      <c r="T4257" s="43">
        <f ca="1">_xll.BInterpol('Base CDI'!$H$4:$H$28,'Base CDI'!$J$4:$J$29,S4257,"Cubic","Extrapolate=Linear","MultiX=Average","Skip=True","Sort=True")</f>
        <v>13.701021887824897</v>
      </c>
      <c r="U4257" s="43">
        <f ca="1">_xll.BInterpol('Base CDI'!$H$4:$H$28,'Base CDI'!$I$4:$I$29,S4257,"Cubic","Extrapolate=Linear","MultiX=Average","Skip=True","Sort=True")</f>
        <v>13.778919288645691</v>
      </c>
    </row>
    <row r="4258" spans="16:21" x14ac:dyDescent="0.25">
      <c r="P4258" s="10">
        <v>40704</v>
      </c>
      <c r="Q4258">
        <v>25.73659</v>
      </c>
      <c r="S4258" s="42">
        <f t="shared" ca="1" si="71"/>
        <v>50151</v>
      </c>
      <c r="T4258" s="43">
        <f ca="1">_xll.BInterpol('Base CDI'!$H$4:$H$28,'Base CDI'!$J$4:$J$29,S4258,"Cubic","Extrapolate=Linear","MultiX=Average","Skip=True","Sort=True")</f>
        <v>13.700948016415868</v>
      </c>
      <c r="U4258" s="43">
        <f ca="1">_xll.BInterpol('Base CDI'!$H$4:$H$28,'Base CDI'!$I$4:$I$29,S4258,"Cubic","Extrapolate=Linear","MultiX=Average","Skip=True","Sort=True")</f>
        <v>13.778816689466483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50152</v>
      </c>
      <c r="T4259" s="43">
        <f ca="1">_xll.BInterpol('Base CDI'!$H$4:$H$28,'Base CDI'!$J$4:$J$29,S4259,"Cubic","Extrapolate=Linear","MultiX=Average","Skip=True","Sort=True")</f>
        <v>13.700874145006839</v>
      </c>
      <c r="U4259" s="43">
        <f ca="1">_xll.BInterpol('Base CDI'!$H$4:$H$28,'Base CDI'!$I$4:$I$29,S4259,"Cubic","Extrapolate=Linear","MultiX=Average","Skip=True","Sort=True")</f>
        <v>13.778714090287277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50153</v>
      </c>
      <c r="T4260" s="43">
        <f ca="1">_xll.BInterpol('Base CDI'!$H$4:$H$28,'Base CDI'!$J$4:$J$29,S4260,"Cubic","Extrapolate=Linear","MultiX=Average","Skip=True","Sort=True")</f>
        <v>13.70080027359781</v>
      </c>
      <c r="U4260" s="43">
        <f ca="1">_xll.BInterpol('Base CDI'!$H$4:$H$28,'Base CDI'!$I$4:$I$29,S4260,"Cubic","Extrapolate=Linear","MultiX=Average","Skip=True","Sort=True")</f>
        <v>13.778611491108069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50154</v>
      </c>
      <c r="T4261" s="43">
        <f ca="1">_xll.BInterpol('Base CDI'!$H$4:$H$28,'Base CDI'!$J$4:$J$29,S4261,"Cubic","Extrapolate=Linear","MultiX=Average","Skip=True","Sort=True")</f>
        <v>13.700726402188781</v>
      </c>
      <c r="U4261" s="43">
        <f ca="1">_xll.BInterpol('Base CDI'!$H$4:$H$28,'Base CDI'!$I$4:$I$29,S4261,"Cubic","Extrapolate=Linear","MultiX=Average","Skip=True","Sort=True")</f>
        <v>13.778508891928864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50155</v>
      </c>
      <c r="T4262" s="43">
        <f ca="1">_xll.BInterpol('Base CDI'!$H$4:$H$28,'Base CDI'!$J$4:$J$29,S4262,"Cubic","Extrapolate=Linear","MultiX=Average","Skip=True","Sort=True")</f>
        <v>13.700652530779754</v>
      </c>
      <c r="U4262" s="43">
        <f ca="1">_xll.BInterpol('Base CDI'!$H$4:$H$28,'Base CDI'!$I$4:$I$29,S4262,"Cubic","Extrapolate=Linear","MultiX=Average","Skip=True","Sort=True")</f>
        <v>13.778406292749658</v>
      </c>
    </row>
    <row r="4263" spans="16:21" x14ac:dyDescent="0.25">
      <c r="P4263" s="10">
        <v>40711</v>
      </c>
      <c r="Q4263">
        <v>25.79496</v>
      </c>
      <c r="S4263" s="42">
        <f t="shared" ca="1" si="71"/>
        <v>50156</v>
      </c>
      <c r="T4263" s="43">
        <f ca="1">_xll.BInterpol('Base CDI'!$H$4:$H$28,'Base CDI'!$J$4:$J$29,S4263,"Cubic","Extrapolate=Linear","MultiX=Average","Skip=True","Sort=True")</f>
        <v>13.700578659370725</v>
      </c>
      <c r="U4263" s="43">
        <f ca="1">_xll.BInterpol('Base CDI'!$H$4:$H$28,'Base CDI'!$I$4:$I$29,S4263,"Cubic","Extrapolate=Linear","MultiX=Average","Skip=True","Sort=True")</f>
        <v>13.77830369357045</v>
      </c>
    </row>
    <row r="4264" spans="16:21" x14ac:dyDescent="0.25">
      <c r="P4264" s="10">
        <v>40714</v>
      </c>
      <c r="Q4264">
        <v>25.80668</v>
      </c>
      <c r="S4264" s="42">
        <f t="shared" ca="1" si="71"/>
        <v>50157</v>
      </c>
      <c r="T4264" s="43">
        <f ca="1">_xll.BInterpol('Base CDI'!$H$4:$H$28,'Base CDI'!$J$4:$J$29,S4264,"Cubic","Extrapolate=Linear","MultiX=Average","Skip=True","Sort=True")</f>
        <v>13.700504787961696</v>
      </c>
      <c r="U4264" s="43">
        <f ca="1">_xll.BInterpol('Base CDI'!$H$4:$H$28,'Base CDI'!$I$4:$I$29,S4264,"Cubic","Extrapolate=Linear","MultiX=Average","Skip=True","Sort=True")</f>
        <v>13.778201094391244</v>
      </c>
    </row>
    <row r="4265" spans="16:21" x14ac:dyDescent="0.25">
      <c r="P4265" s="10">
        <v>40715</v>
      </c>
      <c r="Q4265">
        <v>25.8184</v>
      </c>
      <c r="S4265" s="42">
        <f t="shared" ca="1" si="71"/>
        <v>50158</v>
      </c>
      <c r="T4265" s="43">
        <f ca="1">_xll.BInterpol('Base CDI'!$H$4:$H$28,'Base CDI'!$J$4:$J$29,S4265,"Cubic","Extrapolate=Linear","MultiX=Average","Skip=True","Sort=True")</f>
        <v>13.700430916552667</v>
      </c>
      <c r="U4265" s="43">
        <f ca="1">_xll.BInterpol('Base CDI'!$H$4:$H$28,'Base CDI'!$I$4:$I$29,S4265,"Cubic","Extrapolate=Linear","MultiX=Average","Skip=True","Sort=True")</f>
        <v>13.778098495212037</v>
      </c>
    </row>
    <row r="4266" spans="16:21" x14ac:dyDescent="0.25">
      <c r="P4266" s="10">
        <v>40716</v>
      </c>
      <c r="Q4266">
        <v>25.83014</v>
      </c>
      <c r="S4266" s="42">
        <f t="shared" ca="1" si="71"/>
        <v>50159</v>
      </c>
      <c r="T4266" s="43">
        <f ca="1">_xll.BInterpol('Base CDI'!$H$4:$H$28,'Base CDI'!$J$4:$J$29,S4266,"Cubic","Extrapolate=Linear","MultiX=Average","Skip=True","Sort=True")</f>
        <v>13.700357045143639</v>
      </c>
      <c r="U4266" s="43">
        <f ca="1">_xll.BInterpol('Base CDI'!$H$4:$H$28,'Base CDI'!$I$4:$I$29,S4266,"Cubic","Extrapolate=Linear","MultiX=Average","Skip=True","Sort=True")</f>
        <v>13.777995896032831</v>
      </c>
    </row>
    <row r="4267" spans="16:21" x14ac:dyDescent="0.25">
      <c r="P4267" s="10">
        <v>40718</v>
      </c>
      <c r="Q4267">
        <v>25.84188</v>
      </c>
      <c r="S4267" s="42">
        <f t="shared" ca="1" si="71"/>
        <v>50160</v>
      </c>
      <c r="T4267" s="43">
        <f ca="1">_xll.BInterpol('Base CDI'!$H$4:$H$28,'Base CDI'!$J$4:$J$29,S4267,"Cubic","Extrapolate=Linear","MultiX=Average","Skip=True","Sort=True")</f>
        <v>13.70028317373461</v>
      </c>
      <c r="U4267" s="43">
        <f ca="1">_xll.BInterpol('Base CDI'!$H$4:$H$28,'Base CDI'!$I$4:$I$29,S4267,"Cubic","Extrapolate=Linear","MultiX=Average","Skip=True","Sort=True")</f>
        <v>13.777893296853625</v>
      </c>
    </row>
    <row r="4268" spans="16:21" x14ac:dyDescent="0.25">
      <c r="P4268" s="10">
        <v>40721</v>
      </c>
      <c r="Q4268">
        <v>25.85361</v>
      </c>
      <c r="S4268" s="42">
        <f t="shared" ca="1" si="71"/>
        <v>50161</v>
      </c>
      <c r="T4268" s="43">
        <f ca="1">_xll.BInterpol('Base CDI'!$H$4:$H$28,'Base CDI'!$J$4:$J$29,S4268,"Cubic","Extrapolate=Linear","MultiX=Average","Skip=True","Sort=True")</f>
        <v>13.700209302325581</v>
      </c>
      <c r="U4268" s="43">
        <f ca="1">_xll.BInterpol('Base CDI'!$H$4:$H$28,'Base CDI'!$I$4:$I$29,S4268,"Cubic","Extrapolate=Linear","MultiX=Average","Skip=True","Sort=True")</f>
        <v>13.777790697674417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50162</v>
      </c>
      <c r="T4269" s="43">
        <f ca="1">_xll.BInterpol('Base CDI'!$H$4:$H$28,'Base CDI'!$J$4:$J$29,S4269,"Cubic","Extrapolate=Linear","MultiX=Average","Skip=True","Sort=True")</f>
        <v>13.700135430916552</v>
      </c>
      <c r="U4269" s="43">
        <f ca="1">_xll.BInterpol('Base CDI'!$H$4:$H$28,'Base CDI'!$I$4:$I$29,S4269,"Cubic","Extrapolate=Linear","MultiX=Average","Skip=True","Sort=True")</f>
        <v>13.777688098495211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50163</v>
      </c>
      <c r="T4270" s="43">
        <f ca="1">_xll.BInterpol('Base CDI'!$H$4:$H$28,'Base CDI'!$J$4:$J$29,S4270,"Cubic","Extrapolate=Linear","MultiX=Average","Skip=True","Sort=True")</f>
        <v>13.700061559507523</v>
      </c>
      <c r="U4270" s="43">
        <f ca="1">_xll.BInterpol('Base CDI'!$H$4:$H$28,'Base CDI'!$I$4:$I$29,S4270,"Cubic","Extrapolate=Linear","MultiX=Average","Skip=True","Sort=True")</f>
        <v>13.777585499316004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50164</v>
      </c>
      <c r="T4271" s="43">
        <f ca="1">_xll.BInterpol('Base CDI'!$H$4:$H$28,'Base CDI'!$J$4:$J$29,S4271,"Cubic","Extrapolate=Linear","MultiX=Average","Skip=True","Sort=True")</f>
        <v>13.699987688098496</v>
      </c>
      <c r="U4271" s="43">
        <f ca="1">_xll.BInterpol('Base CDI'!$H$4:$H$28,'Base CDI'!$I$4:$I$29,S4271,"Cubic","Extrapolate=Linear","MultiX=Average","Skip=True","Sort=True")</f>
        <v>13.777482900136798</v>
      </c>
    </row>
    <row r="4272" spans="16:21" x14ac:dyDescent="0.25">
      <c r="P4272" s="10">
        <v>40725</v>
      </c>
      <c r="Q4272">
        <v>25.90062</v>
      </c>
      <c r="S4272" s="42">
        <f t="shared" ca="1" si="71"/>
        <v>50165</v>
      </c>
      <c r="T4272" s="43">
        <f ca="1">_xll.BInterpol('Base CDI'!$H$4:$H$28,'Base CDI'!$J$4:$J$29,S4272,"Cubic","Extrapolate=Linear","MultiX=Average","Skip=True","Sort=True")</f>
        <v>13.699913816689467</v>
      </c>
      <c r="U4272" s="43">
        <f ca="1">_xll.BInterpol('Base CDI'!$H$4:$H$28,'Base CDI'!$I$4:$I$29,S4272,"Cubic","Extrapolate=Linear","MultiX=Average","Skip=True","Sort=True")</f>
        <v>13.777380300957592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50166</v>
      </c>
      <c r="T4273" s="43">
        <f ca="1">_xll.BInterpol('Base CDI'!$H$4:$H$28,'Base CDI'!$J$4:$J$29,S4273,"Cubic","Extrapolate=Linear","MultiX=Average","Skip=True","Sort=True")</f>
        <v>13.699839945280438</v>
      </c>
      <c r="U4273" s="43">
        <f ca="1">_xll.BInterpol('Base CDI'!$H$4:$H$28,'Base CDI'!$I$4:$I$29,S4273,"Cubic","Extrapolate=Linear","MultiX=Average","Skip=True","Sort=True")</f>
        <v>13.777277701778385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50167</v>
      </c>
      <c r="T4274" s="43">
        <f ca="1">_xll.BInterpol('Base CDI'!$H$4:$H$28,'Base CDI'!$J$4:$J$29,S4274,"Cubic","Extrapolate=Linear","MultiX=Average","Skip=True","Sort=True")</f>
        <v>13.699766073871409</v>
      </c>
      <c r="U4274" s="43">
        <f ca="1">_xll.BInterpol('Base CDI'!$H$4:$H$28,'Base CDI'!$I$4:$I$29,S4274,"Cubic","Extrapolate=Linear","MultiX=Average","Skip=True","Sort=True")</f>
        <v>13.777175102599179</v>
      </c>
    </row>
    <row r="4275" spans="16:21" x14ac:dyDescent="0.25">
      <c r="P4275" s="10">
        <v>40730</v>
      </c>
      <c r="Q4275">
        <v>25.93601</v>
      </c>
      <c r="S4275" s="42">
        <f t="shared" ca="1" si="71"/>
        <v>50168</v>
      </c>
      <c r="T4275" s="43">
        <f ca="1">_xll.BInterpol('Base CDI'!$H$4:$H$28,'Base CDI'!$J$4:$J$29,S4275,"Cubic","Extrapolate=Linear","MultiX=Average","Skip=True","Sort=True")</f>
        <v>13.69969220246238</v>
      </c>
      <c r="U4275" s="43">
        <f ca="1">_xll.BInterpol('Base CDI'!$H$4:$H$28,'Base CDI'!$I$4:$I$29,S4275,"Cubic","Extrapolate=Linear","MultiX=Average","Skip=True","Sort=True")</f>
        <v>13.777072503419971</v>
      </c>
    </row>
    <row r="4276" spans="16:21" x14ac:dyDescent="0.25">
      <c r="P4276" s="10">
        <v>40731</v>
      </c>
      <c r="Q4276">
        <v>25.94781</v>
      </c>
      <c r="S4276" s="42">
        <f t="shared" ca="1" si="71"/>
        <v>50169</v>
      </c>
      <c r="T4276" s="43">
        <f ca="1">_xll.BInterpol('Base CDI'!$H$4:$H$28,'Base CDI'!$J$4:$J$29,S4276,"Cubic","Extrapolate=Linear","MultiX=Average","Skip=True","Sort=True")</f>
        <v>13.699618331053351</v>
      </c>
      <c r="U4276" s="43">
        <f ca="1">_xll.BInterpol('Base CDI'!$H$4:$H$28,'Base CDI'!$I$4:$I$29,S4276,"Cubic","Extrapolate=Linear","MultiX=Average","Skip=True","Sort=True")</f>
        <v>13.776969904240765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50170</v>
      </c>
      <c r="T4277" s="43">
        <f ca="1">_xll.BInterpol('Base CDI'!$H$4:$H$28,'Base CDI'!$J$4:$J$29,S4277,"Cubic","Extrapolate=Linear","MultiX=Average","Skip=True","Sort=True")</f>
        <v>13.699544459644322</v>
      </c>
      <c r="U4277" s="43">
        <f ca="1">_xll.BInterpol('Base CDI'!$H$4:$H$28,'Base CDI'!$I$4:$I$29,S4277,"Cubic","Extrapolate=Linear","MultiX=Average","Skip=True","Sort=True")</f>
        <v>13.776867305061559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50171</v>
      </c>
      <c r="T4278" s="43">
        <f ca="1">_xll.BInterpol('Base CDI'!$H$4:$H$28,'Base CDI'!$J$4:$J$29,S4278,"Cubic","Extrapolate=Linear","MultiX=Average","Skip=True","Sort=True")</f>
        <v>13.699470588235293</v>
      </c>
      <c r="U4278" s="43">
        <f ca="1">_xll.BInterpol('Base CDI'!$H$4:$H$28,'Base CDI'!$I$4:$I$29,S4278,"Cubic","Extrapolate=Linear","MultiX=Average","Skip=True","Sort=True")</f>
        <v>13.776764705882352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50172</v>
      </c>
      <c r="T4279" s="43">
        <f ca="1">_xll.BInterpol('Base CDI'!$H$4:$H$28,'Base CDI'!$J$4:$J$29,S4279,"Cubic","Extrapolate=Linear","MultiX=Average","Skip=True","Sort=True")</f>
        <v>13.699396716826264</v>
      </c>
      <c r="U4279" s="43">
        <f ca="1">_xll.BInterpol('Base CDI'!$H$4:$H$28,'Base CDI'!$I$4:$I$29,S4279,"Cubic","Extrapolate=Linear","MultiX=Average","Skip=True","Sort=True")</f>
        <v>13.776662106703146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50173</v>
      </c>
      <c r="T4280" s="43">
        <f ca="1">_xll.BInterpol('Base CDI'!$H$4:$H$28,'Base CDI'!$J$4:$J$29,S4280,"Cubic","Extrapolate=Linear","MultiX=Average","Skip=True","Sort=True")</f>
        <v>13.699322845417237</v>
      </c>
      <c r="U4280" s="43">
        <f ca="1">_xll.BInterpol('Base CDI'!$H$4:$H$28,'Base CDI'!$I$4:$I$29,S4280,"Cubic","Extrapolate=Linear","MultiX=Average","Skip=True","Sort=True")</f>
        <v>13.776559507523938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50174</v>
      </c>
      <c r="T4281" s="43">
        <f ca="1">_xll.BInterpol('Base CDI'!$H$4:$H$28,'Base CDI'!$J$4:$J$29,S4281,"Cubic","Extrapolate=Linear","MultiX=Average","Skip=True","Sort=True")</f>
        <v>13.699248974008208</v>
      </c>
      <c r="U4281" s="43">
        <f ca="1">_xll.BInterpol('Base CDI'!$H$4:$H$28,'Base CDI'!$I$4:$I$29,S4281,"Cubic","Extrapolate=Linear","MultiX=Average","Skip=True","Sort=True")</f>
        <v>13.776456908344732</v>
      </c>
    </row>
    <row r="4282" spans="16:21" x14ac:dyDescent="0.25">
      <c r="P4282" s="10">
        <v>40739</v>
      </c>
      <c r="Q4282">
        <v>26.01877</v>
      </c>
      <c r="S4282" s="42">
        <f t="shared" ca="1" si="71"/>
        <v>50175</v>
      </c>
      <c r="T4282" s="43">
        <f ca="1">_xll.BInterpol('Base CDI'!$H$4:$H$28,'Base CDI'!$J$4:$J$29,S4282,"Cubic","Extrapolate=Linear","MultiX=Average","Skip=True","Sort=True")</f>
        <v>13.699175102599179</v>
      </c>
      <c r="U4282" s="43">
        <f ca="1">_xll.BInterpol('Base CDI'!$H$4:$H$28,'Base CDI'!$I$4:$I$29,S4282,"Cubic","Extrapolate=Linear","MultiX=Average","Skip=True","Sort=True")</f>
        <v>13.776354309165527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50176</v>
      </c>
      <c r="T4283" s="43">
        <f ca="1">_xll.BInterpol('Base CDI'!$H$4:$H$28,'Base CDI'!$J$4:$J$29,S4283,"Cubic","Extrapolate=Linear","MultiX=Average","Skip=True","Sort=True")</f>
        <v>13.69910123119015</v>
      </c>
      <c r="U4283" s="43">
        <f ca="1">_xll.BInterpol('Base CDI'!$H$4:$H$28,'Base CDI'!$I$4:$I$29,S4283,"Cubic","Extrapolate=Linear","MultiX=Average","Skip=True","Sort=True")</f>
        <v>13.776251709986319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50177</v>
      </c>
      <c r="T4284" s="43">
        <f ca="1">_xll.BInterpol('Base CDI'!$H$4:$H$28,'Base CDI'!$J$4:$J$29,S4284,"Cubic","Extrapolate=Linear","MultiX=Average","Skip=True","Sort=True")</f>
        <v>13.699027359781121</v>
      </c>
      <c r="U4284" s="43">
        <f ca="1">_xll.BInterpol('Base CDI'!$H$4:$H$28,'Base CDI'!$I$4:$I$29,S4284,"Cubic","Extrapolate=Linear","MultiX=Average","Skip=True","Sort=True")</f>
        <v>13.776149110807113</v>
      </c>
    </row>
    <row r="4285" spans="16:21" x14ac:dyDescent="0.25">
      <c r="P4285" s="10">
        <v>40744</v>
      </c>
      <c r="Q4285">
        <v>26.05433</v>
      </c>
      <c r="S4285" s="42">
        <f t="shared" ca="1" si="71"/>
        <v>50178</v>
      </c>
      <c r="T4285" s="43">
        <f ca="1">_xll.BInterpol('Base CDI'!$H$4:$H$28,'Base CDI'!$J$4:$J$29,S4285,"Cubic","Extrapolate=Linear","MultiX=Average","Skip=True","Sort=True")</f>
        <v>13.698953488372092</v>
      </c>
      <c r="U4285" s="43">
        <f ca="1">_xll.BInterpol('Base CDI'!$H$4:$H$28,'Base CDI'!$I$4:$I$29,S4285,"Cubic","Extrapolate=Linear","MultiX=Average","Skip=True","Sort=True")</f>
        <v>13.776046511627905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50179</v>
      </c>
      <c r="T4286" s="43">
        <f ca="1">_xll.BInterpol('Base CDI'!$H$4:$H$28,'Base CDI'!$J$4:$J$29,S4286,"Cubic","Extrapolate=Linear","MultiX=Average","Skip=True","Sort=True")</f>
        <v>13.698879616963064</v>
      </c>
      <c r="U4286" s="43">
        <f ca="1">_xll.BInterpol('Base CDI'!$H$4:$H$28,'Base CDI'!$I$4:$I$29,S4286,"Cubic","Extrapolate=Linear","MultiX=Average","Skip=True","Sort=True")</f>
        <v>13.7759439124487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50180</v>
      </c>
      <c r="T4287" s="43">
        <f ca="1">_xll.BInterpol('Base CDI'!$H$4:$H$28,'Base CDI'!$J$4:$J$29,S4287,"Cubic","Extrapolate=Linear","MultiX=Average","Skip=True","Sort=True")</f>
        <v>13.698805745554035</v>
      </c>
      <c r="U4287" s="43">
        <f ca="1">_xll.BInterpol('Base CDI'!$H$4:$H$28,'Base CDI'!$I$4:$I$29,S4287,"Cubic","Extrapolate=Linear","MultiX=Average","Skip=True","Sort=True")</f>
        <v>13.775841313269492</v>
      </c>
    </row>
    <row r="4288" spans="16:21" x14ac:dyDescent="0.25">
      <c r="P4288" s="10">
        <v>40749</v>
      </c>
      <c r="Q4288">
        <v>26.09038</v>
      </c>
      <c r="S4288" s="42">
        <f t="shared" ca="1" si="71"/>
        <v>50181</v>
      </c>
      <c r="T4288" s="43">
        <f ca="1">_xll.BInterpol('Base CDI'!$H$4:$H$28,'Base CDI'!$J$4:$J$29,S4288,"Cubic","Extrapolate=Linear","MultiX=Average","Skip=True","Sort=True")</f>
        <v>13.698731874145006</v>
      </c>
      <c r="U4288" s="43">
        <f ca="1">_xll.BInterpol('Base CDI'!$H$4:$H$28,'Base CDI'!$I$4:$I$29,S4288,"Cubic","Extrapolate=Linear","MultiX=Average","Skip=True","Sort=True")</f>
        <v>13.775738714090286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50182</v>
      </c>
      <c r="T4289" s="43">
        <f ca="1">_xll.BInterpol('Base CDI'!$H$4:$H$28,'Base CDI'!$J$4:$J$29,S4289,"Cubic","Extrapolate=Linear","MultiX=Average","Skip=True","Sort=True")</f>
        <v>13.698658002735979</v>
      </c>
      <c r="U4289" s="43">
        <f ca="1">_xll.BInterpol('Base CDI'!$H$4:$H$28,'Base CDI'!$I$4:$I$29,S4289,"Cubic","Extrapolate=Linear","MultiX=Average","Skip=True","Sort=True")</f>
        <v>13.77563611491108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50183</v>
      </c>
      <c r="T4290" s="43">
        <f ca="1">_xll.BInterpol('Base CDI'!$H$4:$H$28,'Base CDI'!$J$4:$J$29,S4290,"Cubic","Extrapolate=Linear","MultiX=Average","Skip=True","Sort=True")</f>
        <v>13.69858413132695</v>
      </c>
      <c r="U4290" s="43">
        <f ca="1">_xll.BInterpol('Base CDI'!$H$4:$H$28,'Base CDI'!$I$4:$I$29,S4290,"Cubic","Extrapolate=Linear","MultiX=Average","Skip=True","Sort=True")</f>
        <v>13.775533515731873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50184</v>
      </c>
      <c r="T4291" s="43">
        <f ca="1">_xll.BInterpol('Base CDI'!$H$4:$H$28,'Base CDI'!$J$4:$J$29,S4291,"Cubic","Extrapolate=Linear","MultiX=Average","Skip=True","Sort=True")</f>
        <v>13.698510259917921</v>
      </c>
      <c r="U4291" s="43">
        <f ca="1">_xll.BInterpol('Base CDI'!$H$4:$H$28,'Base CDI'!$I$4:$I$29,S4291,"Cubic","Extrapolate=Linear","MultiX=Average","Skip=True","Sort=True")</f>
        <v>13.775430916552667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50185</v>
      </c>
      <c r="T4292" s="43">
        <f ca="1">_xll.BInterpol('Base CDI'!$H$4:$H$28,'Base CDI'!$J$4:$J$29,S4292,"Cubic","Extrapolate=Linear","MultiX=Average","Skip=True","Sort=True")</f>
        <v>13.698436388508892</v>
      </c>
      <c r="U4292" s="43">
        <f ca="1">_xll.BInterpol('Base CDI'!$H$4:$H$28,'Base CDI'!$I$4:$I$29,S4292,"Cubic","Extrapolate=Linear","MultiX=Average","Skip=True","Sort=True")</f>
        <v>13.775328317373459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50186</v>
      </c>
      <c r="T4293" s="43">
        <f ca="1">_xll.BInterpol('Base CDI'!$H$4:$H$28,'Base CDI'!$J$4:$J$29,S4293,"Cubic","Extrapolate=Linear","MultiX=Average","Skip=True","Sort=True")</f>
        <v>13.698362517099863</v>
      </c>
      <c r="U4293" s="43">
        <f ca="1">_xll.BInterpol('Base CDI'!$H$4:$H$28,'Base CDI'!$I$4:$I$29,S4293,"Cubic","Extrapolate=Linear","MultiX=Average","Skip=True","Sort=True")</f>
        <v>13.775225718194253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50187</v>
      </c>
      <c r="T4294" s="43">
        <f ca="1">_xll.BInterpol('Base CDI'!$H$4:$H$28,'Base CDI'!$J$4:$J$29,S4294,"Cubic","Extrapolate=Linear","MultiX=Average","Skip=True","Sort=True")</f>
        <v>13.698288645690834</v>
      </c>
      <c r="U4294" s="43">
        <f ca="1">_xll.BInterpol('Base CDI'!$H$4:$H$28,'Base CDI'!$I$4:$I$29,S4294,"Cubic","Extrapolate=Linear","MultiX=Average","Skip=True","Sort=True")</f>
        <v>13.775123119015047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50188</v>
      </c>
      <c r="T4295" s="43">
        <f ca="1">_xll.BInterpol('Base CDI'!$H$4:$H$28,'Base CDI'!$J$4:$J$29,S4295,"Cubic","Extrapolate=Linear","MultiX=Average","Skip=True","Sort=True")</f>
        <v>13.698214774281805</v>
      </c>
      <c r="U4295" s="43">
        <f ca="1">_xll.BInterpol('Base CDI'!$H$4:$H$28,'Base CDI'!$I$4:$I$29,S4295,"Cubic","Extrapolate=Linear","MultiX=Average","Skip=True","Sort=True")</f>
        <v>13.77502051983584</v>
      </c>
    </row>
    <row r="4296" spans="16:21" x14ac:dyDescent="0.25">
      <c r="P4296" s="10">
        <v>40759</v>
      </c>
      <c r="Q4296">
        <v>26.1874</v>
      </c>
      <c r="S4296" s="42">
        <f t="shared" ca="1" si="71"/>
        <v>50189</v>
      </c>
      <c r="T4296" s="43">
        <f ca="1">_xll.BInterpol('Base CDI'!$H$4:$H$28,'Base CDI'!$J$4:$J$29,S4296,"Cubic","Extrapolate=Linear","MultiX=Average","Skip=True","Sort=True")</f>
        <v>13.698140902872776</v>
      </c>
      <c r="U4296" s="43">
        <f ca="1">_xll.BInterpol('Base CDI'!$H$4:$H$28,'Base CDI'!$I$4:$I$29,S4296,"Cubic","Extrapolate=Linear","MultiX=Average","Skip=True","Sort=True")</f>
        <v>13.774917920656634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50190</v>
      </c>
      <c r="T4297" s="43">
        <f ca="1">_xll.BInterpol('Base CDI'!$H$4:$H$28,'Base CDI'!$J$4:$J$29,S4297,"Cubic","Extrapolate=Linear","MultiX=Average","Skip=True","Sort=True")</f>
        <v>13.698067031463747</v>
      </c>
      <c r="U4297" s="43">
        <f ca="1">_xll.BInterpol('Base CDI'!$H$4:$H$28,'Base CDI'!$I$4:$I$29,S4297,"Cubic","Extrapolate=Linear","MultiX=Average","Skip=True","Sort=True")</f>
        <v>13.774815321477426</v>
      </c>
    </row>
    <row r="4298" spans="16:21" x14ac:dyDescent="0.25">
      <c r="P4298" s="10">
        <v>40763</v>
      </c>
      <c r="Q4298">
        <v>26.21171</v>
      </c>
      <c r="S4298" s="42">
        <f t="shared" ca="1" si="71"/>
        <v>50191</v>
      </c>
      <c r="T4298" s="43">
        <f ca="1">_xll.BInterpol('Base CDI'!$H$4:$H$28,'Base CDI'!$J$4:$J$29,S4298,"Cubic","Extrapolate=Linear","MultiX=Average","Skip=True","Sort=True")</f>
        <v>13.69799316005472</v>
      </c>
      <c r="U4298" s="43">
        <f ca="1">_xll.BInterpol('Base CDI'!$H$4:$H$28,'Base CDI'!$I$4:$I$29,S4298,"Cubic","Extrapolate=Linear","MultiX=Average","Skip=True","Sort=True")</f>
        <v>13.77471272229822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50192</v>
      </c>
      <c r="T4299" s="43">
        <f ca="1">_xll.BInterpol('Base CDI'!$H$4:$H$28,'Base CDI'!$J$4:$J$29,S4299,"Cubic","Extrapolate=Linear","MultiX=Average","Skip=True","Sort=True")</f>
        <v>13.697919288645691</v>
      </c>
      <c r="U4299" s="43">
        <f ca="1">_xll.BInterpol('Base CDI'!$H$4:$H$28,'Base CDI'!$I$4:$I$29,S4299,"Cubic","Extrapolate=Linear","MultiX=Average","Skip=True","Sort=True")</f>
        <v>13.774610123119015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50193</v>
      </c>
      <c r="T4300" s="43">
        <f ca="1">_xll.BInterpol('Base CDI'!$H$4:$H$28,'Base CDI'!$J$4:$J$29,S4300,"Cubic","Extrapolate=Linear","MultiX=Average","Skip=True","Sort=True")</f>
        <v>13.697845417236662</v>
      </c>
      <c r="U4300" s="43">
        <f ca="1">_xll.BInterpol('Base CDI'!$H$4:$H$28,'Base CDI'!$I$4:$I$29,S4300,"Cubic","Extrapolate=Linear","MultiX=Average","Skip=True","Sort=True")</f>
        <v>13.774507523939807</v>
      </c>
    </row>
    <row r="4301" spans="16:21" x14ac:dyDescent="0.25">
      <c r="P4301" s="10">
        <v>40766</v>
      </c>
      <c r="Q4301">
        <v>26.24821</v>
      </c>
      <c r="S4301" s="42">
        <f t="shared" ca="1" si="72"/>
        <v>50194</v>
      </c>
      <c r="T4301" s="43">
        <f ca="1">_xll.BInterpol('Base CDI'!$H$4:$H$28,'Base CDI'!$J$4:$J$29,S4301,"Cubic","Extrapolate=Linear","MultiX=Average","Skip=True","Sort=True")</f>
        <v>13.697771545827633</v>
      </c>
      <c r="U4301" s="43">
        <f ca="1">_xll.BInterpol('Base CDI'!$H$4:$H$28,'Base CDI'!$I$4:$I$29,S4301,"Cubic","Extrapolate=Linear","MultiX=Average","Skip=True","Sort=True")</f>
        <v>13.774404924760601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50195</v>
      </c>
      <c r="T4302" s="43">
        <f ca="1">_xll.BInterpol('Base CDI'!$H$4:$H$28,'Base CDI'!$J$4:$J$29,S4302,"Cubic","Extrapolate=Linear","MultiX=Average","Skip=True","Sort=True")</f>
        <v>13.697697674418604</v>
      </c>
      <c r="U4302" s="43">
        <f ca="1">_xll.BInterpol('Base CDI'!$H$4:$H$28,'Base CDI'!$I$4:$I$29,S4302,"Cubic","Extrapolate=Linear","MultiX=Average","Skip=True","Sort=True")</f>
        <v>13.774302325581393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50196</v>
      </c>
      <c r="T4303" s="43">
        <f ca="1">_xll.BInterpol('Base CDI'!$H$4:$H$28,'Base CDI'!$J$4:$J$29,S4303,"Cubic","Extrapolate=Linear","MultiX=Average","Skip=True","Sort=True")</f>
        <v>13.697623803009575</v>
      </c>
      <c r="U4303" s="43">
        <f ca="1">_xll.BInterpol('Base CDI'!$H$4:$H$28,'Base CDI'!$I$4:$I$29,S4303,"Cubic","Extrapolate=Linear","MultiX=Average","Skip=True","Sort=True")</f>
        <v>13.774199726402188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50197</v>
      </c>
      <c r="T4304" s="43">
        <f ca="1">_xll.BInterpol('Base CDI'!$H$4:$H$28,'Base CDI'!$J$4:$J$29,S4304,"Cubic","Extrapolate=Linear","MultiX=Average","Skip=True","Sort=True")</f>
        <v>13.697549931600546</v>
      </c>
      <c r="U4304" s="43">
        <f ca="1">_xll.BInterpol('Base CDI'!$H$4:$H$28,'Base CDI'!$I$4:$I$29,S4304,"Cubic","Extrapolate=Linear","MultiX=Average","Skip=True","Sort=True")</f>
        <v>13.774097127222982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50198</v>
      </c>
      <c r="T4305" s="43">
        <f ca="1">_xll.BInterpol('Base CDI'!$H$4:$H$28,'Base CDI'!$J$4:$J$29,S4305,"Cubic","Extrapolate=Linear","MultiX=Average","Skip=True","Sort=True")</f>
        <v>13.697476060191518</v>
      </c>
      <c r="U4305" s="43">
        <f ca="1">_xll.BInterpol('Base CDI'!$H$4:$H$28,'Base CDI'!$I$4:$I$29,S4305,"Cubic","Extrapolate=Linear","MultiX=Average","Skip=True","Sort=True")</f>
        <v>13.773994528043774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50199</v>
      </c>
      <c r="T4306" s="43">
        <f ca="1">_xll.BInterpol('Base CDI'!$H$4:$H$28,'Base CDI'!$J$4:$J$29,S4306,"Cubic","Extrapolate=Linear","MultiX=Average","Skip=True","Sort=True")</f>
        <v>13.697402188782489</v>
      </c>
      <c r="U4306" s="43">
        <f ca="1">_xll.BInterpol('Base CDI'!$H$4:$H$28,'Base CDI'!$I$4:$I$29,S4306,"Cubic","Extrapolate=Linear","MultiX=Average","Skip=True","Sort=True")</f>
        <v>13.773891928864568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50200</v>
      </c>
      <c r="T4307" s="43">
        <f ca="1">_xll.BInterpol('Base CDI'!$H$4:$H$28,'Base CDI'!$J$4:$J$29,S4307,"Cubic","Extrapolate=Linear","MultiX=Average","Skip=True","Sort=True")</f>
        <v>13.697328317373461</v>
      </c>
      <c r="U4307" s="43">
        <f ca="1">_xll.BInterpol('Base CDI'!$H$4:$H$28,'Base CDI'!$I$4:$I$29,S4307,"Cubic","Extrapolate=Linear","MultiX=Average","Skip=True","Sort=True")</f>
        <v>13.773789329685361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50201</v>
      </c>
      <c r="T4308" s="43">
        <f ca="1">_xll.BInterpol('Base CDI'!$H$4:$H$28,'Base CDI'!$J$4:$J$29,S4308,"Cubic","Extrapolate=Linear","MultiX=Average","Skip=True","Sort=True")</f>
        <v>13.697254445964433</v>
      </c>
      <c r="U4308" s="43">
        <f ca="1">_xll.BInterpol('Base CDI'!$H$4:$H$28,'Base CDI'!$I$4:$I$29,S4308,"Cubic","Extrapolate=Linear","MultiX=Average","Skip=True","Sort=True")</f>
        <v>13.773686730506155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50202</v>
      </c>
      <c r="T4309" s="43">
        <f ca="1">_xll.BInterpol('Base CDI'!$H$4:$H$28,'Base CDI'!$J$4:$J$29,S4309,"Cubic","Extrapolate=Linear","MultiX=Average","Skip=True","Sort=True")</f>
        <v>13.697180574555404</v>
      </c>
      <c r="U4309" s="43">
        <f ca="1">_xll.BInterpol('Base CDI'!$H$4:$H$28,'Base CDI'!$I$4:$I$29,S4309,"Cubic","Extrapolate=Linear","MultiX=Average","Skip=True","Sort=True")</f>
        <v>13.773584131326949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50203</v>
      </c>
      <c r="T4310" s="43">
        <f ca="1">_xll.BInterpol('Base CDI'!$H$4:$H$28,'Base CDI'!$J$4:$J$29,S4310,"Cubic","Extrapolate=Linear","MultiX=Average","Skip=True","Sort=True")</f>
        <v>13.697106703146375</v>
      </c>
      <c r="U4310" s="43">
        <f ca="1">_xll.BInterpol('Base CDI'!$H$4:$H$28,'Base CDI'!$I$4:$I$29,S4310,"Cubic","Extrapolate=Linear","MultiX=Average","Skip=True","Sort=True")</f>
        <v>13.773481532147741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50204</v>
      </c>
      <c r="T4311" s="43">
        <f ca="1">_xll.BInterpol('Base CDI'!$H$4:$H$28,'Base CDI'!$J$4:$J$29,S4311,"Cubic","Extrapolate=Linear","MultiX=Average","Skip=True","Sort=True")</f>
        <v>13.697032831737346</v>
      </c>
      <c r="U4311" s="43">
        <f ca="1">_xll.BInterpol('Base CDI'!$H$4:$H$28,'Base CDI'!$I$4:$I$29,S4311,"Cubic","Extrapolate=Linear","MultiX=Average","Skip=True","Sort=True")</f>
        <v>13.773378932968535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50205</v>
      </c>
      <c r="T4312" s="43">
        <f ca="1">_xll.BInterpol('Base CDI'!$H$4:$H$28,'Base CDI'!$J$4:$J$29,S4312,"Cubic","Extrapolate=Linear","MultiX=Average","Skip=True","Sort=True")</f>
        <v>13.696958960328317</v>
      </c>
      <c r="U4312" s="43">
        <f ca="1">_xll.BInterpol('Base CDI'!$H$4:$H$28,'Base CDI'!$I$4:$I$29,S4312,"Cubic","Extrapolate=Linear","MultiX=Average","Skip=True","Sort=True")</f>
        <v>13.773276333789328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50206</v>
      </c>
      <c r="T4313" s="43">
        <f ca="1">_xll.BInterpol('Base CDI'!$H$4:$H$28,'Base CDI'!$J$4:$J$29,S4313,"Cubic","Extrapolate=Linear","MultiX=Average","Skip=True","Sort=True")</f>
        <v>13.696885088919288</v>
      </c>
      <c r="U4313" s="43">
        <f ca="1">_xll.BInterpol('Base CDI'!$H$4:$H$28,'Base CDI'!$I$4:$I$29,S4313,"Cubic","Extrapolate=Linear","MultiX=Average","Skip=True","Sort=True")</f>
        <v>13.773173734610122</v>
      </c>
    </row>
    <row r="4314" spans="16:21" x14ac:dyDescent="0.25">
      <c r="P4314" s="10">
        <v>40785</v>
      </c>
      <c r="Q4314">
        <v>26.40692</v>
      </c>
      <c r="S4314" s="42">
        <f t="shared" ca="1" si="72"/>
        <v>50207</v>
      </c>
      <c r="T4314" s="43">
        <f ca="1">_xll.BInterpol('Base CDI'!$H$4:$H$28,'Base CDI'!$J$4:$J$29,S4314,"Cubic","Extrapolate=Linear","MultiX=Average","Skip=True","Sort=True")</f>
        <v>13.696811217510259</v>
      </c>
      <c r="U4314" s="43">
        <f ca="1">_xll.BInterpol('Base CDI'!$H$4:$H$28,'Base CDI'!$I$4:$I$29,S4314,"Cubic","Extrapolate=Linear","MultiX=Average","Skip=True","Sort=True")</f>
        <v>13.773071135430916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50208</v>
      </c>
      <c r="T4315" s="43">
        <f ca="1">_xll.BInterpol('Base CDI'!$H$4:$H$28,'Base CDI'!$J$4:$J$29,S4315,"Cubic","Extrapolate=Linear","MultiX=Average","Skip=True","Sort=True")</f>
        <v>13.69673734610123</v>
      </c>
      <c r="U4315" s="43">
        <f ca="1">_xll.BInterpol('Base CDI'!$H$4:$H$28,'Base CDI'!$I$4:$I$29,S4315,"Cubic","Extrapolate=Linear","MultiX=Average","Skip=True","Sort=True")</f>
        <v>13.772968536251708</v>
      </c>
    </row>
    <row r="4316" spans="16:21" x14ac:dyDescent="0.25">
      <c r="P4316" s="10">
        <v>40787</v>
      </c>
      <c r="Q4316">
        <v>26.43141</v>
      </c>
      <c r="S4316" s="42">
        <f t="shared" ca="1" si="72"/>
        <v>50209</v>
      </c>
      <c r="T4316" s="43">
        <f ca="1">_xll.BInterpol('Base CDI'!$H$4:$H$28,'Base CDI'!$J$4:$J$29,S4316,"Cubic","Extrapolate=Linear","MultiX=Average","Skip=True","Sort=True")</f>
        <v>13.696663474692201</v>
      </c>
      <c r="U4316" s="43">
        <f ca="1">_xll.BInterpol('Base CDI'!$H$4:$H$28,'Base CDI'!$I$4:$I$29,S4316,"Cubic","Extrapolate=Linear","MultiX=Average","Skip=True","Sort=True")</f>
        <v>13.772865937072503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50210</v>
      </c>
      <c r="T4317" s="43">
        <f ca="1">_xll.BInterpol('Base CDI'!$H$4:$H$28,'Base CDI'!$J$4:$J$29,S4317,"Cubic","Extrapolate=Linear","MultiX=Average","Skip=True","Sort=True")</f>
        <v>13.696589603283174</v>
      </c>
      <c r="U4317" s="43">
        <f ca="1">_xll.BInterpol('Base CDI'!$H$4:$H$28,'Base CDI'!$I$4:$I$29,S4317,"Cubic","Extrapolate=Linear","MultiX=Average","Skip=True","Sort=True")</f>
        <v>13.772763337893295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50211</v>
      </c>
      <c r="T4318" s="43">
        <f ca="1">_xll.BInterpol('Base CDI'!$H$4:$H$28,'Base CDI'!$J$4:$J$29,S4318,"Cubic","Extrapolate=Linear","MultiX=Average","Skip=True","Sort=True")</f>
        <v>13.696515731874145</v>
      </c>
      <c r="U4318" s="43">
        <f ca="1">_xll.BInterpol('Base CDI'!$H$4:$H$28,'Base CDI'!$I$4:$I$29,S4318,"Cubic","Extrapolate=Linear","MultiX=Average","Skip=True","Sort=True")</f>
        <v>13.772660738714089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50212</v>
      </c>
      <c r="T4319" s="43">
        <f ca="1">_xll.BInterpol('Base CDI'!$H$4:$H$28,'Base CDI'!$J$4:$J$29,S4319,"Cubic","Extrapolate=Linear","MultiX=Average","Skip=True","Sort=True")</f>
        <v>13.696441860465116</v>
      </c>
      <c r="U4319" s="43">
        <f ca="1">_xll.BInterpol('Base CDI'!$H$4:$H$28,'Base CDI'!$I$4:$I$29,S4319,"Cubic","Extrapolate=Linear","MultiX=Average","Skip=True","Sort=True")</f>
        <v>13.772558139534883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50213</v>
      </c>
      <c r="T4320" s="43">
        <f ca="1">_xll.BInterpol('Base CDI'!$H$4:$H$28,'Base CDI'!$J$4:$J$29,S4320,"Cubic","Extrapolate=Linear","MultiX=Average","Skip=True","Sort=True")</f>
        <v>13.696367989056087</v>
      </c>
      <c r="U4320" s="43">
        <f ca="1">_xll.BInterpol('Base CDI'!$H$4:$H$28,'Base CDI'!$I$4:$I$29,S4320,"Cubic","Extrapolate=Linear","MultiX=Average","Skip=True","Sort=True")</f>
        <v>13.772455540355676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50214</v>
      </c>
      <c r="T4321" s="43">
        <f ca="1">_xll.BInterpol('Base CDI'!$H$4:$H$28,'Base CDI'!$J$4:$J$29,S4321,"Cubic","Extrapolate=Linear","MultiX=Average","Skip=True","Sort=True")</f>
        <v>13.696294117647058</v>
      </c>
      <c r="U4321" s="43">
        <f ca="1">_xll.BInterpol('Base CDI'!$H$4:$H$28,'Base CDI'!$I$4:$I$29,S4321,"Cubic","Extrapolate=Linear","MultiX=Average","Skip=True","Sort=True")</f>
        <v>13.77235294117647</v>
      </c>
    </row>
    <row r="4322" spans="16:21" x14ac:dyDescent="0.25">
      <c r="P4322" s="10">
        <v>40798</v>
      </c>
      <c r="Q4322">
        <v>26.50215</v>
      </c>
      <c r="S4322" s="42">
        <f t="shared" ca="1" si="72"/>
        <v>50215</v>
      </c>
      <c r="T4322" s="43">
        <f ca="1">_xll.BInterpol('Base CDI'!$H$4:$H$28,'Base CDI'!$J$4:$J$29,S4322,"Cubic","Extrapolate=Linear","MultiX=Average","Skip=True","Sort=True")</f>
        <v>13.696220246238029</v>
      </c>
      <c r="U4322" s="43">
        <f ca="1">_xll.BInterpol('Base CDI'!$H$4:$H$28,'Base CDI'!$I$4:$I$29,S4322,"Cubic","Extrapolate=Linear","MultiX=Average","Skip=True","Sort=True")</f>
        <v>13.772250341997262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50216</v>
      </c>
      <c r="T4323" s="43">
        <f ca="1">_xll.BInterpol('Base CDI'!$H$4:$H$28,'Base CDI'!$J$4:$J$29,S4323,"Cubic","Extrapolate=Linear","MultiX=Average","Skip=True","Sort=True")</f>
        <v>13.696146374829</v>
      </c>
      <c r="U4323" s="43">
        <f ca="1">_xll.BInterpol('Base CDI'!$H$4:$H$28,'Base CDI'!$I$4:$I$29,S4323,"Cubic","Extrapolate=Linear","MultiX=Average","Skip=True","Sort=True")</f>
        <v>13.772147742818056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50217</v>
      </c>
      <c r="T4324" s="43">
        <f ca="1">_xll.BInterpol('Base CDI'!$H$4:$H$28,'Base CDI'!$J$4:$J$29,S4324,"Cubic","Extrapolate=Linear","MultiX=Average","Skip=True","Sort=True")</f>
        <v>13.696072503419972</v>
      </c>
      <c r="U4324" s="43">
        <f ca="1">_xll.BInterpol('Base CDI'!$H$4:$H$28,'Base CDI'!$I$4:$I$29,S4324,"Cubic","Extrapolate=Linear","MultiX=Average","Skip=True","Sort=True")</f>
        <v>13.77204514363885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50218</v>
      </c>
      <c r="T4325" s="43">
        <f ca="1">_xll.BInterpol('Base CDI'!$H$4:$H$28,'Base CDI'!$J$4:$J$29,S4325,"Cubic","Extrapolate=Linear","MultiX=Average","Skip=True","Sort=True")</f>
        <v>13.695998632010944</v>
      </c>
      <c r="U4325" s="43">
        <f ca="1">_xll.BInterpol('Base CDI'!$H$4:$H$28,'Base CDI'!$I$4:$I$29,S4325,"Cubic","Extrapolate=Linear","MultiX=Average","Skip=True","Sort=True")</f>
        <v>13.771942544459643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50219</v>
      </c>
      <c r="T4326" s="43">
        <f ca="1">_xll.BInterpol('Base CDI'!$H$4:$H$28,'Base CDI'!$J$4:$J$29,S4326,"Cubic","Extrapolate=Linear","MultiX=Average","Skip=True","Sort=True")</f>
        <v>13.695924760601915</v>
      </c>
      <c r="U4326" s="43">
        <f ca="1">_xll.BInterpol('Base CDI'!$H$4:$H$28,'Base CDI'!$I$4:$I$29,S4326,"Cubic","Extrapolate=Linear","MultiX=Average","Skip=True","Sort=True")</f>
        <v>13.771839945280437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50220</v>
      </c>
      <c r="T4327" s="43">
        <f ca="1">_xll.BInterpol('Base CDI'!$H$4:$H$28,'Base CDI'!$J$4:$J$29,S4327,"Cubic","Extrapolate=Linear","MultiX=Average","Skip=True","Sort=True")</f>
        <v>13.695850889192887</v>
      </c>
      <c r="U4327" s="43">
        <f ca="1">_xll.BInterpol('Base CDI'!$H$4:$H$28,'Base CDI'!$I$4:$I$29,S4327,"Cubic","Extrapolate=Linear","MultiX=Average","Skip=True","Sort=True")</f>
        <v>13.771737346101229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50221</v>
      </c>
      <c r="T4328" s="43">
        <f ca="1">_xll.BInterpol('Base CDI'!$H$4:$H$28,'Base CDI'!$J$4:$J$29,S4328,"Cubic","Extrapolate=Linear","MultiX=Average","Skip=True","Sort=True")</f>
        <v>13.695777017783858</v>
      </c>
      <c r="U4328" s="43">
        <f ca="1">_xll.BInterpol('Base CDI'!$H$4:$H$28,'Base CDI'!$I$4:$I$29,S4328,"Cubic","Extrapolate=Linear","MultiX=Average","Skip=True","Sort=True")</f>
        <v>13.771634746922023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50222</v>
      </c>
      <c r="T4329" s="43">
        <f ca="1">_xll.BInterpol('Base CDI'!$H$4:$H$28,'Base CDI'!$J$4:$J$29,S4329,"Cubic","Extrapolate=Linear","MultiX=Average","Skip=True","Sort=True")</f>
        <v>13.695703146374829</v>
      </c>
      <c r="U4329" s="43">
        <f ca="1">_xll.BInterpol('Base CDI'!$H$4:$H$28,'Base CDI'!$I$4:$I$29,S4329,"Cubic","Extrapolate=Linear","MultiX=Average","Skip=True","Sort=True")</f>
        <v>13.771532147742818</v>
      </c>
    </row>
    <row r="4330" spans="16:21" x14ac:dyDescent="0.25">
      <c r="P4330" s="10">
        <v>40808</v>
      </c>
      <c r="Q4330">
        <v>26.59675</v>
      </c>
      <c r="S4330" s="42">
        <f t="shared" ca="1" si="72"/>
        <v>50223</v>
      </c>
      <c r="T4330" s="43">
        <f ca="1">_xll.BInterpol('Base CDI'!$H$4:$H$28,'Base CDI'!$J$4:$J$29,S4330,"Cubic","Extrapolate=Linear","MultiX=Average","Skip=True","Sort=True")</f>
        <v>13.6956292749658</v>
      </c>
      <c r="U4330" s="43">
        <f ca="1">_xll.BInterpol('Base CDI'!$H$4:$H$28,'Base CDI'!$I$4:$I$29,S4330,"Cubic","Extrapolate=Linear","MultiX=Average","Skip=True","Sort=True")</f>
        <v>13.77142954856361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50224</v>
      </c>
      <c r="T4331" s="43">
        <f ca="1">_xll.BInterpol('Base CDI'!$H$4:$H$28,'Base CDI'!$J$4:$J$29,S4331,"Cubic","Extrapolate=Linear","MultiX=Average","Skip=True","Sort=True")</f>
        <v>13.695555403556771</v>
      </c>
      <c r="U4331" s="43">
        <f ca="1">_xll.BInterpol('Base CDI'!$H$4:$H$28,'Base CDI'!$I$4:$I$29,S4331,"Cubic","Extrapolate=Linear","MultiX=Average","Skip=True","Sort=True")</f>
        <v>13.771326949384404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50225</v>
      </c>
      <c r="T4332" s="43">
        <f ca="1">_xll.BInterpol('Base CDI'!$H$4:$H$28,'Base CDI'!$J$4:$J$29,S4332,"Cubic","Extrapolate=Linear","MultiX=Average","Skip=True","Sort=True")</f>
        <v>13.695481532147742</v>
      </c>
      <c r="U4332" s="43">
        <f ca="1">_xll.BInterpol('Base CDI'!$H$4:$H$28,'Base CDI'!$I$4:$I$29,S4332,"Cubic","Extrapolate=Linear","MultiX=Average","Skip=True","Sort=True")</f>
        <v>13.771224350205197</v>
      </c>
    </row>
    <row r="4333" spans="16:21" x14ac:dyDescent="0.25">
      <c r="P4333" s="10">
        <v>40813</v>
      </c>
      <c r="Q4333">
        <v>26.63232</v>
      </c>
      <c r="S4333" s="42">
        <f t="shared" ca="1" si="72"/>
        <v>50226</v>
      </c>
      <c r="T4333" s="43">
        <f ca="1">_xll.BInterpol('Base CDI'!$H$4:$H$28,'Base CDI'!$J$4:$J$29,S4333,"Cubic","Extrapolate=Linear","MultiX=Average","Skip=True","Sort=True")</f>
        <v>13.695407660738713</v>
      </c>
      <c r="U4333" s="43">
        <f ca="1">_xll.BInterpol('Base CDI'!$H$4:$H$28,'Base CDI'!$I$4:$I$29,S4333,"Cubic","Extrapolate=Linear","MultiX=Average","Skip=True","Sort=True")</f>
        <v>13.771121751025991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50227</v>
      </c>
      <c r="T4334" s="43">
        <f ca="1">_xll.BInterpol('Base CDI'!$H$4:$H$28,'Base CDI'!$J$4:$J$29,S4334,"Cubic","Extrapolate=Linear","MultiX=Average","Skip=True","Sort=True")</f>
        <v>13.695333789329684</v>
      </c>
      <c r="U4334" s="43">
        <f ca="1">_xll.BInterpol('Base CDI'!$H$4:$H$28,'Base CDI'!$I$4:$I$29,S4334,"Cubic","Extrapolate=Linear","MultiX=Average","Skip=True","Sort=True")</f>
        <v>13.771019151846785</v>
      </c>
    </row>
    <row r="4335" spans="16:21" x14ac:dyDescent="0.25">
      <c r="P4335" s="10">
        <v>40815</v>
      </c>
      <c r="Q4335">
        <v>26.65605</v>
      </c>
      <c r="S4335" s="42">
        <f t="shared" ca="1" si="72"/>
        <v>50228</v>
      </c>
      <c r="T4335" s="43">
        <f ca="1">_xll.BInterpol('Base CDI'!$H$4:$H$28,'Base CDI'!$J$4:$J$29,S4335,"Cubic","Extrapolate=Linear","MultiX=Average","Skip=True","Sort=True")</f>
        <v>13.695259917920657</v>
      </c>
      <c r="U4335" s="43">
        <f ca="1">_xll.BInterpol('Base CDI'!$H$4:$H$28,'Base CDI'!$I$4:$I$29,S4335,"Cubic","Extrapolate=Linear","MultiX=Average","Skip=True","Sort=True")</f>
        <v>13.770916552667577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50229</v>
      </c>
      <c r="T4336" s="43">
        <f ca="1">_xll.BInterpol('Base CDI'!$H$4:$H$28,'Base CDI'!$J$4:$J$29,S4336,"Cubic","Extrapolate=Linear","MultiX=Average","Skip=True","Sort=True")</f>
        <v>13.695186046511628</v>
      </c>
      <c r="U4336" s="43">
        <f ca="1">_xll.BInterpol('Base CDI'!$H$4:$H$28,'Base CDI'!$I$4:$I$29,S4336,"Cubic","Extrapolate=Linear","MultiX=Average","Skip=True","Sort=True")</f>
        <v>13.770813953488371</v>
      </c>
    </row>
    <row r="4337" spans="16:21" x14ac:dyDescent="0.25">
      <c r="P4337" s="10">
        <v>40819</v>
      </c>
      <c r="Q4337">
        <v>26.67981</v>
      </c>
      <c r="S4337" s="42">
        <f t="shared" ca="1" si="72"/>
        <v>50230</v>
      </c>
      <c r="T4337" s="43">
        <f ca="1">_xll.BInterpol('Base CDI'!$H$4:$H$28,'Base CDI'!$J$4:$J$29,S4337,"Cubic","Extrapolate=Linear","MultiX=Average","Skip=True","Sort=True")</f>
        <v>13.695112175102599</v>
      </c>
      <c r="U4337" s="43">
        <f ca="1">_xll.BInterpol('Base CDI'!$H$4:$H$28,'Base CDI'!$I$4:$I$29,S4337,"Cubic","Extrapolate=Linear","MultiX=Average","Skip=True","Sort=True")</f>
        <v>13.770711354309164</v>
      </c>
    </row>
    <row r="4338" spans="16:21" x14ac:dyDescent="0.25">
      <c r="P4338" s="10">
        <v>40820</v>
      </c>
      <c r="Q4338">
        <v>26.69171</v>
      </c>
      <c r="S4338" s="42">
        <f t="shared" ca="1" si="72"/>
        <v>50231</v>
      </c>
      <c r="T4338" s="43">
        <f ca="1">_xll.BInterpol('Base CDI'!$H$4:$H$28,'Base CDI'!$J$4:$J$29,S4338,"Cubic","Extrapolate=Linear","MultiX=Average","Skip=True","Sort=True")</f>
        <v>13.69503830369357</v>
      </c>
      <c r="U4338" s="43">
        <f ca="1">_xll.BInterpol('Base CDI'!$H$4:$H$28,'Base CDI'!$I$4:$I$29,S4338,"Cubic","Extrapolate=Linear","MultiX=Average","Skip=True","Sort=True")</f>
        <v>13.770608755129958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50232</v>
      </c>
      <c r="T4339" s="43">
        <f ca="1">_xll.BInterpol('Base CDI'!$H$4:$H$28,'Base CDI'!$J$4:$J$29,S4339,"Cubic","Extrapolate=Linear","MultiX=Average","Skip=True","Sort=True")</f>
        <v>13.694964432284541</v>
      </c>
      <c r="U4339" s="43">
        <f ca="1">_xll.BInterpol('Base CDI'!$H$4:$H$28,'Base CDI'!$I$4:$I$29,S4339,"Cubic","Extrapolate=Linear","MultiX=Average","Skip=True","Sort=True")</f>
        <v>13.770506155950752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50233</v>
      </c>
      <c r="T4340" s="43">
        <f ca="1">_xll.BInterpol('Base CDI'!$H$4:$H$28,'Base CDI'!$J$4:$J$29,S4340,"Cubic","Extrapolate=Linear","MultiX=Average","Skip=True","Sort=True")</f>
        <v>13.694890560875512</v>
      </c>
      <c r="U4340" s="43">
        <f ca="1">_xll.BInterpol('Base CDI'!$H$4:$H$28,'Base CDI'!$I$4:$I$29,S4340,"Cubic","Extrapolate=Linear","MultiX=Average","Skip=True","Sort=True")</f>
        <v>13.770403556771544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50234</v>
      </c>
      <c r="T4341" s="43">
        <f ca="1">_xll.BInterpol('Base CDI'!$H$4:$H$28,'Base CDI'!$J$4:$J$29,S4341,"Cubic","Extrapolate=Linear","MultiX=Average","Skip=True","Sort=True")</f>
        <v>13.694816689466483</v>
      </c>
      <c r="U4341" s="43">
        <f ca="1">_xll.BInterpol('Base CDI'!$H$4:$H$28,'Base CDI'!$I$4:$I$29,S4341,"Cubic","Extrapolate=Linear","MultiX=Average","Skip=True","Sort=True")</f>
        <v>13.770300957592339</v>
      </c>
    </row>
    <row r="4342" spans="16:21" x14ac:dyDescent="0.25">
      <c r="P4342" s="10">
        <v>40826</v>
      </c>
      <c r="Q4342">
        <v>26.73931</v>
      </c>
      <c r="S4342" s="42">
        <f t="shared" ca="1" si="72"/>
        <v>50235</v>
      </c>
      <c r="T4342" s="43">
        <f ca="1">_xll.BInterpol('Base CDI'!$H$4:$H$28,'Base CDI'!$J$4:$J$29,S4342,"Cubic","Extrapolate=Linear","MultiX=Average","Skip=True","Sort=True")</f>
        <v>13.694742818057454</v>
      </c>
      <c r="U4342" s="43">
        <f ca="1">_xll.BInterpol('Base CDI'!$H$4:$H$28,'Base CDI'!$I$4:$I$29,S4342,"Cubic","Extrapolate=Linear","MultiX=Average","Skip=True","Sort=True")</f>
        <v>13.770198358413131</v>
      </c>
    </row>
    <row r="4343" spans="16:21" x14ac:dyDescent="0.25">
      <c r="P4343" s="10">
        <v>40827</v>
      </c>
      <c r="Q4343">
        <v>26.75123</v>
      </c>
      <c r="S4343" s="42">
        <f t="shared" ca="1" si="72"/>
        <v>50236</v>
      </c>
      <c r="T4343" s="43">
        <f ca="1">_xll.BInterpol('Base CDI'!$H$4:$H$28,'Base CDI'!$J$4:$J$29,S4343,"Cubic","Extrapolate=Linear","MultiX=Average","Skip=True","Sort=True")</f>
        <v>13.694668946648425</v>
      </c>
      <c r="U4343" s="43">
        <f ca="1">_xll.BInterpol('Base CDI'!$H$4:$H$28,'Base CDI'!$I$4:$I$29,S4343,"Cubic","Extrapolate=Linear","MultiX=Average","Skip=True","Sort=True")</f>
        <v>13.770095759233925</v>
      </c>
    </row>
    <row r="4344" spans="16:21" x14ac:dyDescent="0.25">
      <c r="P4344" s="10">
        <v>40829</v>
      </c>
      <c r="Q4344">
        <v>26.76315</v>
      </c>
      <c r="S4344" s="42">
        <f t="shared" ca="1" si="72"/>
        <v>50237</v>
      </c>
      <c r="T4344" s="43">
        <f ca="1">_xll.BInterpol('Base CDI'!$H$4:$H$28,'Base CDI'!$J$4:$J$29,S4344,"Cubic","Extrapolate=Linear","MultiX=Average","Skip=True","Sort=True")</f>
        <v>13.694595075239398</v>
      </c>
      <c r="U4344" s="43">
        <f ca="1">_xll.BInterpol('Base CDI'!$H$4:$H$28,'Base CDI'!$I$4:$I$29,S4344,"Cubic","Extrapolate=Linear","MultiX=Average","Skip=True","Sort=True")</f>
        <v>13.769993160054719</v>
      </c>
    </row>
    <row r="4345" spans="16:21" x14ac:dyDescent="0.25">
      <c r="P4345" s="10">
        <v>40830</v>
      </c>
      <c r="Q4345">
        <v>26.77506</v>
      </c>
      <c r="S4345" s="42">
        <f t="shared" ca="1" si="72"/>
        <v>50238</v>
      </c>
      <c r="T4345" s="43">
        <f ca="1">_xll.BInterpol('Base CDI'!$H$4:$H$28,'Base CDI'!$J$4:$J$29,S4345,"Cubic","Extrapolate=Linear","MultiX=Average","Skip=True","Sort=True")</f>
        <v>13.694521203830369</v>
      </c>
      <c r="U4345" s="43">
        <f ca="1">_xll.BInterpol('Base CDI'!$H$4:$H$28,'Base CDI'!$I$4:$I$29,S4345,"Cubic","Extrapolate=Linear","MultiX=Average","Skip=True","Sort=True")</f>
        <v>13.769890560875512</v>
      </c>
    </row>
    <row r="4346" spans="16:21" x14ac:dyDescent="0.25">
      <c r="P4346" s="10">
        <v>40833</v>
      </c>
      <c r="Q4346">
        <v>26.78698</v>
      </c>
      <c r="S4346" s="42">
        <f t="shared" ca="1" si="72"/>
        <v>50239</v>
      </c>
      <c r="T4346" s="43">
        <f ca="1">_xll.BInterpol('Base CDI'!$H$4:$H$28,'Base CDI'!$J$4:$J$29,S4346,"Cubic","Extrapolate=Linear","MultiX=Average","Skip=True","Sort=True")</f>
        <v>13.69444733242134</v>
      </c>
      <c r="U4346" s="43">
        <f ca="1">_xll.BInterpol('Base CDI'!$H$4:$H$28,'Base CDI'!$I$4:$I$29,S4346,"Cubic","Extrapolate=Linear","MultiX=Average","Skip=True","Sort=True")</f>
        <v>13.769787961696306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50240</v>
      </c>
      <c r="T4347" s="43">
        <f ca="1">_xll.BInterpol('Base CDI'!$H$4:$H$28,'Base CDI'!$J$4:$J$29,S4347,"Cubic","Extrapolate=Linear","MultiX=Average","Skip=True","Sort=True")</f>
        <v>13.694373461012312</v>
      </c>
      <c r="U4347" s="43">
        <f ca="1">_xll.BInterpol('Base CDI'!$H$4:$H$28,'Base CDI'!$I$4:$I$29,S4347,"Cubic","Extrapolate=Linear","MultiX=Average","Skip=True","Sort=True")</f>
        <v>13.769685362517098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50241</v>
      </c>
      <c r="T4348" s="43">
        <f ca="1">_xll.BInterpol('Base CDI'!$H$4:$H$28,'Base CDI'!$J$4:$J$29,S4348,"Cubic","Extrapolate=Linear","MultiX=Average","Skip=True","Sort=True")</f>
        <v>13.694299589603283</v>
      </c>
      <c r="U4348" s="43">
        <f ca="1">_xll.BInterpol('Base CDI'!$H$4:$H$28,'Base CDI'!$I$4:$I$29,S4348,"Cubic","Extrapolate=Linear","MultiX=Average","Skip=True","Sort=True")</f>
        <v>13.769582763337892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50242</v>
      </c>
      <c r="T4349" s="43">
        <f ca="1">_xll.BInterpol('Base CDI'!$H$4:$H$28,'Base CDI'!$J$4:$J$29,S4349,"Cubic","Extrapolate=Linear","MultiX=Average","Skip=True","Sort=True")</f>
        <v>13.694225718194254</v>
      </c>
      <c r="U4349" s="43">
        <f ca="1">_xll.BInterpol('Base CDI'!$H$4:$H$28,'Base CDI'!$I$4:$I$29,S4349,"Cubic","Extrapolate=Linear","MultiX=Average","Skip=True","Sort=True")</f>
        <v>13.769480164158686</v>
      </c>
    </row>
    <row r="4350" spans="16:21" x14ac:dyDescent="0.25">
      <c r="P4350" s="10">
        <v>40837</v>
      </c>
      <c r="Q4350">
        <v>26.83427</v>
      </c>
      <c r="S4350" s="42">
        <f t="shared" ca="1" si="72"/>
        <v>50243</v>
      </c>
      <c r="T4350" s="43">
        <f ca="1">_xll.BInterpol('Base CDI'!$H$4:$H$28,'Base CDI'!$J$4:$J$29,S4350,"Cubic","Extrapolate=Linear","MultiX=Average","Skip=True","Sort=True")</f>
        <v>13.694151846785225</v>
      </c>
      <c r="U4350" s="43">
        <f ca="1">_xll.BInterpol('Base CDI'!$H$4:$H$28,'Base CDI'!$I$4:$I$29,S4350,"Cubic","Extrapolate=Linear","MultiX=Average","Skip=True","Sort=True")</f>
        <v>13.769377564979479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50244</v>
      </c>
      <c r="T4351" s="43">
        <f ca="1">_xll.BInterpol('Base CDI'!$H$4:$H$28,'Base CDI'!$J$4:$J$29,S4351,"Cubic","Extrapolate=Linear","MultiX=Average","Skip=True","Sort=True")</f>
        <v>13.694077975376196</v>
      </c>
      <c r="U4351" s="43">
        <f ca="1">_xll.BInterpol('Base CDI'!$H$4:$H$28,'Base CDI'!$I$4:$I$29,S4351,"Cubic","Extrapolate=Linear","MultiX=Average","Skip=True","Sort=True")</f>
        <v>13.769274965800273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50245</v>
      </c>
      <c r="T4352" s="43">
        <f ca="1">_xll.BInterpol('Base CDI'!$H$4:$H$28,'Base CDI'!$J$4:$J$29,S4352,"Cubic","Extrapolate=Linear","MultiX=Average","Skip=True","Sort=True")</f>
        <v>13.694004103967167</v>
      </c>
      <c r="U4352" s="43">
        <f ca="1">_xll.BInterpol('Base CDI'!$H$4:$H$28,'Base CDI'!$I$4:$I$29,S4352,"Cubic","Extrapolate=Linear","MultiX=Average","Skip=True","Sort=True")</f>
        <v>13.769172366621065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50246</v>
      </c>
      <c r="T4353" s="43">
        <f ca="1">_xll.BInterpol('Base CDI'!$H$4:$H$28,'Base CDI'!$J$4:$J$29,S4353,"Cubic","Extrapolate=Linear","MultiX=Average","Skip=True","Sort=True")</f>
        <v>13.69393023255814</v>
      </c>
      <c r="U4353" s="43">
        <f ca="1">_xll.BInterpol('Base CDI'!$H$4:$H$28,'Base CDI'!$I$4:$I$29,S4353,"Cubic","Extrapolate=Linear","MultiX=Average","Skip=True","Sort=True")</f>
        <v>13.769069767441859</v>
      </c>
    </row>
    <row r="4354" spans="16:21" x14ac:dyDescent="0.25">
      <c r="P4354" s="10">
        <v>40843</v>
      </c>
      <c r="Q4354">
        <v>26.88025</v>
      </c>
      <c r="S4354" s="42">
        <f t="shared" ca="1" si="72"/>
        <v>50247</v>
      </c>
      <c r="T4354" s="43">
        <f ca="1">_xll.BInterpol('Base CDI'!$H$4:$H$28,'Base CDI'!$J$4:$J$29,S4354,"Cubic","Extrapolate=Linear","MultiX=Average","Skip=True","Sort=True")</f>
        <v>13.693856361149111</v>
      </c>
      <c r="U4354" s="43">
        <f ca="1">_xll.BInterpol('Base CDI'!$H$4:$H$28,'Base CDI'!$I$4:$I$29,S4354,"Cubic","Extrapolate=Linear","MultiX=Average","Skip=True","Sort=True")</f>
        <v>13.768967168262654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50248</v>
      </c>
      <c r="T4355" s="43">
        <f ca="1">_xll.BInterpol('Base CDI'!$H$4:$H$28,'Base CDI'!$J$4:$J$29,S4355,"Cubic","Extrapolate=Linear","MultiX=Average","Skip=True","Sort=True")</f>
        <v>13.693782489740082</v>
      </c>
      <c r="U4355" s="43">
        <f ca="1">_xll.BInterpol('Base CDI'!$H$4:$H$28,'Base CDI'!$I$4:$I$29,S4355,"Cubic","Extrapolate=Linear","MultiX=Average","Skip=True","Sort=True")</f>
        <v>13.768864569083446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50249</v>
      </c>
      <c r="T4356" s="43">
        <f ca="1">_xll.BInterpol('Base CDI'!$H$4:$H$28,'Base CDI'!$J$4:$J$29,S4356,"Cubic","Extrapolate=Linear","MultiX=Average","Skip=True","Sort=True")</f>
        <v>13.693708618331053</v>
      </c>
      <c r="U4356" s="43">
        <f ca="1">_xll.BInterpol('Base CDI'!$H$4:$H$28,'Base CDI'!$I$4:$I$29,S4356,"Cubic","Extrapolate=Linear","MultiX=Average","Skip=True","Sort=True")</f>
        <v>13.76876196990424</v>
      </c>
    </row>
    <row r="4357" spans="16:21" x14ac:dyDescent="0.25">
      <c r="P4357" s="10">
        <v>40848</v>
      </c>
      <c r="Q4357">
        <v>26.91479</v>
      </c>
      <c r="S4357" s="42">
        <f t="shared" ca="1" si="72"/>
        <v>50250</v>
      </c>
      <c r="T4357" s="43">
        <f ca="1">_xll.BInterpol('Base CDI'!$H$4:$H$28,'Base CDI'!$J$4:$J$29,S4357,"Cubic","Extrapolate=Linear","MultiX=Average","Skip=True","Sort=True")</f>
        <v>13.693634746922024</v>
      </c>
      <c r="U4357" s="43">
        <f ca="1">_xll.BInterpol('Base CDI'!$H$4:$H$28,'Base CDI'!$I$4:$I$29,S4357,"Cubic","Extrapolate=Linear","MultiX=Average","Skip=True","Sort=True")</f>
        <v>13.768659370725032</v>
      </c>
    </row>
    <row r="4358" spans="16:21" x14ac:dyDescent="0.25">
      <c r="P4358" s="10">
        <v>40850</v>
      </c>
      <c r="Q4358">
        <v>26.92632</v>
      </c>
      <c r="S4358" s="42">
        <f t="shared" ca="1" si="72"/>
        <v>50251</v>
      </c>
      <c r="T4358" s="43">
        <f ca="1">_xll.BInterpol('Base CDI'!$H$4:$H$28,'Base CDI'!$J$4:$J$29,S4358,"Cubic","Extrapolate=Linear","MultiX=Average","Skip=True","Sort=True")</f>
        <v>13.693560875512995</v>
      </c>
      <c r="U4358" s="43">
        <f ca="1">_xll.BInterpol('Base CDI'!$H$4:$H$28,'Base CDI'!$I$4:$I$29,S4358,"Cubic","Extrapolate=Linear","MultiX=Average","Skip=True","Sort=True")</f>
        <v>13.768556771545827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50252</v>
      </c>
      <c r="T4359" s="43">
        <f ca="1">_xll.BInterpol('Base CDI'!$H$4:$H$28,'Base CDI'!$J$4:$J$29,S4359,"Cubic","Extrapolate=Linear","MultiX=Average","Skip=True","Sort=True")</f>
        <v>13.693487004103966</v>
      </c>
      <c r="U4359" s="43">
        <f ca="1">_xll.BInterpol('Base CDI'!$H$4:$H$28,'Base CDI'!$I$4:$I$29,S4359,"Cubic","Extrapolate=Linear","MultiX=Average","Skip=True","Sort=True")</f>
        <v>13.768454172366621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50253</v>
      </c>
      <c r="T4360" s="43">
        <f ca="1">_xll.BInterpol('Base CDI'!$H$4:$H$28,'Base CDI'!$J$4:$J$29,S4360,"Cubic","Extrapolate=Linear","MultiX=Average","Skip=True","Sort=True")</f>
        <v>13.693413132694937</v>
      </c>
      <c r="U4360" s="43">
        <f ca="1">_xll.BInterpol('Base CDI'!$H$4:$H$28,'Base CDI'!$I$4:$I$29,S4360,"Cubic","Extrapolate=Linear","MultiX=Average","Skip=True","Sort=True")</f>
        <v>13.768351573187413</v>
      </c>
    </row>
    <row r="4361" spans="16:21" x14ac:dyDescent="0.25">
      <c r="P4361" s="10">
        <v>40855</v>
      </c>
      <c r="Q4361">
        <v>26.96095</v>
      </c>
      <c r="S4361" s="42">
        <f t="shared" ca="1" si="72"/>
        <v>50254</v>
      </c>
      <c r="T4361" s="43">
        <f ca="1">_xll.BInterpol('Base CDI'!$H$4:$H$28,'Base CDI'!$J$4:$J$29,S4361,"Cubic","Extrapolate=Linear","MultiX=Average","Skip=True","Sort=True")</f>
        <v>13.693339261285908</v>
      </c>
      <c r="U4361" s="43">
        <f ca="1">_xll.BInterpol('Base CDI'!$H$4:$H$28,'Base CDI'!$I$4:$I$29,S4361,"Cubic","Extrapolate=Linear","MultiX=Average","Skip=True","Sort=True")</f>
        <v>13.768248974008207</v>
      </c>
    </row>
    <row r="4362" spans="16:21" x14ac:dyDescent="0.25">
      <c r="P4362" s="10">
        <v>40856</v>
      </c>
      <c r="Q4362">
        <v>26.9725</v>
      </c>
      <c r="S4362" s="42">
        <f t="shared" ca="1" si="72"/>
        <v>50255</v>
      </c>
      <c r="T4362" s="43">
        <f ca="1">_xll.BInterpol('Base CDI'!$H$4:$H$28,'Base CDI'!$J$4:$J$29,S4362,"Cubic","Extrapolate=Linear","MultiX=Average","Skip=True","Sort=True")</f>
        <v>13.693265389876881</v>
      </c>
      <c r="U4362" s="43">
        <f ca="1">_xll.BInterpol('Base CDI'!$H$4:$H$28,'Base CDI'!$I$4:$I$29,S4362,"Cubic","Extrapolate=Linear","MultiX=Average","Skip=True","Sort=True")</f>
        <v>13.768146374829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50256</v>
      </c>
      <c r="T4363" s="43">
        <f ca="1">_xll.BInterpol('Base CDI'!$H$4:$H$28,'Base CDI'!$J$4:$J$29,S4363,"Cubic","Extrapolate=Linear","MultiX=Average","Skip=True","Sort=True")</f>
        <v>13.693191518467852</v>
      </c>
      <c r="U4363" s="43">
        <f ca="1">_xll.BInterpol('Base CDI'!$H$4:$H$28,'Base CDI'!$I$4:$I$29,S4363,"Cubic","Extrapolate=Linear","MultiX=Average","Skip=True","Sort=True")</f>
        <v>13.768043775649794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50257</v>
      </c>
      <c r="T4364" s="43">
        <f ca="1">_xll.BInterpol('Base CDI'!$H$4:$H$28,'Base CDI'!$J$4:$J$29,S4364,"Cubic","Extrapolate=Linear","MultiX=Average","Skip=True","Sort=True")</f>
        <v>13.693117647058823</v>
      </c>
      <c r="U4364" s="43">
        <f ca="1">_xll.BInterpol('Base CDI'!$H$4:$H$28,'Base CDI'!$I$4:$I$29,S4364,"Cubic","Extrapolate=Linear","MultiX=Average","Skip=True","Sort=True")</f>
        <v>13.767941176470588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50258</v>
      </c>
      <c r="T4365" s="43">
        <f ca="1">_xll.BInterpol('Base CDI'!$H$4:$H$28,'Base CDI'!$J$4:$J$29,S4365,"Cubic","Extrapolate=Linear","MultiX=Average","Skip=True","Sort=True")</f>
        <v>13.693043775649794</v>
      </c>
      <c r="U4365" s="43">
        <f ca="1">_xll.BInterpol('Base CDI'!$H$4:$H$28,'Base CDI'!$I$4:$I$29,S4365,"Cubic","Extrapolate=Linear","MultiX=Average","Skip=True","Sort=True")</f>
        <v>13.76783857729138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50259</v>
      </c>
      <c r="T4366" s="43">
        <f ca="1">_xll.BInterpol('Base CDI'!$H$4:$H$28,'Base CDI'!$J$4:$J$29,S4366,"Cubic","Extrapolate=Linear","MultiX=Average","Skip=True","Sort=True")</f>
        <v>13.692969904240766</v>
      </c>
      <c r="U4366" s="43">
        <f ca="1">_xll.BInterpol('Base CDI'!$H$4:$H$28,'Base CDI'!$I$4:$I$29,S4366,"Cubic","Extrapolate=Linear","MultiX=Average","Skip=True","Sort=True")</f>
        <v>13.767735978112174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50260</v>
      </c>
      <c r="T4367" s="43">
        <f ca="1">_xll.BInterpol('Base CDI'!$H$4:$H$28,'Base CDI'!$J$4:$J$29,S4367,"Cubic","Extrapolate=Linear","MultiX=Average","Skip=True","Sort=True")</f>
        <v>13.692896032831737</v>
      </c>
      <c r="U4367" s="43">
        <f ca="1">_xll.BInterpol('Base CDI'!$H$4:$H$28,'Base CDI'!$I$4:$I$29,S4367,"Cubic","Extrapolate=Linear","MultiX=Average","Skip=True","Sort=True")</f>
        <v>13.767633378932967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50261</v>
      </c>
      <c r="T4368" s="43">
        <f ca="1">_xll.BInterpol('Base CDI'!$H$4:$H$28,'Base CDI'!$J$4:$J$29,S4368,"Cubic","Extrapolate=Linear","MultiX=Average","Skip=True","Sort=True")</f>
        <v>13.692822161422708</v>
      </c>
      <c r="U4368" s="43">
        <f ca="1">_xll.BInterpol('Base CDI'!$H$4:$H$28,'Base CDI'!$I$4:$I$29,S4368,"Cubic","Extrapolate=Linear","MultiX=Average","Skip=True","Sort=True")</f>
        <v>13.767530779753761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50262</v>
      </c>
      <c r="T4369" s="43">
        <f ca="1">_xll.BInterpol('Base CDI'!$H$4:$H$28,'Base CDI'!$J$4:$J$29,S4369,"Cubic","Extrapolate=Linear","MultiX=Average","Skip=True","Sort=True")</f>
        <v>13.692748290013679</v>
      </c>
      <c r="U4369" s="43">
        <f ca="1">_xll.BInterpol('Base CDI'!$H$4:$H$28,'Base CDI'!$I$4:$I$29,S4369,"Cubic","Extrapolate=Linear","MultiX=Average","Skip=True","Sort=True")</f>
        <v>13.767428180574555</v>
      </c>
    </row>
    <row r="4370" spans="16:21" x14ac:dyDescent="0.25">
      <c r="P4370" s="10">
        <v>40869</v>
      </c>
      <c r="Q4370">
        <v>27.06485</v>
      </c>
      <c r="S4370" s="42">
        <f t="shared" ca="1" si="73"/>
        <v>50263</v>
      </c>
      <c r="T4370" s="43">
        <f ca="1">_xll.BInterpol('Base CDI'!$H$4:$H$28,'Base CDI'!$J$4:$J$29,S4370,"Cubic","Extrapolate=Linear","MultiX=Average","Skip=True","Sort=True")</f>
        <v>13.69267441860465</v>
      </c>
      <c r="U4370" s="43">
        <f ca="1">_xll.BInterpol('Base CDI'!$H$4:$H$28,'Base CDI'!$I$4:$I$29,S4370,"Cubic","Extrapolate=Linear","MultiX=Average","Skip=True","Sort=True")</f>
        <v>13.767325581395347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50264</v>
      </c>
      <c r="T4371" s="43">
        <f ca="1">_xll.BInterpol('Base CDI'!$H$4:$H$28,'Base CDI'!$J$4:$J$29,S4371,"Cubic","Extrapolate=Linear","MultiX=Average","Skip=True","Sort=True")</f>
        <v>13.692600547195623</v>
      </c>
      <c r="U4371" s="43">
        <f ca="1">_xll.BInterpol('Base CDI'!$H$4:$H$28,'Base CDI'!$I$4:$I$29,S4371,"Cubic","Extrapolate=Linear","MultiX=Average","Skip=True","Sort=True")</f>
        <v>13.767222982216142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50265</v>
      </c>
      <c r="T4372" s="43">
        <f ca="1">_xll.BInterpol('Base CDI'!$H$4:$H$28,'Base CDI'!$J$4:$J$29,S4372,"Cubic","Extrapolate=Linear","MultiX=Average","Skip=True","Sort=True")</f>
        <v>13.692526675786594</v>
      </c>
      <c r="U4372" s="43">
        <f ca="1">_xll.BInterpol('Base CDI'!$H$4:$H$28,'Base CDI'!$I$4:$I$29,S4372,"Cubic","Extrapolate=Linear","MultiX=Average","Skip=True","Sort=True")</f>
        <v>13.767120383036934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50266</v>
      </c>
      <c r="T4373" s="43">
        <f ca="1">_xll.BInterpol('Base CDI'!$H$4:$H$28,'Base CDI'!$J$4:$J$29,S4373,"Cubic","Extrapolate=Linear","MultiX=Average","Skip=True","Sort=True")</f>
        <v>13.692452804377565</v>
      </c>
      <c r="U4373" s="43">
        <f ca="1">_xll.BInterpol('Base CDI'!$H$4:$H$28,'Base CDI'!$I$4:$I$29,S4373,"Cubic","Extrapolate=Linear","MultiX=Average","Skip=True","Sort=True")</f>
        <v>13.767017783857728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50267</v>
      </c>
      <c r="T4374" s="43">
        <f ca="1">_xll.BInterpol('Base CDI'!$H$4:$H$28,'Base CDI'!$J$4:$J$29,S4374,"Cubic","Extrapolate=Linear","MultiX=Average","Skip=True","Sort=True")</f>
        <v>13.692378932968536</v>
      </c>
      <c r="U4374" s="43">
        <f ca="1">_xll.BInterpol('Base CDI'!$H$4:$H$28,'Base CDI'!$I$4:$I$29,S4374,"Cubic","Extrapolate=Linear","MultiX=Average","Skip=True","Sort=True")</f>
        <v>13.766915184678522</v>
      </c>
    </row>
    <row r="4375" spans="16:21" x14ac:dyDescent="0.25">
      <c r="P4375" s="10">
        <v>40876</v>
      </c>
      <c r="Q4375">
        <v>27.12274</v>
      </c>
      <c r="S4375" s="42">
        <f t="shared" ca="1" si="73"/>
        <v>50268</v>
      </c>
      <c r="T4375" s="43">
        <f ca="1">_xll.BInterpol('Base CDI'!$H$4:$H$28,'Base CDI'!$J$4:$J$29,S4375,"Cubic","Extrapolate=Linear","MultiX=Average","Skip=True","Sort=True")</f>
        <v>13.692305061559507</v>
      </c>
      <c r="U4375" s="43">
        <f ca="1">_xll.BInterpol('Base CDI'!$H$4:$H$28,'Base CDI'!$I$4:$I$29,S4375,"Cubic","Extrapolate=Linear","MultiX=Average","Skip=True","Sort=True")</f>
        <v>13.766812585499315</v>
      </c>
    </row>
    <row r="4376" spans="16:21" x14ac:dyDescent="0.25">
      <c r="P4376" s="10">
        <v>40877</v>
      </c>
      <c r="Q4376">
        <v>27.1343</v>
      </c>
      <c r="S4376" s="42">
        <f t="shared" ca="1" si="73"/>
        <v>50269</v>
      </c>
      <c r="T4376" s="43">
        <f ca="1">_xll.BInterpol('Base CDI'!$H$4:$H$28,'Base CDI'!$J$4:$J$29,S4376,"Cubic","Extrapolate=Linear","MultiX=Average","Skip=True","Sort=True")</f>
        <v>13.692231190150478</v>
      </c>
      <c r="U4376" s="43">
        <f ca="1">_xll.BInterpol('Base CDI'!$H$4:$H$28,'Base CDI'!$I$4:$I$29,S4376,"Cubic","Extrapolate=Linear","MultiX=Average","Skip=True","Sort=True")</f>
        <v>13.766709986320109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50270</v>
      </c>
      <c r="T4377" s="43">
        <f ca="1">_xll.BInterpol('Base CDI'!$H$4:$H$28,'Base CDI'!$J$4:$J$29,S4377,"Cubic","Extrapolate=Linear","MultiX=Average","Skip=True","Sort=True")</f>
        <v>13.692157318741449</v>
      </c>
      <c r="U4377" s="43">
        <f ca="1">_xll.BInterpol('Base CDI'!$H$4:$H$28,'Base CDI'!$I$4:$I$29,S4377,"Cubic","Extrapolate=Linear","MultiX=Average","Skip=True","Sort=True")</f>
        <v>13.766607387140901</v>
      </c>
    </row>
    <row r="4378" spans="16:21" x14ac:dyDescent="0.25">
      <c r="P4378" s="10">
        <v>40879</v>
      </c>
      <c r="Q4378">
        <v>27.15701</v>
      </c>
      <c r="S4378" s="42">
        <f t="shared" ca="1" si="73"/>
        <v>50271</v>
      </c>
      <c r="T4378" s="43">
        <f ca="1">_xll.BInterpol('Base CDI'!$H$4:$H$28,'Base CDI'!$J$4:$J$29,S4378,"Cubic","Extrapolate=Linear","MultiX=Average","Skip=True","Sort=True")</f>
        <v>13.69208344733242</v>
      </c>
      <c r="U4378" s="43">
        <f ca="1">_xll.BInterpol('Base CDI'!$H$4:$H$28,'Base CDI'!$I$4:$I$29,S4378,"Cubic","Extrapolate=Linear","MultiX=Average","Skip=True","Sort=True")</f>
        <v>13.766504787961695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50272</v>
      </c>
      <c r="T4379" s="43">
        <f ca="1">_xll.BInterpol('Base CDI'!$H$4:$H$28,'Base CDI'!$J$4:$J$29,S4379,"Cubic","Extrapolate=Linear","MultiX=Average","Skip=True","Sort=True")</f>
        <v>13.692009575923391</v>
      </c>
      <c r="U4379" s="43">
        <f ca="1">_xll.BInterpol('Base CDI'!$H$4:$H$28,'Base CDI'!$I$4:$I$29,S4379,"Cubic","Extrapolate=Linear","MultiX=Average","Skip=True","Sort=True")</f>
        <v>13.766402188782488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50273</v>
      </c>
      <c r="T4380" s="43">
        <f ca="1">_xll.BInterpol('Base CDI'!$H$4:$H$28,'Base CDI'!$J$4:$J$29,S4380,"Cubic","Extrapolate=Linear","MultiX=Average","Skip=True","Sort=True")</f>
        <v>13.691935704514364</v>
      </c>
      <c r="U4380" s="43">
        <f ca="1">_xll.BInterpol('Base CDI'!$H$4:$H$28,'Base CDI'!$I$4:$I$29,S4380,"Cubic","Extrapolate=Linear","MultiX=Average","Skip=True","Sort=True")</f>
        <v>13.766299589603282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50274</v>
      </c>
      <c r="T4381" s="43">
        <f ca="1">_xll.BInterpol('Base CDI'!$H$4:$H$28,'Base CDI'!$J$4:$J$29,S4381,"Cubic","Extrapolate=Linear","MultiX=Average","Skip=True","Sort=True")</f>
        <v>13.691861833105335</v>
      </c>
      <c r="U4381" s="43">
        <f ca="1">_xll.BInterpol('Base CDI'!$H$4:$H$28,'Base CDI'!$I$4:$I$29,S4381,"Cubic","Extrapolate=Linear","MultiX=Average","Skip=True","Sort=True")</f>
        <v>13.766196990424076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50275</v>
      </c>
      <c r="T4382" s="43">
        <f ca="1">_xll.BInterpol('Base CDI'!$H$4:$H$28,'Base CDI'!$J$4:$J$29,S4382,"Cubic","Extrapolate=Linear","MultiX=Average","Skip=True","Sort=True")</f>
        <v>13.691787961696306</v>
      </c>
      <c r="U4382" s="43">
        <f ca="1">_xll.BInterpol('Base CDI'!$H$4:$H$28,'Base CDI'!$I$4:$I$29,S4382,"Cubic","Extrapolate=Linear","MultiX=Average","Skip=True","Sort=True")</f>
        <v>13.766094391244868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50276</v>
      </c>
      <c r="T4383" s="43">
        <f ca="1">_xll.BInterpol('Base CDI'!$H$4:$H$28,'Base CDI'!$J$4:$J$29,S4383,"Cubic","Extrapolate=Linear","MultiX=Average","Skip=True","Sort=True")</f>
        <v>13.691714090287277</v>
      </c>
      <c r="U4383" s="43">
        <f ca="1">_xll.BInterpol('Base CDI'!$H$4:$H$28,'Base CDI'!$I$4:$I$29,S4383,"Cubic","Extrapolate=Linear","MultiX=Average","Skip=True","Sort=True")</f>
        <v>13.765991792065662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50277</v>
      </c>
      <c r="T4384" s="43">
        <f ca="1">_xll.BInterpol('Base CDI'!$H$4:$H$28,'Base CDI'!$J$4:$J$29,S4384,"Cubic","Extrapolate=Linear","MultiX=Average","Skip=True","Sort=True")</f>
        <v>13.691640218878248</v>
      </c>
      <c r="U4384" s="43">
        <f ca="1">_xll.BInterpol('Base CDI'!$H$4:$H$28,'Base CDI'!$I$4:$I$29,S4384,"Cubic","Extrapolate=Linear","MultiX=Average","Skip=True","Sort=True")</f>
        <v>13.765889192886455</v>
      </c>
    </row>
    <row r="4385" spans="16:21" x14ac:dyDescent="0.25">
      <c r="P4385" s="10">
        <v>40890</v>
      </c>
      <c r="Q4385">
        <v>27.23489</v>
      </c>
      <c r="S4385" s="42">
        <f t="shared" ca="1" si="73"/>
        <v>50278</v>
      </c>
      <c r="T4385" s="43">
        <f ca="1">_xll.BInterpol('Base CDI'!$H$4:$H$28,'Base CDI'!$J$4:$J$29,S4385,"Cubic","Extrapolate=Linear","MultiX=Average","Skip=True","Sort=True")</f>
        <v>13.69156634746922</v>
      </c>
      <c r="U4385" s="43">
        <f ca="1">_xll.BInterpol('Base CDI'!$H$4:$H$28,'Base CDI'!$I$4:$I$29,S4385,"Cubic","Extrapolate=Linear","MultiX=Average","Skip=True","Sort=True")</f>
        <v>13.765786593707249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50279</v>
      </c>
      <c r="T4386" s="43">
        <f ca="1">_xll.BInterpol('Base CDI'!$H$4:$H$28,'Base CDI'!$J$4:$J$29,S4386,"Cubic","Extrapolate=Linear","MultiX=Average","Skip=True","Sort=True")</f>
        <v>13.691492476060191</v>
      </c>
      <c r="U4386" s="43">
        <f ca="1">_xll.BInterpol('Base CDI'!$H$4:$H$28,'Base CDI'!$I$4:$I$29,S4386,"Cubic","Extrapolate=Linear","MultiX=Average","Skip=True","Sort=True")</f>
        <v>13.765683994528043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50280</v>
      </c>
      <c r="T4387" s="43">
        <f ca="1">_xll.BInterpol('Base CDI'!$H$4:$H$28,'Base CDI'!$J$4:$J$29,S4387,"Cubic","Extrapolate=Linear","MultiX=Average","Skip=True","Sort=True")</f>
        <v>13.691418604651162</v>
      </c>
      <c r="U4387" s="43">
        <f ca="1">_xll.BInterpol('Base CDI'!$H$4:$H$28,'Base CDI'!$I$4:$I$29,S4387,"Cubic","Extrapolate=Linear","MultiX=Average","Skip=True","Sort=True")</f>
        <v>13.765581395348836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50281</v>
      </c>
      <c r="T4388" s="43">
        <f ca="1">_xll.BInterpol('Base CDI'!$H$4:$H$28,'Base CDI'!$J$4:$J$29,S4388,"Cubic","Extrapolate=Linear","MultiX=Average","Skip=True","Sort=True")</f>
        <v>13.691344733242133</v>
      </c>
      <c r="U4388" s="43">
        <f ca="1">_xll.BInterpol('Base CDI'!$H$4:$H$28,'Base CDI'!$I$4:$I$29,S4388,"Cubic","Extrapolate=Linear","MultiX=Average","Skip=True","Sort=True")</f>
        <v>13.76547879616963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50282</v>
      </c>
      <c r="T4389" s="43">
        <f ca="1">_xll.BInterpol('Base CDI'!$H$4:$H$28,'Base CDI'!$J$4:$J$29,S4389,"Cubic","Extrapolate=Linear","MultiX=Average","Skip=True","Sort=True")</f>
        <v>13.691270861833106</v>
      </c>
      <c r="U4389" s="43">
        <f ca="1">_xll.BInterpol('Base CDI'!$H$4:$H$28,'Base CDI'!$I$4:$I$29,S4389,"Cubic","Extrapolate=Linear","MultiX=Average","Skip=True","Sort=True")</f>
        <v>13.765376196990422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50283</v>
      </c>
      <c r="T4390" s="43">
        <f ca="1">_xll.BInterpol('Base CDI'!$H$4:$H$28,'Base CDI'!$J$4:$J$29,S4390,"Cubic","Extrapolate=Linear","MultiX=Average","Skip=True","Sort=True")</f>
        <v>13.691196990424077</v>
      </c>
      <c r="U4390" s="43">
        <f ca="1">_xll.BInterpol('Base CDI'!$H$4:$H$28,'Base CDI'!$I$4:$I$29,S4390,"Cubic","Extrapolate=Linear","MultiX=Average","Skip=True","Sort=True")</f>
        <v>13.765273597811216</v>
      </c>
    </row>
    <row r="4391" spans="16:21" x14ac:dyDescent="0.25">
      <c r="P4391" s="10">
        <v>40898</v>
      </c>
      <c r="Q4391">
        <v>27.3019</v>
      </c>
      <c r="S4391" s="42">
        <f t="shared" ca="1" si="73"/>
        <v>50284</v>
      </c>
      <c r="T4391" s="43">
        <f ca="1">_xll.BInterpol('Base CDI'!$H$4:$H$28,'Base CDI'!$J$4:$J$29,S4391,"Cubic","Extrapolate=Linear","MultiX=Average","Skip=True","Sort=True")</f>
        <v>13.691123119015048</v>
      </c>
      <c r="U4391" s="43">
        <f ca="1">_xll.BInterpol('Base CDI'!$H$4:$H$28,'Base CDI'!$I$4:$I$29,S4391,"Cubic","Extrapolate=Linear","MultiX=Average","Skip=True","Sort=True")</f>
        <v>13.76517099863201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50285</v>
      </c>
      <c r="T4392" s="43">
        <f ca="1">_xll.BInterpol('Base CDI'!$H$4:$H$28,'Base CDI'!$J$4:$J$29,S4392,"Cubic","Extrapolate=Linear","MultiX=Average","Skip=True","Sort=True")</f>
        <v>13.691049247606019</v>
      </c>
      <c r="U4392" s="43">
        <f ca="1">_xll.BInterpol('Base CDI'!$H$4:$H$28,'Base CDI'!$I$4:$I$29,S4392,"Cubic","Extrapolate=Linear","MultiX=Average","Skip=True","Sort=True")</f>
        <v>13.765068399452803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50286</v>
      </c>
      <c r="T4393" s="43">
        <f ca="1">_xll.BInterpol('Base CDI'!$H$4:$H$28,'Base CDI'!$J$4:$J$29,S4393,"Cubic","Extrapolate=Linear","MultiX=Average","Skip=True","Sort=True")</f>
        <v>13.69097537619699</v>
      </c>
      <c r="U4393" s="43">
        <f ca="1">_xll.BInterpol('Base CDI'!$H$4:$H$28,'Base CDI'!$I$4:$I$29,S4393,"Cubic","Extrapolate=Linear","MultiX=Average","Skip=True","Sort=True")</f>
        <v>13.764965800273597</v>
      </c>
    </row>
    <row r="4394" spans="16:21" x14ac:dyDescent="0.25">
      <c r="P4394" s="10">
        <v>40903</v>
      </c>
      <c r="Q4394">
        <v>27.33549</v>
      </c>
      <c r="S4394" s="42">
        <f t="shared" ca="1" si="73"/>
        <v>50287</v>
      </c>
      <c r="T4394" s="43">
        <f ca="1">_xll.BInterpol('Base CDI'!$H$4:$H$28,'Base CDI'!$J$4:$J$29,S4394,"Cubic","Extrapolate=Linear","MultiX=Average","Skip=True","Sort=True")</f>
        <v>13.690901504787961</v>
      </c>
      <c r="U4394" s="43">
        <f ca="1">_xll.BInterpol('Base CDI'!$H$4:$H$28,'Base CDI'!$I$4:$I$29,S4394,"Cubic","Extrapolate=Linear","MultiX=Average","Skip=True","Sort=True")</f>
        <v>13.764863201094389</v>
      </c>
    </row>
    <row r="4395" spans="16:21" x14ac:dyDescent="0.25">
      <c r="P4395" s="10">
        <v>40904</v>
      </c>
      <c r="Q4395">
        <v>27.34667</v>
      </c>
      <c r="S4395" s="42">
        <f t="shared" ca="1" si="73"/>
        <v>50288</v>
      </c>
      <c r="T4395" s="43">
        <f ca="1">_xll.BInterpol('Base CDI'!$H$4:$H$28,'Base CDI'!$J$4:$J$29,S4395,"Cubic","Extrapolate=Linear","MultiX=Average","Skip=True","Sort=True")</f>
        <v>13.690827633378932</v>
      </c>
      <c r="U4395" s="43">
        <f ca="1">_xll.BInterpol('Base CDI'!$H$4:$H$28,'Base CDI'!$I$4:$I$29,S4395,"Cubic","Extrapolate=Linear","MultiX=Average","Skip=True","Sort=True")</f>
        <v>13.764760601915183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50289</v>
      </c>
      <c r="T4396" s="43">
        <f ca="1">_xll.BInterpol('Base CDI'!$H$4:$H$28,'Base CDI'!$J$4:$J$29,S4396,"Cubic","Extrapolate=Linear","MultiX=Average","Skip=True","Sort=True")</f>
        <v>13.690753761969903</v>
      </c>
      <c r="U4396" s="43">
        <f ca="1">_xll.BInterpol('Base CDI'!$H$4:$H$28,'Base CDI'!$I$4:$I$29,S4396,"Cubic","Extrapolate=Linear","MultiX=Average","Skip=True","Sort=True")</f>
        <v>13.764658002735978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50290</v>
      </c>
      <c r="T4397" s="43">
        <f ca="1">_xll.BInterpol('Base CDI'!$H$4:$H$28,'Base CDI'!$J$4:$J$29,S4397,"Cubic","Extrapolate=Linear","MultiX=Average","Skip=True","Sort=True")</f>
        <v>13.690679890560874</v>
      </c>
      <c r="U4397" s="43">
        <f ca="1">_xll.BInterpol('Base CDI'!$H$4:$H$28,'Base CDI'!$I$4:$I$29,S4397,"Cubic","Extrapolate=Linear","MultiX=Average","Skip=True","Sort=True")</f>
        <v>13.76455540355677</v>
      </c>
    </row>
    <row r="4398" spans="16:21" x14ac:dyDescent="0.25">
      <c r="P4398" s="10">
        <v>40907</v>
      </c>
      <c r="Q4398">
        <v>27.38025</v>
      </c>
      <c r="S4398" s="42">
        <f t="shared" ca="1" si="73"/>
        <v>50291</v>
      </c>
      <c r="T4398" s="43">
        <f ca="1">_xll.BInterpol('Base CDI'!$H$4:$H$28,'Base CDI'!$J$4:$J$29,S4398,"Cubic","Extrapolate=Linear","MultiX=Average","Skip=True","Sort=True")</f>
        <v>13.690606019151847</v>
      </c>
      <c r="U4398" s="43">
        <f ca="1">_xll.BInterpol('Base CDI'!$H$4:$H$28,'Base CDI'!$I$4:$I$29,S4398,"Cubic","Extrapolate=Linear","MultiX=Average","Skip=True","Sort=True")</f>
        <v>13.764452804377564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50292</v>
      </c>
      <c r="T4399" s="43">
        <f ca="1">_xll.BInterpol('Base CDI'!$H$4:$H$28,'Base CDI'!$J$4:$J$29,S4399,"Cubic","Extrapolate=Linear","MultiX=Average","Skip=True","Sort=True")</f>
        <v>13.690532147742818</v>
      </c>
      <c r="U4399" s="43">
        <f ca="1">_xll.BInterpol('Base CDI'!$H$4:$H$28,'Base CDI'!$I$4:$I$29,S4399,"Cubic","Extrapolate=Linear","MultiX=Average","Skip=True","Sort=True")</f>
        <v>13.764350205198356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50293</v>
      </c>
      <c r="T4400" s="43">
        <f ca="1">_xll.BInterpol('Base CDI'!$H$4:$H$28,'Base CDI'!$J$4:$J$29,S4400,"Cubic","Extrapolate=Linear","MultiX=Average","Skip=True","Sort=True")</f>
        <v>13.690458276333789</v>
      </c>
      <c r="U4400" s="43">
        <f ca="1">_xll.BInterpol('Base CDI'!$H$4:$H$28,'Base CDI'!$I$4:$I$29,S4400,"Cubic","Extrapolate=Linear","MultiX=Average","Skip=True","Sort=True")</f>
        <v>13.764247606019151</v>
      </c>
    </row>
    <row r="4401" spans="16:21" x14ac:dyDescent="0.25">
      <c r="P4401" s="10">
        <v>40912</v>
      </c>
      <c r="Q4401">
        <v>27.41394</v>
      </c>
      <c r="S4401" s="42">
        <f t="shared" ca="1" si="73"/>
        <v>50294</v>
      </c>
      <c r="T4401" s="43">
        <f ca="1">_xll.BInterpol('Base CDI'!$H$4:$H$28,'Base CDI'!$J$4:$J$29,S4401,"Cubic","Extrapolate=Linear","MultiX=Average","Skip=True","Sort=True")</f>
        <v>13.69038440492476</v>
      </c>
      <c r="U4401" s="43">
        <f ca="1">_xll.BInterpol('Base CDI'!$H$4:$H$28,'Base CDI'!$I$4:$I$29,S4401,"Cubic","Extrapolate=Linear","MultiX=Average","Skip=True","Sort=True")</f>
        <v>13.764145006839945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50295</v>
      </c>
      <c r="T4402" s="43">
        <f ca="1">_xll.BInterpol('Base CDI'!$H$4:$H$28,'Base CDI'!$J$4:$J$29,S4402,"Cubic","Extrapolate=Linear","MultiX=Average","Skip=True","Sort=True")</f>
        <v>13.690310533515731</v>
      </c>
      <c r="U4402" s="43">
        <f ca="1">_xll.BInterpol('Base CDI'!$H$4:$H$28,'Base CDI'!$I$4:$I$29,S4402,"Cubic","Extrapolate=Linear","MultiX=Average","Skip=True","Sort=True")</f>
        <v>13.764042407660737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50296</v>
      </c>
      <c r="T4403" s="43">
        <f ca="1">_xll.BInterpol('Base CDI'!$H$4:$H$28,'Base CDI'!$J$4:$J$29,S4403,"Cubic","Extrapolate=Linear","MultiX=Average","Skip=True","Sort=True")</f>
        <v>13.690236662106702</v>
      </c>
      <c r="U4403" s="43">
        <f ca="1">_xll.BInterpol('Base CDI'!$H$4:$H$28,'Base CDI'!$I$4:$I$29,S4403,"Cubic","Extrapolate=Linear","MultiX=Average","Skip=True","Sort=True")</f>
        <v>13.763939808481531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50297</v>
      </c>
      <c r="T4404" s="43">
        <f ca="1">_xll.BInterpol('Base CDI'!$H$4:$H$28,'Base CDI'!$J$4:$J$29,S4404,"Cubic","Extrapolate=Linear","MultiX=Average","Skip=True","Sort=True")</f>
        <v>13.690162790697674</v>
      </c>
      <c r="U4404" s="43">
        <f ca="1">_xll.BInterpol('Base CDI'!$H$4:$H$28,'Base CDI'!$I$4:$I$29,S4404,"Cubic","Extrapolate=Linear","MultiX=Average","Skip=True","Sort=True")</f>
        <v>13.763837209302324</v>
      </c>
    </row>
    <row r="4405" spans="16:21" x14ac:dyDescent="0.25">
      <c r="P4405" s="10">
        <v>40918</v>
      </c>
      <c r="Q4405">
        <v>27.45881</v>
      </c>
      <c r="S4405" s="42">
        <f t="shared" ca="1" si="73"/>
        <v>50298</v>
      </c>
      <c r="T4405" s="43">
        <f ca="1">_xll.BInterpol('Base CDI'!$H$4:$H$28,'Base CDI'!$J$4:$J$29,S4405,"Cubic","Extrapolate=Linear","MultiX=Average","Skip=True","Sort=True")</f>
        <v>13.690088919288645</v>
      </c>
      <c r="U4405" s="43">
        <f ca="1">_xll.BInterpol('Base CDI'!$H$4:$H$28,'Base CDI'!$I$4:$I$29,S4405,"Cubic","Extrapolate=Linear","MultiX=Average","Skip=True","Sort=True")</f>
        <v>13.763734610123118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50299</v>
      </c>
      <c r="T4406" s="43">
        <f ca="1">_xll.BInterpol('Base CDI'!$H$4:$H$28,'Base CDI'!$J$4:$J$29,S4406,"Cubic","Extrapolate=Linear","MultiX=Average","Skip=True","Sort=True")</f>
        <v>13.690015047879616</v>
      </c>
      <c r="U4406" s="43">
        <f ca="1">_xll.BInterpol('Base CDI'!$H$4:$H$28,'Base CDI'!$I$4:$I$29,S4406,"Cubic","Extrapolate=Linear","MultiX=Average","Skip=True","Sort=True")</f>
        <v>13.763632010943912</v>
      </c>
    </row>
    <row r="4407" spans="16:21" x14ac:dyDescent="0.25">
      <c r="P4407" s="10">
        <v>40920</v>
      </c>
      <c r="Q4407">
        <v>27.48122</v>
      </c>
      <c r="S4407" s="42">
        <f t="shared" ca="1" si="73"/>
        <v>50300</v>
      </c>
      <c r="T4407" s="43">
        <f ca="1">_xll.BInterpol('Base CDI'!$H$4:$H$28,'Base CDI'!$J$4:$J$29,S4407,"Cubic","Extrapolate=Linear","MultiX=Average","Skip=True","Sort=True")</f>
        <v>13.689941176470589</v>
      </c>
      <c r="U4407" s="43">
        <f ca="1">_xll.BInterpol('Base CDI'!$H$4:$H$28,'Base CDI'!$I$4:$I$29,S4407,"Cubic","Extrapolate=Linear","MultiX=Average","Skip=True","Sort=True")</f>
        <v>13.763529411764704</v>
      </c>
    </row>
    <row r="4408" spans="16:21" x14ac:dyDescent="0.25">
      <c r="P4408" s="10">
        <v>40921</v>
      </c>
      <c r="Q4408">
        <v>27.49241</v>
      </c>
      <c r="S4408" s="42">
        <f t="shared" ca="1" si="73"/>
        <v>50301</v>
      </c>
      <c r="T4408" s="43">
        <f ca="1">_xll.BInterpol('Base CDI'!$H$4:$H$28,'Base CDI'!$J$4:$J$29,S4408,"Cubic","Extrapolate=Linear","MultiX=Average","Skip=True","Sort=True")</f>
        <v>13.68986730506156</v>
      </c>
      <c r="U4408" s="43">
        <f ca="1">_xll.BInterpol('Base CDI'!$H$4:$H$28,'Base CDI'!$I$4:$I$29,S4408,"Cubic","Extrapolate=Linear","MultiX=Average","Skip=True","Sort=True")</f>
        <v>13.763426812585498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50302</v>
      </c>
      <c r="T4409" s="43">
        <f ca="1">_xll.BInterpol('Base CDI'!$H$4:$H$28,'Base CDI'!$J$4:$J$29,S4409,"Cubic","Extrapolate=Linear","MultiX=Average","Skip=True","Sort=True")</f>
        <v>13.689793433652531</v>
      </c>
      <c r="U4409" s="43">
        <f ca="1">_xll.BInterpol('Base CDI'!$H$4:$H$28,'Base CDI'!$I$4:$I$29,S4409,"Cubic","Extrapolate=Linear","MultiX=Average","Skip=True","Sort=True")</f>
        <v>13.763324213406291</v>
      </c>
    </row>
    <row r="4410" spans="16:21" x14ac:dyDescent="0.25">
      <c r="P4410" s="10">
        <v>40925</v>
      </c>
      <c r="Q4410">
        <v>27.51484</v>
      </c>
      <c r="S4410" s="42">
        <f t="shared" ca="1" si="73"/>
        <v>50303</v>
      </c>
      <c r="T4410" s="43">
        <f ca="1">_xll.BInterpol('Base CDI'!$H$4:$H$28,'Base CDI'!$J$4:$J$29,S4410,"Cubic","Extrapolate=Linear","MultiX=Average","Skip=True","Sort=True")</f>
        <v>13.689719562243502</v>
      </c>
      <c r="U4410" s="43">
        <f ca="1">_xll.BInterpol('Base CDI'!$H$4:$H$28,'Base CDI'!$I$4:$I$29,S4410,"Cubic","Extrapolate=Linear","MultiX=Average","Skip=True","Sort=True")</f>
        <v>13.763221614227085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50304</v>
      </c>
      <c r="T4411" s="43">
        <f ca="1">_xll.BInterpol('Base CDI'!$H$4:$H$28,'Base CDI'!$J$4:$J$29,S4411,"Cubic","Extrapolate=Linear","MultiX=Average","Skip=True","Sort=True")</f>
        <v>13.689645690834473</v>
      </c>
      <c r="U4411" s="43">
        <f ca="1">_xll.BInterpol('Base CDI'!$H$4:$H$28,'Base CDI'!$I$4:$I$29,S4411,"Cubic","Extrapolate=Linear","MultiX=Average","Skip=True","Sort=True")</f>
        <v>13.763119015047879</v>
      </c>
    </row>
    <row r="4412" spans="16:21" x14ac:dyDescent="0.25">
      <c r="P4412" s="10">
        <v>40927</v>
      </c>
      <c r="Q4412">
        <v>27.53725</v>
      </c>
      <c r="S4412" s="42">
        <f t="shared" ca="1" si="73"/>
        <v>50305</v>
      </c>
      <c r="T4412" s="43">
        <f ca="1">_xll.BInterpol('Base CDI'!$H$4:$H$28,'Base CDI'!$J$4:$J$29,S4412,"Cubic","Extrapolate=Linear","MultiX=Average","Skip=True","Sort=True")</f>
        <v>13.689571819425444</v>
      </c>
      <c r="U4412" s="43">
        <f ca="1">_xll.BInterpol('Base CDI'!$H$4:$H$28,'Base CDI'!$I$4:$I$29,S4412,"Cubic","Extrapolate=Linear","MultiX=Average","Skip=True","Sort=True")</f>
        <v>13.763016415868671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50306</v>
      </c>
      <c r="T4413" s="43">
        <f ca="1">_xll.BInterpol('Base CDI'!$H$4:$H$28,'Base CDI'!$J$4:$J$29,S4413,"Cubic","Extrapolate=Linear","MultiX=Average","Skip=True","Sort=True")</f>
        <v>13.689497948016415</v>
      </c>
      <c r="U4413" s="43">
        <f ca="1">_xll.BInterpol('Base CDI'!$H$4:$H$28,'Base CDI'!$I$4:$I$29,S4413,"Cubic","Extrapolate=Linear","MultiX=Average","Skip=True","Sort=True")</f>
        <v>13.762913816689466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50307</v>
      </c>
      <c r="T4414" s="43">
        <f ca="1">_xll.BInterpol('Base CDI'!$H$4:$H$28,'Base CDI'!$J$4:$J$29,S4414,"Cubic","Extrapolate=Linear","MultiX=Average","Skip=True","Sort=True")</f>
        <v>13.689424076607386</v>
      </c>
      <c r="U4414" s="43">
        <f ca="1">_xll.BInterpol('Base CDI'!$H$4:$H$28,'Base CDI'!$I$4:$I$29,S4414,"Cubic","Extrapolate=Linear","MultiX=Average","Skip=True","Sort=True")</f>
        <v>13.762811217510258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50308</v>
      </c>
      <c r="T4415" s="43">
        <f ca="1">_xll.BInterpol('Base CDI'!$H$4:$H$28,'Base CDI'!$J$4:$J$29,S4415,"Cubic","Extrapolate=Linear","MultiX=Average","Skip=True","Sort=True")</f>
        <v>13.689350205198357</v>
      </c>
      <c r="U4415" s="43">
        <f ca="1">_xll.BInterpol('Base CDI'!$H$4:$H$28,'Base CDI'!$I$4:$I$29,S4415,"Cubic","Extrapolate=Linear","MultiX=Average","Skip=True","Sort=True")</f>
        <v>13.762708618331052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50309</v>
      </c>
      <c r="T4416" s="43">
        <f ca="1">_xll.BInterpol('Base CDI'!$H$4:$H$28,'Base CDI'!$J$4:$J$29,S4416,"Cubic","Extrapolate=Linear","MultiX=Average","Skip=True","Sort=True")</f>
        <v>13.68927633378933</v>
      </c>
      <c r="U4416" s="43">
        <f ca="1">_xll.BInterpol('Base CDI'!$H$4:$H$28,'Base CDI'!$I$4:$I$29,S4416,"Cubic","Extrapolate=Linear","MultiX=Average","Skip=True","Sort=True")</f>
        <v>13.762606019151846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50310</v>
      </c>
      <c r="T4417" s="43">
        <f ca="1">_xll.BInterpol('Base CDI'!$H$4:$H$28,'Base CDI'!$J$4:$J$29,S4417,"Cubic","Extrapolate=Linear","MultiX=Average","Skip=True","Sort=True")</f>
        <v>13.689202462380301</v>
      </c>
      <c r="U4417" s="43">
        <f ca="1">_xll.BInterpol('Base CDI'!$H$4:$H$28,'Base CDI'!$I$4:$I$29,S4417,"Cubic","Extrapolate=Linear","MultiX=Average","Skip=True","Sort=True")</f>
        <v>13.762503419972639</v>
      </c>
    </row>
    <row r="4418" spans="16:21" x14ac:dyDescent="0.25">
      <c r="P4418" s="10">
        <v>40935</v>
      </c>
      <c r="Q4418">
        <v>27.60172</v>
      </c>
      <c r="S4418" s="42">
        <f t="shared" ca="1" si="73"/>
        <v>50311</v>
      </c>
      <c r="T4418" s="43">
        <f ca="1">_xll.BInterpol('Base CDI'!$H$4:$H$28,'Base CDI'!$J$4:$J$29,S4418,"Cubic","Extrapolate=Linear","MultiX=Average","Skip=True","Sort=True")</f>
        <v>13.689128590971272</v>
      </c>
      <c r="U4418" s="43">
        <f ca="1">_xll.BInterpol('Base CDI'!$H$4:$H$28,'Base CDI'!$I$4:$I$29,S4418,"Cubic","Extrapolate=Linear","MultiX=Average","Skip=True","Sort=True")</f>
        <v>13.762400820793433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50312</v>
      </c>
      <c r="T4419" s="43">
        <f ca="1">_xll.BInterpol('Base CDI'!$H$4:$H$28,'Base CDI'!$J$4:$J$29,S4419,"Cubic","Extrapolate=Linear","MultiX=Average","Skip=True","Sort=True")</f>
        <v>13.689054719562243</v>
      </c>
      <c r="U4419" s="43">
        <f ca="1">_xll.BInterpol('Base CDI'!$H$4:$H$28,'Base CDI'!$I$4:$I$29,S4419,"Cubic","Extrapolate=Linear","MultiX=Average","Skip=True","Sort=True")</f>
        <v>13.762298221614225</v>
      </c>
    </row>
    <row r="4420" spans="16:21" x14ac:dyDescent="0.25">
      <c r="P4420" s="10">
        <v>40939</v>
      </c>
      <c r="Q4420">
        <v>27.62321</v>
      </c>
      <c r="S4420" s="42">
        <f t="shared" ca="1" si="73"/>
        <v>50313</v>
      </c>
      <c r="T4420" s="43">
        <f ca="1">_xll.BInterpol('Base CDI'!$H$4:$H$28,'Base CDI'!$J$4:$J$29,S4420,"Cubic","Extrapolate=Linear","MultiX=Average","Skip=True","Sort=True")</f>
        <v>13.688980848153214</v>
      </c>
      <c r="U4420" s="43">
        <f ca="1">_xll.BInterpol('Base CDI'!$H$4:$H$28,'Base CDI'!$I$4:$I$29,S4420,"Cubic","Extrapolate=Linear","MultiX=Average","Skip=True","Sort=True")</f>
        <v>13.762195622435019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50314</v>
      </c>
      <c r="T4421" s="43">
        <f ca="1">_xll.BInterpol('Base CDI'!$H$4:$H$28,'Base CDI'!$J$4:$J$29,S4421,"Cubic","Extrapolate=Linear","MultiX=Average","Skip=True","Sort=True")</f>
        <v>13.688906976744185</v>
      </c>
      <c r="U4421" s="43">
        <f ca="1">_xll.BInterpol('Base CDI'!$H$4:$H$28,'Base CDI'!$I$4:$I$29,S4421,"Cubic","Extrapolate=Linear","MultiX=Average","Skip=True","Sort=True")</f>
        <v>13.762093023255813</v>
      </c>
    </row>
    <row r="4422" spans="16:21" x14ac:dyDescent="0.25">
      <c r="P4422" s="10">
        <v>40941</v>
      </c>
      <c r="Q4422">
        <v>27.64472</v>
      </c>
      <c r="S4422" s="42">
        <f t="shared" ca="1" si="73"/>
        <v>50315</v>
      </c>
      <c r="T4422" s="43">
        <f ca="1">_xll.BInterpol('Base CDI'!$H$4:$H$28,'Base CDI'!$J$4:$J$29,S4422,"Cubic","Extrapolate=Linear","MultiX=Average","Skip=True","Sort=True")</f>
        <v>13.688833105335156</v>
      </c>
      <c r="U4422" s="43">
        <f ca="1">_xll.BInterpol('Base CDI'!$H$4:$H$28,'Base CDI'!$I$4:$I$29,S4422,"Cubic","Extrapolate=Linear","MultiX=Average","Skip=True","Sort=True")</f>
        <v>13.761990424076606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50316</v>
      </c>
      <c r="T4423" s="43">
        <f ca="1">_xll.BInterpol('Base CDI'!$H$4:$H$28,'Base CDI'!$J$4:$J$29,S4423,"Cubic","Extrapolate=Linear","MultiX=Average","Skip=True","Sort=True")</f>
        <v>13.688759233926127</v>
      </c>
      <c r="U4423" s="43">
        <f ca="1">_xll.BInterpol('Base CDI'!$H$4:$H$28,'Base CDI'!$I$4:$I$29,S4423,"Cubic","Extrapolate=Linear","MultiX=Average","Skip=True","Sort=True")</f>
        <v>13.7618878248974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50317</v>
      </c>
      <c r="T4424" s="43">
        <f ca="1">_xll.BInterpol('Base CDI'!$H$4:$H$28,'Base CDI'!$J$4:$J$29,S4424,"Cubic","Extrapolate=Linear","MultiX=Average","Skip=True","Sort=True")</f>
        <v>13.688685362517099</v>
      </c>
      <c r="U4424" s="43">
        <f ca="1">_xll.BInterpol('Base CDI'!$H$4:$H$28,'Base CDI'!$I$4:$I$29,S4424,"Cubic","Extrapolate=Linear","MultiX=Average","Skip=True","Sort=True")</f>
        <v>13.761785225718192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50318</v>
      </c>
      <c r="T4425" s="43">
        <f ca="1">_xll.BInterpol('Base CDI'!$H$4:$H$28,'Base CDI'!$J$4:$J$29,S4425,"Cubic","Extrapolate=Linear","MultiX=Average","Skip=True","Sort=True")</f>
        <v>13.688611491108071</v>
      </c>
      <c r="U4425" s="43">
        <f ca="1">_xll.BInterpol('Base CDI'!$H$4:$H$28,'Base CDI'!$I$4:$I$29,S4425,"Cubic","Extrapolate=Linear","MultiX=Average","Skip=True","Sort=True")</f>
        <v>13.761682626538986</v>
      </c>
    </row>
    <row r="4426" spans="16:21" x14ac:dyDescent="0.25">
      <c r="P4426" s="10">
        <v>40947</v>
      </c>
      <c r="Q4426">
        <v>27.68779</v>
      </c>
      <c r="S4426" s="42">
        <f t="shared" ca="1" si="73"/>
        <v>50319</v>
      </c>
      <c r="T4426" s="43">
        <f ca="1">_xll.BInterpol('Base CDI'!$H$4:$H$28,'Base CDI'!$J$4:$J$29,S4426,"Cubic","Extrapolate=Linear","MultiX=Average","Skip=True","Sort=True")</f>
        <v>13.688537619699042</v>
      </c>
      <c r="U4426" s="43">
        <f ca="1">_xll.BInterpol('Base CDI'!$H$4:$H$28,'Base CDI'!$I$4:$I$29,S4426,"Cubic","Extrapolate=Linear","MultiX=Average","Skip=True","Sort=True")</f>
        <v>13.761580027359781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50320</v>
      </c>
      <c r="T4427" s="43">
        <f ca="1">_xll.BInterpol('Base CDI'!$H$4:$H$28,'Base CDI'!$J$4:$J$29,S4427,"Cubic","Extrapolate=Linear","MultiX=Average","Skip=True","Sort=True")</f>
        <v>13.688463748290014</v>
      </c>
      <c r="U4427" s="43">
        <f ca="1">_xll.BInterpol('Base CDI'!$H$4:$H$28,'Base CDI'!$I$4:$I$29,S4427,"Cubic","Extrapolate=Linear","MultiX=Average","Skip=True","Sort=True")</f>
        <v>13.761477428180573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50321</v>
      </c>
      <c r="T4428" s="43">
        <f ca="1">_xll.BInterpol('Base CDI'!$H$4:$H$28,'Base CDI'!$J$4:$J$29,S4428,"Cubic","Extrapolate=Linear","MultiX=Average","Skip=True","Sort=True")</f>
        <v>13.688389876880985</v>
      </c>
      <c r="U4428" s="43">
        <f ca="1">_xll.BInterpol('Base CDI'!$H$4:$H$28,'Base CDI'!$I$4:$I$29,S4428,"Cubic","Extrapolate=Linear","MultiX=Average","Skip=True","Sort=True")</f>
        <v>13.761374829001367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50322</v>
      </c>
      <c r="T4429" s="43">
        <f ca="1">_xll.BInterpol('Base CDI'!$H$4:$H$28,'Base CDI'!$J$4:$J$29,S4429,"Cubic","Extrapolate=Linear","MultiX=Average","Skip=True","Sort=True")</f>
        <v>13.688316005471956</v>
      </c>
      <c r="U4429" s="43">
        <f ca="1">_xll.BInterpol('Base CDI'!$H$4:$H$28,'Base CDI'!$I$4:$I$29,S4429,"Cubic","Extrapolate=Linear","MultiX=Average","Skip=True","Sort=True")</f>
        <v>13.761272229822159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50323</v>
      </c>
      <c r="T4430" s="43">
        <f ca="1">_xll.BInterpol('Base CDI'!$H$4:$H$28,'Base CDI'!$J$4:$J$29,S4430,"Cubic","Extrapolate=Linear","MultiX=Average","Skip=True","Sort=True")</f>
        <v>13.688242134062927</v>
      </c>
      <c r="U4430" s="43">
        <f ca="1">_xll.BInterpol('Base CDI'!$H$4:$H$28,'Base CDI'!$I$4:$I$29,S4430,"Cubic","Extrapolate=Linear","MultiX=Average","Skip=True","Sort=True")</f>
        <v>13.761169630642954</v>
      </c>
    </row>
    <row r="4431" spans="16:21" x14ac:dyDescent="0.25">
      <c r="P4431" s="10">
        <v>40954</v>
      </c>
      <c r="Q4431">
        <v>27.74166</v>
      </c>
      <c r="S4431" s="42">
        <f t="shared" ca="1" si="74"/>
        <v>50324</v>
      </c>
      <c r="T4431" s="43">
        <f ca="1">_xll.BInterpol('Base CDI'!$H$4:$H$28,'Base CDI'!$J$4:$J$29,S4431,"Cubic","Extrapolate=Linear","MultiX=Average","Skip=True","Sort=True")</f>
        <v>13.688168262653898</v>
      </c>
      <c r="U4431" s="43">
        <f ca="1">_xll.BInterpol('Base CDI'!$H$4:$H$28,'Base CDI'!$I$4:$I$29,S4431,"Cubic","Extrapolate=Linear","MultiX=Average","Skip=True","Sort=True")</f>
        <v>13.761067031463748</v>
      </c>
    </row>
    <row r="4432" spans="16:21" x14ac:dyDescent="0.25">
      <c r="P4432" s="10">
        <v>40955</v>
      </c>
      <c r="Q4432">
        <v>27.75244</v>
      </c>
      <c r="S4432" s="42">
        <f t="shared" ca="1" si="74"/>
        <v>50325</v>
      </c>
      <c r="T4432" s="43">
        <f ca="1">_xll.BInterpol('Base CDI'!$H$4:$H$28,'Base CDI'!$J$4:$J$29,S4432,"Cubic","Extrapolate=Linear","MultiX=Average","Skip=True","Sort=True")</f>
        <v>13.688094391244869</v>
      </c>
      <c r="U4432" s="43">
        <f ca="1">_xll.BInterpol('Base CDI'!$H$4:$H$28,'Base CDI'!$I$4:$I$29,S4432,"Cubic","Extrapolate=Linear","MultiX=Average","Skip=True","Sort=True")</f>
        <v>13.76096443228454</v>
      </c>
    </row>
    <row r="4433" spans="16:21" x14ac:dyDescent="0.25">
      <c r="P4433" s="10">
        <v>40956</v>
      </c>
      <c r="Q4433">
        <v>27.76322</v>
      </c>
      <c r="S4433" s="42">
        <f t="shared" ca="1" si="74"/>
        <v>50326</v>
      </c>
      <c r="T4433" s="43">
        <f ca="1">_xll.BInterpol('Base CDI'!$H$4:$H$28,'Base CDI'!$J$4:$J$29,S4433,"Cubic","Extrapolate=Linear","MultiX=Average","Skip=True","Sort=True")</f>
        <v>13.68802051983584</v>
      </c>
      <c r="U4433" s="43">
        <f ca="1">_xll.BInterpol('Base CDI'!$H$4:$H$28,'Base CDI'!$I$4:$I$29,S4433,"Cubic","Extrapolate=Linear","MultiX=Average","Skip=True","Sort=True")</f>
        <v>13.760861833105334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50327</v>
      </c>
      <c r="T4434" s="43">
        <f ca="1">_xll.BInterpol('Base CDI'!$H$4:$H$28,'Base CDI'!$J$4:$J$29,S4434,"Cubic","Extrapolate=Linear","MultiX=Average","Skip=True","Sort=True")</f>
        <v>13.687946648426813</v>
      </c>
      <c r="U4434" s="43">
        <f ca="1">_xll.BInterpol('Base CDI'!$H$4:$H$28,'Base CDI'!$I$4:$I$29,S4434,"Cubic","Extrapolate=Linear","MultiX=Average","Skip=True","Sort=True")</f>
        <v>13.760759233926127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50328</v>
      </c>
      <c r="T4435" s="43">
        <f ca="1">_xll.BInterpol('Base CDI'!$H$4:$H$28,'Base CDI'!$J$4:$J$29,S4435,"Cubic","Extrapolate=Linear","MultiX=Average","Skip=True","Sort=True")</f>
        <v>13.687872777017784</v>
      </c>
      <c r="U4435" s="43">
        <f ca="1">_xll.BInterpol('Base CDI'!$H$4:$H$28,'Base CDI'!$I$4:$I$29,S4435,"Cubic","Extrapolate=Linear","MultiX=Average","Skip=True","Sort=True")</f>
        <v>13.760656634746921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50329</v>
      </c>
      <c r="T4436" s="43">
        <f ca="1">_xll.BInterpol('Base CDI'!$H$4:$H$28,'Base CDI'!$J$4:$J$29,S4436,"Cubic","Extrapolate=Linear","MultiX=Average","Skip=True","Sort=True")</f>
        <v>13.687798905608755</v>
      </c>
      <c r="U4436" s="43">
        <f ca="1">_xll.BInterpol('Base CDI'!$H$4:$H$28,'Base CDI'!$I$4:$I$29,S4436,"Cubic","Extrapolate=Linear","MultiX=Average","Skip=True","Sort=True")</f>
        <v>13.760554035567715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50330</v>
      </c>
      <c r="T4437" s="43">
        <f ca="1">_xll.BInterpol('Base CDI'!$H$4:$H$28,'Base CDI'!$J$4:$J$29,S4437,"Cubic","Extrapolate=Linear","MultiX=Average","Skip=True","Sort=True")</f>
        <v>13.687725034199726</v>
      </c>
      <c r="U4437" s="43">
        <f ca="1">_xll.BInterpol('Base CDI'!$H$4:$H$28,'Base CDI'!$I$4:$I$29,S4437,"Cubic","Extrapolate=Linear","MultiX=Average","Skip=True","Sort=True")</f>
        <v>13.760451436388507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50331</v>
      </c>
      <c r="T4438" s="43">
        <f ca="1">_xll.BInterpol('Base CDI'!$H$4:$H$28,'Base CDI'!$J$4:$J$29,S4438,"Cubic","Extrapolate=Linear","MultiX=Average","Skip=True","Sort=True")</f>
        <v>13.687651162790697</v>
      </c>
      <c r="U4438" s="43">
        <f ca="1">_xll.BInterpol('Base CDI'!$H$4:$H$28,'Base CDI'!$I$4:$I$29,S4438,"Cubic","Extrapolate=Linear","MultiX=Average","Skip=True","Sort=True")</f>
        <v>13.760348837209301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50332</v>
      </c>
      <c r="T4439" s="43">
        <f ca="1">_xll.BInterpol('Base CDI'!$H$4:$H$28,'Base CDI'!$J$4:$J$29,S4439,"Cubic","Extrapolate=Linear","MultiX=Average","Skip=True","Sort=True")</f>
        <v>13.687577291381668</v>
      </c>
      <c r="U4439" s="43">
        <f ca="1">_xll.BInterpol('Base CDI'!$H$4:$H$28,'Base CDI'!$I$4:$I$29,S4439,"Cubic","Extrapolate=Linear","MultiX=Average","Skip=True","Sort=True")</f>
        <v>13.760246238030094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50333</v>
      </c>
      <c r="T4440" s="43">
        <f ca="1">_xll.BInterpol('Base CDI'!$H$4:$H$28,'Base CDI'!$J$4:$J$29,S4440,"Cubic","Extrapolate=Linear","MultiX=Average","Skip=True","Sort=True")</f>
        <v>13.687503419972639</v>
      </c>
      <c r="U4440" s="43">
        <f ca="1">_xll.BInterpol('Base CDI'!$H$4:$H$28,'Base CDI'!$I$4:$I$29,S4440,"Cubic","Extrapolate=Linear","MultiX=Average","Skip=True","Sort=True")</f>
        <v>13.760143638850888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50334</v>
      </c>
      <c r="T4441" s="43">
        <f ca="1">_xll.BInterpol('Base CDI'!$H$4:$H$28,'Base CDI'!$J$4:$J$29,S4441,"Cubic","Extrapolate=Linear","MultiX=Average","Skip=True","Sort=True")</f>
        <v>13.68742954856361</v>
      </c>
      <c r="U4441" s="43">
        <f ca="1">_xll.BInterpol('Base CDI'!$H$4:$H$28,'Base CDI'!$I$4:$I$29,S4441,"Cubic","Extrapolate=Linear","MultiX=Average","Skip=True","Sort=True")</f>
        <v>13.760041039671682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50335</v>
      </c>
      <c r="T4442" s="43">
        <f ca="1">_xll.BInterpol('Base CDI'!$H$4:$H$28,'Base CDI'!$J$4:$J$29,S4442,"Cubic","Extrapolate=Linear","MultiX=Average","Skip=True","Sort=True")</f>
        <v>13.687355677154581</v>
      </c>
      <c r="U4442" s="43">
        <f ca="1">_xll.BInterpol('Base CDI'!$H$4:$H$28,'Base CDI'!$I$4:$I$29,S4442,"Cubic","Extrapolate=Linear","MultiX=Average","Skip=True","Sort=True")</f>
        <v>13.759938440492474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50336</v>
      </c>
      <c r="T4443" s="43">
        <f ca="1">_xll.BInterpol('Base CDI'!$H$4:$H$28,'Base CDI'!$J$4:$J$29,S4443,"Cubic","Extrapolate=Linear","MultiX=Average","Skip=True","Sort=True")</f>
        <v>13.687281805745554</v>
      </c>
      <c r="U4443" s="43">
        <f ca="1">_xll.BInterpol('Base CDI'!$H$4:$H$28,'Base CDI'!$I$4:$I$29,S4443,"Cubic","Extrapolate=Linear","MultiX=Average","Skip=True","Sort=True")</f>
        <v>13.759835841313269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50337</v>
      </c>
      <c r="T4444" s="43">
        <f ca="1">_xll.BInterpol('Base CDI'!$H$4:$H$28,'Base CDI'!$J$4:$J$29,S4444,"Cubic","Extrapolate=Linear","MultiX=Average","Skip=True","Sort=True")</f>
        <v>13.687207934336525</v>
      </c>
      <c r="U4444" s="43">
        <f ca="1">_xll.BInterpol('Base CDI'!$H$4:$H$28,'Base CDI'!$I$4:$I$29,S4444,"Cubic","Extrapolate=Linear","MultiX=Average","Skip=True","Sort=True")</f>
        <v>13.759733242134061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50338</v>
      </c>
      <c r="T4445" s="43">
        <f ca="1">_xll.BInterpol('Base CDI'!$H$4:$H$28,'Base CDI'!$J$4:$J$29,S4445,"Cubic","Extrapolate=Linear","MultiX=Average","Skip=True","Sort=True")</f>
        <v>13.687134062927496</v>
      </c>
      <c r="U4445" s="43">
        <f ca="1">_xll.BInterpol('Base CDI'!$H$4:$H$28,'Base CDI'!$I$4:$I$29,S4445,"Cubic","Extrapolate=Linear","MultiX=Average","Skip=True","Sort=True")</f>
        <v>13.759630642954855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50339</v>
      </c>
      <c r="T4446" s="43">
        <f ca="1">_xll.BInterpol('Base CDI'!$H$4:$H$28,'Base CDI'!$J$4:$J$29,S4446,"Cubic","Extrapolate=Linear","MultiX=Average","Skip=True","Sort=True")</f>
        <v>13.687060191518468</v>
      </c>
      <c r="U4446" s="43">
        <f ca="1">_xll.BInterpol('Base CDI'!$H$4:$H$28,'Base CDI'!$I$4:$I$29,S4446,"Cubic","Extrapolate=Linear","MultiX=Average","Skip=True","Sort=True")</f>
        <v>13.759528043775649</v>
      </c>
    </row>
    <row r="4447" spans="16:21" x14ac:dyDescent="0.25">
      <c r="P4447" s="10">
        <v>40980</v>
      </c>
      <c r="Q4447">
        <v>27.913</v>
      </c>
      <c r="S4447" s="42">
        <f t="shared" ca="1" si="74"/>
        <v>50340</v>
      </c>
      <c r="T4447" s="43">
        <f ca="1">_xll.BInterpol('Base CDI'!$H$4:$H$28,'Base CDI'!$J$4:$J$29,S4447,"Cubic","Extrapolate=Linear","MultiX=Average","Skip=True","Sort=True")</f>
        <v>13.686986320109439</v>
      </c>
      <c r="U4447" s="43">
        <f ca="1">_xll.BInterpol('Base CDI'!$H$4:$H$28,'Base CDI'!$I$4:$I$29,S4447,"Cubic","Extrapolate=Linear","MultiX=Average","Skip=True","Sort=True")</f>
        <v>13.759425444596442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50341</v>
      </c>
      <c r="T4448" s="43">
        <f ca="1">_xll.BInterpol('Base CDI'!$H$4:$H$28,'Base CDI'!$J$4:$J$29,S4448,"Cubic","Extrapolate=Linear","MultiX=Average","Skip=True","Sort=True")</f>
        <v>13.68691244870041</v>
      </c>
      <c r="U4448" s="43">
        <f ca="1">_xll.BInterpol('Base CDI'!$H$4:$H$28,'Base CDI'!$I$4:$I$29,S4448,"Cubic","Extrapolate=Linear","MultiX=Average","Skip=True","Sort=True")</f>
        <v>13.759322845417236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50342</v>
      </c>
      <c r="T4449" s="43">
        <f ca="1">_xll.BInterpol('Base CDI'!$H$4:$H$28,'Base CDI'!$J$4:$J$29,S4449,"Cubic","Extrapolate=Linear","MultiX=Average","Skip=True","Sort=True")</f>
        <v>13.686838577291381</v>
      </c>
      <c r="U4449" s="43">
        <f ca="1">_xll.BInterpol('Base CDI'!$H$4:$H$28,'Base CDI'!$I$4:$I$29,S4449,"Cubic","Extrapolate=Linear","MultiX=Average","Skip=True","Sort=True")</f>
        <v>13.759220246238028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50343</v>
      </c>
      <c r="T4450" s="43">
        <f ca="1">_xll.BInterpol('Base CDI'!$H$4:$H$28,'Base CDI'!$J$4:$J$29,S4450,"Cubic","Extrapolate=Linear","MultiX=Average","Skip=True","Sort=True")</f>
        <v>13.686764705882352</v>
      </c>
      <c r="U4450" s="43">
        <f ca="1">_xll.BInterpol('Base CDI'!$H$4:$H$28,'Base CDI'!$I$4:$I$29,S4450,"Cubic","Extrapolate=Linear","MultiX=Average","Skip=True","Sort=True")</f>
        <v>13.759117647058822</v>
      </c>
    </row>
    <row r="4451" spans="16:21" x14ac:dyDescent="0.25">
      <c r="P4451" s="10">
        <v>40984</v>
      </c>
      <c r="Q4451">
        <v>27.95307</v>
      </c>
      <c r="S4451" s="42">
        <f t="shared" ca="1" si="74"/>
        <v>50344</v>
      </c>
      <c r="T4451" s="43">
        <f ca="1">_xll.BInterpol('Base CDI'!$H$4:$H$28,'Base CDI'!$J$4:$J$29,S4451,"Cubic","Extrapolate=Linear","MultiX=Average","Skip=True","Sort=True")</f>
        <v>13.686690834473323</v>
      </c>
      <c r="U4451" s="43">
        <f ca="1">_xll.BInterpol('Base CDI'!$H$4:$H$28,'Base CDI'!$I$4:$I$29,S4451,"Cubic","Extrapolate=Linear","MultiX=Average","Skip=True","Sort=True")</f>
        <v>13.759015047879616</v>
      </c>
    </row>
    <row r="4452" spans="16:21" x14ac:dyDescent="0.25">
      <c r="P4452" s="10">
        <v>40987</v>
      </c>
      <c r="Q4452">
        <v>27.96313</v>
      </c>
      <c r="S4452" s="42">
        <f t="shared" ca="1" si="74"/>
        <v>50345</v>
      </c>
      <c r="T4452" s="43">
        <f ca="1">_xll.BInterpol('Base CDI'!$H$4:$H$28,'Base CDI'!$J$4:$J$29,S4452,"Cubic","Extrapolate=Linear","MultiX=Average","Skip=True","Sort=True")</f>
        <v>13.686616963064296</v>
      </c>
      <c r="U4452" s="43">
        <f ca="1">_xll.BInterpol('Base CDI'!$H$4:$H$28,'Base CDI'!$I$4:$I$29,S4452,"Cubic","Extrapolate=Linear","MultiX=Average","Skip=True","Sort=True")</f>
        <v>13.758912448700409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50346</v>
      </c>
      <c r="T4453" s="43">
        <f ca="1">_xll.BInterpol('Base CDI'!$H$4:$H$28,'Base CDI'!$J$4:$J$29,S4453,"Cubic","Extrapolate=Linear","MultiX=Average","Skip=True","Sort=True")</f>
        <v>13.686543091655267</v>
      </c>
      <c r="U4453" s="43">
        <f ca="1">_xll.BInterpol('Base CDI'!$H$4:$H$28,'Base CDI'!$I$4:$I$29,S4453,"Cubic","Extrapolate=Linear","MultiX=Average","Skip=True","Sort=True")</f>
        <v>13.758809849521203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50347</v>
      </c>
      <c r="T4454" s="43">
        <f ca="1">_xll.BInterpol('Base CDI'!$H$4:$H$28,'Base CDI'!$J$4:$J$29,S4454,"Cubic","Extrapolate=Linear","MultiX=Average","Skip=True","Sort=True")</f>
        <v>13.686469220246238</v>
      </c>
      <c r="U4454" s="43">
        <f ca="1">_xll.BInterpol('Base CDI'!$H$4:$H$28,'Base CDI'!$I$4:$I$29,S4454,"Cubic","Extrapolate=Linear","MultiX=Average","Skip=True","Sort=True")</f>
        <v>13.758707250341995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50348</v>
      </c>
      <c r="T4455" s="43">
        <f ca="1">_xll.BInterpol('Base CDI'!$H$4:$H$28,'Base CDI'!$J$4:$J$29,S4455,"Cubic","Extrapolate=Linear","MultiX=Average","Skip=True","Sort=True")</f>
        <v>13.686395348837209</v>
      </c>
      <c r="U4455" s="43">
        <f ca="1">_xll.BInterpol('Base CDI'!$H$4:$H$28,'Base CDI'!$I$4:$I$29,S4455,"Cubic","Extrapolate=Linear","MultiX=Average","Skip=True","Sort=True")</f>
        <v>13.75860465116279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50349</v>
      </c>
      <c r="T4456" s="43">
        <f ca="1">_xll.BInterpol('Base CDI'!$H$4:$H$28,'Base CDI'!$J$4:$J$29,S4456,"Cubic","Extrapolate=Linear","MultiX=Average","Skip=True","Sort=True")</f>
        <v>13.68632147742818</v>
      </c>
      <c r="U4456" s="43">
        <f ca="1">_xll.BInterpol('Base CDI'!$H$4:$H$28,'Base CDI'!$I$4:$I$29,S4456,"Cubic","Extrapolate=Linear","MultiX=Average","Skip=True","Sort=True")</f>
        <v>13.758502051983584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50350</v>
      </c>
      <c r="T4457" s="43">
        <f ca="1">_xll.BInterpol('Base CDI'!$H$4:$H$28,'Base CDI'!$J$4:$J$29,S4457,"Cubic","Extrapolate=Linear","MultiX=Average","Skip=True","Sort=True")</f>
        <v>13.686247606019151</v>
      </c>
      <c r="U4457" s="43">
        <f ca="1">_xll.BInterpol('Base CDI'!$H$4:$H$28,'Base CDI'!$I$4:$I$29,S4457,"Cubic","Extrapolate=Linear","MultiX=Average","Skip=True","Sort=True")</f>
        <v>13.758399452804376</v>
      </c>
    </row>
    <row r="4458" spans="16:21" x14ac:dyDescent="0.25">
      <c r="P4458" s="10">
        <v>40995</v>
      </c>
      <c r="Q4458">
        <v>28.02355</v>
      </c>
      <c r="S4458" s="42">
        <f t="shared" ca="1" si="74"/>
        <v>50351</v>
      </c>
      <c r="T4458" s="43">
        <f ca="1">_xll.BInterpol('Base CDI'!$H$4:$H$28,'Base CDI'!$J$4:$J$29,S4458,"Cubic","Extrapolate=Linear","MultiX=Average","Skip=True","Sort=True")</f>
        <v>13.686173734610122</v>
      </c>
      <c r="U4458" s="43">
        <f ca="1">_xll.BInterpol('Base CDI'!$H$4:$H$28,'Base CDI'!$I$4:$I$29,S4458,"Cubic","Extrapolate=Linear","MultiX=Average","Skip=True","Sort=True")</f>
        <v>13.75829685362517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50352</v>
      </c>
      <c r="T4459" s="43">
        <f ca="1">_xll.BInterpol('Base CDI'!$H$4:$H$28,'Base CDI'!$J$4:$J$29,S4459,"Cubic","Extrapolate=Linear","MultiX=Average","Skip=True","Sort=True")</f>
        <v>13.686099863201093</v>
      </c>
      <c r="U4459" s="43">
        <f ca="1">_xll.BInterpol('Base CDI'!$H$4:$H$28,'Base CDI'!$I$4:$I$29,S4459,"Cubic","Extrapolate=Linear","MultiX=Average","Skip=True","Sort=True")</f>
        <v>13.758194254445963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50353</v>
      </c>
      <c r="T4460" s="43">
        <f ca="1">_xll.BInterpol('Base CDI'!$H$4:$H$28,'Base CDI'!$J$4:$J$29,S4460,"Cubic","Extrapolate=Linear","MultiX=Average","Skip=True","Sort=True")</f>
        <v>13.686025991792064</v>
      </c>
      <c r="U4460" s="43">
        <f ca="1">_xll.BInterpol('Base CDI'!$H$4:$H$28,'Base CDI'!$I$4:$I$29,S4460,"Cubic","Extrapolate=Linear","MultiX=Average","Skip=True","Sort=True")</f>
        <v>13.758091655266757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50354</v>
      </c>
      <c r="T4461" s="43">
        <f ca="1">_xll.BInterpol('Base CDI'!$H$4:$H$28,'Base CDI'!$J$4:$J$29,S4461,"Cubic","Extrapolate=Linear","MultiX=Average","Skip=True","Sort=True")</f>
        <v>13.685952120383037</v>
      </c>
      <c r="U4461" s="43">
        <f ca="1">_xll.BInterpol('Base CDI'!$H$4:$H$28,'Base CDI'!$I$4:$I$29,S4461,"Cubic","Extrapolate=Linear","MultiX=Average","Skip=True","Sort=True")</f>
        <v>13.757989056087551</v>
      </c>
    </row>
    <row r="4462" spans="16:21" x14ac:dyDescent="0.25">
      <c r="P4462" s="10">
        <v>41001</v>
      </c>
      <c r="Q4462">
        <v>28.06392</v>
      </c>
      <c r="S4462" s="42">
        <f t="shared" ca="1" si="74"/>
        <v>50355</v>
      </c>
      <c r="T4462" s="43">
        <f ca="1">_xll.BInterpol('Base CDI'!$H$4:$H$28,'Base CDI'!$J$4:$J$29,S4462,"Cubic","Extrapolate=Linear","MultiX=Average","Skip=True","Sort=True")</f>
        <v>13.685878248974008</v>
      </c>
      <c r="U4462" s="43">
        <f ca="1">_xll.BInterpol('Base CDI'!$H$4:$H$28,'Base CDI'!$I$4:$I$29,S4462,"Cubic","Extrapolate=Linear","MultiX=Average","Skip=True","Sort=True")</f>
        <v>13.757886456908343</v>
      </c>
    </row>
    <row r="4463" spans="16:21" x14ac:dyDescent="0.25">
      <c r="P4463" s="10">
        <v>41002</v>
      </c>
      <c r="Q4463">
        <v>28.07403</v>
      </c>
      <c r="S4463" s="42">
        <f t="shared" ca="1" si="74"/>
        <v>50356</v>
      </c>
      <c r="T4463" s="43">
        <f ca="1">_xll.BInterpol('Base CDI'!$H$4:$H$28,'Base CDI'!$J$4:$J$29,S4463,"Cubic","Extrapolate=Linear","MultiX=Average","Skip=True","Sort=True")</f>
        <v>13.685804377564979</v>
      </c>
      <c r="U4463" s="43">
        <f ca="1">_xll.BInterpol('Base CDI'!$H$4:$H$28,'Base CDI'!$I$4:$I$29,S4463,"Cubic","Extrapolate=Linear","MultiX=Average","Skip=True","Sort=True")</f>
        <v>13.757783857729137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50357</v>
      </c>
      <c r="T4464" s="43">
        <f ca="1">_xll.BInterpol('Base CDI'!$H$4:$H$28,'Base CDI'!$J$4:$J$29,S4464,"Cubic","Extrapolate=Linear","MultiX=Average","Skip=True","Sort=True")</f>
        <v>13.68573050615595</v>
      </c>
      <c r="U4464" s="43">
        <f ca="1">_xll.BInterpol('Base CDI'!$H$4:$H$28,'Base CDI'!$I$4:$I$29,S4464,"Cubic","Extrapolate=Linear","MultiX=Average","Skip=True","Sort=True")</f>
        <v>13.75768125854993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50358</v>
      </c>
      <c r="T4465" s="43">
        <f ca="1">_xll.BInterpol('Base CDI'!$H$4:$H$28,'Base CDI'!$J$4:$J$29,S4465,"Cubic","Extrapolate=Linear","MultiX=Average","Skip=True","Sort=True")</f>
        <v>13.685656634746922</v>
      </c>
      <c r="U4465" s="43">
        <f ca="1">_xll.BInterpol('Base CDI'!$H$4:$H$28,'Base CDI'!$I$4:$I$29,S4465,"Cubic","Extrapolate=Linear","MultiX=Average","Skip=True","Sort=True")</f>
        <v>13.757578659370724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50359</v>
      </c>
      <c r="T4466" s="43">
        <f ca="1">_xll.BInterpol('Base CDI'!$H$4:$H$28,'Base CDI'!$J$4:$J$29,S4466,"Cubic","Extrapolate=Linear","MultiX=Average","Skip=True","Sort=True")</f>
        <v>13.685582763337893</v>
      </c>
      <c r="U4466" s="43">
        <f ca="1">_xll.BInterpol('Base CDI'!$H$4:$H$28,'Base CDI'!$I$4:$I$29,S4466,"Cubic","Extrapolate=Linear","MultiX=Average","Skip=True","Sort=True")</f>
        <v>13.757476060191518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50360</v>
      </c>
      <c r="T4467" s="43">
        <f ca="1">_xll.BInterpol('Base CDI'!$H$4:$H$28,'Base CDI'!$J$4:$J$29,S4467,"Cubic","Extrapolate=Linear","MultiX=Average","Skip=True","Sort=True")</f>
        <v>13.685508891928864</v>
      </c>
      <c r="U4467" s="43">
        <f ca="1">_xll.BInterpol('Base CDI'!$H$4:$H$28,'Base CDI'!$I$4:$I$29,S4467,"Cubic","Extrapolate=Linear","MultiX=Average","Skip=True","Sort=True")</f>
        <v>13.75737346101231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50361</v>
      </c>
      <c r="T4468" s="43">
        <f ca="1">_xll.BInterpol('Base CDI'!$H$4:$H$28,'Base CDI'!$J$4:$J$29,S4468,"Cubic","Extrapolate=Linear","MultiX=Average","Skip=True","Sort=True")</f>
        <v>13.685435020519835</v>
      </c>
      <c r="U4468" s="43">
        <f ca="1">_xll.BInterpol('Base CDI'!$H$4:$H$28,'Base CDI'!$I$4:$I$29,S4468,"Cubic","Extrapolate=Linear","MultiX=Average","Skip=True","Sort=True")</f>
        <v>13.757270861833105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50362</v>
      </c>
      <c r="T4469" s="43">
        <f ca="1">_xll.BInterpol('Base CDI'!$H$4:$H$28,'Base CDI'!$J$4:$J$29,S4469,"Cubic","Extrapolate=Linear","MultiX=Average","Skip=True","Sort=True")</f>
        <v>13.685361149110806</v>
      </c>
      <c r="U4469" s="43">
        <f ca="1">_xll.BInterpol('Base CDI'!$H$4:$H$28,'Base CDI'!$I$4:$I$29,S4469,"Cubic","Extrapolate=Linear","MultiX=Average","Skip=True","Sort=True")</f>
        <v>13.757168262653897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50363</v>
      </c>
      <c r="T4470" s="43">
        <f ca="1">_xll.BInterpol('Base CDI'!$H$4:$H$28,'Base CDI'!$J$4:$J$29,S4470,"Cubic","Extrapolate=Linear","MultiX=Average","Skip=True","Sort=True")</f>
        <v>13.685287277701779</v>
      </c>
      <c r="U4470" s="43">
        <f ca="1">_xll.BInterpol('Base CDI'!$H$4:$H$28,'Base CDI'!$I$4:$I$29,S4470,"Cubic","Extrapolate=Linear","MultiX=Average","Skip=True","Sort=True")</f>
        <v>13.757065663474691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50364</v>
      </c>
      <c r="T4471" s="43">
        <f ca="1">_xll.BInterpol('Base CDI'!$H$4:$H$28,'Base CDI'!$J$4:$J$29,S4471,"Cubic","Extrapolate=Linear","MultiX=Average","Skip=True","Sort=True")</f>
        <v>13.68521340629275</v>
      </c>
      <c r="U4471" s="43">
        <f ca="1">_xll.BInterpol('Base CDI'!$H$4:$H$28,'Base CDI'!$I$4:$I$29,S4471,"Cubic","Extrapolate=Linear","MultiX=Average","Skip=True","Sort=True")</f>
        <v>13.756963064295483</v>
      </c>
    </row>
    <row r="4472" spans="16:21" x14ac:dyDescent="0.25">
      <c r="P4472" s="10">
        <v>41016</v>
      </c>
      <c r="Q4472">
        <v>28.16516</v>
      </c>
      <c r="S4472" s="42">
        <f t="shared" ca="1" si="74"/>
        <v>50365</v>
      </c>
      <c r="T4472" s="43">
        <f ca="1">_xll.BInterpol('Base CDI'!$H$4:$H$28,'Base CDI'!$J$4:$J$29,S4472,"Cubic","Extrapolate=Linear","MultiX=Average","Skip=True","Sort=True")</f>
        <v>13.685139534883721</v>
      </c>
      <c r="U4472" s="43">
        <f ca="1">_xll.BInterpol('Base CDI'!$H$4:$H$28,'Base CDI'!$I$4:$I$29,S4472,"Cubic","Extrapolate=Linear","MultiX=Average","Skip=True","Sort=True")</f>
        <v>13.756860465116278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50366</v>
      </c>
      <c r="T4473" s="43">
        <f ca="1">_xll.BInterpol('Base CDI'!$H$4:$H$28,'Base CDI'!$J$4:$J$29,S4473,"Cubic","Extrapolate=Linear","MultiX=Average","Skip=True","Sort=True")</f>
        <v>13.685065663474692</v>
      </c>
      <c r="U4473" s="43">
        <f ca="1">_xll.BInterpol('Base CDI'!$H$4:$H$28,'Base CDI'!$I$4:$I$29,S4473,"Cubic","Extrapolate=Linear","MultiX=Average","Skip=True","Sort=True")</f>
        <v>13.756757865937072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50367</v>
      </c>
      <c r="T4474" s="43">
        <f ca="1">_xll.BInterpol('Base CDI'!$H$4:$H$28,'Base CDI'!$J$4:$J$29,S4474,"Cubic","Extrapolate=Linear","MultiX=Average","Skip=True","Sort=True")</f>
        <v>13.684991792065663</v>
      </c>
      <c r="U4474" s="43">
        <f ca="1">_xll.BInterpol('Base CDI'!$H$4:$H$28,'Base CDI'!$I$4:$I$29,S4474,"Cubic","Extrapolate=Linear","MultiX=Average","Skip=True","Sort=True")</f>
        <v>13.756655266757864</v>
      </c>
    </row>
    <row r="4475" spans="16:21" x14ac:dyDescent="0.25">
      <c r="P4475" s="10">
        <v>41019</v>
      </c>
      <c r="Q4475">
        <v>28.19473</v>
      </c>
      <c r="S4475" s="42">
        <f t="shared" ca="1" si="74"/>
        <v>50368</v>
      </c>
      <c r="T4475" s="43">
        <f ca="1">_xll.BInterpol('Base CDI'!$H$4:$H$28,'Base CDI'!$J$4:$J$29,S4475,"Cubic","Extrapolate=Linear","MultiX=Average","Skip=True","Sort=True")</f>
        <v>13.684917920656634</v>
      </c>
      <c r="U4475" s="43">
        <f ca="1">_xll.BInterpol('Base CDI'!$H$4:$H$28,'Base CDI'!$I$4:$I$29,S4475,"Cubic","Extrapolate=Linear","MultiX=Average","Skip=True","Sort=True")</f>
        <v>13.756552667578658</v>
      </c>
    </row>
    <row r="4476" spans="16:21" x14ac:dyDescent="0.25">
      <c r="P4476" s="10">
        <v>41022</v>
      </c>
      <c r="Q4476">
        <v>28.2041</v>
      </c>
      <c r="S4476" s="42">
        <f t="shared" ca="1" si="74"/>
        <v>50369</v>
      </c>
      <c r="T4476" s="43">
        <f ca="1">_xll.BInterpol('Base CDI'!$H$4:$H$28,'Base CDI'!$J$4:$J$29,S4476,"Cubic","Extrapolate=Linear","MultiX=Average","Skip=True","Sort=True")</f>
        <v>13.684844049247605</v>
      </c>
      <c r="U4476" s="43">
        <f ca="1">_xll.BInterpol('Base CDI'!$H$4:$H$28,'Base CDI'!$I$4:$I$29,S4476,"Cubic","Extrapolate=Linear","MultiX=Average","Skip=True","Sort=True")</f>
        <v>13.756450068399451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50370</v>
      </c>
      <c r="T4477" s="43">
        <f ca="1">_xll.BInterpol('Base CDI'!$H$4:$H$28,'Base CDI'!$J$4:$J$29,S4477,"Cubic","Extrapolate=Linear","MultiX=Average","Skip=True","Sort=True")</f>
        <v>13.684770177838576</v>
      </c>
      <c r="U4477" s="43">
        <f ca="1">_xll.BInterpol('Base CDI'!$H$4:$H$28,'Base CDI'!$I$4:$I$29,S4477,"Cubic","Extrapolate=Linear","MultiX=Average","Skip=True","Sort=True")</f>
        <v>13.756347469220245</v>
      </c>
    </row>
    <row r="4478" spans="16:21" x14ac:dyDescent="0.25">
      <c r="P4478" s="10">
        <v>41024</v>
      </c>
      <c r="Q4478">
        <v>28.22287</v>
      </c>
      <c r="S4478" s="42">
        <f t="shared" ca="1" si="74"/>
        <v>50371</v>
      </c>
      <c r="T4478" s="43">
        <f ca="1">_xll.BInterpol('Base CDI'!$H$4:$H$28,'Base CDI'!$J$4:$J$29,S4478,"Cubic","Extrapolate=Linear","MultiX=Average","Skip=True","Sort=True")</f>
        <v>13.684696306429547</v>
      </c>
      <c r="U4478" s="43">
        <f ca="1">_xll.BInterpol('Base CDI'!$H$4:$H$28,'Base CDI'!$I$4:$I$29,S4478,"Cubic","Extrapolate=Linear","MultiX=Average","Skip=True","Sort=True")</f>
        <v>13.756244870041039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50372</v>
      </c>
      <c r="T4479" s="43">
        <f ca="1">_xll.BInterpol('Base CDI'!$H$4:$H$28,'Base CDI'!$J$4:$J$29,S4479,"Cubic","Extrapolate=Linear","MultiX=Average","Skip=True","Sort=True")</f>
        <v>13.68462243502052</v>
      </c>
      <c r="U4479" s="43">
        <f ca="1">_xll.BInterpol('Base CDI'!$H$4:$H$28,'Base CDI'!$I$4:$I$29,S4479,"Cubic","Extrapolate=Linear","MultiX=Average","Skip=True","Sort=True")</f>
        <v>13.756142270861831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50373</v>
      </c>
      <c r="T4480" s="43">
        <f ca="1">_xll.BInterpol('Base CDI'!$H$4:$H$28,'Base CDI'!$J$4:$J$29,S4480,"Cubic","Extrapolate=Linear","MultiX=Average","Skip=True","Sort=True")</f>
        <v>13.684548563611491</v>
      </c>
      <c r="U4480" s="43">
        <f ca="1">_xll.BInterpol('Base CDI'!$H$4:$H$28,'Base CDI'!$I$4:$I$29,S4480,"Cubic","Extrapolate=Linear","MultiX=Average","Skip=True","Sort=True")</f>
        <v>13.756039671682625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50374</v>
      </c>
      <c r="T4481" s="43">
        <f ca="1">_xll.BInterpol('Base CDI'!$H$4:$H$28,'Base CDI'!$J$4:$J$29,S4481,"Cubic","Extrapolate=Linear","MultiX=Average","Skip=True","Sort=True")</f>
        <v>13.684474692202462</v>
      </c>
      <c r="U4481" s="43">
        <f ca="1">_xll.BInterpol('Base CDI'!$H$4:$H$28,'Base CDI'!$I$4:$I$29,S4481,"Cubic","Extrapolate=Linear","MultiX=Average","Skip=True","Sort=True")</f>
        <v>13.755937072503418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50375</v>
      </c>
      <c r="T4482" s="43">
        <f ca="1">_xll.BInterpol('Base CDI'!$H$4:$H$28,'Base CDI'!$J$4:$J$29,S4482,"Cubic","Extrapolate=Linear","MultiX=Average","Skip=True","Sort=True")</f>
        <v>13.684400820793433</v>
      </c>
      <c r="U4482" s="43">
        <f ca="1">_xll.BInterpol('Base CDI'!$H$4:$H$28,'Base CDI'!$I$4:$I$29,S4482,"Cubic","Extrapolate=Linear","MultiX=Average","Skip=True","Sort=True")</f>
        <v>13.755834473324212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50376</v>
      </c>
      <c r="T4483" s="43">
        <f ca="1">_xll.BInterpol('Base CDI'!$H$4:$H$28,'Base CDI'!$J$4:$J$29,S4483,"Cubic","Extrapolate=Linear","MultiX=Average","Skip=True","Sort=True")</f>
        <v>13.684326949384404</v>
      </c>
      <c r="U4483" s="43">
        <f ca="1">_xll.BInterpol('Base CDI'!$H$4:$H$28,'Base CDI'!$I$4:$I$29,S4483,"Cubic","Extrapolate=Linear","MultiX=Average","Skip=True","Sort=True")</f>
        <v>13.755731874145006</v>
      </c>
    </row>
    <row r="4484" spans="16:21" x14ac:dyDescent="0.25">
      <c r="P4484" s="10">
        <v>41033</v>
      </c>
      <c r="Q4484">
        <v>28.27918</v>
      </c>
      <c r="S4484" s="42">
        <f t="shared" ca="1" si="74"/>
        <v>50377</v>
      </c>
      <c r="T4484" s="43">
        <f ca="1">_xll.BInterpol('Base CDI'!$H$4:$H$28,'Base CDI'!$J$4:$J$29,S4484,"Cubic","Extrapolate=Linear","MultiX=Average","Skip=True","Sort=True")</f>
        <v>13.684253077975375</v>
      </c>
      <c r="U4484" s="43">
        <f ca="1">_xll.BInterpol('Base CDI'!$H$4:$H$28,'Base CDI'!$I$4:$I$29,S4484,"Cubic","Extrapolate=Linear","MultiX=Average","Skip=True","Sort=True")</f>
        <v>13.755629274965798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50378</v>
      </c>
      <c r="T4485" s="43">
        <f ca="1">_xll.BInterpol('Base CDI'!$H$4:$H$28,'Base CDI'!$J$4:$J$29,S4485,"Cubic","Extrapolate=Linear","MultiX=Average","Skip=True","Sort=True")</f>
        <v>13.684179206566347</v>
      </c>
      <c r="U4485" s="43">
        <f ca="1">_xll.BInterpol('Base CDI'!$H$4:$H$28,'Base CDI'!$I$4:$I$29,S4485,"Cubic","Extrapolate=Linear","MultiX=Average","Skip=True","Sort=True")</f>
        <v>13.755526675786593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50379</v>
      </c>
      <c r="T4486" s="43">
        <f ca="1">_xll.BInterpol('Base CDI'!$H$4:$H$28,'Base CDI'!$J$4:$J$29,S4486,"Cubic","Extrapolate=Linear","MultiX=Average","Skip=True","Sort=True")</f>
        <v>13.684105335157318</v>
      </c>
      <c r="U4486" s="43">
        <f ca="1">_xll.BInterpol('Base CDI'!$H$4:$H$28,'Base CDI'!$I$4:$I$29,S4486,"Cubic","Extrapolate=Linear","MultiX=Average","Skip=True","Sort=True")</f>
        <v>13.755424076607385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50380</v>
      </c>
      <c r="T4487" s="43">
        <f ca="1">_xll.BInterpol('Base CDI'!$H$4:$H$28,'Base CDI'!$J$4:$J$29,S4487,"Cubic","Extrapolate=Linear","MultiX=Average","Skip=True","Sort=True")</f>
        <v>13.684031463748289</v>
      </c>
      <c r="U4487" s="43">
        <f ca="1">_xll.BInterpol('Base CDI'!$H$4:$H$28,'Base CDI'!$I$4:$I$29,S4487,"Cubic","Extrapolate=Linear","MultiX=Average","Skip=True","Sort=True")</f>
        <v>13.755321477428179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50381</v>
      </c>
      <c r="T4488" s="43">
        <f ca="1">_xll.BInterpol('Base CDI'!$H$4:$H$28,'Base CDI'!$J$4:$J$29,S4488,"Cubic","Extrapolate=Linear","MultiX=Average","Skip=True","Sort=True")</f>
        <v>13.683957592339262</v>
      </c>
      <c r="U4488" s="43">
        <f ca="1">_xll.BInterpol('Base CDI'!$H$4:$H$28,'Base CDI'!$I$4:$I$29,S4488,"Cubic","Extrapolate=Linear","MultiX=Average","Skip=True","Sort=True")</f>
        <v>13.755218878248973</v>
      </c>
    </row>
    <row r="4489" spans="16:21" x14ac:dyDescent="0.25">
      <c r="P4489" s="10">
        <v>41040</v>
      </c>
      <c r="Q4489">
        <v>28.32601</v>
      </c>
      <c r="S4489" s="42">
        <f t="shared" ca="1" si="74"/>
        <v>50382</v>
      </c>
      <c r="T4489" s="43">
        <f ca="1">_xll.BInterpol('Base CDI'!$H$4:$H$28,'Base CDI'!$J$4:$J$29,S4489,"Cubic","Extrapolate=Linear","MultiX=Average","Skip=True","Sort=True")</f>
        <v>13.683883720930233</v>
      </c>
      <c r="U4489" s="43">
        <f ca="1">_xll.BInterpol('Base CDI'!$H$4:$H$28,'Base CDI'!$I$4:$I$29,S4489,"Cubic","Extrapolate=Linear","MultiX=Average","Skip=True","Sort=True")</f>
        <v>13.755116279069766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50383</v>
      </c>
      <c r="T4490" s="43">
        <f ca="1">_xll.BInterpol('Base CDI'!$H$4:$H$28,'Base CDI'!$J$4:$J$29,S4490,"Cubic","Extrapolate=Linear","MultiX=Average","Skip=True","Sort=True")</f>
        <v>13.683809849521204</v>
      </c>
      <c r="U4490" s="43">
        <f ca="1">_xll.BInterpol('Base CDI'!$H$4:$H$28,'Base CDI'!$I$4:$I$29,S4490,"Cubic","Extrapolate=Linear","MultiX=Average","Skip=True","Sort=True")</f>
        <v>13.75501367989056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50384</v>
      </c>
      <c r="T4491" s="43">
        <f ca="1">_xll.BInterpol('Base CDI'!$H$4:$H$28,'Base CDI'!$J$4:$J$29,S4491,"Cubic","Extrapolate=Linear","MultiX=Average","Skip=True","Sort=True")</f>
        <v>13.683735978112175</v>
      </c>
      <c r="U4491" s="43">
        <f ca="1">_xll.BInterpol('Base CDI'!$H$4:$H$28,'Base CDI'!$I$4:$I$29,S4491,"Cubic","Extrapolate=Linear","MultiX=Average","Skip=True","Sort=True")</f>
        <v>13.754911080711352</v>
      </c>
    </row>
    <row r="4492" spans="16:21" x14ac:dyDescent="0.25">
      <c r="P4492" s="10">
        <v>41045</v>
      </c>
      <c r="Q4492">
        <v>28.35408</v>
      </c>
      <c r="S4492" s="42">
        <f t="shared" ca="1" si="75"/>
        <v>50385</v>
      </c>
      <c r="T4492" s="43">
        <f ca="1">_xll.BInterpol('Base CDI'!$H$4:$H$28,'Base CDI'!$J$4:$J$29,S4492,"Cubic","Extrapolate=Linear","MultiX=Average","Skip=True","Sort=True")</f>
        <v>13.683662106703146</v>
      </c>
      <c r="U4492" s="43">
        <f ca="1">_xll.BInterpol('Base CDI'!$H$4:$H$28,'Base CDI'!$I$4:$I$29,S4492,"Cubic","Extrapolate=Linear","MultiX=Average","Skip=True","Sort=True")</f>
        <v>13.754808481532146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50386</v>
      </c>
      <c r="T4493" s="43">
        <f ca="1">_xll.BInterpol('Base CDI'!$H$4:$H$28,'Base CDI'!$J$4:$J$29,S4493,"Cubic","Extrapolate=Linear","MultiX=Average","Skip=True","Sort=True")</f>
        <v>13.683588235294117</v>
      </c>
      <c r="U4493" s="43">
        <f ca="1">_xll.BInterpol('Base CDI'!$H$4:$H$28,'Base CDI'!$I$4:$I$29,S4493,"Cubic","Extrapolate=Linear","MultiX=Average","Skip=True","Sort=True")</f>
        <v>13.75470588235294</v>
      </c>
    </row>
    <row r="4494" spans="16:21" x14ac:dyDescent="0.25">
      <c r="P4494" s="10">
        <v>41047</v>
      </c>
      <c r="Q4494">
        <v>28.37293</v>
      </c>
      <c r="S4494" s="42">
        <f t="shared" ca="1" si="75"/>
        <v>50387</v>
      </c>
      <c r="T4494" s="43">
        <f ca="1">_xll.BInterpol('Base CDI'!$H$4:$H$28,'Base CDI'!$J$4:$J$29,S4494,"Cubic","Extrapolate=Linear","MultiX=Average","Skip=True","Sort=True")</f>
        <v>13.683514363885088</v>
      </c>
      <c r="U4494" s="43">
        <f ca="1">_xll.BInterpol('Base CDI'!$H$4:$H$28,'Base CDI'!$I$4:$I$29,S4494,"Cubic","Extrapolate=Linear","MultiX=Average","Skip=True","Sort=True")</f>
        <v>13.754603283173733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50388</v>
      </c>
      <c r="T4495" s="43">
        <f ca="1">_xll.BInterpol('Base CDI'!$H$4:$H$28,'Base CDI'!$J$4:$J$29,S4495,"Cubic","Extrapolate=Linear","MultiX=Average","Skip=True","Sort=True")</f>
        <v>13.683440492476059</v>
      </c>
      <c r="U4495" s="43">
        <f ca="1">_xll.BInterpol('Base CDI'!$H$4:$H$28,'Base CDI'!$I$4:$I$29,S4495,"Cubic","Extrapolate=Linear","MultiX=Average","Skip=True","Sort=True")</f>
        <v>13.754500683994527</v>
      </c>
    </row>
    <row r="4496" spans="16:21" x14ac:dyDescent="0.25">
      <c r="P4496" s="10">
        <v>41051</v>
      </c>
      <c r="Q4496">
        <v>28.39181</v>
      </c>
      <c r="S4496" s="42">
        <f t="shared" ca="1" si="75"/>
        <v>50389</v>
      </c>
      <c r="T4496" s="43">
        <f ca="1">_xll.BInterpol('Base CDI'!$H$4:$H$28,'Base CDI'!$J$4:$J$29,S4496,"Cubic","Extrapolate=Linear","MultiX=Average","Skip=True","Sort=True")</f>
        <v>13.68336662106703</v>
      </c>
      <c r="U4496" s="43">
        <f ca="1">_xll.BInterpol('Base CDI'!$H$4:$H$28,'Base CDI'!$I$4:$I$29,S4496,"Cubic","Extrapolate=Linear","MultiX=Average","Skip=True","Sort=True")</f>
        <v>13.754398084815319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50390</v>
      </c>
      <c r="T4497" s="43">
        <f ca="1">_xll.BInterpol('Base CDI'!$H$4:$H$28,'Base CDI'!$J$4:$J$29,S4497,"Cubic","Extrapolate=Linear","MultiX=Average","Skip=True","Sort=True")</f>
        <v>13.683292749658003</v>
      </c>
      <c r="U4497" s="43">
        <f ca="1">_xll.BInterpol('Base CDI'!$H$4:$H$28,'Base CDI'!$I$4:$I$29,S4497,"Cubic","Extrapolate=Linear","MultiX=Average","Skip=True","Sort=True")</f>
        <v>13.754295485636113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50391</v>
      </c>
      <c r="T4498" s="43">
        <f ca="1">_xll.BInterpol('Base CDI'!$H$4:$H$28,'Base CDI'!$J$4:$J$29,S4498,"Cubic","Extrapolate=Linear","MultiX=Average","Skip=True","Sort=True")</f>
        <v>13.683218878248974</v>
      </c>
      <c r="U4498" s="43">
        <f ca="1">_xll.BInterpol('Base CDI'!$H$4:$H$28,'Base CDI'!$I$4:$I$29,S4498,"Cubic","Extrapolate=Linear","MultiX=Average","Skip=True","Sort=True")</f>
        <v>13.754192886456908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50392</v>
      </c>
      <c r="T4499" s="43">
        <f ca="1">_xll.BInterpol('Base CDI'!$H$4:$H$28,'Base CDI'!$J$4:$J$29,S4499,"Cubic","Extrapolate=Linear","MultiX=Average","Skip=True","Sort=True")</f>
        <v>13.683145006839945</v>
      </c>
      <c r="U4499" s="43">
        <f ca="1">_xll.BInterpol('Base CDI'!$H$4:$H$28,'Base CDI'!$I$4:$I$29,S4499,"Cubic","Extrapolate=Linear","MultiX=Average","Skip=True","Sort=True")</f>
        <v>13.7540902872777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50393</v>
      </c>
      <c r="T4500" s="43">
        <f ca="1">_xll.BInterpol('Base CDI'!$H$4:$H$28,'Base CDI'!$J$4:$J$29,S4500,"Cubic","Extrapolate=Linear","MultiX=Average","Skip=True","Sort=True")</f>
        <v>13.683071135430916</v>
      </c>
      <c r="U4500" s="43">
        <f ca="1">_xll.BInterpol('Base CDI'!$H$4:$H$28,'Base CDI'!$I$4:$I$29,S4500,"Cubic","Extrapolate=Linear","MultiX=Average","Skip=True","Sort=True")</f>
        <v>13.753987688098494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50394</v>
      </c>
      <c r="T4501" s="43">
        <f ca="1">_xll.BInterpol('Base CDI'!$H$4:$H$28,'Base CDI'!$J$4:$J$29,S4501,"Cubic","Extrapolate=Linear","MultiX=Average","Skip=True","Sort=True")</f>
        <v>13.682997264021887</v>
      </c>
      <c r="U4501" s="43">
        <f ca="1">_xll.BInterpol('Base CDI'!$H$4:$H$28,'Base CDI'!$I$4:$I$29,S4501,"Cubic","Extrapolate=Linear","MultiX=Average","Skip=True","Sort=True")</f>
        <v>13.753885088919287</v>
      </c>
    </row>
    <row r="4502" spans="16:21" x14ac:dyDescent="0.25">
      <c r="P4502" s="10">
        <v>41059</v>
      </c>
      <c r="Q4502">
        <v>28.44877</v>
      </c>
      <c r="S4502" s="42">
        <f t="shared" ca="1" si="75"/>
        <v>50395</v>
      </c>
      <c r="T4502" s="43">
        <f ca="1">_xll.BInterpol('Base CDI'!$H$4:$H$28,'Base CDI'!$J$4:$J$29,S4502,"Cubic","Extrapolate=Linear","MultiX=Average","Skip=True","Sort=True")</f>
        <v>13.682923392612858</v>
      </c>
      <c r="U4502" s="43">
        <f ca="1">_xll.BInterpol('Base CDI'!$H$4:$H$28,'Base CDI'!$I$4:$I$29,S4502,"Cubic","Extrapolate=Linear","MultiX=Average","Skip=True","Sort=True")</f>
        <v>13.753782489740081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50396</v>
      </c>
      <c r="T4503" s="43">
        <f ca="1">_xll.BInterpol('Base CDI'!$H$4:$H$28,'Base CDI'!$J$4:$J$29,S4503,"Cubic","Extrapolate=Linear","MultiX=Average","Skip=True","Sort=True")</f>
        <v>13.682849521203829</v>
      </c>
      <c r="U4503" s="43">
        <f ca="1">_xll.BInterpol('Base CDI'!$H$4:$H$28,'Base CDI'!$I$4:$I$29,S4503,"Cubic","Extrapolate=Linear","MultiX=Average","Skip=True","Sort=True")</f>
        <v>13.753679890560875</v>
      </c>
    </row>
    <row r="4504" spans="16:21" x14ac:dyDescent="0.25">
      <c r="P4504" s="10">
        <v>41061</v>
      </c>
      <c r="Q4504">
        <v>28.46734</v>
      </c>
      <c r="S4504" s="42">
        <f t="shared" ca="1" si="75"/>
        <v>50397</v>
      </c>
      <c r="T4504" s="43">
        <f ca="1">_xll.BInterpol('Base CDI'!$H$4:$H$28,'Base CDI'!$J$4:$J$29,S4504,"Cubic","Extrapolate=Linear","MultiX=Average","Skip=True","Sort=True")</f>
        <v>13.682775649794801</v>
      </c>
      <c r="U4504" s="43">
        <f ca="1">_xll.BInterpol('Base CDI'!$H$4:$H$28,'Base CDI'!$I$4:$I$29,S4504,"Cubic","Extrapolate=Linear","MultiX=Average","Skip=True","Sort=True")</f>
        <v>13.753577291381667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50398</v>
      </c>
      <c r="T4505" s="43">
        <f ca="1">_xll.BInterpol('Base CDI'!$H$4:$H$28,'Base CDI'!$J$4:$J$29,S4505,"Cubic","Extrapolate=Linear","MultiX=Average","Skip=True","Sort=True")</f>
        <v>13.682701778385772</v>
      </c>
      <c r="U4505" s="43">
        <f ca="1">_xll.BInterpol('Base CDI'!$H$4:$H$28,'Base CDI'!$I$4:$I$29,S4505,"Cubic","Extrapolate=Linear","MultiX=Average","Skip=True","Sort=True")</f>
        <v>13.753474692202461</v>
      </c>
    </row>
    <row r="4506" spans="16:21" x14ac:dyDescent="0.25">
      <c r="P4506" s="10">
        <v>41065</v>
      </c>
      <c r="Q4506">
        <v>28.48546</v>
      </c>
      <c r="S4506" s="42">
        <f t="shared" ca="1" si="75"/>
        <v>50399</v>
      </c>
      <c r="T4506" s="43">
        <f ca="1">_xll.BInterpol('Base CDI'!$H$4:$H$28,'Base CDI'!$J$4:$J$29,S4506,"Cubic","Extrapolate=Linear","MultiX=Average","Skip=True","Sort=True")</f>
        <v>13.682627906976744</v>
      </c>
      <c r="U4506" s="43">
        <f ca="1">_xll.BInterpol('Base CDI'!$H$4:$H$28,'Base CDI'!$I$4:$I$29,S4506,"Cubic","Extrapolate=Linear","MultiX=Average","Skip=True","Sort=True")</f>
        <v>13.753372093023254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50400</v>
      </c>
      <c r="T4507" s="43">
        <f ca="1">_xll.BInterpol('Base CDI'!$H$4:$H$28,'Base CDI'!$J$4:$J$29,S4507,"Cubic","Extrapolate=Linear","MultiX=Average","Skip=True","Sort=True")</f>
        <v>13.682554035567716</v>
      </c>
      <c r="U4507" s="43">
        <f ca="1">_xll.BInterpol('Base CDI'!$H$4:$H$28,'Base CDI'!$I$4:$I$29,S4507,"Cubic","Extrapolate=Linear","MultiX=Average","Skip=True","Sort=True")</f>
        <v>13.753269493844048</v>
      </c>
    </row>
    <row r="4508" spans="16:21" x14ac:dyDescent="0.25">
      <c r="P4508" s="10">
        <v>41068</v>
      </c>
      <c r="Q4508">
        <v>28.50357</v>
      </c>
      <c r="S4508" s="42">
        <f t="shared" ca="1" si="75"/>
        <v>50401</v>
      </c>
      <c r="T4508" s="43">
        <f ca="1">_xll.BInterpol('Base CDI'!$H$4:$H$28,'Base CDI'!$J$4:$J$29,S4508,"Cubic","Extrapolate=Linear","MultiX=Average","Skip=True","Sort=True")</f>
        <v>13.682480164158687</v>
      </c>
      <c r="U4508" s="43">
        <f ca="1">_xll.BInterpol('Base CDI'!$H$4:$H$28,'Base CDI'!$I$4:$I$29,S4508,"Cubic","Extrapolate=Linear","MultiX=Average","Skip=True","Sort=True")</f>
        <v>13.753166894664842</v>
      </c>
    </row>
    <row r="4509" spans="16:21" x14ac:dyDescent="0.25">
      <c r="P4509" s="10">
        <v>41071</v>
      </c>
      <c r="Q4509">
        <v>28.51266</v>
      </c>
      <c r="S4509" s="42">
        <f t="shared" ca="1" si="75"/>
        <v>50402</v>
      </c>
      <c r="T4509" s="43">
        <f ca="1">_xll.BInterpol('Base CDI'!$H$4:$H$28,'Base CDI'!$J$4:$J$29,S4509,"Cubic","Extrapolate=Linear","MultiX=Average","Skip=True","Sort=True")</f>
        <v>13.682406292749658</v>
      </c>
      <c r="U4509" s="43">
        <f ca="1">_xll.BInterpol('Base CDI'!$H$4:$H$28,'Base CDI'!$I$4:$I$29,S4509,"Cubic","Extrapolate=Linear","MultiX=Average","Skip=True","Sort=True")</f>
        <v>13.753064295485634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50403</v>
      </c>
      <c r="T4510" s="43">
        <f ca="1">_xll.BInterpol('Base CDI'!$H$4:$H$28,'Base CDI'!$J$4:$J$29,S4510,"Cubic","Extrapolate=Linear","MultiX=Average","Skip=True","Sort=True")</f>
        <v>13.682332421340629</v>
      </c>
      <c r="U4510" s="43">
        <f ca="1">_xll.BInterpol('Base CDI'!$H$4:$H$28,'Base CDI'!$I$4:$I$29,S4510,"Cubic","Extrapolate=Linear","MultiX=Average","Skip=True","Sort=True")</f>
        <v>13.752961696306429</v>
      </c>
    </row>
    <row r="4511" spans="16:21" x14ac:dyDescent="0.25">
      <c r="P4511" s="10">
        <v>41073</v>
      </c>
      <c r="Q4511">
        <v>28.53077</v>
      </c>
      <c r="S4511" s="42">
        <f t="shared" ca="1" si="75"/>
        <v>50404</v>
      </c>
      <c r="T4511" s="43">
        <f ca="1">_xll.BInterpol('Base CDI'!$H$4:$H$28,'Base CDI'!$J$4:$J$29,S4511,"Cubic","Extrapolate=Linear","MultiX=Average","Skip=True","Sort=True")</f>
        <v>13.6822585499316</v>
      </c>
      <c r="U4511" s="43">
        <f ca="1">_xll.BInterpol('Base CDI'!$H$4:$H$28,'Base CDI'!$I$4:$I$29,S4511,"Cubic","Extrapolate=Linear","MultiX=Average","Skip=True","Sort=True")</f>
        <v>13.752859097127221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50405</v>
      </c>
      <c r="T4512" s="43">
        <f ca="1">_xll.BInterpol('Base CDI'!$H$4:$H$28,'Base CDI'!$J$4:$J$29,S4512,"Cubic","Extrapolate=Linear","MultiX=Average","Skip=True","Sort=True")</f>
        <v>13.682184678522571</v>
      </c>
      <c r="U4512" s="43">
        <f ca="1">_xll.BInterpol('Base CDI'!$H$4:$H$28,'Base CDI'!$I$4:$I$29,S4512,"Cubic","Extrapolate=Linear","MultiX=Average","Skip=True","Sort=True")</f>
        <v>13.752756497948015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50406</v>
      </c>
      <c r="T4513" s="43">
        <f ca="1">_xll.BInterpol('Base CDI'!$H$4:$H$28,'Base CDI'!$J$4:$J$29,S4513,"Cubic","Extrapolate=Linear","MultiX=Average","Skip=True","Sort=True")</f>
        <v>13.682110807113542</v>
      </c>
      <c r="U4513" s="43">
        <f ca="1">_xll.BInterpol('Base CDI'!$H$4:$H$28,'Base CDI'!$I$4:$I$29,S4513,"Cubic","Extrapolate=Linear","MultiX=Average","Skip=True","Sort=True")</f>
        <v>13.752653898768809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50407</v>
      </c>
      <c r="T4514" s="43">
        <f ca="1">_xll.BInterpol('Base CDI'!$H$4:$H$28,'Base CDI'!$J$4:$J$29,S4514,"Cubic","Extrapolate=Linear","MultiX=Average","Skip=True","Sort=True")</f>
        <v>13.682036935704513</v>
      </c>
      <c r="U4514" s="43">
        <f ca="1">_xll.BInterpol('Base CDI'!$H$4:$H$28,'Base CDI'!$I$4:$I$29,S4514,"Cubic","Extrapolate=Linear","MultiX=Average","Skip=True","Sort=True")</f>
        <v>13.752551299589602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50408</v>
      </c>
      <c r="T4515" s="43">
        <f ca="1">_xll.BInterpol('Base CDI'!$H$4:$H$28,'Base CDI'!$J$4:$J$29,S4515,"Cubic","Extrapolate=Linear","MultiX=Average","Skip=True","Sort=True")</f>
        <v>13.681963064295486</v>
      </c>
      <c r="U4515" s="43">
        <f ca="1">_xll.BInterpol('Base CDI'!$H$4:$H$28,'Base CDI'!$I$4:$I$29,S4515,"Cubic","Extrapolate=Linear","MultiX=Average","Skip=True","Sort=True")</f>
        <v>13.752448700410396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50409</v>
      </c>
      <c r="T4516" s="43">
        <f ca="1">_xll.BInterpol('Base CDI'!$H$4:$H$28,'Base CDI'!$J$4:$J$29,S4516,"Cubic","Extrapolate=Linear","MultiX=Average","Skip=True","Sort=True")</f>
        <v>13.681889192886457</v>
      </c>
      <c r="U4516" s="43">
        <f ca="1">_xll.BInterpol('Base CDI'!$H$4:$H$28,'Base CDI'!$I$4:$I$29,S4516,"Cubic","Extrapolate=Linear","MultiX=Average","Skip=True","Sort=True")</f>
        <v>13.752346101231188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50410</v>
      </c>
      <c r="T4517" s="43">
        <f ca="1">_xll.BInterpol('Base CDI'!$H$4:$H$28,'Base CDI'!$J$4:$J$29,S4517,"Cubic","Extrapolate=Linear","MultiX=Average","Skip=True","Sort=True")</f>
        <v>13.681815321477428</v>
      </c>
      <c r="U4517" s="43">
        <f ca="1">_xll.BInterpol('Base CDI'!$H$4:$H$28,'Base CDI'!$I$4:$I$29,S4517,"Cubic","Extrapolate=Linear","MultiX=Average","Skip=True","Sort=True")</f>
        <v>13.752243502051982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50411</v>
      </c>
      <c r="T4518" s="43">
        <f ca="1">_xll.BInterpol('Base CDI'!$H$4:$H$28,'Base CDI'!$J$4:$J$29,S4518,"Cubic","Extrapolate=Linear","MultiX=Average","Skip=True","Sort=True")</f>
        <v>13.681741450068399</v>
      </c>
      <c r="U4518" s="43">
        <f ca="1">_xll.BInterpol('Base CDI'!$H$4:$H$28,'Base CDI'!$I$4:$I$29,S4518,"Cubic","Extrapolate=Linear","MultiX=Average","Skip=True","Sort=True")</f>
        <v>13.752140902872776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50412</v>
      </c>
      <c r="T4519" s="43">
        <f ca="1">_xll.BInterpol('Base CDI'!$H$4:$H$28,'Base CDI'!$J$4:$J$29,S4519,"Cubic","Extrapolate=Linear","MultiX=Average","Skip=True","Sort=True")</f>
        <v>13.68166757865937</v>
      </c>
      <c r="U4519" s="43">
        <f ca="1">_xll.BInterpol('Base CDI'!$H$4:$H$28,'Base CDI'!$I$4:$I$29,S4519,"Cubic","Extrapolate=Linear","MultiX=Average","Skip=True","Sort=True")</f>
        <v>13.752038303693569</v>
      </c>
    </row>
    <row r="4520" spans="16:21" x14ac:dyDescent="0.25">
      <c r="P4520" s="10">
        <v>41086</v>
      </c>
      <c r="Q4520">
        <v>28.61262</v>
      </c>
      <c r="S4520" s="42">
        <f t="shared" ca="1" si="75"/>
        <v>50413</v>
      </c>
      <c r="T4520" s="43">
        <f ca="1">_xll.BInterpol('Base CDI'!$H$4:$H$28,'Base CDI'!$J$4:$J$29,S4520,"Cubic","Extrapolate=Linear","MultiX=Average","Skip=True","Sort=True")</f>
        <v>13.681593707250341</v>
      </c>
      <c r="U4520" s="43">
        <f ca="1">_xll.BInterpol('Base CDI'!$H$4:$H$28,'Base CDI'!$I$4:$I$29,S4520,"Cubic","Extrapolate=Linear","MultiX=Average","Skip=True","Sort=True")</f>
        <v>13.751935704514363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50414</v>
      </c>
      <c r="T4521" s="43">
        <f ca="1">_xll.BInterpol('Base CDI'!$H$4:$H$28,'Base CDI'!$J$4:$J$29,S4521,"Cubic","Extrapolate=Linear","MultiX=Average","Skip=True","Sort=True")</f>
        <v>13.681519835841312</v>
      </c>
      <c r="U4521" s="43">
        <f ca="1">_xll.BInterpol('Base CDI'!$H$4:$H$28,'Base CDI'!$I$4:$I$29,S4521,"Cubic","Extrapolate=Linear","MultiX=Average","Skip=True","Sort=True")</f>
        <v>13.751833105335155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50415</v>
      </c>
      <c r="T4522" s="43">
        <f ca="1">_xll.BInterpol('Base CDI'!$H$4:$H$28,'Base CDI'!$J$4:$J$29,S4522,"Cubic","Extrapolate=Linear","MultiX=Average","Skip=True","Sort=True")</f>
        <v>13.681445964432283</v>
      </c>
      <c r="U4522" s="43">
        <f ca="1">_xll.BInterpol('Base CDI'!$H$4:$H$28,'Base CDI'!$I$4:$I$29,S4522,"Cubic","Extrapolate=Linear","MultiX=Average","Skip=True","Sort=True")</f>
        <v>13.751730506155949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50416</v>
      </c>
      <c r="T4523" s="43">
        <f ca="1">_xll.BInterpol('Base CDI'!$H$4:$H$28,'Base CDI'!$J$4:$J$29,S4523,"Cubic","Extrapolate=Linear","MultiX=Average","Skip=True","Sort=True")</f>
        <v>13.681372093023255</v>
      </c>
      <c r="U4523" s="43">
        <f ca="1">_xll.BInterpol('Base CDI'!$H$4:$H$28,'Base CDI'!$I$4:$I$29,S4523,"Cubic","Extrapolate=Linear","MultiX=Average","Skip=True","Sort=True")</f>
        <v>13.751627906976744</v>
      </c>
    </row>
    <row r="4524" spans="16:21" x14ac:dyDescent="0.25">
      <c r="P4524" s="10">
        <v>41092</v>
      </c>
      <c r="Q4524">
        <v>28.64913</v>
      </c>
      <c r="S4524" s="42">
        <f t="shared" ca="1" si="75"/>
        <v>50417</v>
      </c>
      <c r="T4524" s="43">
        <f ca="1">_xll.BInterpol('Base CDI'!$H$4:$H$28,'Base CDI'!$J$4:$J$29,S4524,"Cubic","Extrapolate=Linear","MultiX=Average","Skip=True","Sort=True")</f>
        <v>13.681298221614227</v>
      </c>
      <c r="U4524" s="43">
        <f ca="1">_xll.BInterpol('Base CDI'!$H$4:$H$28,'Base CDI'!$I$4:$I$29,S4524,"Cubic","Extrapolate=Linear","MultiX=Average","Skip=True","Sort=True")</f>
        <v>13.751525307797536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50418</v>
      </c>
      <c r="T4525" s="43">
        <f ca="1">_xll.BInterpol('Base CDI'!$H$4:$H$28,'Base CDI'!$J$4:$J$29,S4525,"Cubic","Extrapolate=Linear","MultiX=Average","Skip=True","Sort=True")</f>
        <v>13.681224350205198</v>
      </c>
      <c r="U4525" s="43">
        <f ca="1">_xll.BInterpol('Base CDI'!$H$4:$H$28,'Base CDI'!$I$4:$I$29,S4525,"Cubic","Extrapolate=Linear","MultiX=Average","Skip=True","Sort=True")</f>
        <v>13.75142270861833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50419</v>
      </c>
      <c r="T4526" s="43">
        <f ca="1">_xll.BInterpol('Base CDI'!$H$4:$H$28,'Base CDI'!$J$4:$J$29,S4526,"Cubic","Extrapolate=Linear","MultiX=Average","Skip=True","Sort=True")</f>
        <v>13.68115047879617</v>
      </c>
      <c r="U4526" s="43">
        <f ca="1">_xll.BInterpol('Base CDI'!$H$4:$H$28,'Base CDI'!$I$4:$I$29,S4526,"Cubic","Extrapolate=Linear","MultiX=Average","Skip=True","Sort=True")</f>
        <v>13.751320109439122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50420</v>
      </c>
      <c r="T4527" s="43">
        <f ca="1">_xll.BInterpol('Base CDI'!$H$4:$H$28,'Base CDI'!$J$4:$J$29,S4527,"Cubic","Extrapolate=Linear","MultiX=Average","Skip=True","Sort=True")</f>
        <v>13.681076607387141</v>
      </c>
      <c r="U4527" s="43">
        <f ca="1">_xll.BInterpol('Base CDI'!$H$4:$H$28,'Base CDI'!$I$4:$I$29,S4527,"Cubic","Extrapolate=Linear","MultiX=Average","Skip=True","Sort=True")</f>
        <v>13.751217510259917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50421</v>
      </c>
      <c r="T4528" s="43">
        <f ca="1">_xll.BInterpol('Base CDI'!$H$4:$H$28,'Base CDI'!$J$4:$J$29,S4528,"Cubic","Extrapolate=Linear","MultiX=Average","Skip=True","Sort=True")</f>
        <v>13.681002735978112</v>
      </c>
      <c r="U4528" s="43">
        <f ca="1">_xll.BInterpol('Base CDI'!$H$4:$H$28,'Base CDI'!$I$4:$I$29,S4528,"Cubic","Extrapolate=Linear","MultiX=Average","Skip=True","Sort=True")</f>
        <v>13.751114911080711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50422</v>
      </c>
      <c r="T4529" s="43">
        <f ca="1">_xll.BInterpol('Base CDI'!$H$4:$H$28,'Base CDI'!$J$4:$J$29,S4529,"Cubic","Extrapolate=Linear","MultiX=Average","Skip=True","Sort=True")</f>
        <v>13.680928864569083</v>
      </c>
      <c r="U4529" s="43">
        <f ca="1">_xll.BInterpol('Base CDI'!$H$4:$H$28,'Base CDI'!$I$4:$I$29,S4529,"Cubic","Extrapolate=Linear","MultiX=Average","Skip=True","Sort=True")</f>
        <v>13.751012311901503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50423</v>
      </c>
      <c r="T4530" s="43">
        <f ca="1">_xll.BInterpol('Base CDI'!$H$4:$H$28,'Base CDI'!$J$4:$J$29,S4530,"Cubic","Extrapolate=Linear","MultiX=Average","Skip=True","Sort=True")</f>
        <v>13.680854993160054</v>
      </c>
      <c r="U4530" s="43">
        <f ca="1">_xll.BInterpol('Base CDI'!$H$4:$H$28,'Base CDI'!$I$4:$I$29,S4530,"Cubic","Extrapolate=Linear","MultiX=Average","Skip=True","Sort=True")</f>
        <v>13.750909712722297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50424</v>
      </c>
      <c r="T4531" s="43">
        <f ca="1">_xll.BInterpol('Base CDI'!$H$4:$H$28,'Base CDI'!$J$4:$J$29,S4531,"Cubic","Extrapolate=Linear","MultiX=Average","Skip=True","Sort=True")</f>
        <v>13.680781121751025</v>
      </c>
      <c r="U4531" s="43">
        <f ca="1">_xll.BInterpol('Base CDI'!$H$4:$H$28,'Base CDI'!$I$4:$I$29,S4531,"Cubic","Extrapolate=Linear","MultiX=Average","Skip=True","Sort=True")</f>
        <v>13.75080711354309</v>
      </c>
    </row>
    <row r="4532" spans="16:21" x14ac:dyDescent="0.25">
      <c r="P4532" s="10">
        <v>41102</v>
      </c>
      <c r="Q4532">
        <v>28.72213</v>
      </c>
      <c r="S4532" s="42">
        <f t="shared" ca="1" si="75"/>
        <v>50425</v>
      </c>
      <c r="T4532" s="43">
        <f ca="1">_xll.BInterpol('Base CDI'!$H$4:$H$28,'Base CDI'!$J$4:$J$29,S4532,"Cubic","Extrapolate=Linear","MultiX=Average","Skip=True","Sort=True")</f>
        <v>13.680707250341996</v>
      </c>
      <c r="U4532" s="43">
        <f ca="1">_xll.BInterpol('Base CDI'!$H$4:$H$28,'Base CDI'!$I$4:$I$29,S4532,"Cubic","Extrapolate=Linear","MultiX=Average","Skip=True","Sort=True")</f>
        <v>13.750704514363884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50426</v>
      </c>
      <c r="T4533" s="43">
        <f ca="1">_xll.BInterpol('Base CDI'!$H$4:$H$28,'Base CDI'!$J$4:$J$29,S4533,"Cubic","Extrapolate=Linear","MultiX=Average","Skip=True","Sort=True")</f>
        <v>13.680633378932969</v>
      </c>
      <c r="U4533" s="43">
        <f ca="1">_xll.BInterpol('Base CDI'!$H$4:$H$28,'Base CDI'!$I$4:$I$29,S4533,"Cubic","Extrapolate=Linear","MultiX=Average","Skip=True","Sort=True")</f>
        <v>13.750601915184678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50427</v>
      </c>
      <c r="T4534" s="43">
        <f ca="1">_xll.BInterpol('Base CDI'!$H$4:$H$28,'Base CDI'!$J$4:$J$29,S4534,"Cubic","Extrapolate=Linear","MultiX=Average","Skip=True","Sort=True")</f>
        <v>13.68055950752394</v>
      </c>
      <c r="U4534" s="43">
        <f ca="1">_xll.BInterpol('Base CDI'!$H$4:$H$28,'Base CDI'!$I$4:$I$29,S4534,"Cubic","Extrapolate=Linear","MultiX=Average","Skip=True","Sort=True")</f>
        <v>13.75049931600547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50428</v>
      </c>
      <c r="T4535" s="43">
        <f ca="1">_xll.BInterpol('Base CDI'!$H$4:$H$28,'Base CDI'!$J$4:$J$29,S4535,"Cubic","Extrapolate=Linear","MultiX=Average","Skip=True","Sort=True")</f>
        <v>13.680485636114911</v>
      </c>
      <c r="U4535" s="43">
        <f ca="1">_xll.BInterpol('Base CDI'!$H$4:$H$28,'Base CDI'!$I$4:$I$29,S4535,"Cubic","Extrapolate=Linear","MultiX=Average","Skip=True","Sort=True")</f>
        <v>13.750396716826264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50429</v>
      </c>
      <c r="T4536" s="43">
        <f ca="1">_xll.BInterpol('Base CDI'!$H$4:$H$28,'Base CDI'!$J$4:$J$29,S4536,"Cubic","Extrapolate=Linear","MultiX=Average","Skip=True","Sort=True")</f>
        <v>13.680411764705882</v>
      </c>
      <c r="U4536" s="43">
        <f ca="1">_xll.BInterpol('Base CDI'!$H$4:$H$28,'Base CDI'!$I$4:$I$29,S4536,"Cubic","Extrapolate=Linear","MultiX=Average","Skip=True","Sort=True")</f>
        <v>13.750294117647057</v>
      </c>
    </row>
    <row r="4537" spans="16:21" x14ac:dyDescent="0.25">
      <c r="P4537" s="10">
        <v>41109</v>
      </c>
      <c r="Q4537">
        <v>28.76512</v>
      </c>
      <c r="S4537" s="42">
        <f t="shared" ca="1" si="75"/>
        <v>50430</v>
      </c>
      <c r="T4537" s="43">
        <f ca="1">_xll.BInterpol('Base CDI'!$H$4:$H$28,'Base CDI'!$J$4:$J$29,S4537,"Cubic","Extrapolate=Linear","MultiX=Average","Skip=True","Sort=True")</f>
        <v>13.680337893296853</v>
      </c>
      <c r="U4537" s="43">
        <f ca="1">_xll.BInterpol('Base CDI'!$H$4:$H$28,'Base CDI'!$I$4:$I$29,S4537,"Cubic","Extrapolate=Linear","MultiX=Average","Skip=True","Sort=True")</f>
        <v>13.750191518467851</v>
      </c>
    </row>
    <row r="4538" spans="16:21" x14ac:dyDescent="0.25">
      <c r="P4538" s="10">
        <v>41110</v>
      </c>
      <c r="Q4538">
        <v>28.77373</v>
      </c>
      <c r="S4538" s="42">
        <f t="shared" ca="1" si="75"/>
        <v>50431</v>
      </c>
      <c r="T4538" s="43">
        <f ca="1">_xll.BInterpol('Base CDI'!$H$4:$H$28,'Base CDI'!$J$4:$J$29,S4538,"Cubic","Extrapolate=Linear","MultiX=Average","Skip=True","Sort=True")</f>
        <v>13.680264021887824</v>
      </c>
      <c r="U4538" s="43">
        <f ca="1">_xll.BInterpol('Base CDI'!$H$4:$H$28,'Base CDI'!$I$4:$I$29,S4538,"Cubic","Extrapolate=Linear","MultiX=Average","Skip=True","Sort=True")</f>
        <v>13.750088919288645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50432</v>
      </c>
      <c r="T4539" s="43">
        <f ca="1">_xll.BInterpol('Base CDI'!$H$4:$H$28,'Base CDI'!$J$4:$J$29,S4539,"Cubic","Extrapolate=Linear","MultiX=Average","Skip=True","Sort=True")</f>
        <v>13.680190150478795</v>
      </c>
      <c r="U4539" s="43">
        <f ca="1">_xll.BInterpol('Base CDI'!$H$4:$H$28,'Base CDI'!$I$4:$I$29,S4539,"Cubic","Extrapolate=Linear","MultiX=Average","Skip=True","Sort=True")</f>
        <v>13.749986320109437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50433</v>
      </c>
      <c r="T4540" s="43">
        <f ca="1">_xll.BInterpol('Base CDI'!$H$4:$H$28,'Base CDI'!$J$4:$J$29,S4540,"Cubic","Extrapolate=Linear","MultiX=Average","Skip=True","Sort=True")</f>
        <v>13.680116279069766</v>
      </c>
      <c r="U4540" s="43">
        <f ca="1">_xll.BInterpol('Base CDI'!$H$4:$H$28,'Base CDI'!$I$4:$I$29,S4540,"Cubic","Extrapolate=Linear","MultiX=Average","Skip=True","Sort=True")</f>
        <v>13.749883720930232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50434</v>
      </c>
      <c r="T4541" s="43">
        <f ca="1">_xll.BInterpol('Base CDI'!$H$4:$H$28,'Base CDI'!$J$4:$J$29,S4541,"Cubic","Extrapolate=Linear","MultiX=Average","Skip=True","Sort=True")</f>
        <v>13.680042407660737</v>
      </c>
      <c r="U4541" s="43">
        <f ca="1">_xll.BInterpol('Base CDI'!$H$4:$H$28,'Base CDI'!$I$4:$I$29,S4541,"Cubic","Extrapolate=Linear","MultiX=Average","Skip=True","Sort=True")</f>
        <v>13.749781121751024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50435</v>
      </c>
      <c r="T4542" s="43">
        <f ca="1">_xll.BInterpol('Base CDI'!$H$4:$H$28,'Base CDI'!$J$4:$J$29,S4542,"Cubic","Extrapolate=Linear","MultiX=Average","Skip=True","Sort=True")</f>
        <v>13.67996853625171</v>
      </c>
      <c r="U4542" s="43">
        <f ca="1">_xll.BInterpol('Base CDI'!$H$4:$H$28,'Base CDI'!$I$4:$I$29,S4542,"Cubic","Extrapolate=Linear","MultiX=Average","Skip=True","Sort=True")</f>
        <v>13.749678522571818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50436</v>
      </c>
      <c r="T4543" s="43">
        <f ca="1">_xll.BInterpol('Base CDI'!$H$4:$H$28,'Base CDI'!$J$4:$J$29,S4543,"Cubic","Extrapolate=Linear","MultiX=Average","Skip=True","Sort=True")</f>
        <v>13.679894664842681</v>
      </c>
      <c r="U4543" s="43">
        <f ca="1">_xll.BInterpol('Base CDI'!$H$4:$H$28,'Base CDI'!$I$4:$I$29,S4543,"Cubic","Extrapolate=Linear","MultiX=Average","Skip=True","Sort=True")</f>
        <v>13.749575923392612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50437</v>
      </c>
      <c r="T4544" s="43">
        <f ca="1">_xll.BInterpol('Base CDI'!$H$4:$H$28,'Base CDI'!$J$4:$J$29,S4544,"Cubic","Extrapolate=Linear","MultiX=Average","Skip=True","Sort=True")</f>
        <v>13.679820793433652</v>
      </c>
      <c r="U4544" s="43">
        <f ca="1">_xll.BInterpol('Base CDI'!$H$4:$H$28,'Base CDI'!$I$4:$I$29,S4544,"Cubic","Extrapolate=Linear","MultiX=Average","Skip=True","Sort=True")</f>
        <v>13.749473324213405</v>
      </c>
    </row>
    <row r="4545" spans="16:21" x14ac:dyDescent="0.25">
      <c r="P4545" s="10">
        <v>41121</v>
      </c>
      <c r="Q4545">
        <v>28.834</v>
      </c>
      <c r="S4545" s="42">
        <f t="shared" ca="1" si="75"/>
        <v>50438</v>
      </c>
      <c r="T4545" s="43">
        <f ca="1">_xll.BInterpol('Base CDI'!$H$4:$H$28,'Base CDI'!$J$4:$J$29,S4545,"Cubic","Extrapolate=Linear","MultiX=Average","Skip=True","Sort=True")</f>
        <v>13.679746922024624</v>
      </c>
      <c r="U4545" s="43">
        <f ca="1">_xll.BInterpol('Base CDI'!$H$4:$H$28,'Base CDI'!$I$4:$I$29,S4545,"Cubic","Extrapolate=Linear","MultiX=Average","Skip=True","Sort=True")</f>
        <v>13.749370725034199</v>
      </c>
    </row>
    <row r="4546" spans="16:21" x14ac:dyDescent="0.25">
      <c r="P4546" s="10">
        <v>41122</v>
      </c>
      <c r="Q4546">
        <v>28.84263</v>
      </c>
      <c r="S4546" s="42">
        <f t="shared" ca="1" si="75"/>
        <v>50439</v>
      </c>
      <c r="T4546" s="43">
        <f ca="1">_xll.BInterpol('Base CDI'!$H$4:$H$28,'Base CDI'!$J$4:$J$29,S4546,"Cubic","Extrapolate=Linear","MultiX=Average","Skip=True","Sort=True")</f>
        <v>13.679673050615595</v>
      </c>
      <c r="U4546" s="43">
        <f ca="1">_xll.BInterpol('Base CDI'!$H$4:$H$28,'Base CDI'!$I$4:$I$29,S4546,"Cubic","Extrapolate=Linear","MultiX=Average","Skip=True","Sort=True")</f>
        <v>13.749268125854991</v>
      </c>
    </row>
    <row r="4547" spans="16:21" x14ac:dyDescent="0.25">
      <c r="P4547" s="10">
        <v>41123</v>
      </c>
      <c r="Q4547">
        <v>28.85126</v>
      </c>
      <c r="S4547" s="42">
        <f t="shared" ca="1" si="75"/>
        <v>50440</v>
      </c>
      <c r="T4547" s="43">
        <f ca="1">_xll.BInterpol('Base CDI'!$H$4:$H$28,'Base CDI'!$J$4:$J$29,S4547,"Cubic","Extrapolate=Linear","MultiX=Average","Skip=True","Sort=True")</f>
        <v>13.679599179206566</v>
      </c>
      <c r="U4547" s="43">
        <f ca="1">_xll.BInterpol('Base CDI'!$H$4:$H$28,'Base CDI'!$I$4:$I$29,S4547,"Cubic","Extrapolate=Linear","MultiX=Average","Skip=True","Sort=True")</f>
        <v>13.749165526675785</v>
      </c>
    </row>
    <row r="4548" spans="16:21" x14ac:dyDescent="0.25">
      <c r="P4548" s="10">
        <v>41124</v>
      </c>
      <c r="Q4548">
        <v>28.85988</v>
      </c>
      <c r="S4548" s="42">
        <f t="shared" ca="1" si="75"/>
        <v>50441</v>
      </c>
      <c r="T4548" s="43">
        <f ca="1">_xll.BInterpol('Base CDI'!$H$4:$H$28,'Base CDI'!$J$4:$J$29,S4548,"Cubic","Extrapolate=Linear","MultiX=Average","Skip=True","Sort=True")</f>
        <v>13.679525307797537</v>
      </c>
      <c r="U4548" s="43">
        <f ca="1">_xll.BInterpol('Base CDI'!$H$4:$H$28,'Base CDI'!$I$4:$I$29,S4548,"Cubic","Extrapolate=Linear","MultiX=Average","Skip=True","Sort=True")</f>
        <v>13.749062927496579</v>
      </c>
    </row>
    <row r="4549" spans="16:21" x14ac:dyDescent="0.25">
      <c r="P4549" s="10">
        <v>41127</v>
      </c>
      <c r="Q4549">
        <v>28.86852</v>
      </c>
      <c r="S4549" s="42">
        <f t="shared" ca="1" si="75"/>
        <v>50442</v>
      </c>
      <c r="T4549" s="43">
        <f ca="1">_xll.BInterpol('Base CDI'!$H$4:$H$28,'Base CDI'!$J$4:$J$29,S4549,"Cubic","Extrapolate=Linear","MultiX=Average","Skip=True","Sort=True")</f>
        <v>13.679451436388508</v>
      </c>
      <c r="U4549" s="43">
        <f ca="1">_xll.BInterpol('Base CDI'!$H$4:$H$28,'Base CDI'!$I$4:$I$29,S4549,"Cubic","Extrapolate=Linear","MultiX=Average","Skip=True","Sort=True")</f>
        <v>13.748960328317372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50443</v>
      </c>
      <c r="T4550" s="43">
        <f ca="1">_xll.BInterpol('Base CDI'!$H$4:$H$28,'Base CDI'!$J$4:$J$29,S4550,"Cubic","Extrapolate=Linear","MultiX=Average","Skip=True","Sort=True")</f>
        <v>13.679377564979479</v>
      </c>
      <c r="U4550" s="43">
        <f ca="1">_xll.BInterpol('Base CDI'!$H$4:$H$28,'Base CDI'!$I$4:$I$29,S4550,"Cubic","Extrapolate=Linear","MultiX=Average","Skip=True","Sort=True")</f>
        <v>13.748857729138166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50444</v>
      </c>
      <c r="T4551" s="43">
        <f ca="1">_xll.BInterpol('Base CDI'!$H$4:$H$28,'Base CDI'!$J$4:$J$29,S4551,"Cubic","Extrapolate=Linear","MultiX=Average","Skip=True","Sort=True")</f>
        <v>13.679303693570452</v>
      </c>
      <c r="U4551" s="43">
        <f ca="1">_xll.BInterpol('Base CDI'!$H$4:$H$28,'Base CDI'!$I$4:$I$29,S4551,"Cubic","Extrapolate=Linear","MultiX=Average","Skip=True","Sort=True")</f>
        <v>13.748755129958958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50445</v>
      </c>
      <c r="T4552" s="43">
        <f ca="1">_xll.BInterpol('Base CDI'!$H$4:$H$28,'Base CDI'!$J$4:$J$29,S4552,"Cubic","Extrapolate=Linear","MultiX=Average","Skip=True","Sort=True")</f>
        <v>13.679229822161423</v>
      </c>
      <c r="U4552" s="43">
        <f ca="1">_xll.BInterpol('Base CDI'!$H$4:$H$28,'Base CDI'!$I$4:$I$29,S4552,"Cubic","Extrapolate=Linear","MultiX=Average","Skip=True","Sort=True")</f>
        <v>13.748652530779752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50446</v>
      </c>
      <c r="T4553" s="43">
        <f ca="1">_xll.BInterpol('Base CDI'!$H$4:$H$28,'Base CDI'!$J$4:$J$29,S4553,"Cubic","Extrapolate=Linear","MultiX=Average","Skip=True","Sort=True")</f>
        <v>13.679155950752394</v>
      </c>
      <c r="U4553" s="43">
        <f ca="1">_xll.BInterpol('Base CDI'!$H$4:$H$28,'Base CDI'!$I$4:$I$29,S4553,"Cubic","Extrapolate=Linear","MultiX=Average","Skip=True","Sort=True")</f>
        <v>13.748549931600547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50447</v>
      </c>
      <c r="T4554" s="43">
        <f ca="1">_xll.BInterpol('Base CDI'!$H$4:$H$28,'Base CDI'!$J$4:$J$29,S4554,"Cubic","Extrapolate=Linear","MultiX=Average","Skip=True","Sort=True")</f>
        <v>13.679082079343365</v>
      </c>
      <c r="U4554" s="43">
        <f ca="1">_xll.BInterpol('Base CDI'!$H$4:$H$28,'Base CDI'!$I$4:$I$29,S4554,"Cubic","Extrapolate=Linear","MultiX=Average","Skip=True","Sort=True")</f>
        <v>13.748447332421339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50448</v>
      </c>
      <c r="T4555" s="43">
        <f ca="1">_xll.BInterpol('Base CDI'!$H$4:$H$28,'Base CDI'!$J$4:$J$29,S4555,"Cubic","Extrapolate=Linear","MultiX=Average","Skip=True","Sort=True")</f>
        <v>13.679008207934336</v>
      </c>
      <c r="U4555" s="43">
        <f ca="1">_xll.BInterpol('Base CDI'!$H$4:$H$28,'Base CDI'!$I$4:$I$29,S4555,"Cubic","Extrapolate=Linear","MultiX=Average","Skip=True","Sort=True")</f>
        <v>13.748344733242133</v>
      </c>
    </row>
    <row r="4556" spans="16:21" x14ac:dyDescent="0.25">
      <c r="P4556" s="10">
        <v>41136</v>
      </c>
      <c r="Q4556">
        <v>28.92895</v>
      </c>
      <c r="S4556" s="42">
        <f t="shared" ca="1" si="76"/>
        <v>50449</v>
      </c>
      <c r="T4556" s="43">
        <f ca="1">_xll.BInterpol('Base CDI'!$H$4:$H$28,'Base CDI'!$J$4:$J$29,S4556,"Cubic","Extrapolate=Linear","MultiX=Average","Skip=True","Sort=True")</f>
        <v>13.678934336525307</v>
      </c>
      <c r="U4556" s="43">
        <f ca="1">_xll.BInterpol('Base CDI'!$H$4:$H$28,'Base CDI'!$I$4:$I$29,S4556,"Cubic","Extrapolate=Linear","MultiX=Average","Skip=True","Sort=True")</f>
        <v>13.748242134062926</v>
      </c>
    </row>
    <row r="4557" spans="16:21" x14ac:dyDescent="0.25">
      <c r="P4557" s="10">
        <v>41137</v>
      </c>
      <c r="Q4557">
        <v>28.9376</v>
      </c>
      <c r="S4557" s="42">
        <f t="shared" ca="1" si="76"/>
        <v>50450</v>
      </c>
      <c r="T4557" s="43">
        <f ca="1">_xll.BInterpol('Base CDI'!$H$4:$H$28,'Base CDI'!$J$4:$J$29,S4557,"Cubic","Extrapolate=Linear","MultiX=Average","Skip=True","Sort=True")</f>
        <v>13.678860465116278</v>
      </c>
      <c r="U4557" s="43">
        <f ca="1">_xll.BInterpol('Base CDI'!$H$4:$H$28,'Base CDI'!$I$4:$I$29,S4557,"Cubic","Extrapolate=Linear","MultiX=Average","Skip=True","Sort=True")</f>
        <v>13.74813953488372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50451</v>
      </c>
      <c r="T4558" s="43">
        <f ca="1">_xll.BInterpol('Base CDI'!$H$4:$H$28,'Base CDI'!$J$4:$J$29,S4558,"Cubic","Extrapolate=Linear","MultiX=Average","Skip=True","Sort=True")</f>
        <v>13.678786593707249</v>
      </c>
      <c r="U4558" s="43">
        <f ca="1">_xll.BInterpol('Base CDI'!$H$4:$H$28,'Base CDI'!$I$4:$I$29,S4558,"Cubic","Extrapolate=Linear","MultiX=Average","Skip=True","Sort=True")</f>
        <v>13.748036935704514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50452</v>
      </c>
      <c r="T4559" s="43">
        <f ca="1">_xll.BInterpol('Base CDI'!$H$4:$H$28,'Base CDI'!$J$4:$J$29,S4559,"Cubic","Extrapolate=Linear","MultiX=Average","Skip=True","Sort=True")</f>
        <v>13.67871272229822</v>
      </c>
      <c r="U4559" s="43">
        <f ca="1">_xll.BInterpol('Base CDI'!$H$4:$H$28,'Base CDI'!$I$4:$I$29,S4559,"Cubic","Extrapolate=Linear","MultiX=Average","Skip=True","Sort=True")</f>
        <v>13.747934336525306</v>
      </c>
    </row>
    <row r="4560" spans="16:21" x14ac:dyDescent="0.25">
      <c r="P4560" s="10">
        <v>41142</v>
      </c>
      <c r="Q4560">
        <v>28.9636</v>
      </c>
      <c r="S4560" s="42">
        <f t="shared" ca="1" si="76"/>
        <v>50453</v>
      </c>
      <c r="T4560" s="43">
        <f ca="1">_xll.BInterpol('Base CDI'!$H$4:$H$28,'Base CDI'!$J$4:$J$29,S4560,"Cubic","Extrapolate=Linear","MultiX=Average","Skip=True","Sort=True")</f>
        <v>13.678638850889193</v>
      </c>
      <c r="U4560" s="43">
        <f ca="1">_xll.BInterpol('Base CDI'!$H$4:$H$28,'Base CDI'!$I$4:$I$29,S4560,"Cubic","Extrapolate=Linear","MultiX=Average","Skip=True","Sort=True")</f>
        <v>13.7478317373461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50454</v>
      </c>
      <c r="T4561" s="43">
        <f ca="1">_xll.BInterpol('Base CDI'!$H$4:$H$28,'Base CDI'!$J$4:$J$29,S4561,"Cubic","Extrapolate=Linear","MultiX=Average","Skip=True","Sort=True")</f>
        <v>13.678564979480164</v>
      </c>
      <c r="U4561" s="43">
        <f ca="1">_xll.BInterpol('Base CDI'!$H$4:$H$28,'Base CDI'!$I$4:$I$29,S4561,"Cubic","Extrapolate=Linear","MultiX=Average","Skip=True","Sort=True")</f>
        <v>13.747729138166893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50455</v>
      </c>
      <c r="T4562" s="43">
        <f ca="1">_xll.BInterpol('Base CDI'!$H$4:$H$28,'Base CDI'!$J$4:$J$29,S4562,"Cubic","Extrapolate=Linear","MultiX=Average","Skip=True","Sort=True")</f>
        <v>13.678491108071135</v>
      </c>
      <c r="U4562" s="43">
        <f ca="1">_xll.BInterpol('Base CDI'!$H$4:$H$28,'Base CDI'!$I$4:$I$29,S4562,"Cubic","Extrapolate=Linear","MultiX=Average","Skip=True","Sort=True")</f>
        <v>13.747626538987687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50456</v>
      </c>
      <c r="T4563" s="43">
        <f ca="1">_xll.BInterpol('Base CDI'!$H$4:$H$28,'Base CDI'!$J$4:$J$29,S4563,"Cubic","Extrapolate=Linear","MultiX=Average","Skip=True","Sort=True")</f>
        <v>13.678417236662106</v>
      </c>
      <c r="U4563" s="43">
        <f ca="1">_xll.BInterpol('Base CDI'!$H$4:$H$28,'Base CDI'!$I$4:$I$29,S4563,"Cubic","Extrapolate=Linear","MultiX=Average","Skip=True","Sort=True")</f>
        <v>13.747523939808481</v>
      </c>
    </row>
    <row r="4564" spans="16:21" x14ac:dyDescent="0.25">
      <c r="P4564" s="10">
        <v>41148</v>
      </c>
      <c r="Q4564">
        <v>28.99822</v>
      </c>
      <c r="S4564" s="42">
        <f t="shared" ca="1" si="76"/>
        <v>50457</v>
      </c>
      <c r="T4564" s="43">
        <f ca="1">_xll.BInterpol('Base CDI'!$H$4:$H$28,'Base CDI'!$J$4:$J$29,S4564,"Cubic","Extrapolate=Linear","MultiX=Average","Skip=True","Sort=True")</f>
        <v>13.678343365253077</v>
      </c>
      <c r="U4564" s="43">
        <f ca="1">_xll.BInterpol('Base CDI'!$H$4:$H$28,'Base CDI'!$I$4:$I$29,S4564,"Cubic","Extrapolate=Linear","MultiX=Average","Skip=True","Sort=True")</f>
        <v>13.747421340629273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50458</v>
      </c>
      <c r="T4565" s="43">
        <f ca="1">_xll.BInterpol('Base CDI'!$H$4:$H$28,'Base CDI'!$J$4:$J$29,S4565,"Cubic","Extrapolate=Linear","MultiX=Average","Skip=True","Sort=True")</f>
        <v>13.678269493844049</v>
      </c>
      <c r="U4565" s="43">
        <f ca="1">_xll.BInterpol('Base CDI'!$H$4:$H$28,'Base CDI'!$I$4:$I$29,S4565,"Cubic","Extrapolate=Linear","MultiX=Average","Skip=True","Sort=True")</f>
        <v>13.747318741450067</v>
      </c>
    </row>
    <row r="4566" spans="16:21" x14ac:dyDescent="0.25">
      <c r="P4566" s="10">
        <v>41150</v>
      </c>
      <c r="Q4566">
        <v>29.01557</v>
      </c>
      <c r="S4566" s="42">
        <f t="shared" ca="1" si="76"/>
        <v>50459</v>
      </c>
      <c r="T4566" s="43">
        <f ca="1">_xll.BInterpol('Base CDI'!$H$4:$H$28,'Base CDI'!$J$4:$J$29,S4566,"Cubic","Extrapolate=Linear","MultiX=Average","Skip=True","Sort=True")</f>
        <v>13.67819562243502</v>
      </c>
      <c r="U4566" s="43">
        <f ca="1">_xll.BInterpol('Base CDI'!$H$4:$H$28,'Base CDI'!$I$4:$I$29,S4566,"Cubic","Extrapolate=Linear","MultiX=Average","Skip=True","Sort=True")</f>
        <v>13.74721614227086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50460</v>
      </c>
      <c r="T4567" s="43">
        <f ca="1">_xll.BInterpol('Base CDI'!$H$4:$H$28,'Base CDI'!$J$4:$J$29,S4567,"Cubic","Extrapolate=Linear","MultiX=Average","Skip=True","Sort=True")</f>
        <v>13.678121751025991</v>
      </c>
      <c r="U4567" s="43">
        <f ca="1">_xll.BInterpol('Base CDI'!$H$4:$H$28,'Base CDI'!$I$4:$I$29,S4567,"Cubic","Extrapolate=Linear","MultiX=Average","Skip=True","Sort=True")</f>
        <v>13.747113543091654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50461</v>
      </c>
      <c r="T4568" s="43">
        <f ca="1">_xll.BInterpol('Base CDI'!$H$4:$H$28,'Base CDI'!$J$4:$J$29,S4568,"Cubic","Extrapolate=Linear","MultiX=Average","Skip=True","Sort=True")</f>
        <v>13.678047879616962</v>
      </c>
      <c r="U4568" s="43">
        <f ca="1">_xll.BInterpol('Base CDI'!$H$4:$H$28,'Base CDI'!$I$4:$I$29,S4568,"Cubic","Extrapolate=Linear","MultiX=Average","Skip=True","Sort=True")</f>
        <v>13.747010943912446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50462</v>
      </c>
      <c r="T4569" s="43">
        <f ca="1">_xll.BInterpol('Base CDI'!$H$4:$H$28,'Base CDI'!$J$4:$J$29,S4569,"Cubic","Extrapolate=Linear","MultiX=Average","Skip=True","Sort=True")</f>
        <v>13.677974008207935</v>
      </c>
      <c r="U4569" s="43">
        <f ca="1">_xll.BInterpol('Base CDI'!$H$4:$H$28,'Base CDI'!$I$4:$I$29,S4569,"Cubic","Extrapolate=Linear","MultiX=Average","Skip=True","Sort=True")</f>
        <v>13.746908344733241</v>
      </c>
    </row>
    <row r="4570" spans="16:21" x14ac:dyDescent="0.25">
      <c r="P4570" s="10">
        <v>41156</v>
      </c>
      <c r="Q4570">
        <v>29.04889</v>
      </c>
      <c r="S4570" s="42">
        <f t="shared" ca="1" si="76"/>
        <v>50463</v>
      </c>
      <c r="T4570" s="43">
        <f ca="1">_xll.BInterpol('Base CDI'!$H$4:$H$28,'Base CDI'!$J$4:$J$29,S4570,"Cubic","Extrapolate=Linear","MultiX=Average","Skip=True","Sort=True")</f>
        <v>13.677900136798906</v>
      </c>
      <c r="U4570" s="43">
        <f ca="1">_xll.BInterpol('Base CDI'!$H$4:$H$28,'Base CDI'!$I$4:$I$29,S4570,"Cubic","Extrapolate=Linear","MultiX=Average","Skip=True","Sort=True")</f>
        <v>13.746805745554035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50464</v>
      </c>
      <c r="T4571" s="43">
        <f ca="1">_xll.BInterpol('Base CDI'!$H$4:$H$28,'Base CDI'!$J$4:$J$29,S4571,"Cubic","Extrapolate=Linear","MultiX=Average","Skip=True","Sort=True")</f>
        <v>13.677826265389877</v>
      </c>
      <c r="U4571" s="43">
        <f ca="1">_xll.BInterpol('Base CDI'!$H$4:$H$28,'Base CDI'!$I$4:$I$29,S4571,"Cubic","Extrapolate=Linear","MultiX=Average","Skip=True","Sort=True")</f>
        <v>13.746703146374827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50465</v>
      </c>
      <c r="T4572" s="43">
        <f ca="1">_xll.BInterpol('Base CDI'!$H$4:$H$28,'Base CDI'!$J$4:$J$29,S4572,"Cubic","Extrapolate=Linear","MultiX=Average","Skip=True","Sort=True")</f>
        <v>13.677752393980848</v>
      </c>
      <c r="U4572" s="43">
        <f ca="1">_xll.BInterpol('Base CDI'!$H$4:$H$28,'Base CDI'!$I$4:$I$29,S4572,"Cubic","Extrapolate=Linear","MultiX=Average","Skip=True","Sort=True")</f>
        <v>13.746600547195621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50466</v>
      </c>
      <c r="T4573" s="43">
        <f ca="1">_xll.BInterpol('Base CDI'!$H$4:$H$28,'Base CDI'!$J$4:$J$29,S4573,"Cubic","Extrapolate=Linear","MultiX=Average","Skip=True","Sort=True")</f>
        <v>13.677678522571819</v>
      </c>
      <c r="U4573" s="43">
        <f ca="1">_xll.BInterpol('Base CDI'!$H$4:$H$28,'Base CDI'!$I$4:$I$29,S4573,"Cubic","Extrapolate=Linear","MultiX=Average","Skip=True","Sort=True")</f>
        <v>13.746497948016414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50467</v>
      </c>
      <c r="T4574" s="43">
        <f ca="1">_xll.BInterpol('Base CDI'!$H$4:$H$28,'Base CDI'!$J$4:$J$29,S4574,"Cubic","Extrapolate=Linear","MultiX=Average","Skip=True","Sort=True")</f>
        <v>13.67760465116279</v>
      </c>
      <c r="U4574" s="43">
        <f ca="1">_xll.BInterpol('Base CDI'!$H$4:$H$28,'Base CDI'!$I$4:$I$29,S4574,"Cubic","Extrapolate=Linear","MultiX=Average","Skip=True","Sort=True")</f>
        <v>13.746395348837208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50468</v>
      </c>
      <c r="T4575" s="43">
        <f ca="1">_xll.BInterpol('Base CDI'!$H$4:$H$28,'Base CDI'!$J$4:$J$29,S4575,"Cubic","Extrapolate=Linear","MultiX=Average","Skip=True","Sort=True")</f>
        <v>13.677530779753761</v>
      </c>
      <c r="U4575" s="43">
        <f ca="1">_xll.BInterpol('Base CDI'!$H$4:$H$28,'Base CDI'!$I$4:$I$29,S4575,"Cubic","Extrapolate=Linear","MultiX=Average","Skip=True","Sort=True")</f>
        <v>13.746292749658002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50469</v>
      </c>
      <c r="T4576" s="43">
        <f ca="1">_xll.BInterpol('Base CDI'!$H$4:$H$28,'Base CDI'!$J$4:$J$29,S4576,"Cubic","Extrapolate=Linear","MultiX=Average","Skip=True","Sort=True")</f>
        <v>13.677456908344732</v>
      </c>
      <c r="U4576" s="43">
        <f ca="1">_xll.BInterpol('Base CDI'!$H$4:$H$28,'Base CDI'!$I$4:$I$29,S4576,"Cubic","Extrapolate=Linear","MultiX=Average","Skip=True","Sort=True")</f>
        <v>13.746190150478794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50470</v>
      </c>
      <c r="T4577" s="43">
        <f ca="1">_xll.BInterpol('Base CDI'!$H$4:$H$28,'Base CDI'!$J$4:$J$29,S4577,"Cubic","Extrapolate=Linear","MultiX=Average","Skip=True","Sort=True")</f>
        <v>13.677383036935703</v>
      </c>
      <c r="U4577" s="43">
        <f ca="1">_xll.BInterpol('Base CDI'!$H$4:$H$28,'Base CDI'!$I$4:$I$29,S4577,"Cubic","Extrapolate=Linear","MultiX=Average","Skip=True","Sort=True")</f>
        <v>13.746087551299588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50471</v>
      </c>
      <c r="T4578" s="43">
        <f ca="1">_xll.BInterpol('Base CDI'!$H$4:$H$28,'Base CDI'!$J$4:$J$29,S4578,"Cubic","Extrapolate=Linear","MultiX=Average","Skip=True","Sort=True")</f>
        <v>13.677309165526676</v>
      </c>
      <c r="U4578" s="43">
        <f ca="1">_xll.BInterpol('Base CDI'!$H$4:$H$28,'Base CDI'!$I$4:$I$29,S4578,"Cubic","Extrapolate=Linear","MultiX=Average","Skip=True","Sort=True")</f>
        <v>13.745984952120381</v>
      </c>
    </row>
    <row r="4579" spans="16:21" x14ac:dyDescent="0.25">
      <c r="P4579" s="10">
        <v>41170</v>
      </c>
      <c r="Q4579">
        <v>29.12276</v>
      </c>
      <c r="S4579" s="42">
        <f t="shared" ca="1" si="76"/>
        <v>50472</v>
      </c>
      <c r="T4579" s="43">
        <f ca="1">_xll.BInterpol('Base CDI'!$H$4:$H$28,'Base CDI'!$J$4:$J$29,S4579,"Cubic","Extrapolate=Linear","MultiX=Average","Skip=True","Sort=True")</f>
        <v>13.677235294117647</v>
      </c>
      <c r="U4579" s="43">
        <f ca="1">_xll.BInterpol('Base CDI'!$H$4:$H$28,'Base CDI'!$I$4:$I$29,S4579,"Cubic","Extrapolate=Linear","MultiX=Average","Skip=True","Sort=True")</f>
        <v>13.745882352941175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50473</v>
      </c>
      <c r="T4580" s="43">
        <f ca="1">_xll.BInterpol('Base CDI'!$H$4:$H$28,'Base CDI'!$J$4:$J$29,S4580,"Cubic","Extrapolate=Linear","MultiX=Average","Skip=True","Sort=True")</f>
        <v>13.677161422708618</v>
      </c>
      <c r="U4580" s="43">
        <f ca="1">_xll.BInterpol('Base CDI'!$H$4:$H$28,'Base CDI'!$I$4:$I$29,S4580,"Cubic","Extrapolate=Linear","MultiX=Average","Skip=True","Sort=True")</f>
        <v>13.745779753761969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50474</v>
      </c>
      <c r="T4581" s="43">
        <f ca="1">_xll.BInterpol('Base CDI'!$H$4:$H$28,'Base CDI'!$J$4:$J$29,S4581,"Cubic","Extrapolate=Linear","MultiX=Average","Skip=True","Sort=True")</f>
        <v>13.677087551299589</v>
      </c>
      <c r="U4581" s="43">
        <f ca="1">_xll.BInterpol('Base CDI'!$H$4:$H$28,'Base CDI'!$I$4:$I$29,S4581,"Cubic","Extrapolate=Linear","MultiX=Average","Skip=True","Sort=True")</f>
        <v>13.745677154582761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50475</v>
      </c>
      <c r="T4582" s="43">
        <f ca="1">_xll.BInterpol('Base CDI'!$H$4:$H$28,'Base CDI'!$J$4:$J$29,S4582,"Cubic","Extrapolate=Linear","MultiX=Average","Skip=True","Sort=True")</f>
        <v>13.67701367989056</v>
      </c>
      <c r="U4582" s="43">
        <f ca="1">_xll.BInterpol('Base CDI'!$H$4:$H$28,'Base CDI'!$I$4:$I$29,S4582,"Cubic","Extrapolate=Linear","MultiX=Average","Skip=True","Sort=True")</f>
        <v>13.745574555403556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50476</v>
      </c>
      <c r="T4583" s="43">
        <f ca="1">_xll.BInterpol('Base CDI'!$H$4:$H$28,'Base CDI'!$J$4:$J$29,S4583,"Cubic","Extrapolate=Linear","MultiX=Average","Skip=True","Sort=True")</f>
        <v>13.676939808481531</v>
      </c>
      <c r="U4583" s="43">
        <f ca="1">_xll.BInterpol('Base CDI'!$H$4:$H$28,'Base CDI'!$I$4:$I$29,S4583,"Cubic","Extrapolate=Linear","MultiX=Average","Skip=True","Sort=True")</f>
        <v>13.745471956224348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50477</v>
      </c>
      <c r="T4584" s="43">
        <f ca="1">_xll.BInterpol('Base CDI'!$H$4:$H$28,'Base CDI'!$J$4:$J$29,S4584,"Cubic","Extrapolate=Linear","MultiX=Average","Skip=True","Sort=True")</f>
        <v>13.676865937072503</v>
      </c>
      <c r="U4584" s="43">
        <f ca="1">_xll.BInterpol('Base CDI'!$H$4:$H$28,'Base CDI'!$I$4:$I$29,S4584,"Cubic","Extrapolate=Linear","MultiX=Average","Skip=True","Sort=True")</f>
        <v>13.745369357045142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50478</v>
      </c>
      <c r="T4585" s="43">
        <f ca="1">_xll.BInterpol('Base CDI'!$H$4:$H$28,'Base CDI'!$J$4:$J$29,S4585,"Cubic","Extrapolate=Linear","MultiX=Average","Skip=True","Sort=True")</f>
        <v>13.676792065663474</v>
      </c>
      <c r="U4585" s="43">
        <f ca="1">_xll.BInterpol('Base CDI'!$H$4:$H$28,'Base CDI'!$I$4:$I$29,S4585,"Cubic","Extrapolate=Linear","MultiX=Average","Skip=True","Sort=True")</f>
        <v>13.745266757865936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50479</v>
      </c>
      <c r="T4586" s="43">
        <f ca="1">_xll.BInterpol('Base CDI'!$H$4:$H$28,'Base CDI'!$J$4:$J$29,S4586,"Cubic","Extrapolate=Linear","MultiX=Average","Skip=True","Sort=True")</f>
        <v>13.676718194254445</v>
      </c>
      <c r="U4586" s="43">
        <f ca="1">_xll.BInterpol('Base CDI'!$H$4:$H$28,'Base CDI'!$I$4:$I$29,S4586,"Cubic","Extrapolate=Linear","MultiX=Average","Skip=True","Sort=True")</f>
        <v>13.745164158686729</v>
      </c>
    </row>
    <row r="4587" spans="16:21" x14ac:dyDescent="0.25">
      <c r="P4587" s="10">
        <v>41180</v>
      </c>
      <c r="Q4587">
        <v>29.18843</v>
      </c>
      <c r="S4587" s="42">
        <f t="shared" ca="1" si="76"/>
        <v>50480</v>
      </c>
      <c r="T4587" s="43">
        <f ca="1">_xll.BInterpol('Base CDI'!$H$4:$H$28,'Base CDI'!$J$4:$J$29,S4587,"Cubic","Extrapolate=Linear","MultiX=Average","Skip=True","Sort=True")</f>
        <v>13.676644322845418</v>
      </c>
      <c r="U4587" s="43">
        <f ca="1">_xll.BInterpol('Base CDI'!$H$4:$H$28,'Base CDI'!$I$4:$I$29,S4587,"Cubic","Extrapolate=Linear","MultiX=Average","Skip=True","Sort=True")</f>
        <v>13.745061559507523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50481</v>
      </c>
      <c r="T4588" s="43">
        <f ca="1">_xll.BInterpol('Base CDI'!$H$4:$H$28,'Base CDI'!$J$4:$J$29,S4588,"Cubic","Extrapolate=Linear","MultiX=Average","Skip=True","Sort=True")</f>
        <v>13.676570451436389</v>
      </c>
      <c r="U4588" s="43">
        <f ca="1">_xll.BInterpol('Base CDI'!$H$4:$H$28,'Base CDI'!$I$4:$I$29,S4588,"Cubic","Extrapolate=Linear","MultiX=Average","Skip=True","Sort=True")</f>
        <v>13.744958960328315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50482</v>
      </c>
      <c r="T4589" s="43">
        <f ca="1">_xll.BInterpol('Base CDI'!$H$4:$H$28,'Base CDI'!$J$4:$J$29,S4589,"Cubic","Extrapolate=Linear","MultiX=Average","Skip=True","Sort=True")</f>
        <v>13.67649658002736</v>
      </c>
      <c r="U4589" s="43">
        <f ca="1">_xll.BInterpol('Base CDI'!$H$4:$H$28,'Base CDI'!$I$4:$I$29,S4589,"Cubic","Extrapolate=Linear","MultiX=Average","Skip=True","Sort=True")</f>
        <v>13.744856361149109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50483</v>
      </c>
      <c r="T4590" s="43">
        <f ca="1">_xll.BInterpol('Base CDI'!$H$4:$H$28,'Base CDI'!$J$4:$J$29,S4590,"Cubic","Extrapolate=Linear","MultiX=Average","Skip=True","Sort=True")</f>
        <v>13.676422708618331</v>
      </c>
      <c r="U4590" s="43">
        <f ca="1">_xll.BInterpol('Base CDI'!$H$4:$H$28,'Base CDI'!$I$4:$I$29,S4590,"Cubic","Extrapolate=Linear","MultiX=Average","Skip=True","Sort=True")</f>
        <v>13.744753761969903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50484</v>
      </c>
      <c r="T4591" s="43">
        <f ca="1">_xll.BInterpol('Base CDI'!$H$4:$H$28,'Base CDI'!$J$4:$J$29,S4591,"Cubic","Extrapolate=Linear","MultiX=Average","Skip=True","Sort=True")</f>
        <v>13.676348837209302</v>
      </c>
      <c r="U4591" s="43">
        <f ca="1">_xll.BInterpol('Base CDI'!$H$4:$H$28,'Base CDI'!$I$4:$I$29,S4591,"Cubic","Extrapolate=Linear","MultiX=Average","Skip=True","Sort=True")</f>
        <v>13.744651162790696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50485</v>
      </c>
      <c r="T4592" s="43">
        <f ca="1">_xll.BInterpol('Base CDI'!$H$4:$H$28,'Base CDI'!$J$4:$J$29,S4592,"Cubic","Extrapolate=Linear","MultiX=Average","Skip=True","Sort=True")</f>
        <v>13.676274965800273</v>
      </c>
      <c r="U4592" s="43">
        <f ca="1">_xll.BInterpol('Base CDI'!$H$4:$H$28,'Base CDI'!$I$4:$I$29,S4592,"Cubic","Extrapolate=Linear","MultiX=Average","Skip=True","Sort=True")</f>
        <v>13.74454856361149</v>
      </c>
    </row>
    <row r="4593" spans="16:21" x14ac:dyDescent="0.25">
      <c r="P4593" s="10">
        <v>41190</v>
      </c>
      <c r="Q4593">
        <v>29.23781</v>
      </c>
      <c r="S4593" s="42">
        <f t="shared" ca="1" si="76"/>
        <v>50486</v>
      </c>
      <c r="T4593" s="43">
        <f ca="1">_xll.BInterpol('Base CDI'!$H$4:$H$28,'Base CDI'!$J$4:$J$29,S4593,"Cubic","Extrapolate=Linear","MultiX=Average","Skip=True","Sort=True")</f>
        <v>13.676201094391244</v>
      </c>
      <c r="U4593" s="43">
        <f ca="1">_xll.BInterpol('Base CDI'!$H$4:$H$28,'Base CDI'!$I$4:$I$29,S4593,"Cubic","Extrapolate=Linear","MultiX=Average","Skip=True","Sort=True")</f>
        <v>13.744445964432282</v>
      </c>
    </row>
    <row r="4594" spans="16:21" x14ac:dyDescent="0.25">
      <c r="P4594" s="10">
        <v>41191</v>
      </c>
      <c r="Q4594">
        <v>29.24605</v>
      </c>
      <c r="S4594" s="42">
        <f t="shared" ca="1" si="76"/>
        <v>50487</v>
      </c>
      <c r="T4594" s="43">
        <f ca="1">_xll.BInterpol('Base CDI'!$H$4:$H$28,'Base CDI'!$J$4:$J$29,S4594,"Cubic","Extrapolate=Linear","MultiX=Average","Skip=True","Sort=True")</f>
        <v>13.676127222982215</v>
      </c>
      <c r="U4594" s="43">
        <f ca="1">_xll.BInterpol('Base CDI'!$H$4:$H$28,'Base CDI'!$I$4:$I$29,S4594,"Cubic","Extrapolate=Linear","MultiX=Average","Skip=True","Sort=True")</f>
        <v>13.744343365253076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50488</v>
      </c>
      <c r="T4595" s="43">
        <f ca="1">_xll.BInterpol('Base CDI'!$H$4:$H$28,'Base CDI'!$J$4:$J$29,S4595,"Cubic","Extrapolate=Linear","MultiX=Average","Skip=True","Sort=True")</f>
        <v>13.676053351573186</v>
      </c>
      <c r="U4595" s="43">
        <f ca="1">_xll.BInterpol('Base CDI'!$H$4:$H$28,'Base CDI'!$I$4:$I$29,S4595,"Cubic","Extrapolate=Linear","MultiX=Average","Skip=True","Sort=True")</f>
        <v>13.744240766073871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50489</v>
      </c>
      <c r="T4596" s="43">
        <f ca="1">_xll.BInterpol('Base CDI'!$H$4:$H$28,'Base CDI'!$J$4:$J$29,S4596,"Cubic","Extrapolate=Linear","MultiX=Average","Skip=True","Sort=True")</f>
        <v>13.675979480164159</v>
      </c>
      <c r="U4596" s="43">
        <f ca="1">_xll.BInterpol('Base CDI'!$H$4:$H$28,'Base CDI'!$I$4:$I$29,S4596,"Cubic","Extrapolate=Linear","MultiX=Average","Skip=True","Sort=True")</f>
        <v>13.744138166894663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50490</v>
      </c>
      <c r="T4597" s="43">
        <f ca="1">_xll.BInterpol('Base CDI'!$H$4:$H$28,'Base CDI'!$J$4:$J$29,S4597,"Cubic","Extrapolate=Linear","MultiX=Average","Skip=True","Sort=True")</f>
        <v>13.67590560875513</v>
      </c>
      <c r="U4597" s="43">
        <f ca="1">_xll.BInterpol('Base CDI'!$H$4:$H$28,'Base CDI'!$I$4:$I$29,S4597,"Cubic","Extrapolate=Linear","MultiX=Average","Skip=True","Sort=True")</f>
        <v>13.744035567715457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50491</v>
      </c>
      <c r="T4598" s="43">
        <f ca="1">_xll.BInterpol('Base CDI'!$H$4:$H$28,'Base CDI'!$J$4:$J$29,S4598,"Cubic","Extrapolate=Linear","MultiX=Average","Skip=True","Sort=True")</f>
        <v>13.675831737346101</v>
      </c>
      <c r="U4598" s="43">
        <f ca="1">_xll.BInterpol('Base CDI'!$H$4:$H$28,'Base CDI'!$I$4:$I$29,S4598,"Cubic","Extrapolate=Linear","MultiX=Average","Skip=True","Sort=True")</f>
        <v>13.743932968536249</v>
      </c>
    </row>
    <row r="4599" spans="16:21" x14ac:dyDescent="0.25">
      <c r="P4599" s="10">
        <v>41199</v>
      </c>
      <c r="Q4599">
        <v>29.28622</v>
      </c>
      <c r="S4599" s="42">
        <f t="shared" ca="1" si="76"/>
        <v>50492</v>
      </c>
      <c r="T4599" s="43">
        <f ca="1">_xll.BInterpol('Base CDI'!$H$4:$H$28,'Base CDI'!$J$4:$J$29,S4599,"Cubic","Extrapolate=Linear","MultiX=Average","Skip=True","Sort=True")</f>
        <v>13.675757865937072</v>
      </c>
      <c r="U4599" s="43">
        <f ca="1">_xll.BInterpol('Base CDI'!$H$4:$H$28,'Base CDI'!$I$4:$I$29,S4599,"Cubic","Extrapolate=Linear","MultiX=Average","Skip=True","Sort=True")</f>
        <v>13.743830369357044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50493</v>
      </c>
      <c r="T4600" s="43">
        <f ca="1">_xll.BInterpol('Base CDI'!$H$4:$H$28,'Base CDI'!$J$4:$J$29,S4600,"Cubic","Extrapolate=Linear","MultiX=Average","Skip=True","Sort=True")</f>
        <v>13.675683994528043</v>
      </c>
      <c r="U4600" s="43">
        <f ca="1">_xll.BInterpol('Base CDI'!$H$4:$H$28,'Base CDI'!$I$4:$I$29,S4600,"Cubic","Extrapolate=Linear","MultiX=Average","Skip=True","Sort=True")</f>
        <v>13.743727770177838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50494</v>
      </c>
      <c r="T4601" s="43">
        <f ca="1">_xll.BInterpol('Base CDI'!$H$4:$H$28,'Base CDI'!$J$4:$J$29,S4601,"Cubic","Extrapolate=Linear","MultiX=Average","Skip=True","Sort=True")</f>
        <v>13.675610123119014</v>
      </c>
      <c r="U4601" s="43">
        <f ca="1">_xll.BInterpol('Base CDI'!$H$4:$H$28,'Base CDI'!$I$4:$I$29,S4601,"Cubic","Extrapolate=Linear","MultiX=Average","Skip=True","Sort=True")</f>
        <v>13.74362517099863</v>
      </c>
    </row>
    <row r="4602" spans="16:21" x14ac:dyDescent="0.25">
      <c r="P4602" s="10">
        <v>41204</v>
      </c>
      <c r="Q4602">
        <v>29.31006</v>
      </c>
      <c r="S4602" s="42">
        <f t="shared" ca="1" si="76"/>
        <v>50495</v>
      </c>
      <c r="T4602" s="43">
        <f ca="1">_xll.BInterpol('Base CDI'!$H$4:$H$28,'Base CDI'!$J$4:$J$29,S4602,"Cubic","Extrapolate=Linear","MultiX=Average","Skip=True","Sort=True")</f>
        <v>13.675536251709985</v>
      </c>
      <c r="U4602" s="43">
        <f ca="1">_xll.BInterpol('Base CDI'!$H$4:$H$28,'Base CDI'!$I$4:$I$29,S4602,"Cubic","Extrapolate=Linear","MultiX=Average","Skip=True","Sort=True")</f>
        <v>13.743522571819424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50496</v>
      </c>
      <c r="T4603" s="43">
        <f ca="1">_xll.BInterpol('Base CDI'!$H$4:$H$28,'Base CDI'!$J$4:$J$29,S4603,"Cubic","Extrapolate=Linear","MultiX=Average","Skip=True","Sort=True")</f>
        <v>13.675462380300957</v>
      </c>
      <c r="U4603" s="43">
        <f ca="1">_xll.BInterpol('Base CDI'!$H$4:$H$28,'Base CDI'!$I$4:$I$29,S4603,"Cubic","Extrapolate=Linear","MultiX=Average","Skip=True","Sort=True")</f>
        <v>13.743419972640217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50497</v>
      </c>
      <c r="T4604" s="43">
        <f ca="1">_xll.BInterpol('Base CDI'!$H$4:$H$28,'Base CDI'!$J$4:$J$29,S4604,"Cubic","Extrapolate=Linear","MultiX=Average","Skip=True","Sort=True")</f>
        <v>13.675388508891928</v>
      </c>
      <c r="U4604" s="43">
        <f ca="1">_xll.BInterpol('Base CDI'!$H$4:$H$28,'Base CDI'!$I$4:$I$29,S4604,"Cubic","Extrapolate=Linear","MultiX=Average","Skip=True","Sort=True")</f>
        <v>13.743317373461011</v>
      </c>
    </row>
    <row r="4605" spans="16:21" x14ac:dyDescent="0.25">
      <c r="P4605" s="10">
        <v>41207</v>
      </c>
      <c r="Q4605">
        <v>29.33408</v>
      </c>
      <c r="S4605" s="42">
        <f t="shared" ca="1" si="76"/>
        <v>50498</v>
      </c>
      <c r="T4605" s="43">
        <f ca="1">_xll.BInterpol('Base CDI'!$H$4:$H$28,'Base CDI'!$J$4:$J$29,S4605,"Cubic","Extrapolate=Linear","MultiX=Average","Skip=True","Sort=True")</f>
        <v>13.6753146374829</v>
      </c>
      <c r="U4605" s="43">
        <f ca="1">_xll.BInterpol('Base CDI'!$H$4:$H$28,'Base CDI'!$I$4:$I$29,S4605,"Cubic","Extrapolate=Linear","MultiX=Average","Skip=True","Sort=True")</f>
        <v>13.743214774281805</v>
      </c>
    </row>
    <row r="4606" spans="16:21" x14ac:dyDescent="0.25">
      <c r="P4606" s="10">
        <v>41208</v>
      </c>
      <c r="Q4606">
        <v>29.34207</v>
      </c>
      <c r="S4606" s="42">
        <f t="shared" ca="1" si="76"/>
        <v>50499</v>
      </c>
      <c r="T4606" s="43">
        <f ca="1">_xll.BInterpol('Base CDI'!$H$4:$H$28,'Base CDI'!$J$4:$J$29,S4606,"Cubic","Extrapolate=Linear","MultiX=Average","Skip=True","Sort=True")</f>
        <v>13.675240766073872</v>
      </c>
      <c r="U4606" s="43">
        <f ca="1">_xll.BInterpol('Base CDI'!$H$4:$H$28,'Base CDI'!$I$4:$I$29,S4606,"Cubic","Extrapolate=Linear","MultiX=Average","Skip=True","Sort=True")</f>
        <v>13.743112175102597</v>
      </c>
    </row>
    <row r="4607" spans="16:21" x14ac:dyDescent="0.25">
      <c r="P4607" s="10">
        <v>41211</v>
      </c>
      <c r="Q4607">
        <v>29.35005</v>
      </c>
      <c r="S4607" s="42">
        <f t="shared" ca="1" si="76"/>
        <v>50500</v>
      </c>
      <c r="T4607" s="43">
        <f ca="1">_xll.BInterpol('Base CDI'!$H$4:$H$28,'Base CDI'!$J$4:$J$29,S4607,"Cubic","Extrapolate=Linear","MultiX=Average","Skip=True","Sort=True")</f>
        <v>13.675166894664843</v>
      </c>
      <c r="U4607" s="43">
        <f ca="1">_xll.BInterpol('Base CDI'!$H$4:$H$28,'Base CDI'!$I$4:$I$29,S4607,"Cubic","Extrapolate=Linear","MultiX=Average","Skip=True","Sort=True")</f>
        <v>13.743009575923391</v>
      </c>
    </row>
    <row r="4608" spans="16:21" x14ac:dyDescent="0.25">
      <c r="P4608" s="10">
        <v>41212</v>
      </c>
      <c r="Q4608">
        <v>29.35802</v>
      </c>
      <c r="S4608" s="42">
        <f t="shared" ca="1" si="76"/>
        <v>50501</v>
      </c>
      <c r="T4608" s="43">
        <f ca="1">_xll.BInterpol('Base CDI'!$H$4:$H$28,'Base CDI'!$J$4:$J$29,S4608,"Cubic","Extrapolate=Linear","MultiX=Average","Skip=True","Sort=True")</f>
        <v>13.675093023255814</v>
      </c>
      <c r="U4608" s="43">
        <f ca="1">_xll.BInterpol('Base CDI'!$H$4:$H$28,'Base CDI'!$I$4:$I$29,S4608,"Cubic","Extrapolate=Linear","MultiX=Average","Skip=True","Sort=True")</f>
        <v>13.742906976744184</v>
      </c>
    </row>
    <row r="4609" spans="16:21" x14ac:dyDescent="0.25">
      <c r="P4609" s="10">
        <v>41213</v>
      </c>
      <c r="Q4609">
        <v>29.36598</v>
      </c>
      <c r="S4609" s="42">
        <f t="shared" ca="1" si="76"/>
        <v>50502</v>
      </c>
      <c r="T4609" s="43">
        <f ca="1">_xll.BInterpol('Base CDI'!$H$4:$H$28,'Base CDI'!$J$4:$J$29,S4609,"Cubic","Extrapolate=Linear","MultiX=Average","Skip=True","Sort=True")</f>
        <v>13.675019151846785</v>
      </c>
      <c r="U4609" s="43">
        <f ca="1">_xll.BInterpol('Base CDI'!$H$4:$H$28,'Base CDI'!$I$4:$I$29,S4609,"Cubic","Extrapolate=Linear","MultiX=Average","Skip=True","Sort=True")</f>
        <v>13.742804377564978</v>
      </c>
    </row>
    <row r="4610" spans="16:21" x14ac:dyDescent="0.25">
      <c r="P4610" s="10">
        <v>41214</v>
      </c>
      <c r="Q4610">
        <v>29.37396</v>
      </c>
      <c r="S4610" s="42">
        <f t="shared" ca="1" si="76"/>
        <v>50503</v>
      </c>
      <c r="T4610" s="43">
        <f ca="1">_xll.BInterpol('Base CDI'!$H$4:$H$28,'Base CDI'!$J$4:$J$29,S4610,"Cubic","Extrapolate=Linear","MultiX=Average","Skip=True","Sort=True")</f>
        <v>13.674945280437756</v>
      </c>
      <c r="U4610" s="43">
        <f ca="1">_xll.BInterpol('Base CDI'!$H$4:$H$28,'Base CDI'!$I$4:$I$29,S4610,"Cubic","Extrapolate=Linear","MultiX=Average","Skip=True","Sort=True")</f>
        <v>13.742701778385772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50504</v>
      </c>
      <c r="T4611" s="43">
        <f ca="1">_xll.BInterpol('Base CDI'!$H$4:$H$28,'Base CDI'!$J$4:$J$29,S4611,"Cubic","Extrapolate=Linear","MultiX=Average","Skip=True","Sort=True")</f>
        <v>13.674871409028727</v>
      </c>
      <c r="U4611" s="43">
        <f ca="1">_xll.BInterpol('Base CDI'!$H$4:$H$28,'Base CDI'!$I$4:$I$29,S4611,"Cubic","Extrapolate=Linear","MultiX=Average","Skip=True","Sort=True")</f>
        <v>13.742599179206564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50505</v>
      </c>
      <c r="T4612" s="43">
        <f ca="1">_xll.BInterpol('Base CDI'!$H$4:$H$28,'Base CDI'!$J$4:$J$29,S4612,"Cubic","Extrapolate=Linear","MultiX=Average","Skip=True","Sort=True")</f>
        <v>13.674797537619698</v>
      </c>
      <c r="U4612" s="43">
        <f ca="1">_xll.BInterpol('Base CDI'!$H$4:$H$28,'Base CDI'!$I$4:$I$29,S4612,"Cubic","Extrapolate=Linear","MultiX=Average","Skip=True","Sort=True")</f>
        <v>13.742496580027359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50506</v>
      </c>
      <c r="T4613" s="43">
        <f ca="1">_xll.BInterpol('Base CDI'!$H$4:$H$28,'Base CDI'!$J$4:$J$29,S4613,"Cubic","Extrapolate=Linear","MultiX=Average","Skip=True","Sort=True")</f>
        <v>13.674723666210669</v>
      </c>
      <c r="U4613" s="43">
        <f ca="1">_xll.BInterpol('Base CDI'!$H$4:$H$28,'Base CDI'!$I$4:$I$29,S4613,"Cubic","Extrapolate=Linear","MultiX=Average","Skip=True","Sort=True")</f>
        <v>13.742393980848151</v>
      </c>
    </row>
    <row r="4614" spans="16:21" x14ac:dyDescent="0.25">
      <c r="P4614" s="10">
        <v>41221</v>
      </c>
      <c r="Q4614">
        <v>29.40605</v>
      </c>
      <c r="S4614" s="42">
        <f t="shared" ca="1" si="76"/>
        <v>50507</v>
      </c>
      <c r="T4614" s="43">
        <f ca="1">_xll.BInterpol('Base CDI'!$H$4:$H$28,'Base CDI'!$J$4:$J$29,S4614,"Cubic","Extrapolate=Linear","MultiX=Average","Skip=True","Sort=True")</f>
        <v>13.674649794801642</v>
      </c>
      <c r="U4614" s="43">
        <f ca="1">_xll.BInterpol('Base CDI'!$H$4:$H$28,'Base CDI'!$I$4:$I$29,S4614,"Cubic","Extrapolate=Linear","MultiX=Average","Skip=True","Sort=True")</f>
        <v>13.742291381668945</v>
      </c>
    </row>
    <row r="4615" spans="16:21" x14ac:dyDescent="0.25">
      <c r="P4615" s="10">
        <v>41222</v>
      </c>
      <c r="Q4615">
        <v>29.41404</v>
      </c>
      <c r="S4615" s="42">
        <f t="shared" ca="1" si="76"/>
        <v>50508</v>
      </c>
      <c r="T4615" s="43">
        <f ca="1">_xll.BInterpol('Base CDI'!$H$4:$H$28,'Base CDI'!$J$4:$J$29,S4615,"Cubic","Extrapolate=Linear","MultiX=Average","Skip=True","Sort=True")</f>
        <v>13.674575923392613</v>
      </c>
      <c r="U4615" s="43">
        <f ca="1">_xll.BInterpol('Base CDI'!$H$4:$H$28,'Base CDI'!$I$4:$I$29,S4615,"Cubic","Extrapolate=Linear","MultiX=Average","Skip=True","Sort=True")</f>
        <v>13.742188782489739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50509</v>
      </c>
      <c r="T4616" s="43">
        <f ca="1">_xll.BInterpol('Base CDI'!$H$4:$H$28,'Base CDI'!$J$4:$J$29,S4616,"Cubic","Extrapolate=Linear","MultiX=Average","Skip=True","Sort=True")</f>
        <v>13.674502051983584</v>
      </c>
      <c r="U4616" s="43">
        <f ca="1">_xll.BInterpol('Base CDI'!$H$4:$H$28,'Base CDI'!$I$4:$I$29,S4616,"Cubic","Extrapolate=Linear","MultiX=Average","Skip=True","Sort=True")</f>
        <v>13.742086183310532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50510</v>
      </c>
      <c r="T4617" s="43">
        <f ca="1">_xll.BInterpol('Base CDI'!$H$4:$H$28,'Base CDI'!$J$4:$J$29,S4617,"Cubic","Extrapolate=Linear","MultiX=Average","Skip=True","Sort=True")</f>
        <v>13.674428180574555</v>
      </c>
      <c r="U4617" s="43">
        <f ca="1">_xll.BInterpol('Base CDI'!$H$4:$H$28,'Base CDI'!$I$4:$I$29,S4617,"Cubic","Extrapolate=Linear","MultiX=Average","Skip=True","Sort=True")</f>
        <v>13.741983584131326</v>
      </c>
    </row>
    <row r="4618" spans="16:21" x14ac:dyDescent="0.25">
      <c r="P4618" s="10">
        <v>41227</v>
      </c>
      <c r="Q4618">
        <v>29.43798</v>
      </c>
      <c r="S4618" s="42">
        <f t="shared" ca="1" si="76"/>
        <v>50511</v>
      </c>
      <c r="T4618" s="43">
        <f ca="1">_xll.BInterpol('Base CDI'!$H$4:$H$28,'Base CDI'!$J$4:$J$29,S4618,"Cubic","Extrapolate=Linear","MultiX=Average","Skip=True","Sort=True")</f>
        <v>13.674354309165526</v>
      </c>
      <c r="U4618" s="43">
        <f ca="1">_xll.BInterpol('Base CDI'!$H$4:$H$28,'Base CDI'!$I$4:$I$29,S4618,"Cubic","Extrapolate=Linear","MultiX=Average","Skip=True","Sort=True")</f>
        <v>13.741880984952118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50512</v>
      </c>
      <c r="T4619" s="43">
        <f ca="1">_xll.BInterpol('Base CDI'!$H$4:$H$28,'Base CDI'!$J$4:$J$29,S4619,"Cubic","Extrapolate=Linear","MultiX=Average","Skip=True","Sort=True")</f>
        <v>13.674280437756497</v>
      </c>
      <c r="U4619" s="43">
        <f ca="1">_xll.BInterpol('Base CDI'!$H$4:$H$28,'Base CDI'!$I$4:$I$29,S4619,"Cubic","Extrapolate=Linear","MultiX=Average","Skip=True","Sort=True")</f>
        <v>13.741778385772912</v>
      </c>
    </row>
    <row r="4620" spans="16:21" x14ac:dyDescent="0.25">
      <c r="P4620" s="10">
        <v>41232</v>
      </c>
      <c r="Q4620">
        <v>29.45391</v>
      </c>
      <c r="S4620" s="42">
        <f t="shared" ca="1" si="77"/>
        <v>50513</v>
      </c>
      <c r="T4620" s="43">
        <f ca="1">_xll.BInterpol('Base CDI'!$H$4:$H$28,'Base CDI'!$J$4:$J$29,S4620,"Cubic","Extrapolate=Linear","MultiX=Average","Skip=True","Sort=True")</f>
        <v>13.674206566347468</v>
      </c>
      <c r="U4620" s="43">
        <f ca="1">_xll.BInterpol('Base CDI'!$H$4:$H$28,'Base CDI'!$I$4:$I$29,S4620,"Cubic","Extrapolate=Linear","MultiX=Average","Skip=True","Sort=True")</f>
        <v>13.741675786593706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50514</v>
      </c>
      <c r="T4621" s="43">
        <f ca="1">_xll.BInterpol('Base CDI'!$H$4:$H$28,'Base CDI'!$J$4:$J$29,S4621,"Cubic","Extrapolate=Linear","MultiX=Average","Skip=True","Sort=True")</f>
        <v>13.674132694938439</v>
      </c>
      <c r="U4621" s="43">
        <f ca="1">_xll.BInterpol('Base CDI'!$H$4:$H$28,'Base CDI'!$I$4:$I$29,S4621,"Cubic","Extrapolate=Linear","MultiX=Average","Skip=True","Sort=True")</f>
        <v>13.741573187414499</v>
      </c>
    </row>
    <row r="4622" spans="16:21" x14ac:dyDescent="0.25">
      <c r="P4622" s="10">
        <v>41234</v>
      </c>
      <c r="Q4622">
        <v>29.46978</v>
      </c>
      <c r="S4622" s="42">
        <f t="shared" ca="1" si="77"/>
        <v>50515</v>
      </c>
      <c r="T4622" s="43">
        <f ca="1">_xll.BInterpol('Base CDI'!$H$4:$H$28,'Base CDI'!$J$4:$J$29,S4622,"Cubic","Extrapolate=Linear","MultiX=Average","Skip=True","Sort=True")</f>
        <v>13.67405882352941</v>
      </c>
      <c r="U4622" s="43">
        <f ca="1">_xll.BInterpol('Base CDI'!$H$4:$H$28,'Base CDI'!$I$4:$I$29,S4622,"Cubic","Extrapolate=Linear","MultiX=Average","Skip=True","Sort=True")</f>
        <v>13.741470588235293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50516</v>
      </c>
      <c r="T4623" s="43">
        <f ca="1">_xll.BInterpol('Base CDI'!$H$4:$H$28,'Base CDI'!$J$4:$J$29,S4623,"Cubic","Extrapolate=Linear","MultiX=Average","Skip=True","Sort=True")</f>
        <v>13.673984952120383</v>
      </c>
      <c r="U4623" s="43">
        <f ca="1">_xll.BInterpol('Base CDI'!$H$4:$H$28,'Base CDI'!$I$4:$I$29,S4623,"Cubic","Extrapolate=Linear","MultiX=Average","Skip=True","Sort=True")</f>
        <v>13.741367989056085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50517</v>
      </c>
      <c r="T4624" s="43">
        <f ca="1">_xll.BInterpol('Base CDI'!$H$4:$H$28,'Base CDI'!$J$4:$J$29,S4624,"Cubic","Extrapolate=Linear","MultiX=Average","Skip=True","Sort=True")</f>
        <v>13.673911080711354</v>
      </c>
      <c r="U4624" s="43">
        <f ca="1">_xll.BInterpol('Base CDI'!$H$4:$H$28,'Base CDI'!$I$4:$I$29,S4624,"Cubic","Extrapolate=Linear","MultiX=Average","Skip=True","Sort=True")</f>
        <v>13.74126538987688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50518</v>
      </c>
      <c r="T4625" s="43">
        <f ca="1">_xll.BInterpol('Base CDI'!$H$4:$H$28,'Base CDI'!$J$4:$J$29,S4625,"Cubic","Extrapolate=Linear","MultiX=Average","Skip=True","Sort=True")</f>
        <v>13.673837209302325</v>
      </c>
      <c r="U4625" s="43">
        <f ca="1">_xll.BInterpol('Base CDI'!$H$4:$H$28,'Base CDI'!$I$4:$I$29,S4625,"Cubic","Extrapolate=Linear","MultiX=Average","Skip=True","Sort=True")</f>
        <v>13.741162790697674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50519</v>
      </c>
      <c r="T4626" s="43">
        <f ca="1">_xll.BInterpol('Base CDI'!$H$4:$H$28,'Base CDI'!$J$4:$J$29,S4626,"Cubic","Extrapolate=Linear","MultiX=Average","Skip=True","Sort=True")</f>
        <v>13.673763337893297</v>
      </c>
      <c r="U4626" s="43">
        <f ca="1">_xll.BInterpol('Base CDI'!$H$4:$H$28,'Base CDI'!$I$4:$I$29,S4626,"Cubic","Extrapolate=Linear","MultiX=Average","Skip=True","Sort=True")</f>
        <v>13.741060191518466</v>
      </c>
    </row>
    <row r="4627" spans="16:21" x14ac:dyDescent="0.25">
      <c r="P4627" s="10">
        <v>41241</v>
      </c>
      <c r="Q4627">
        <v>29.50986</v>
      </c>
      <c r="S4627" s="42">
        <f t="shared" ca="1" si="77"/>
        <v>50520</v>
      </c>
      <c r="T4627" s="43">
        <f ca="1">_xll.BInterpol('Base CDI'!$H$4:$H$28,'Base CDI'!$J$4:$J$29,S4627,"Cubic","Extrapolate=Linear","MultiX=Average","Skip=True","Sort=True")</f>
        <v>13.673689466484268</v>
      </c>
      <c r="U4627" s="43">
        <f ca="1">_xll.BInterpol('Base CDI'!$H$4:$H$28,'Base CDI'!$I$4:$I$29,S4627,"Cubic","Extrapolate=Linear","MultiX=Average","Skip=True","Sort=True")</f>
        <v>13.74095759233926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50521</v>
      </c>
      <c r="T4628" s="43">
        <f ca="1">_xll.BInterpol('Base CDI'!$H$4:$H$28,'Base CDI'!$J$4:$J$29,S4628,"Cubic","Extrapolate=Linear","MultiX=Average","Skip=True","Sort=True")</f>
        <v>13.673615595075239</v>
      </c>
      <c r="U4628" s="43">
        <f ca="1">_xll.BInterpol('Base CDI'!$H$4:$H$28,'Base CDI'!$I$4:$I$29,S4628,"Cubic","Extrapolate=Linear","MultiX=Average","Skip=True","Sort=True")</f>
        <v>13.740854993160053</v>
      </c>
    </row>
    <row r="4629" spans="16:21" x14ac:dyDescent="0.25">
      <c r="P4629" s="10">
        <v>41243</v>
      </c>
      <c r="Q4629">
        <v>29.52591</v>
      </c>
      <c r="S4629" s="42">
        <f t="shared" ca="1" si="77"/>
        <v>50522</v>
      </c>
      <c r="T4629" s="43">
        <f ca="1">_xll.BInterpol('Base CDI'!$H$4:$H$28,'Base CDI'!$J$4:$J$29,S4629,"Cubic","Extrapolate=Linear","MultiX=Average","Skip=True","Sort=True")</f>
        <v>13.67354172366621</v>
      </c>
      <c r="U4629" s="43">
        <f ca="1">_xll.BInterpol('Base CDI'!$H$4:$H$28,'Base CDI'!$I$4:$I$29,S4629,"Cubic","Extrapolate=Linear","MultiX=Average","Skip=True","Sort=True")</f>
        <v>13.740752393980847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50523</v>
      </c>
      <c r="T4630" s="43">
        <f ca="1">_xll.BInterpol('Base CDI'!$H$4:$H$28,'Base CDI'!$J$4:$J$29,S4630,"Cubic","Extrapolate=Linear","MultiX=Average","Skip=True","Sort=True")</f>
        <v>13.673467852257181</v>
      </c>
      <c r="U4630" s="43">
        <f ca="1">_xll.BInterpol('Base CDI'!$H$4:$H$28,'Base CDI'!$I$4:$I$29,S4630,"Cubic","Extrapolate=Linear","MultiX=Average","Skip=True","Sort=True")</f>
        <v>13.740649794801641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50524</v>
      </c>
      <c r="T4631" s="43">
        <f ca="1">_xll.BInterpol('Base CDI'!$H$4:$H$28,'Base CDI'!$J$4:$J$29,S4631,"Cubic","Extrapolate=Linear","MultiX=Average","Skip=True","Sort=True")</f>
        <v>13.673393980848152</v>
      </c>
      <c r="U4631" s="43">
        <f ca="1">_xll.BInterpol('Base CDI'!$H$4:$H$28,'Base CDI'!$I$4:$I$29,S4631,"Cubic","Extrapolate=Linear","MultiX=Average","Skip=True","Sort=True")</f>
        <v>13.740547195622433</v>
      </c>
    </row>
    <row r="4632" spans="16:21" x14ac:dyDescent="0.25">
      <c r="P4632" s="10">
        <v>41248</v>
      </c>
      <c r="Q4632">
        <v>29.54992</v>
      </c>
      <c r="S4632" s="42">
        <f t="shared" ca="1" si="77"/>
        <v>50525</v>
      </c>
      <c r="T4632" s="43">
        <f ca="1">_xll.BInterpol('Base CDI'!$H$4:$H$28,'Base CDI'!$J$4:$J$29,S4632,"Cubic","Extrapolate=Linear","MultiX=Average","Skip=True","Sort=True")</f>
        <v>13.673320109439125</v>
      </c>
      <c r="U4632" s="43">
        <f ca="1">_xll.BInterpol('Base CDI'!$H$4:$H$28,'Base CDI'!$I$4:$I$29,S4632,"Cubic","Extrapolate=Linear","MultiX=Average","Skip=True","Sort=True")</f>
        <v>13.740444596443227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50526</v>
      </c>
      <c r="T4633" s="43">
        <f ca="1">_xll.BInterpol('Base CDI'!$H$4:$H$28,'Base CDI'!$J$4:$J$29,S4633,"Cubic","Extrapolate=Linear","MultiX=Average","Skip=True","Sort=True")</f>
        <v>13.673246238030096</v>
      </c>
      <c r="U4633" s="43">
        <f ca="1">_xll.BInterpol('Base CDI'!$H$4:$H$28,'Base CDI'!$I$4:$I$29,S4633,"Cubic","Extrapolate=Linear","MultiX=Average","Skip=True","Sort=True")</f>
        <v>13.74034199726402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50527</v>
      </c>
      <c r="T4634" s="43">
        <f ca="1">_xll.BInterpol('Base CDI'!$H$4:$H$28,'Base CDI'!$J$4:$J$29,S4634,"Cubic","Extrapolate=Linear","MultiX=Average","Skip=True","Sort=True")</f>
        <v>13.673172366621067</v>
      </c>
      <c r="U4634" s="43">
        <f ca="1">_xll.BInterpol('Base CDI'!$H$4:$H$28,'Base CDI'!$I$4:$I$29,S4634,"Cubic","Extrapolate=Linear","MultiX=Average","Skip=True","Sort=True")</f>
        <v>13.740239398084814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50528</v>
      </c>
      <c r="T4635" s="43">
        <f ca="1">_xll.BInterpol('Base CDI'!$H$4:$H$28,'Base CDI'!$J$4:$J$29,S4635,"Cubic","Extrapolate=Linear","MultiX=Average","Skip=True","Sort=True")</f>
        <v>13.673098495212038</v>
      </c>
      <c r="U4635" s="43">
        <f ca="1">_xll.BInterpol('Base CDI'!$H$4:$H$28,'Base CDI'!$I$4:$I$29,S4635,"Cubic","Extrapolate=Linear","MultiX=Average","Skip=True","Sort=True")</f>
        <v>13.740136798905608</v>
      </c>
    </row>
    <row r="4636" spans="16:21" x14ac:dyDescent="0.25">
      <c r="P4636" s="10">
        <v>41254</v>
      </c>
      <c r="Q4636">
        <v>29.58184</v>
      </c>
      <c r="S4636" s="42">
        <f t="shared" ca="1" si="77"/>
        <v>50529</v>
      </c>
      <c r="T4636" s="43">
        <f ca="1">_xll.BInterpol('Base CDI'!$H$4:$H$28,'Base CDI'!$J$4:$J$29,S4636,"Cubic","Extrapolate=Linear","MultiX=Average","Skip=True","Sort=True")</f>
        <v>13.673024623803009</v>
      </c>
      <c r="U4636" s="43">
        <f ca="1">_xll.BInterpol('Base CDI'!$H$4:$H$28,'Base CDI'!$I$4:$I$29,S4636,"Cubic","Extrapolate=Linear","MultiX=Average","Skip=True","Sort=True")</f>
        <v>13.7400341997264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50530</v>
      </c>
      <c r="T4637" s="43">
        <f ca="1">_xll.BInterpol('Base CDI'!$H$4:$H$28,'Base CDI'!$J$4:$J$29,S4637,"Cubic","Extrapolate=Linear","MultiX=Average","Skip=True","Sort=True")</f>
        <v>13.67295075239398</v>
      </c>
      <c r="U4637" s="43">
        <f ca="1">_xll.BInterpol('Base CDI'!$H$4:$H$28,'Base CDI'!$I$4:$I$29,S4637,"Cubic","Extrapolate=Linear","MultiX=Average","Skip=True","Sort=True")</f>
        <v>13.739931600547195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50531</v>
      </c>
      <c r="T4638" s="43">
        <f ca="1">_xll.BInterpol('Base CDI'!$H$4:$H$28,'Base CDI'!$J$4:$J$29,S4638,"Cubic","Extrapolate=Linear","MultiX=Average","Skip=True","Sort=True")</f>
        <v>13.672876880984951</v>
      </c>
      <c r="U4638" s="43">
        <f ca="1">_xll.BInterpol('Base CDI'!$H$4:$H$28,'Base CDI'!$I$4:$I$29,S4638,"Cubic","Extrapolate=Linear","MultiX=Average","Skip=True","Sort=True")</f>
        <v>13.739829001367987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50532</v>
      </c>
      <c r="T4639" s="43">
        <f ca="1">_xll.BInterpol('Base CDI'!$H$4:$H$28,'Base CDI'!$J$4:$J$29,S4639,"Cubic","Extrapolate=Linear","MultiX=Average","Skip=True","Sort=True")</f>
        <v>13.672803009575922</v>
      </c>
      <c r="U4639" s="43">
        <f ca="1">_xll.BInterpol('Base CDI'!$H$4:$H$28,'Base CDI'!$I$4:$I$29,S4639,"Cubic","Extrapolate=Linear","MultiX=Average","Skip=True","Sort=True")</f>
        <v>13.739726402188781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50533</v>
      </c>
      <c r="T4640" s="43">
        <f ca="1">_xll.BInterpol('Base CDI'!$H$4:$H$28,'Base CDI'!$J$4:$J$29,S4640,"Cubic","Extrapolate=Linear","MultiX=Average","Skip=True","Sort=True")</f>
        <v>13.672729138166893</v>
      </c>
      <c r="U4640" s="43">
        <f ca="1">_xll.BInterpol('Base CDI'!$H$4:$H$28,'Base CDI'!$I$4:$I$29,S4640,"Cubic","Extrapolate=Linear","MultiX=Average","Skip=True","Sort=True")</f>
        <v>13.739623803009575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50534</v>
      </c>
      <c r="T4641" s="43">
        <f ca="1">_xll.BInterpol('Base CDI'!$H$4:$H$28,'Base CDI'!$J$4:$J$29,S4641,"Cubic","Extrapolate=Linear","MultiX=Average","Skip=True","Sort=True")</f>
        <v>13.672655266757866</v>
      </c>
      <c r="U4641" s="43">
        <f ca="1">_xll.BInterpol('Base CDI'!$H$4:$H$28,'Base CDI'!$I$4:$I$29,S4641,"Cubic","Extrapolate=Linear","MultiX=Average","Skip=True","Sort=True")</f>
        <v>13.739521203830368</v>
      </c>
    </row>
    <row r="4642" spans="16:21" x14ac:dyDescent="0.25">
      <c r="P4642" s="10">
        <v>41262</v>
      </c>
      <c r="Q4642">
        <v>29.62904</v>
      </c>
      <c r="S4642" s="42">
        <f t="shared" ca="1" si="77"/>
        <v>50535</v>
      </c>
      <c r="T4642" s="43">
        <f ca="1">_xll.BInterpol('Base CDI'!$H$4:$H$28,'Base CDI'!$J$4:$J$29,S4642,"Cubic","Extrapolate=Linear","MultiX=Average","Skip=True","Sort=True")</f>
        <v>13.672581395348837</v>
      </c>
      <c r="U4642" s="43">
        <f ca="1">_xll.BInterpol('Base CDI'!$H$4:$H$28,'Base CDI'!$I$4:$I$29,S4642,"Cubic","Extrapolate=Linear","MultiX=Average","Skip=True","Sort=True")</f>
        <v>13.739418604651162</v>
      </c>
    </row>
    <row r="4643" spans="16:21" x14ac:dyDescent="0.25">
      <c r="P4643" s="10">
        <v>41263</v>
      </c>
      <c r="Q4643">
        <v>29.63682</v>
      </c>
      <c r="S4643" s="42">
        <f t="shared" ca="1" si="77"/>
        <v>50536</v>
      </c>
      <c r="T4643" s="43">
        <f ca="1">_xll.BInterpol('Base CDI'!$H$4:$H$28,'Base CDI'!$J$4:$J$29,S4643,"Cubic","Extrapolate=Linear","MultiX=Average","Skip=True","Sort=True")</f>
        <v>13.672507523939808</v>
      </c>
      <c r="U4643" s="43">
        <f ca="1">_xll.BInterpol('Base CDI'!$H$4:$H$28,'Base CDI'!$I$4:$I$29,S4643,"Cubic","Extrapolate=Linear","MultiX=Average","Skip=True","Sort=True")</f>
        <v>13.739316005471954</v>
      </c>
    </row>
    <row r="4644" spans="16:21" x14ac:dyDescent="0.25">
      <c r="P4644" s="10">
        <v>41264</v>
      </c>
      <c r="Q4644">
        <v>29.64462</v>
      </c>
      <c r="S4644" s="42">
        <f t="shared" ca="1" si="77"/>
        <v>50537</v>
      </c>
      <c r="T4644" s="43">
        <f ca="1">_xll.BInterpol('Base CDI'!$H$4:$H$28,'Base CDI'!$J$4:$J$29,S4644,"Cubic","Extrapolate=Linear","MultiX=Average","Skip=True","Sort=True")</f>
        <v>13.672433652530779</v>
      </c>
      <c r="U4644" s="43">
        <f ca="1">_xll.BInterpol('Base CDI'!$H$4:$H$28,'Base CDI'!$I$4:$I$29,S4644,"Cubic","Extrapolate=Linear","MultiX=Average","Skip=True","Sort=True")</f>
        <v>13.739213406292748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50538</v>
      </c>
      <c r="T4645" s="43">
        <f ca="1">_xll.BInterpol('Base CDI'!$H$4:$H$28,'Base CDI'!$J$4:$J$29,S4645,"Cubic","Extrapolate=Linear","MultiX=Average","Skip=True","Sort=True")</f>
        <v>13.672359781121751</v>
      </c>
      <c r="U4645" s="43">
        <f ca="1">_xll.BInterpol('Base CDI'!$H$4:$H$28,'Base CDI'!$I$4:$I$29,S4645,"Cubic","Extrapolate=Linear","MultiX=Average","Skip=True","Sort=True")</f>
        <v>13.739110807113542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50539</v>
      </c>
      <c r="T4646" s="43">
        <f ca="1">_xll.BInterpol('Base CDI'!$H$4:$H$28,'Base CDI'!$J$4:$J$29,S4646,"Cubic","Extrapolate=Linear","MultiX=Average","Skip=True","Sort=True")</f>
        <v>13.672285909712722</v>
      </c>
      <c r="U4646" s="43">
        <f ca="1">_xll.BInterpol('Base CDI'!$H$4:$H$28,'Base CDI'!$I$4:$I$29,S4646,"Cubic","Extrapolate=Linear","MultiX=Average","Skip=True","Sort=True")</f>
        <v>13.739008207934335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50540</v>
      </c>
      <c r="T4647" s="43">
        <f ca="1">_xll.BInterpol('Base CDI'!$H$4:$H$28,'Base CDI'!$J$4:$J$29,S4647,"Cubic","Extrapolate=Linear","MultiX=Average","Skip=True","Sort=True")</f>
        <v>13.672212038303693</v>
      </c>
      <c r="U4647" s="43">
        <f ca="1">_xll.BInterpol('Base CDI'!$H$4:$H$28,'Base CDI'!$I$4:$I$29,S4647,"Cubic","Extrapolate=Linear","MultiX=Average","Skip=True","Sort=True")</f>
        <v>13.738905608755129</v>
      </c>
    </row>
    <row r="4648" spans="16:21" x14ac:dyDescent="0.25">
      <c r="P4648" s="10">
        <v>41271</v>
      </c>
      <c r="Q4648">
        <v>29.67596</v>
      </c>
      <c r="S4648" s="42">
        <f t="shared" ca="1" si="77"/>
        <v>50541</v>
      </c>
      <c r="T4648" s="43">
        <f ca="1">_xll.BInterpol('Base CDI'!$H$4:$H$28,'Base CDI'!$J$4:$J$29,S4648,"Cubic","Extrapolate=Linear","MultiX=Average","Skip=True","Sort=True")</f>
        <v>13.672138166894664</v>
      </c>
      <c r="U4648" s="43">
        <f ca="1">_xll.BInterpol('Base CDI'!$H$4:$H$28,'Base CDI'!$I$4:$I$29,S4648,"Cubic","Extrapolate=Linear","MultiX=Average","Skip=True","Sort=True")</f>
        <v>13.738803009575921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50542</v>
      </c>
      <c r="T4649" s="43">
        <f ca="1">_xll.BInterpol('Base CDI'!$H$4:$H$28,'Base CDI'!$J$4:$J$29,S4649,"Cubic","Extrapolate=Linear","MultiX=Average","Skip=True","Sort=True")</f>
        <v>13.672064295485635</v>
      </c>
      <c r="U4649" s="43">
        <f ca="1">_xll.BInterpol('Base CDI'!$H$4:$H$28,'Base CDI'!$I$4:$I$29,S4649,"Cubic","Extrapolate=Linear","MultiX=Average","Skip=True","Sort=True")</f>
        <v>13.738700410396715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50543</v>
      </c>
      <c r="T4650" s="43">
        <f ca="1">_xll.BInterpol('Base CDI'!$H$4:$H$28,'Base CDI'!$J$4:$J$29,S4650,"Cubic","Extrapolate=Linear","MultiX=Average","Skip=True","Sort=True")</f>
        <v>13.671990424076608</v>
      </c>
      <c r="U4650" s="43">
        <f ca="1">_xll.BInterpol('Base CDI'!$H$4:$H$28,'Base CDI'!$I$4:$I$29,S4650,"Cubic","Extrapolate=Linear","MultiX=Average","Skip=True","Sort=True")</f>
        <v>13.73859781121751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50544</v>
      </c>
      <c r="T4651" s="43">
        <f ca="1">_xll.BInterpol('Base CDI'!$H$4:$H$28,'Base CDI'!$J$4:$J$29,S4651,"Cubic","Extrapolate=Linear","MultiX=Average","Skip=True","Sort=True")</f>
        <v>13.671916552667579</v>
      </c>
      <c r="U4651" s="43">
        <f ca="1">_xll.BInterpol('Base CDI'!$H$4:$H$28,'Base CDI'!$I$4:$I$29,S4651,"Cubic","Extrapolate=Linear","MultiX=Average","Skip=True","Sort=True")</f>
        <v>13.738495212038302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50545</v>
      </c>
      <c r="T4652" s="43">
        <f ca="1">_xll.BInterpol('Base CDI'!$H$4:$H$28,'Base CDI'!$J$4:$J$29,S4652,"Cubic","Extrapolate=Linear","MultiX=Average","Skip=True","Sort=True")</f>
        <v>13.67184268125855</v>
      </c>
      <c r="U4652" s="43">
        <f ca="1">_xll.BInterpol('Base CDI'!$H$4:$H$28,'Base CDI'!$I$4:$I$29,S4652,"Cubic","Extrapolate=Linear","MultiX=Average","Skip=True","Sort=True")</f>
        <v>13.738392612859096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50546</v>
      </c>
      <c r="T4653" s="43">
        <f ca="1">_xll.BInterpol('Base CDI'!$H$4:$H$28,'Base CDI'!$J$4:$J$29,S4653,"Cubic","Extrapolate=Linear","MultiX=Average","Skip=True","Sort=True")</f>
        <v>13.671768809849521</v>
      </c>
      <c r="U4653" s="43">
        <f ca="1">_xll.BInterpol('Base CDI'!$H$4:$H$28,'Base CDI'!$I$4:$I$29,S4653,"Cubic","Extrapolate=Linear","MultiX=Average","Skip=True","Sort=True")</f>
        <v>13.738290013679888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50547</v>
      </c>
      <c r="T4654" s="43">
        <f ca="1">_xll.BInterpol('Base CDI'!$H$4:$H$28,'Base CDI'!$J$4:$J$29,S4654,"Cubic","Extrapolate=Linear","MultiX=Average","Skip=True","Sort=True")</f>
        <v>13.671694938440492</v>
      </c>
      <c r="U4654" s="43">
        <f ca="1">_xll.BInterpol('Base CDI'!$H$4:$H$28,'Base CDI'!$I$4:$I$29,S4654,"Cubic","Extrapolate=Linear","MultiX=Average","Skip=True","Sort=True")</f>
        <v>13.738187414500683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50548</v>
      </c>
      <c r="T4655" s="43">
        <f ca="1">_xll.BInterpol('Base CDI'!$H$4:$H$28,'Base CDI'!$J$4:$J$29,S4655,"Cubic","Extrapolate=Linear","MultiX=Average","Skip=True","Sort=True")</f>
        <v>13.671621067031463</v>
      </c>
      <c r="U4655" s="43">
        <f ca="1">_xll.BInterpol('Base CDI'!$H$4:$H$28,'Base CDI'!$I$4:$I$29,S4655,"Cubic","Extrapolate=Linear","MultiX=Average","Skip=True","Sort=True")</f>
        <v>13.738084815321475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50549</v>
      </c>
      <c r="T4656" s="43">
        <f ca="1">_xll.BInterpol('Base CDI'!$H$4:$H$28,'Base CDI'!$J$4:$J$29,S4656,"Cubic","Extrapolate=Linear","MultiX=Average","Skip=True","Sort=True")</f>
        <v>13.671547195622434</v>
      </c>
      <c r="U4656" s="43">
        <f ca="1">_xll.BInterpol('Base CDI'!$H$4:$H$28,'Base CDI'!$I$4:$I$29,S4656,"Cubic","Extrapolate=Linear","MultiX=Average","Skip=True","Sort=True")</f>
        <v>13.737982216142269</v>
      </c>
    </row>
    <row r="4657" spans="16:21" x14ac:dyDescent="0.25">
      <c r="P4657" s="10">
        <v>41285</v>
      </c>
      <c r="Q4657">
        <v>29.74689</v>
      </c>
      <c r="S4657" s="42">
        <f t="shared" ca="1" si="77"/>
        <v>50550</v>
      </c>
      <c r="T4657" s="43">
        <f ca="1">_xll.BInterpol('Base CDI'!$H$4:$H$28,'Base CDI'!$J$4:$J$29,S4657,"Cubic","Extrapolate=Linear","MultiX=Average","Skip=True","Sort=True")</f>
        <v>13.671473324213405</v>
      </c>
      <c r="U4657" s="43">
        <f ca="1">_xll.BInterpol('Base CDI'!$H$4:$H$28,'Base CDI'!$I$4:$I$29,S4657,"Cubic","Extrapolate=Linear","MultiX=Average","Skip=True","Sort=True")</f>
        <v>13.737879616963063</v>
      </c>
    </row>
    <row r="4658" spans="16:21" x14ac:dyDescent="0.25">
      <c r="P4658" s="10">
        <v>41288</v>
      </c>
      <c r="Q4658">
        <v>29.75478</v>
      </c>
      <c r="S4658" s="42">
        <f t="shared" ca="1" si="77"/>
        <v>50551</v>
      </c>
      <c r="T4658" s="43">
        <f ca="1">_xll.BInterpol('Base CDI'!$H$4:$H$28,'Base CDI'!$J$4:$J$29,S4658,"Cubic","Extrapolate=Linear","MultiX=Average","Skip=True","Sort=True")</f>
        <v>13.671399452804376</v>
      </c>
      <c r="U4658" s="43">
        <f ca="1">_xll.BInterpol('Base CDI'!$H$4:$H$28,'Base CDI'!$I$4:$I$29,S4658,"Cubic","Extrapolate=Linear","MultiX=Average","Skip=True","Sort=True")</f>
        <v>13.737777017783856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50552</v>
      </c>
      <c r="T4659" s="43">
        <f ca="1">_xll.BInterpol('Base CDI'!$H$4:$H$28,'Base CDI'!$J$4:$J$29,S4659,"Cubic","Extrapolate=Linear","MultiX=Average","Skip=True","Sort=True")</f>
        <v>13.671325581395349</v>
      </c>
      <c r="U4659" s="43">
        <f ca="1">_xll.BInterpol('Base CDI'!$H$4:$H$28,'Base CDI'!$I$4:$I$29,S4659,"Cubic","Extrapolate=Linear","MultiX=Average","Skip=True","Sort=True")</f>
        <v>13.73767441860465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50553</v>
      </c>
      <c r="T4660" s="43">
        <f ca="1">_xll.BInterpol('Base CDI'!$H$4:$H$28,'Base CDI'!$J$4:$J$29,S4660,"Cubic","Extrapolate=Linear","MultiX=Average","Skip=True","Sort=True")</f>
        <v>13.67125170998632</v>
      </c>
      <c r="U4660" s="43">
        <f ca="1">_xll.BInterpol('Base CDI'!$H$4:$H$28,'Base CDI'!$I$4:$I$29,S4660,"Cubic","Extrapolate=Linear","MultiX=Average","Skip=True","Sort=True")</f>
        <v>13.737571819425442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50554</v>
      </c>
      <c r="T4661" s="43">
        <f ca="1">_xll.BInterpol('Base CDI'!$H$4:$H$28,'Base CDI'!$J$4:$J$29,S4661,"Cubic","Extrapolate=Linear","MultiX=Average","Skip=True","Sort=True")</f>
        <v>13.671177838577291</v>
      </c>
      <c r="U4661" s="43">
        <f ca="1">_xll.BInterpol('Base CDI'!$H$4:$H$28,'Base CDI'!$I$4:$I$29,S4661,"Cubic","Extrapolate=Linear","MultiX=Average","Skip=True","Sort=True")</f>
        <v>13.737469220246236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50555</v>
      </c>
      <c r="T4662" s="43">
        <f ca="1">_xll.BInterpol('Base CDI'!$H$4:$H$28,'Base CDI'!$J$4:$J$29,S4662,"Cubic","Extrapolate=Linear","MultiX=Average","Skip=True","Sort=True")</f>
        <v>13.671103967168262</v>
      </c>
      <c r="U4662" s="43">
        <f ca="1">_xll.BInterpol('Base CDI'!$H$4:$H$28,'Base CDI'!$I$4:$I$29,S4662,"Cubic","Extrapolate=Linear","MultiX=Average","Skip=True","Sort=True")</f>
        <v>13.73736662106703</v>
      </c>
    </row>
    <row r="4663" spans="16:21" x14ac:dyDescent="0.25">
      <c r="P4663" s="10">
        <v>41295</v>
      </c>
      <c r="Q4663">
        <v>29.79439</v>
      </c>
      <c r="S4663" s="42">
        <f t="shared" ca="1" si="77"/>
        <v>50556</v>
      </c>
      <c r="T4663" s="43">
        <f ca="1">_xll.BInterpol('Base CDI'!$H$4:$H$28,'Base CDI'!$J$4:$J$29,S4663,"Cubic","Extrapolate=Linear","MultiX=Average","Skip=True","Sort=True")</f>
        <v>13.671030095759233</v>
      </c>
      <c r="U4663" s="43">
        <f ca="1">_xll.BInterpol('Base CDI'!$H$4:$H$28,'Base CDI'!$I$4:$I$29,S4663,"Cubic","Extrapolate=Linear","MultiX=Average","Skip=True","Sort=True")</f>
        <v>13.737264021887823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50557</v>
      </c>
      <c r="T4664" s="43">
        <f ca="1">_xll.BInterpol('Base CDI'!$H$4:$H$28,'Base CDI'!$J$4:$J$29,S4664,"Cubic","Extrapolate=Linear","MultiX=Average","Skip=True","Sort=True")</f>
        <v>13.670956224350205</v>
      </c>
      <c r="U4664" s="43">
        <f ca="1">_xll.BInterpol('Base CDI'!$H$4:$H$28,'Base CDI'!$I$4:$I$29,S4664,"Cubic","Extrapolate=Linear","MultiX=Average","Skip=True","Sort=True")</f>
        <v>13.737161422708617</v>
      </c>
    </row>
    <row r="4665" spans="16:21" x14ac:dyDescent="0.25">
      <c r="P4665" s="10">
        <v>41297</v>
      </c>
      <c r="Q4665">
        <v>29.81024</v>
      </c>
      <c r="S4665" s="42">
        <f t="shared" ca="1" si="77"/>
        <v>50558</v>
      </c>
      <c r="T4665" s="43">
        <f ca="1">_xll.BInterpol('Base CDI'!$H$4:$H$28,'Base CDI'!$J$4:$J$29,S4665,"Cubic","Extrapolate=Linear","MultiX=Average","Skip=True","Sort=True")</f>
        <v>13.670882352941176</v>
      </c>
      <c r="U4665" s="43">
        <f ca="1">_xll.BInterpol('Base CDI'!$H$4:$H$28,'Base CDI'!$I$4:$I$29,S4665,"Cubic","Extrapolate=Linear","MultiX=Average","Skip=True","Sort=True")</f>
        <v>13.737058823529409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50559</v>
      </c>
      <c r="T4666" s="43">
        <f ca="1">_xll.BInterpol('Base CDI'!$H$4:$H$28,'Base CDI'!$J$4:$J$29,S4666,"Cubic","Extrapolate=Linear","MultiX=Average","Skip=True","Sort=True")</f>
        <v>13.670808481532147</v>
      </c>
      <c r="U4666" s="43">
        <f ca="1">_xll.BInterpol('Base CDI'!$H$4:$H$28,'Base CDI'!$I$4:$I$29,S4666,"Cubic","Extrapolate=Linear","MultiX=Average","Skip=True","Sort=True")</f>
        <v>13.736956224350203</v>
      </c>
    </row>
    <row r="4667" spans="16:21" x14ac:dyDescent="0.25">
      <c r="P4667" s="10">
        <v>41299</v>
      </c>
      <c r="Q4667">
        <v>29.8261</v>
      </c>
      <c r="S4667" s="42">
        <f t="shared" ca="1" si="77"/>
        <v>50560</v>
      </c>
      <c r="T4667" s="43">
        <f ca="1">_xll.BInterpol('Base CDI'!$H$4:$H$28,'Base CDI'!$J$4:$J$29,S4667,"Cubic","Extrapolate=Linear","MultiX=Average","Skip=True","Sort=True")</f>
        <v>13.670734610123118</v>
      </c>
      <c r="U4667" s="43">
        <f ca="1">_xll.BInterpol('Base CDI'!$H$4:$H$28,'Base CDI'!$I$4:$I$29,S4667,"Cubic","Extrapolate=Linear","MultiX=Average","Skip=True","Sort=True")</f>
        <v>13.736853625170998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50561</v>
      </c>
      <c r="T4668" s="43">
        <f ca="1">_xll.BInterpol('Base CDI'!$H$4:$H$28,'Base CDI'!$J$4:$J$29,S4668,"Cubic","Extrapolate=Linear","MultiX=Average","Skip=True","Sort=True")</f>
        <v>13.670660738714091</v>
      </c>
      <c r="U4668" s="43">
        <f ca="1">_xll.BInterpol('Base CDI'!$H$4:$H$28,'Base CDI'!$I$4:$I$29,S4668,"Cubic","Extrapolate=Linear","MultiX=Average","Skip=True","Sort=True")</f>
        <v>13.73675102599179</v>
      </c>
    </row>
    <row r="4669" spans="16:21" x14ac:dyDescent="0.25">
      <c r="P4669" s="10">
        <v>41303</v>
      </c>
      <c r="Q4669">
        <v>29.84198</v>
      </c>
      <c r="S4669" s="42">
        <f t="shared" ca="1" si="77"/>
        <v>50562</v>
      </c>
      <c r="T4669" s="43">
        <f ca="1">_xll.BInterpol('Base CDI'!$H$4:$H$28,'Base CDI'!$J$4:$J$29,S4669,"Cubic","Extrapolate=Linear","MultiX=Average","Skip=True","Sort=True")</f>
        <v>13.670586867305062</v>
      </c>
      <c r="U4669" s="43">
        <f ca="1">_xll.BInterpol('Base CDI'!$H$4:$H$28,'Base CDI'!$I$4:$I$29,S4669,"Cubic","Extrapolate=Linear","MultiX=Average","Skip=True","Sort=True")</f>
        <v>13.736648426812584</v>
      </c>
    </row>
    <row r="4670" spans="16:21" x14ac:dyDescent="0.25">
      <c r="P4670" s="10">
        <v>41304</v>
      </c>
      <c r="Q4670">
        <v>29.84994</v>
      </c>
      <c r="S4670" s="42">
        <f t="shared" ca="1" si="77"/>
        <v>50563</v>
      </c>
      <c r="T4670" s="43">
        <f ca="1">_xll.BInterpol('Base CDI'!$H$4:$H$28,'Base CDI'!$J$4:$J$29,S4670,"Cubic","Extrapolate=Linear","MultiX=Average","Skip=True","Sort=True")</f>
        <v>13.670512995896033</v>
      </c>
      <c r="U4670" s="43">
        <f ca="1">_xll.BInterpol('Base CDI'!$H$4:$H$28,'Base CDI'!$I$4:$I$29,S4670,"Cubic","Extrapolate=Linear","MultiX=Average","Skip=True","Sort=True")</f>
        <v>13.736545827633377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50564</v>
      </c>
      <c r="T4671" s="43">
        <f ca="1">_xll.BInterpol('Base CDI'!$H$4:$H$28,'Base CDI'!$J$4:$J$29,S4671,"Cubic","Extrapolate=Linear","MultiX=Average","Skip=True","Sort=True")</f>
        <v>13.670439124487004</v>
      </c>
      <c r="U4671" s="43">
        <f ca="1">_xll.BInterpol('Base CDI'!$H$4:$H$28,'Base CDI'!$I$4:$I$29,S4671,"Cubic","Extrapolate=Linear","MultiX=Average","Skip=True","Sort=True")</f>
        <v>13.736443228454171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50565</v>
      </c>
      <c r="T4672" s="43">
        <f ca="1">_xll.BInterpol('Base CDI'!$H$4:$H$28,'Base CDI'!$J$4:$J$29,S4672,"Cubic","Extrapolate=Linear","MultiX=Average","Skip=True","Sort=True")</f>
        <v>13.670365253077975</v>
      </c>
      <c r="U4672" s="43">
        <f ca="1">_xll.BInterpol('Base CDI'!$H$4:$H$28,'Base CDI'!$I$4:$I$29,S4672,"Cubic","Extrapolate=Linear","MultiX=Average","Skip=True","Sort=True")</f>
        <v>13.736340629274965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50566</v>
      </c>
      <c r="T4673" s="43">
        <f ca="1">_xll.BInterpol('Base CDI'!$H$4:$H$28,'Base CDI'!$J$4:$J$29,S4673,"Cubic","Extrapolate=Linear","MultiX=Average","Skip=True","Sort=True")</f>
        <v>13.670291381668946</v>
      </c>
      <c r="U4673" s="43">
        <f ca="1">_xll.BInterpol('Base CDI'!$H$4:$H$28,'Base CDI'!$I$4:$I$29,S4673,"Cubic","Extrapolate=Linear","MultiX=Average","Skip=True","Sort=True")</f>
        <v>13.736238030095757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50567</v>
      </c>
      <c r="T4674" s="43">
        <f ca="1">_xll.BInterpol('Base CDI'!$H$4:$H$28,'Base CDI'!$J$4:$J$29,S4674,"Cubic","Extrapolate=Linear","MultiX=Average","Skip=True","Sort=True")</f>
        <v>13.670217510259917</v>
      </c>
      <c r="U4674" s="43">
        <f ca="1">_xll.BInterpol('Base CDI'!$H$4:$H$28,'Base CDI'!$I$4:$I$29,S4674,"Cubic","Extrapolate=Linear","MultiX=Average","Skip=True","Sort=True")</f>
        <v>13.736135430916551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50568</v>
      </c>
      <c r="T4675" s="43">
        <f ca="1">_xll.BInterpol('Base CDI'!$H$4:$H$28,'Base CDI'!$J$4:$J$29,S4675,"Cubic","Extrapolate=Linear","MultiX=Average","Skip=True","Sort=True")</f>
        <v>13.670143638850888</v>
      </c>
      <c r="U4675" s="43">
        <f ca="1">_xll.BInterpol('Base CDI'!$H$4:$H$28,'Base CDI'!$I$4:$I$29,S4675,"Cubic","Extrapolate=Linear","MultiX=Average","Skip=True","Sort=True")</f>
        <v>13.736032831737344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50569</v>
      </c>
      <c r="T4676" s="43">
        <f ca="1">_xll.BInterpol('Base CDI'!$H$4:$H$28,'Base CDI'!$J$4:$J$29,S4676,"Cubic","Extrapolate=Linear","MultiX=Average","Skip=True","Sort=True")</f>
        <v>13.670069767441859</v>
      </c>
      <c r="U4676" s="43">
        <f ca="1">_xll.BInterpol('Base CDI'!$H$4:$H$28,'Base CDI'!$I$4:$I$29,S4676,"Cubic","Extrapolate=Linear","MultiX=Average","Skip=True","Sort=True")</f>
        <v>13.735930232558138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50570</v>
      </c>
      <c r="T4677" s="43">
        <f ca="1">_xll.BInterpol('Base CDI'!$H$4:$H$28,'Base CDI'!$J$4:$J$29,S4677,"Cubic","Extrapolate=Linear","MultiX=Average","Skip=True","Sort=True")</f>
        <v>13.669995896032832</v>
      </c>
      <c r="U4677" s="43">
        <f ca="1">_xll.BInterpol('Base CDI'!$H$4:$H$28,'Base CDI'!$I$4:$I$29,S4677,"Cubic","Extrapolate=Linear","MultiX=Average","Skip=True","Sort=True")</f>
        <v>13.735827633378932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50571</v>
      </c>
      <c r="T4678" s="43">
        <f ca="1">_xll.BInterpol('Base CDI'!$H$4:$H$28,'Base CDI'!$J$4:$J$29,S4678,"Cubic","Extrapolate=Linear","MultiX=Average","Skip=True","Sort=True")</f>
        <v>13.669922024623803</v>
      </c>
      <c r="U4678" s="43">
        <f ca="1">_xll.BInterpol('Base CDI'!$H$4:$H$28,'Base CDI'!$I$4:$I$29,S4678,"Cubic","Extrapolate=Linear","MultiX=Average","Skip=True","Sort=True")</f>
        <v>13.735725034199724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50572</v>
      </c>
      <c r="T4679" s="43">
        <f ca="1">_xll.BInterpol('Base CDI'!$H$4:$H$28,'Base CDI'!$J$4:$J$29,S4679,"Cubic","Extrapolate=Linear","MultiX=Average","Skip=True","Sort=True")</f>
        <v>13.669848153214774</v>
      </c>
      <c r="U4679" s="43">
        <f ca="1">_xll.BInterpol('Base CDI'!$H$4:$H$28,'Base CDI'!$I$4:$I$29,S4679,"Cubic","Extrapolate=Linear","MultiX=Average","Skip=True","Sort=True")</f>
        <v>13.735622435020518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50573</v>
      </c>
      <c r="T4680" s="43">
        <f ca="1">_xll.BInterpol('Base CDI'!$H$4:$H$28,'Base CDI'!$J$4:$J$29,S4680,"Cubic","Extrapolate=Linear","MultiX=Average","Skip=True","Sort=True")</f>
        <v>13.669774281805745</v>
      </c>
      <c r="U4680" s="43">
        <f ca="1">_xll.BInterpol('Base CDI'!$H$4:$H$28,'Base CDI'!$I$4:$I$29,S4680,"Cubic","Extrapolate=Linear","MultiX=Average","Skip=True","Sort=True")</f>
        <v>13.735519835841311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50574</v>
      </c>
      <c r="T4681" s="43">
        <f ca="1">_xll.BInterpol('Base CDI'!$H$4:$H$28,'Base CDI'!$J$4:$J$29,S4681,"Cubic","Extrapolate=Linear","MultiX=Average","Skip=True","Sort=True")</f>
        <v>13.669700410396716</v>
      </c>
      <c r="U4681" s="43">
        <f ca="1">_xll.BInterpol('Base CDI'!$H$4:$H$28,'Base CDI'!$I$4:$I$29,S4681,"Cubic","Extrapolate=Linear","MultiX=Average","Skip=True","Sort=True")</f>
        <v>13.735417236662105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50575</v>
      </c>
      <c r="T4682" s="43">
        <f ca="1">_xll.BInterpol('Base CDI'!$H$4:$H$28,'Base CDI'!$J$4:$J$29,S4682,"Cubic","Extrapolate=Linear","MultiX=Average","Skip=True","Sort=True")</f>
        <v>13.669626538987687</v>
      </c>
      <c r="U4682" s="43">
        <f ca="1">_xll.BInterpol('Base CDI'!$H$4:$H$28,'Base CDI'!$I$4:$I$29,S4682,"Cubic","Extrapolate=Linear","MultiX=Average","Skip=True","Sort=True")</f>
        <v>13.735314637482899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50576</v>
      </c>
      <c r="T4683" s="43">
        <f ca="1">_xll.BInterpol('Base CDI'!$H$4:$H$28,'Base CDI'!$J$4:$J$29,S4683,"Cubic","Extrapolate=Linear","MultiX=Average","Skip=True","Sort=True")</f>
        <v>13.669552667578659</v>
      </c>
      <c r="U4683" s="43">
        <f ca="1">_xll.BInterpol('Base CDI'!$H$4:$H$28,'Base CDI'!$I$4:$I$29,S4683,"Cubic","Extrapolate=Linear","MultiX=Average","Skip=True","Sort=True")</f>
        <v>13.735212038303692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50577</v>
      </c>
      <c r="T4684" s="43">
        <f ca="1">_xll.BInterpol('Base CDI'!$H$4:$H$28,'Base CDI'!$J$4:$J$29,S4684,"Cubic","Extrapolate=Linear","MultiX=Average","Skip=True","Sort=True")</f>
        <v>13.66947879616963</v>
      </c>
      <c r="U4684" s="43">
        <f ca="1">_xll.BInterpol('Base CDI'!$H$4:$H$28,'Base CDI'!$I$4:$I$29,S4684,"Cubic","Extrapolate=Linear","MultiX=Average","Skip=True","Sort=True")</f>
        <v>13.735109439124486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50578</v>
      </c>
      <c r="T4685" s="43">
        <f ca="1">_xll.BInterpol('Base CDI'!$H$4:$H$28,'Base CDI'!$J$4:$J$29,S4685,"Cubic","Extrapolate=Linear","MultiX=Average","Skip=True","Sort=True")</f>
        <v>13.669404924760601</v>
      </c>
      <c r="U4685" s="43">
        <f ca="1">_xll.BInterpol('Base CDI'!$H$4:$H$28,'Base CDI'!$I$4:$I$29,S4685,"Cubic","Extrapolate=Linear","MultiX=Average","Skip=True","Sort=True")</f>
        <v>13.735006839945278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50579</v>
      </c>
      <c r="T4686" s="43">
        <f ca="1">_xll.BInterpol('Base CDI'!$H$4:$H$28,'Base CDI'!$J$4:$J$29,S4686,"Cubic","Extrapolate=Linear","MultiX=Average","Skip=True","Sort=True")</f>
        <v>13.669331053351574</v>
      </c>
      <c r="U4686" s="43">
        <f ca="1">_xll.BInterpol('Base CDI'!$H$4:$H$28,'Base CDI'!$I$4:$I$29,S4686,"Cubic","Extrapolate=Linear","MultiX=Average","Skip=True","Sort=True")</f>
        <v>13.734904240766072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50580</v>
      </c>
      <c r="T4687" s="43">
        <f ca="1">_xll.BInterpol('Base CDI'!$H$4:$H$28,'Base CDI'!$J$4:$J$29,S4687,"Cubic","Extrapolate=Linear","MultiX=Average","Skip=True","Sort=True")</f>
        <v>13.669257181942545</v>
      </c>
      <c r="U4687" s="43">
        <f ca="1">_xll.BInterpol('Base CDI'!$H$4:$H$28,'Base CDI'!$I$4:$I$29,S4687,"Cubic","Extrapolate=Linear","MultiX=Average","Skip=True","Sort=True")</f>
        <v>13.734801641586866</v>
      </c>
    </row>
    <row r="4688" spans="16:21" x14ac:dyDescent="0.25">
      <c r="P4688" s="10">
        <v>41332</v>
      </c>
      <c r="Q4688">
        <v>29.99363</v>
      </c>
      <c r="S4688" s="42">
        <f t="shared" ca="1" si="78"/>
        <v>50581</v>
      </c>
      <c r="T4688" s="43">
        <f ca="1">_xll.BInterpol('Base CDI'!$H$4:$H$28,'Base CDI'!$J$4:$J$29,S4688,"Cubic","Extrapolate=Linear","MultiX=Average","Skip=True","Sort=True")</f>
        <v>13.669183310533516</v>
      </c>
      <c r="U4688" s="43">
        <f ca="1">_xll.BInterpol('Base CDI'!$H$4:$H$28,'Base CDI'!$I$4:$I$29,S4688,"Cubic","Extrapolate=Linear","MultiX=Average","Skip=True","Sort=True")</f>
        <v>13.734699042407659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50582</v>
      </c>
      <c r="T4689" s="43">
        <f ca="1">_xll.BInterpol('Base CDI'!$H$4:$H$28,'Base CDI'!$J$4:$J$29,S4689,"Cubic","Extrapolate=Linear","MultiX=Average","Skip=True","Sort=True")</f>
        <v>13.669109439124487</v>
      </c>
      <c r="U4689" s="43">
        <f ca="1">_xll.BInterpol('Base CDI'!$H$4:$H$28,'Base CDI'!$I$4:$I$29,S4689,"Cubic","Extrapolate=Linear","MultiX=Average","Skip=True","Sort=True")</f>
        <v>13.734596443228453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50583</v>
      </c>
      <c r="T4690" s="43">
        <f ca="1">_xll.BInterpol('Base CDI'!$H$4:$H$28,'Base CDI'!$J$4:$J$29,S4690,"Cubic","Extrapolate=Linear","MultiX=Average","Skip=True","Sort=True")</f>
        <v>13.669035567715458</v>
      </c>
      <c r="U4690" s="43">
        <f ca="1">_xll.BInterpol('Base CDI'!$H$4:$H$28,'Base CDI'!$I$4:$I$29,S4690,"Cubic","Extrapolate=Linear","MultiX=Average","Skip=True","Sort=True")</f>
        <v>13.734493844049245</v>
      </c>
    </row>
    <row r="4691" spans="16:21" x14ac:dyDescent="0.25">
      <c r="P4691" s="10">
        <v>41337</v>
      </c>
      <c r="Q4691">
        <v>30.01773</v>
      </c>
      <c r="S4691" s="42">
        <f t="shared" ca="1" si="78"/>
        <v>50584</v>
      </c>
      <c r="T4691" s="43">
        <f ca="1">_xll.BInterpol('Base CDI'!$H$4:$H$28,'Base CDI'!$J$4:$J$29,S4691,"Cubic","Extrapolate=Linear","MultiX=Average","Skip=True","Sort=True")</f>
        <v>13.668961696306429</v>
      </c>
      <c r="U4691" s="43">
        <f ca="1">_xll.BInterpol('Base CDI'!$H$4:$H$28,'Base CDI'!$I$4:$I$29,S4691,"Cubic","Extrapolate=Linear","MultiX=Average","Skip=True","Sort=True")</f>
        <v>13.734391244870039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50585</v>
      </c>
      <c r="T4692" s="43">
        <f ca="1">_xll.BInterpol('Base CDI'!$H$4:$H$28,'Base CDI'!$J$4:$J$29,S4692,"Cubic","Extrapolate=Linear","MultiX=Average","Skip=True","Sort=True")</f>
        <v>13.6688878248974</v>
      </c>
      <c r="U4692" s="43">
        <f ca="1">_xll.BInterpol('Base CDI'!$H$4:$H$28,'Base CDI'!$I$4:$I$29,S4692,"Cubic","Extrapolate=Linear","MultiX=Average","Skip=True","Sort=True")</f>
        <v>13.734288645690834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50586</v>
      </c>
      <c r="T4693" s="43">
        <f ca="1">_xll.BInterpol('Base CDI'!$H$4:$H$28,'Base CDI'!$J$4:$J$29,S4693,"Cubic","Extrapolate=Linear","MultiX=Average","Skip=True","Sort=True")</f>
        <v>13.668813953488371</v>
      </c>
      <c r="U4693" s="43">
        <f ca="1">_xll.BInterpol('Base CDI'!$H$4:$H$28,'Base CDI'!$I$4:$I$29,S4693,"Cubic","Extrapolate=Linear","MultiX=Average","Skip=True","Sort=True")</f>
        <v>13.734186046511626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50587</v>
      </c>
      <c r="T4694" s="43">
        <f ca="1">_xll.BInterpol('Base CDI'!$H$4:$H$28,'Base CDI'!$J$4:$J$29,S4694,"Cubic","Extrapolate=Linear","MultiX=Average","Skip=True","Sort=True")</f>
        <v>13.668740082079342</v>
      </c>
      <c r="U4694" s="43">
        <f ca="1">_xll.BInterpol('Base CDI'!$H$4:$H$28,'Base CDI'!$I$4:$I$29,S4694,"Cubic","Extrapolate=Linear","MultiX=Average","Skip=True","Sort=True")</f>
        <v>13.73408344733242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50588</v>
      </c>
      <c r="T4695" s="43">
        <f ca="1">_xll.BInterpol('Base CDI'!$H$4:$H$28,'Base CDI'!$J$4:$J$29,S4695,"Cubic","Extrapolate=Linear","MultiX=Average","Skip=True","Sort=True")</f>
        <v>13.668666210670313</v>
      </c>
      <c r="U4695" s="43">
        <f ca="1">_xll.BInterpol('Base CDI'!$H$4:$H$28,'Base CDI'!$I$4:$I$29,S4695,"Cubic","Extrapolate=Linear","MultiX=Average","Skip=True","Sort=True")</f>
        <v>13.733980848153212</v>
      </c>
    </row>
    <row r="4696" spans="16:21" x14ac:dyDescent="0.25">
      <c r="P4696" s="10">
        <v>41344</v>
      </c>
      <c r="Q4696">
        <v>30.05799</v>
      </c>
      <c r="S4696" s="42">
        <f t="shared" ca="1" si="78"/>
        <v>50589</v>
      </c>
      <c r="T4696" s="43">
        <f ca="1">_xll.BInterpol('Base CDI'!$H$4:$H$28,'Base CDI'!$J$4:$J$29,S4696,"Cubic","Extrapolate=Linear","MultiX=Average","Skip=True","Sort=True")</f>
        <v>13.668592339261286</v>
      </c>
      <c r="U4696" s="43">
        <f ca="1">_xll.BInterpol('Base CDI'!$H$4:$H$28,'Base CDI'!$I$4:$I$29,S4696,"Cubic","Extrapolate=Linear","MultiX=Average","Skip=True","Sort=True")</f>
        <v>13.733878248974007</v>
      </c>
    </row>
    <row r="4697" spans="16:21" x14ac:dyDescent="0.25">
      <c r="P4697" s="10">
        <v>41345</v>
      </c>
      <c r="Q4697">
        <v>30.06606</v>
      </c>
      <c r="S4697" s="42">
        <f t="shared" ca="1" si="78"/>
        <v>50590</v>
      </c>
      <c r="T4697" s="43">
        <f ca="1">_xll.BInterpol('Base CDI'!$H$4:$H$28,'Base CDI'!$J$4:$J$29,S4697,"Cubic","Extrapolate=Linear","MultiX=Average","Skip=True","Sort=True")</f>
        <v>13.668518467852257</v>
      </c>
      <c r="U4697" s="43">
        <f ca="1">_xll.BInterpol('Base CDI'!$H$4:$H$28,'Base CDI'!$I$4:$I$29,S4697,"Cubic","Extrapolate=Linear","MultiX=Average","Skip=True","Sort=True")</f>
        <v>13.733775649794801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50591</v>
      </c>
      <c r="T4698" s="43">
        <f ca="1">_xll.BInterpol('Base CDI'!$H$4:$H$28,'Base CDI'!$J$4:$J$29,S4698,"Cubic","Extrapolate=Linear","MultiX=Average","Skip=True","Sort=True")</f>
        <v>13.668444596443228</v>
      </c>
      <c r="U4698" s="43">
        <f ca="1">_xll.BInterpol('Base CDI'!$H$4:$H$28,'Base CDI'!$I$4:$I$29,S4698,"Cubic","Extrapolate=Linear","MultiX=Average","Skip=True","Sort=True")</f>
        <v>13.733673050615593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50592</v>
      </c>
      <c r="T4699" s="43">
        <f ca="1">_xll.BInterpol('Base CDI'!$H$4:$H$28,'Base CDI'!$J$4:$J$29,S4699,"Cubic","Extrapolate=Linear","MultiX=Average","Skip=True","Sort=True")</f>
        <v>13.668370725034199</v>
      </c>
      <c r="U4699" s="43">
        <f ca="1">_xll.BInterpol('Base CDI'!$H$4:$H$28,'Base CDI'!$I$4:$I$29,S4699,"Cubic","Extrapolate=Linear","MultiX=Average","Skip=True","Sort=True")</f>
        <v>13.733570451436387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50593</v>
      </c>
      <c r="T4700" s="43">
        <f ca="1">_xll.BInterpol('Base CDI'!$H$4:$H$28,'Base CDI'!$J$4:$J$29,S4700,"Cubic","Extrapolate=Linear","MultiX=Average","Skip=True","Sort=True")</f>
        <v>13.66829685362517</v>
      </c>
      <c r="U4700" s="43">
        <f ca="1">_xll.BInterpol('Base CDI'!$H$4:$H$28,'Base CDI'!$I$4:$I$29,S4700,"Cubic","Extrapolate=Linear","MultiX=Average","Skip=True","Sort=True")</f>
        <v>13.73346785225718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50594</v>
      </c>
      <c r="T4701" s="43">
        <f ca="1">_xll.BInterpol('Base CDI'!$H$4:$H$28,'Base CDI'!$J$4:$J$29,S4701,"Cubic","Extrapolate=Linear","MultiX=Average","Skip=True","Sort=True")</f>
        <v>13.668222982216141</v>
      </c>
      <c r="U4701" s="43">
        <f ca="1">_xll.BInterpol('Base CDI'!$H$4:$H$28,'Base CDI'!$I$4:$I$29,S4701,"Cubic","Extrapolate=Linear","MultiX=Average","Skip=True","Sort=True")</f>
        <v>13.733365253077974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50595</v>
      </c>
      <c r="T4702" s="43">
        <f ca="1">_xll.BInterpol('Base CDI'!$H$4:$H$28,'Base CDI'!$J$4:$J$29,S4702,"Cubic","Extrapolate=Linear","MultiX=Average","Skip=True","Sort=True")</f>
        <v>13.668149110807112</v>
      </c>
      <c r="U4702" s="43">
        <f ca="1">_xll.BInterpol('Base CDI'!$H$4:$H$28,'Base CDI'!$I$4:$I$29,S4702,"Cubic","Extrapolate=Linear","MultiX=Average","Skip=True","Sort=True")</f>
        <v>13.733262653898768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50596</v>
      </c>
      <c r="T4703" s="43">
        <f ca="1">_xll.BInterpol('Base CDI'!$H$4:$H$28,'Base CDI'!$J$4:$J$29,S4703,"Cubic","Extrapolate=Linear","MultiX=Average","Skip=True","Sort=True")</f>
        <v>13.668075239398084</v>
      </c>
      <c r="U4703" s="43">
        <f ca="1">_xll.BInterpol('Base CDI'!$H$4:$H$28,'Base CDI'!$I$4:$I$29,S4703,"Cubic","Extrapolate=Linear","MultiX=Average","Skip=True","Sort=True")</f>
        <v>13.73316005471956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50597</v>
      </c>
      <c r="T4704" s="43">
        <f ca="1">_xll.BInterpol('Base CDI'!$H$4:$H$28,'Base CDI'!$J$4:$J$29,S4704,"Cubic","Extrapolate=Linear","MultiX=Average","Skip=True","Sort=True")</f>
        <v>13.668001367989056</v>
      </c>
      <c r="U4704" s="43">
        <f ca="1">_xll.BInterpol('Base CDI'!$H$4:$H$28,'Base CDI'!$I$4:$I$29,S4704,"Cubic","Extrapolate=Linear","MultiX=Average","Skip=True","Sort=True")</f>
        <v>13.733057455540354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50598</v>
      </c>
      <c r="T4705" s="43">
        <f ca="1">_xll.BInterpol('Base CDI'!$H$4:$H$28,'Base CDI'!$J$4:$J$29,S4705,"Cubic","Extrapolate=Linear","MultiX=Average","Skip=True","Sort=True")</f>
        <v>13.667927496580027</v>
      </c>
      <c r="U4705" s="43">
        <f ca="1">_xll.BInterpol('Base CDI'!$H$4:$H$28,'Base CDI'!$I$4:$I$29,S4705,"Cubic","Extrapolate=Linear","MultiX=Average","Skip=True","Sort=True")</f>
        <v>13.732954856361147</v>
      </c>
    </row>
    <row r="4706" spans="16:21" x14ac:dyDescent="0.25">
      <c r="P4706" s="10">
        <v>41358</v>
      </c>
      <c r="Q4706">
        <v>30.13869</v>
      </c>
      <c r="S4706" s="42">
        <f t="shared" ca="1" si="78"/>
        <v>50599</v>
      </c>
      <c r="T4706" s="43">
        <f ca="1">_xll.BInterpol('Base CDI'!$H$4:$H$28,'Base CDI'!$J$4:$J$29,S4706,"Cubic","Extrapolate=Linear","MultiX=Average","Skip=True","Sort=True")</f>
        <v>13.667853625170999</v>
      </c>
      <c r="U4706" s="43">
        <f ca="1">_xll.BInterpol('Base CDI'!$H$4:$H$28,'Base CDI'!$I$4:$I$29,S4706,"Cubic","Extrapolate=Linear","MultiX=Average","Skip=True","Sort=True")</f>
        <v>13.732852257181941</v>
      </c>
    </row>
    <row r="4707" spans="16:21" x14ac:dyDescent="0.25">
      <c r="P4707" s="10">
        <v>41359</v>
      </c>
      <c r="Q4707">
        <v>30.14677</v>
      </c>
      <c r="S4707" s="42">
        <f t="shared" ca="1" si="78"/>
        <v>50600</v>
      </c>
      <c r="T4707" s="43">
        <f ca="1">_xll.BInterpol('Base CDI'!$H$4:$H$28,'Base CDI'!$J$4:$J$29,S4707,"Cubic","Extrapolate=Linear","MultiX=Average","Skip=True","Sort=True")</f>
        <v>13.66777975376197</v>
      </c>
      <c r="U4707" s="43">
        <f ca="1">_xll.BInterpol('Base CDI'!$H$4:$H$28,'Base CDI'!$I$4:$I$29,S4707,"Cubic","Extrapolate=Linear","MultiX=Average","Skip=True","Sort=True")</f>
        <v>13.732749658002735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50601</v>
      </c>
      <c r="T4708" s="43">
        <f ca="1">_xll.BInterpol('Base CDI'!$H$4:$H$28,'Base CDI'!$J$4:$J$29,S4708,"Cubic","Extrapolate=Linear","MultiX=Average","Skip=True","Sort=True")</f>
        <v>13.667705882352941</v>
      </c>
      <c r="U4708" s="43">
        <f ca="1">_xll.BInterpol('Base CDI'!$H$4:$H$28,'Base CDI'!$I$4:$I$29,S4708,"Cubic","Extrapolate=Linear","MultiX=Average","Skip=True","Sort=True")</f>
        <v>13.732647058823527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50602</v>
      </c>
      <c r="T4709" s="43">
        <f ca="1">_xll.BInterpol('Base CDI'!$H$4:$H$28,'Base CDI'!$J$4:$J$29,S4709,"Cubic","Extrapolate=Linear","MultiX=Average","Skip=True","Sort=True")</f>
        <v>13.667632010943912</v>
      </c>
      <c r="U4709" s="43">
        <f ca="1">_xll.BInterpol('Base CDI'!$H$4:$H$28,'Base CDI'!$I$4:$I$29,S4709,"Cubic","Extrapolate=Linear","MultiX=Average","Skip=True","Sort=True")</f>
        <v>13.732544459644322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50603</v>
      </c>
      <c r="T4710" s="43">
        <f ca="1">_xll.BInterpol('Base CDI'!$H$4:$H$28,'Base CDI'!$J$4:$J$29,S4710,"Cubic","Extrapolate=Linear","MultiX=Average","Skip=True","Sort=True")</f>
        <v>13.667558139534883</v>
      </c>
      <c r="U4710" s="43">
        <f ca="1">_xll.BInterpol('Base CDI'!$H$4:$H$28,'Base CDI'!$I$4:$I$29,S4710,"Cubic","Extrapolate=Linear","MultiX=Average","Skip=True","Sort=True")</f>
        <v>13.732441860465114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50604</v>
      </c>
      <c r="T4711" s="43">
        <f ca="1">_xll.BInterpol('Base CDI'!$H$4:$H$28,'Base CDI'!$J$4:$J$29,S4711,"Cubic","Extrapolate=Linear","MultiX=Average","Skip=True","Sort=True")</f>
        <v>13.667484268125854</v>
      </c>
      <c r="U4711" s="43">
        <f ca="1">_xll.BInterpol('Base CDI'!$H$4:$H$28,'Base CDI'!$I$4:$I$29,S4711,"Cubic","Extrapolate=Linear","MultiX=Average","Skip=True","Sort=True")</f>
        <v>13.732339261285908</v>
      </c>
    </row>
    <row r="4712" spans="16:21" x14ac:dyDescent="0.25">
      <c r="P4712" s="10">
        <v>41367</v>
      </c>
      <c r="Q4712">
        <v>30.18731</v>
      </c>
      <c r="S4712" s="42">
        <f t="shared" ca="1" si="78"/>
        <v>50605</v>
      </c>
      <c r="T4712" s="43">
        <f ca="1">_xll.BInterpol('Base CDI'!$H$4:$H$28,'Base CDI'!$J$4:$J$29,S4712,"Cubic","Extrapolate=Linear","MultiX=Average","Skip=True","Sort=True")</f>
        <v>13.667410396716825</v>
      </c>
      <c r="U4712" s="43">
        <f ca="1">_xll.BInterpol('Base CDI'!$H$4:$H$28,'Base CDI'!$I$4:$I$29,S4712,"Cubic","Extrapolate=Linear","MultiX=Average","Skip=True","Sort=True")</f>
        <v>13.732236662106702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50606</v>
      </c>
      <c r="T4713" s="43">
        <f ca="1">_xll.BInterpol('Base CDI'!$H$4:$H$28,'Base CDI'!$J$4:$J$29,S4713,"Cubic","Extrapolate=Linear","MultiX=Average","Skip=True","Sort=True")</f>
        <v>13.667336525307796</v>
      </c>
      <c r="U4713" s="43">
        <f ca="1">_xll.BInterpol('Base CDI'!$H$4:$H$28,'Base CDI'!$I$4:$I$29,S4713,"Cubic","Extrapolate=Linear","MultiX=Average","Skip=True","Sort=True")</f>
        <v>13.732134062927495</v>
      </c>
    </row>
    <row r="4714" spans="16:21" x14ac:dyDescent="0.25">
      <c r="P4714" s="10">
        <v>41369</v>
      </c>
      <c r="Q4714">
        <v>30.20354</v>
      </c>
      <c r="S4714" s="42">
        <f t="shared" ca="1" si="78"/>
        <v>50607</v>
      </c>
      <c r="T4714" s="43">
        <f ca="1">_xll.BInterpol('Base CDI'!$H$4:$H$28,'Base CDI'!$J$4:$J$29,S4714,"Cubic","Extrapolate=Linear","MultiX=Average","Skip=True","Sort=True")</f>
        <v>13.667262653898769</v>
      </c>
      <c r="U4714" s="43">
        <f ca="1">_xll.BInterpol('Base CDI'!$H$4:$H$28,'Base CDI'!$I$4:$I$29,S4714,"Cubic","Extrapolate=Linear","MultiX=Average","Skip=True","Sort=True")</f>
        <v>13.732031463748289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50608</v>
      </c>
      <c r="T4715" s="43">
        <f ca="1">_xll.BInterpol('Base CDI'!$H$4:$H$28,'Base CDI'!$J$4:$J$29,S4715,"Cubic","Extrapolate=Linear","MultiX=Average","Skip=True","Sort=True")</f>
        <v>13.66718878248974</v>
      </c>
      <c r="U4715" s="43">
        <f ca="1">_xll.BInterpol('Base CDI'!$H$4:$H$28,'Base CDI'!$I$4:$I$29,S4715,"Cubic","Extrapolate=Linear","MultiX=Average","Skip=True","Sort=True")</f>
        <v>13.731928864569081</v>
      </c>
    </row>
    <row r="4716" spans="16:21" x14ac:dyDescent="0.25">
      <c r="P4716" s="10">
        <v>41373</v>
      </c>
      <c r="Q4716">
        <v>30.21979</v>
      </c>
      <c r="S4716" s="42">
        <f t="shared" ca="1" si="78"/>
        <v>50609</v>
      </c>
      <c r="T4716" s="43">
        <f ca="1">_xll.BInterpol('Base CDI'!$H$4:$H$28,'Base CDI'!$J$4:$J$29,S4716,"Cubic","Extrapolate=Linear","MultiX=Average","Skip=True","Sort=True")</f>
        <v>13.667114911080711</v>
      </c>
      <c r="U4716" s="43">
        <f ca="1">_xll.BInterpol('Base CDI'!$H$4:$H$28,'Base CDI'!$I$4:$I$29,S4716,"Cubic","Extrapolate=Linear","MultiX=Average","Skip=True","Sort=True")</f>
        <v>13.731826265389875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50610</v>
      </c>
      <c r="T4717" s="43">
        <f ca="1">_xll.BInterpol('Base CDI'!$H$4:$H$28,'Base CDI'!$J$4:$J$29,S4717,"Cubic","Extrapolate=Linear","MultiX=Average","Skip=True","Sort=True")</f>
        <v>13.667041039671682</v>
      </c>
      <c r="U4717" s="43">
        <f ca="1">_xll.BInterpol('Base CDI'!$H$4:$H$28,'Base CDI'!$I$4:$I$29,S4717,"Cubic","Extrapolate=Linear","MultiX=Average","Skip=True","Sort=True")</f>
        <v>13.731723666210669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50611</v>
      </c>
      <c r="T4718" s="43">
        <f ca="1">_xll.BInterpol('Base CDI'!$H$4:$H$28,'Base CDI'!$J$4:$J$29,S4718,"Cubic","Extrapolate=Linear","MultiX=Average","Skip=True","Sort=True")</f>
        <v>13.666967168262653</v>
      </c>
      <c r="U4718" s="43">
        <f ca="1">_xll.BInterpol('Base CDI'!$H$4:$H$28,'Base CDI'!$I$4:$I$29,S4718,"Cubic","Extrapolate=Linear","MultiX=Average","Skip=True","Sort=True")</f>
        <v>13.731621067031462</v>
      </c>
    </row>
    <row r="4719" spans="16:21" x14ac:dyDescent="0.25">
      <c r="P4719" s="10">
        <v>41376</v>
      </c>
      <c r="Q4719">
        <v>30.24417</v>
      </c>
      <c r="S4719" s="42">
        <f t="shared" ca="1" si="78"/>
        <v>50612</v>
      </c>
      <c r="T4719" s="43">
        <f ca="1">_xll.BInterpol('Base CDI'!$H$4:$H$28,'Base CDI'!$J$4:$J$29,S4719,"Cubic","Extrapolate=Linear","MultiX=Average","Skip=True","Sort=True")</f>
        <v>13.666893296853624</v>
      </c>
      <c r="U4719" s="43">
        <f ca="1">_xll.BInterpol('Base CDI'!$H$4:$H$28,'Base CDI'!$I$4:$I$29,S4719,"Cubic","Extrapolate=Linear","MultiX=Average","Skip=True","Sort=True")</f>
        <v>13.731518467852256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50613</v>
      </c>
      <c r="T4720" s="43">
        <f ca="1">_xll.BInterpol('Base CDI'!$H$4:$H$28,'Base CDI'!$J$4:$J$29,S4720,"Cubic","Extrapolate=Linear","MultiX=Average","Skip=True","Sort=True")</f>
        <v>13.666819425444595</v>
      </c>
      <c r="U4720" s="43">
        <f ca="1">_xll.BInterpol('Base CDI'!$H$4:$H$28,'Base CDI'!$I$4:$I$29,S4720,"Cubic","Extrapolate=Linear","MultiX=Average","Skip=True","Sort=True")</f>
        <v>13.731415868673048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50614</v>
      </c>
      <c r="T4721" s="43">
        <f ca="1">_xll.BInterpol('Base CDI'!$H$4:$H$28,'Base CDI'!$J$4:$J$29,S4721,"Cubic","Extrapolate=Linear","MultiX=Average","Skip=True","Sort=True")</f>
        <v>13.666745554035566</v>
      </c>
      <c r="U4721" s="43">
        <f ca="1">_xll.BInterpol('Base CDI'!$H$4:$H$28,'Base CDI'!$I$4:$I$29,S4721,"Cubic","Extrapolate=Linear","MultiX=Average","Skip=True","Sort=True")</f>
        <v>13.731313269493842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50615</v>
      </c>
      <c r="T4722" s="43">
        <f ca="1">_xll.BInterpol('Base CDI'!$H$4:$H$28,'Base CDI'!$J$4:$J$29,S4722,"Cubic","Extrapolate=Linear","MultiX=Average","Skip=True","Sort=True")</f>
        <v>13.666671682626538</v>
      </c>
      <c r="U4722" s="43">
        <f ca="1">_xll.BInterpol('Base CDI'!$H$4:$H$28,'Base CDI'!$I$4:$I$29,S4722,"Cubic","Extrapolate=Linear","MultiX=Average","Skip=True","Sort=True")</f>
        <v>13.731210670314637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50616</v>
      </c>
      <c r="T4723" s="43">
        <f ca="1">_xll.BInterpol('Base CDI'!$H$4:$H$28,'Base CDI'!$J$4:$J$29,S4723,"Cubic","Extrapolate=Linear","MultiX=Average","Skip=True","Sort=True")</f>
        <v>13.66659781121751</v>
      </c>
      <c r="U4723" s="43">
        <f ca="1">_xll.BInterpol('Base CDI'!$H$4:$H$28,'Base CDI'!$I$4:$I$29,S4723,"Cubic","Extrapolate=Linear","MultiX=Average","Skip=True","Sort=True")</f>
        <v>13.731108071135429</v>
      </c>
    </row>
    <row r="4724" spans="16:21" x14ac:dyDescent="0.25">
      <c r="P4724" s="10">
        <v>41383</v>
      </c>
      <c r="Q4724">
        <v>30.28509</v>
      </c>
      <c r="S4724" s="42">
        <f t="shared" ca="1" si="78"/>
        <v>50617</v>
      </c>
      <c r="T4724" s="43">
        <f ca="1">_xll.BInterpol('Base CDI'!$H$4:$H$28,'Base CDI'!$J$4:$J$29,S4724,"Cubic","Extrapolate=Linear","MultiX=Average","Skip=True","Sort=True")</f>
        <v>13.666523939808481</v>
      </c>
      <c r="U4724" s="43">
        <f ca="1">_xll.BInterpol('Base CDI'!$H$4:$H$28,'Base CDI'!$I$4:$I$29,S4724,"Cubic","Extrapolate=Linear","MultiX=Average","Skip=True","Sort=True")</f>
        <v>13.731005471956223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50618</v>
      </c>
      <c r="T4725" s="43">
        <f ca="1">_xll.BInterpol('Base CDI'!$H$4:$H$28,'Base CDI'!$J$4:$J$29,S4725,"Cubic","Extrapolate=Linear","MultiX=Average","Skip=True","Sort=True")</f>
        <v>13.666450068399453</v>
      </c>
      <c r="U4725" s="43">
        <f ca="1">_xll.BInterpol('Base CDI'!$H$4:$H$28,'Base CDI'!$I$4:$I$29,S4725,"Cubic","Extrapolate=Linear","MultiX=Average","Skip=True","Sort=True")</f>
        <v>13.730902872777015</v>
      </c>
    </row>
    <row r="4726" spans="16:21" x14ac:dyDescent="0.25">
      <c r="P4726" s="10">
        <v>41387</v>
      </c>
      <c r="Q4726">
        <v>30.3019</v>
      </c>
      <c r="S4726" s="42">
        <f t="shared" ca="1" si="78"/>
        <v>50619</v>
      </c>
      <c r="T4726" s="43">
        <f ca="1">_xll.BInterpol('Base CDI'!$H$4:$H$28,'Base CDI'!$J$4:$J$29,S4726,"Cubic","Extrapolate=Linear","MultiX=Average","Skip=True","Sort=True")</f>
        <v>13.666376196990424</v>
      </c>
      <c r="U4726" s="43">
        <f ca="1">_xll.BInterpol('Base CDI'!$H$4:$H$28,'Base CDI'!$I$4:$I$29,S4726,"Cubic","Extrapolate=Linear","MultiX=Average","Skip=True","Sort=True")</f>
        <v>13.73080027359781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50620</v>
      </c>
      <c r="T4727" s="43">
        <f ca="1">_xll.BInterpol('Base CDI'!$H$4:$H$28,'Base CDI'!$J$4:$J$29,S4727,"Cubic","Extrapolate=Linear","MultiX=Average","Skip=True","Sort=True")</f>
        <v>13.666302325581395</v>
      </c>
      <c r="U4727" s="43">
        <f ca="1">_xll.BInterpol('Base CDI'!$H$4:$H$28,'Base CDI'!$I$4:$I$29,S4727,"Cubic","Extrapolate=Linear","MultiX=Average","Skip=True","Sort=True")</f>
        <v>13.730697674418604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50621</v>
      </c>
      <c r="T4728" s="43">
        <f ca="1">_xll.BInterpol('Base CDI'!$H$4:$H$28,'Base CDI'!$J$4:$J$29,S4728,"Cubic","Extrapolate=Linear","MultiX=Average","Skip=True","Sort=True")</f>
        <v>13.666228454172366</v>
      </c>
      <c r="U4728" s="43">
        <f ca="1">_xll.BInterpol('Base CDI'!$H$4:$H$28,'Base CDI'!$I$4:$I$29,S4728,"Cubic","Extrapolate=Linear","MultiX=Average","Skip=True","Sort=True")</f>
        <v>13.730595075239396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50622</v>
      </c>
      <c r="T4729" s="43">
        <f ca="1">_xll.BInterpol('Base CDI'!$H$4:$H$28,'Base CDI'!$J$4:$J$29,S4729,"Cubic","Extrapolate=Linear","MultiX=Average","Skip=True","Sort=True")</f>
        <v>13.666154582763337</v>
      </c>
      <c r="U4729" s="43">
        <f ca="1">_xll.BInterpol('Base CDI'!$H$4:$H$28,'Base CDI'!$I$4:$I$29,S4729,"Cubic","Extrapolate=Linear","MultiX=Average","Skip=True","Sort=True")</f>
        <v>13.73049247606019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50623</v>
      </c>
      <c r="T4730" s="43">
        <f ca="1">_xll.BInterpol('Base CDI'!$H$4:$H$28,'Base CDI'!$J$4:$J$29,S4730,"Cubic","Extrapolate=Linear","MultiX=Average","Skip=True","Sort=True")</f>
        <v>13.666080711354308</v>
      </c>
      <c r="U4730" s="43">
        <f ca="1">_xll.BInterpol('Base CDI'!$H$4:$H$28,'Base CDI'!$I$4:$I$29,S4730,"Cubic","Extrapolate=Linear","MultiX=Average","Skip=True","Sort=True")</f>
        <v>13.730389876880983</v>
      </c>
    </row>
    <row r="4731" spans="16:21" x14ac:dyDescent="0.25">
      <c r="P4731" s="10">
        <v>41394</v>
      </c>
      <c r="Q4731">
        <v>30.34393</v>
      </c>
      <c r="S4731" s="42">
        <f t="shared" ca="1" si="78"/>
        <v>50624</v>
      </c>
      <c r="T4731" s="43">
        <f ca="1">_xll.BInterpol('Base CDI'!$H$4:$H$28,'Base CDI'!$J$4:$J$29,S4731,"Cubic","Extrapolate=Linear","MultiX=Average","Skip=True","Sort=True")</f>
        <v>13.666006839945279</v>
      </c>
      <c r="U4731" s="43">
        <f ca="1">_xll.BInterpol('Base CDI'!$H$4:$H$28,'Base CDI'!$I$4:$I$29,S4731,"Cubic","Extrapolate=Linear","MultiX=Average","Skip=True","Sort=True")</f>
        <v>13.730287277701777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50625</v>
      </c>
      <c r="T4732" s="43">
        <f ca="1">_xll.BInterpol('Base CDI'!$H$4:$H$28,'Base CDI'!$J$4:$J$29,S4732,"Cubic","Extrapolate=Linear","MultiX=Average","Skip=True","Sort=True")</f>
        <v>13.665932968536252</v>
      </c>
      <c r="U4732" s="43">
        <f ca="1">_xll.BInterpol('Base CDI'!$H$4:$H$28,'Base CDI'!$I$4:$I$29,S4732,"Cubic","Extrapolate=Linear","MultiX=Average","Skip=True","Sort=True")</f>
        <v>13.730184678522571</v>
      </c>
    </row>
    <row r="4733" spans="16:21" x14ac:dyDescent="0.25">
      <c r="P4733" s="10">
        <v>41397</v>
      </c>
      <c r="Q4733">
        <v>30.36074</v>
      </c>
      <c r="S4733" s="42">
        <f t="shared" ca="1" si="78"/>
        <v>50626</v>
      </c>
      <c r="T4733" s="43">
        <f ca="1">_xll.BInterpol('Base CDI'!$H$4:$H$28,'Base CDI'!$J$4:$J$29,S4733,"Cubic","Extrapolate=Linear","MultiX=Average","Skip=True","Sort=True")</f>
        <v>13.665859097127223</v>
      </c>
      <c r="U4733" s="43">
        <f ca="1">_xll.BInterpol('Base CDI'!$H$4:$H$28,'Base CDI'!$I$4:$I$29,S4733,"Cubic","Extrapolate=Linear","MultiX=Average","Skip=True","Sort=True")</f>
        <v>13.730082079343363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50627</v>
      </c>
      <c r="T4734" s="43">
        <f ca="1">_xll.BInterpol('Base CDI'!$H$4:$H$28,'Base CDI'!$J$4:$J$29,S4734,"Cubic","Extrapolate=Linear","MultiX=Average","Skip=True","Sort=True")</f>
        <v>13.665785225718194</v>
      </c>
      <c r="U4734" s="43">
        <f ca="1">_xll.BInterpol('Base CDI'!$H$4:$H$28,'Base CDI'!$I$4:$I$29,S4734,"Cubic","Extrapolate=Linear","MultiX=Average","Skip=True","Sort=True")</f>
        <v>13.729979480164157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50628</v>
      </c>
      <c r="T4735" s="43">
        <f ca="1">_xll.BInterpol('Base CDI'!$H$4:$H$28,'Base CDI'!$J$4:$J$29,S4735,"Cubic","Extrapolate=Linear","MultiX=Average","Skip=True","Sort=True")</f>
        <v>13.665711354309165</v>
      </c>
      <c r="U4735" s="43">
        <f ca="1">_xll.BInterpol('Base CDI'!$H$4:$H$28,'Base CDI'!$I$4:$I$29,S4735,"Cubic","Extrapolate=Linear","MultiX=Average","Skip=True","Sort=True")</f>
        <v>13.72987688098495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50629</v>
      </c>
      <c r="T4736" s="43">
        <f ca="1">_xll.BInterpol('Base CDI'!$H$4:$H$28,'Base CDI'!$J$4:$J$29,S4736,"Cubic","Extrapolate=Linear","MultiX=Average","Skip=True","Sort=True")</f>
        <v>13.665637482900136</v>
      </c>
      <c r="U4736" s="43">
        <f ca="1">_xll.BInterpol('Base CDI'!$H$4:$H$28,'Base CDI'!$I$4:$I$29,S4736,"Cubic","Extrapolate=Linear","MultiX=Average","Skip=True","Sort=True")</f>
        <v>13.729774281805744</v>
      </c>
    </row>
    <row r="4737" spans="16:21" x14ac:dyDescent="0.25">
      <c r="P4737" s="10">
        <v>41403</v>
      </c>
      <c r="Q4737">
        <v>30.39443</v>
      </c>
      <c r="S4737" s="42">
        <f t="shared" ca="1" si="78"/>
        <v>50630</v>
      </c>
      <c r="T4737" s="43">
        <f ca="1">_xll.BInterpol('Base CDI'!$H$4:$H$28,'Base CDI'!$J$4:$J$29,S4737,"Cubic","Extrapolate=Linear","MultiX=Average","Skip=True","Sort=True")</f>
        <v>13.665563611491107</v>
      </c>
      <c r="U4737" s="43">
        <f ca="1">_xll.BInterpol('Base CDI'!$H$4:$H$28,'Base CDI'!$I$4:$I$29,S4737,"Cubic","Extrapolate=Linear","MultiX=Average","Skip=True","Sort=True")</f>
        <v>13.729671682626538</v>
      </c>
    </row>
    <row r="4738" spans="16:21" x14ac:dyDescent="0.25">
      <c r="P4738" s="10">
        <v>41404</v>
      </c>
      <c r="Q4738">
        <v>30.40286</v>
      </c>
      <c r="S4738" s="42">
        <f t="shared" ca="1" si="78"/>
        <v>50631</v>
      </c>
      <c r="T4738" s="43">
        <f ca="1">_xll.BInterpol('Base CDI'!$H$4:$H$28,'Base CDI'!$J$4:$J$29,S4738,"Cubic","Extrapolate=Linear","MultiX=Average","Skip=True","Sort=True")</f>
        <v>13.665489740082078</v>
      </c>
      <c r="U4738" s="43">
        <f ca="1">_xll.BInterpol('Base CDI'!$H$4:$H$28,'Base CDI'!$I$4:$I$29,S4738,"Cubic","Extrapolate=Linear","MultiX=Average","Skip=True","Sort=True")</f>
        <v>13.729569083447331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50632</v>
      </c>
      <c r="T4739" s="43">
        <f ca="1">_xll.BInterpol('Base CDI'!$H$4:$H$28,'Base CDI'!$J$4:$J$29,S4739,"Cubic","Extrapolate=Linear","MultiX=Average","Skip=True","Sort=True")</f>
        <v>13.665415868673049</v>
      </c>
      <c r="U4739" s="43">
        <f ca="1">_xll.BInterpol('Base CDI'!$H$4:$H$28,'Base CDI'!$I$4:$I$29,S4739,"Cubic","Extrapolate=Linear","MultiX=Average","Skip=True","Sort=True")</f>
        <v>13.729466484268125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50633</v>
      </c>
      <c r="T4740" s="43">
        <f ca="1">_xll.BInterpol('Base CDI'!$H$4:$H$28,'Base CDI'!$J$4:$J$29,S4740,"Cubic","Extrapolate=Linear","MultiX=Average","Skip=True","Sort=True")</f>
        <v>13.66534199726402</v>
      </c>
      <c r="U4740" s="43">
        <f ca="1">_xll.BInterpol('Base CDI'!$H$4:$H$28,'Base CDI'!$I$4:$I$29,S4740,"Cubic","Extrapolate=Linear","MultiX=Average","Skip=True","Sort=True")</f>
        <v>13.729363885088917</v>
      </c>
    </row>
    <row r="4741" spans="16:21" x14ac:dyDescent="0.25">
      <c r="P4741" s="10">
        <v>41409</v>
      </c>
      <c r="Q4741">
        <v>30.42811</v>
      </c>
      <c r="S4741" s="42">
        <f t="shared" ca="1" si="78"/>
        <v>50634</v>
      </c>
      <c r="T4741" s="43">
        <f ca="1">_xll.BInterpol('Base CDI'!$H$4:$H$28,'Base CDI'!$J$4:$J$29,S4741,"Cubic","Extrapolate=Linear","MultiX=Average","Skip=True","Sort=True")</f>
        <v>13.665268125854993</v>
      </c>
      <c r="U4741" s="43">
        <f ca="1">_xll.BInterpol('Base CDI'!$H$4:$H$28,'Base CDI'!$I$4:$I$29,S4741,"Cubic","Extrapolate=Linear","MultiX=Average","Skip=True","Sort=True")</f>
        <v>13.729261285909711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50635</v>
      </c>
      <c r="T4742" s="43">
        <f ca="1">_xll.BInterpol('Base CDI'!$H$4:$H$28,'Base CDI'!$J$4:$J$29,S4742,"Cubic","Extrapolate=Linear","MultiX=Average","Skip=True","Sort=True")</f>
        <v>13.665194254445964</v>
      </c>
      <c r="U4742" s="43">
        <f ca="1">_xll.BInterpol('Base CDI'!$H$4:$H$28,'Base CDI'!$I$4:$I$29,S4742,"Cubic","Extrapolate=Linear","MultiX=Average","Skip=True","Sort=True")</f>
        <v>13.729158686730504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50636</v>
      </c>
      <c r="T4743" s="43">
        <f ca="1">_xll.BInterpol('Base CDI'!$H$4:$H$28,'Base CDI'!$J$4:$J$29,S4743,"Cubic","Extrapolate=Linear","MultiX=Average","Skip=True","Sort=True")</f>
        <v>13.665120383036935</v>
      </c>
      <c r="U4743" s="43">
        <f ca="1">_xll.BInterpol('Base CDI'!$H$4:$H$28,'Base CDI'!$I$4:$I$29,S4743,"Cubic","Extrapolate=Linear","MultiX=Average","Skip=True","Sort=True")</f>
        <v>13.729056087551298</v>
      </c>
    </row>
    <row r="4744" spans="16:21" x14ac:dyDescent="0.25">
      <c r="P4744" s="10">
        <v>41414</v>
      </c>
      <c r="Q4744">
        <v>30.45337</v>
      </c>
      <c r="S4744" s="42">
        <f t="shared" ca="1" si="78"/>
        <v>50637</v>
      </c>
      <c r="T4744" s="43">
        <f ca="1">_xll.BInterpol('Base CDI'!$H$4:$H$28,'Base CDI'!$J$4:$J$29,S4744,"Cubic","Extrapolate=Linear","MultiX=Average","Skip=True","Sort=True")</f>
        <v>13.665046511627907</v>
      </c>
      <c r="U4744" s="43">
        <f ca="1">_xll.BInterpol('Base CDI'!$H$4:$H$28,'Base CDI'!$I$4:$I$29,S4744,"Cubic","Extrapolate=Linear","MultiX=Average","Skip=True","Sort=True")</f>
        <v>13.728953488372092</v>
      </c>
    </row>
    <row r="4745" spans="16:21" x14ac:dyDescent="0.25">
      <c r="P4745" s="10">
        <v>41415</v>
      </c>
      <c r="Q4745">
        <v>30.4618</v>
      </c>
      <c r="S4745" s="42">
        <f t="shared" ca="1" si="78"/>
        <v>50638</v>
      </c>
      <c r="T4745" s="43">
        <f ca="1">_xll.BInterpol('Base CDI'!$H$4:$H$28,'Base CDI'!$J$4:$J$29,S4745,"Cubic","Extrapolate=Linear","MultiX=Average","Skip=True","Sort=True")</f>
        <v>13.664972640218878</v>
      </c>
      <c r="U4745" s="43">
        <f ca="1">_xll.BInterpol('Base CDI'!$H$4:$H$28,'Base CDI'!$I$4:$I$29,S4745,"Cubic","Extrapolate=Linear","MultiX=Average","Skip=True","Sort=True")</f>
        <v>13.728850889192884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50639</v>
      </c>
      <c r="T4746" s="43">
        <f ca="1">_xll.BInterpol('Base CDI'!$H$4:$H$28,'Base CDI'!$J$4:$J$29,S4746,"Cubic","Extrapolate=Linear","MultiX=Average","Skip=True","Sort=True")</f>
        <v>13.664898768809849</v>
      </c>
      <c r="U4746" s="43">
        <f ca="1">_xll.BInterpol('Base CDI'!$H$4:$H$28,'Base CDI'!$I$4:$I$29,S4746,"Cubic","Extrapolate=Linear","MultiX=Average","Skip=True","Sort=True")</f>
        <v>13.728748290013678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50640</v>
      </c>
      <c r="T4747" s="43">
        <f ca="1">_xll.BInterpol('Base CDI'!$H$4:$H$28,'Base CDI'!$J$4:$J$29,S4747,"Cubic","Extrapolate=Linear","MultiX=Average","Skip=True","Sort=True")</f>
        <v>13.66482489740082</v>
      </c>
      <c r="U4747" s="43">
        <f ca="1">_xll.BInterpol('Base CDI'!$H$4:$H$28,'Base CDI'!$I$4:$I$29,S4747,"Cubic","Extrapolate=Linear","MultiX=Average","Skip=True","Sort=True")</f>
        <v>13.728645690834471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50641</v>
      </c>
      <c r="T4748" s="43">
        <f ca="1">_xll.BInterpol('Base CDI'!$H$4:$H$28,'Base CDI'!$J$4:$J$29,S4748,"Cubic","Extrapolate=Linear","MultiX=Average","Skip=True","Sort=True")</f>
        <v>13.664751025991791</v>
      </c>
      <c r="U4748" s="43">
        <f ca="1">_xll.BInterpol('Base CDI'!$H$4:$H$28,'Base CDI'!$I$4:$I$29,S4748,"Cubic","Extrapolate=Linear","MultiX=Average","Skip=True","Sort=True")</f>
        <v>13.728543091655265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50642</v>
      </c>
      <c r="T4749" s="43">
        <f ca="1">_xll.BInterpol('Base CDI'!$H$4:$H$28,'Base CDI'!$J$4:$J$29,S4749,"Cubic","Extrapolate=Linear","MultiX=Average","Skip=True","Sort=True")</f>
        <v>13.664677154582762</v>
      </c>
      <c r="U4749" s="43">
        <f ca="1">_xll.BInterpol('Base CDI'!$H$4:$H$28,'Base CDI'!$I$4:$I$29,S4749,"Cubic","Extrapolate=Linear","MultiX=Average","Skip=True","Sort=True")</f>
        <v>13.728440492476059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50643</v>
      </c>
      <c r="T4750" s="43">
        <f ca="1">_xll.BInterpol('Base CDI'!$H$4:$H$28,'Base CDI'!$J$4:$J$29,S4750,"Cubic","Extrapolate=Linear","MultiX=Average","Skip=True","Sort=True")</f>
        <v>13.664603283173735</v>
      </c>
      <c r="U4750" s="43">
        <f ca="1">_xll.BInterpol('Base CDI'!$H$4:$H$28,'Base CDI'!$I$4:$I$29,S4750,"Cubic","Extrapolate=Linear","MultiX=Average","Skip=True","Sort=True")</f>
        <v>13.728337893296851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50644</v>
      </c>
      <c r="T4751" s="43">
        <f ca="1">_xll.BInterpol('Base CDI'!$H$4:$H$28,'Base CDI'!$J$4:$J$29,S4751,"Cubic","Extrapolate=Linear","MultiX=Average","Skip=True","Sort=True")</f>
        <v>13.664529411764706</v>
      </c>
      <c r="U4751" s="43">
        <f ca="1">_xll.BInterpol('Base CDI'!$H$4:$H$28,'Base CDI'!$I$4:$I$29,S4751,"Cubic","Extrapolate=Linear","MultiX=Average","Skip=True","Sort=True")</f>
        <v>13.728235294117646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50645</v>
      </c>
      <c r="T4752" s="43">
        <f ca="1">_xll.BInterpol('Base CDI'!$H$4:$H$28,'Base CDI'!$J$4:$J$29,S4752,"Cubic","Extrapolate=Linear","MultiX=Average","Skip=True","Sort=True")</f>
        <v>13.664455540355677</v>
      </c>
      <c r="U4752" s="43">
        <f ca="1">_xll.BInterpol('Base CDI'!$H$4:$H$28,'Base CDI'!$I$4:$I$29,S4752,"Cubic","Extrapolate=Linear","MultiX=Average","Skip=True","Sort=True")</f>
        <v>13.728132694938438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50646</v>
      </c>
      <c r="T4753" s="43">
        <f ca="1">_xll.BInterpol('Base CDI'!$H$4:$H$28,'Base CDI'!$J$4:$J$29,S4753,"Cubic","Extrapolate=Linear","MultiX=Average","Skip=True","Sort=True")</f>
        <v>13.664381668946648</v>
      </c>
      <c r="U4753" s="43">
        <f ca="1">_xll.BInterpol('Base CDI'!$H$4:$H$28,'Base CDI'!$I$4:$I$29,S4753,"Cubic","Extrapolate=Linear","MultiX=Average","Skip=True","Sort=True")</f>
        <v>13.728030095759232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50647</v>
      </c>
      <c r="T4754" s="43">
        <f ca="1">_xll.BInterpol('Base CDI'!$H$4:$H$28,'Base CDI'!$J$4:$J$29,S4754,"Cubic","Extrapolate=Linear","MultiX=Average","Skip=True","Sort=True")</f>
        <v>13.664307797537619</v>
      </c>
      <c r="U4754" s="43">
        <f ca="1">_xll.BInterpol('Base CDI'!$H$4:$H$28,'Base CDI'!$I$4:$I$29,S4754,"Cubic","Extrapolate=Linear","MultiX=Average","Skip=True","Sort=True")</f>
        <v>13.727927496580026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50648</v>
      </c>
      <c r="T4755" s="43">
        <f ca="1">_xll.BInterpol('Base CDI'!$H$4:$H$28,'Base CDI'!$J$4:$J$29,S4755,"Cubic","Extrapolate=Linear","MultiX=Average","Skip=True","Sort=True")</f>
        <v>13.66423392612859</v>
      </c>
      <c r="U4755" s="43">
        <f ca="1">_xll.BInterpol('Base CDI'!$H$4:$H$28,'Base CDI'!$I$4:$I$29,S4755,"Cubic","Extrapolate=Linear","MultiX=Average","Skip=True","Sort=True")</f>
        <v>13.727824897400819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50649</v>
      </c>
      <c r="T4756" s="43">
        <f ca="1">_xll.BInterpol('Base CDI'!$H$4:$H$28,'Base CDI'!$J$4:$J$29,S4756,"Cubic","Extrapolate=Linear","MultiX=Average","Skip=True","Sort=True")</f>
        <v>13.664160054719561</v>
      </c>
      <c r="U4756" s="43">
        <f ca="1">_xll.BInterpol('Base CDI'!$H$4:$H$28,'Base CDI'!$I$4:$I$29,S4756,"Cubic","Extrapolate=Linear","MultiX=Average","Skip=True","Sort=True")</f>
        <v>13.727722298221613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50650</v>
      </c>
      <c r="T4757" s="43">
        <f ca="1">_xll.BInterpol('Base CDI'!$H$4:$H$28,'Base CDI'!$J$4:$J$29,S4757,"Cubic","Extrapolate=Linear","MultiX=Average","Skip=True","Sort=True")</f>
        <v>13.664086183310532</v>
      </c>
      <c r="U4757" s="43">
        <f ca="1">_xll.BInterpol('Base CDI'!$H$4:$H$28,'Base CDI'!$I$4:$I$29,S4757,"Cubic","Extrapolate=Linear","MultiX=Average","Skip=True","Sort=True")</f>
        <v>13.727619699042405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50651</v>
      </c>
      <c r="T4758" s="43">
        <f ca="1">_xll.BInterpol('Base CDI'!$H$4:$H$28,'Base CDI'!$J$4:$J$29,S4758,"Cubic","Extrapolate=Linear","MultiX=Average","Skip=True","Sort=True")</f>
        <v>13.664012311901503</v>
      </c>
      <c r="U4758" s="43">
        <f ca="1">_xll.BInterpol('Base CDI'!$H$4:$H$28,'Base CDI'!$I$4:$I$29,S4758,"Cubic","Extrapolate=Linear","MultiX=Average","Skip=True","Sort=True")</f>
        <v>13.727517099863199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50652</v>
      </c>
      <c r="T4759" s="43">
        <f ca="1">_xll.BInterpol('Base CDI'!$H$4:$H$28,'Base CDI'!$J$4:$J$29,S4759,"Cubic","Extrapolate=Linear","MultiX=Average","Skip=True","Sort=True")</f>
        <v>13.663938440492476</v>
      </c>
      <c r="U4759" s="43">
        <f ca="1">_xll.BInterpol('Base CDI'!$H$4:$H$28,'Base CDI'!$I$4:$I$29,S4759,"Cubic","Extrapolate=Linear","MultiX=Average","Skip=True","Sort=True")</f>
        <v>13.727414500683993</v>
      </c>
    </row>
    <row r="4760" spans="16:21" x14ac:dyDescent="0.25">
      <c r="P4760" s="10">
        <v>41437</v>
      </c>
      <c r="Q4760">
        <v>30.59299</v>
      </c>
      <c r="S4760" s="42">
        <f t="shared" ca="1" si="79"/>
        <v>50653</v>
      </c>
      <c r="T4760" s="43">
        <f ca="1">_xll.BInterpol('Base CDI'!$H$4:$H$28,'Base CDI'!$J$4:$J$29,S4760,"Cubic","Extrapolate=Linear","MultiX=Average","Skip=True","Sort=True")</f>
        <v>13.663864569083447</v>
      </c>
      <c r="U4760" s="43">
        <f ca="1">_xll.BInterpol('Base CDI'!$H$4:$H$28,'Base CDI'!$I$4:$I$29,S4760,"Cubic","Extrapolate=Linear","MultiX=Average","Skip=True","Sort=True")</f>
        <v>13.727311901504786</v>
      </c>
    </row>
    <row r="4761" spans="16:21" x14ac:dyDescent="0.25">
      <c r="P4761" s="10">
        <v>41438</v>
      </c>
      <c r="Q4761">
        <v>30.60201</v>
      </c>
      <c r="S4761" s="42">
        <f t="shared" ca="1" si="79"/>
        <v>50654</v>
      </c>
      <c r="T4761" s="43">
        <f ca="1">_xll.BInterpol('Base CDI'!$H$4:$H$28,'Base CDI'!$J$4:$J$29,S4761,"Cubic","Extrapolate=Linear","MultiX=Average","Skip=True","Sort=True")</f>
        <v>13.663790697674418</v>
      </c>
      <c r="U4761" s="43">
        <f ca="1">_xll.BInterpol('Base CDI'!$H$4:$H$28,'Base CDI'!$I$4:$I$29,S4761,"Cubic","Extrapolate=Linear","MultiX=Average","Skip=True","Sort=True")</f>
        <v>13.72720930232558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50655</v>
      </c>
      <c r="T4762" s="43">
        <f ca="1">_xll.BInterpol('Base CDI'!$H$4:$H$28,'Base CDI'!$J$4:$J$29,S4762,"Cubic","Extrapolate=Linear","MultiX=Average","Skip=True","Sort=True")</f>
        <v>13.663716826265389</v>
      </c>
      <c r="U4762" s="43">
        <f ca="1">_xll.BInterpol('Base CDI'!$H$4:$H$28,'Base CDI'!$I$4:$I$29,S4762,"Cubic","Extrapolate=Linear","MultiX=Average","Skip=True","Sort=True")</f>
        <v>13.727106703146372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50656</v>
      </c>
      <c r="T4763" s="43">
        <f ca="1">_xll.BInterpol('Base CDI'!$H$4:$H$28,'Base CDI'!$J$4:$J$29,S4763,"Cubic","Extrapolate=Linear","MultiX=Average","Skip=True","Sort=True")</f>
        <v>13.66364295485636</v>
      </c>
      <c r="U4763" s="43">
        <f ca="1">_xll.BInterpol('Base CDI'!$H$4:$H$28,'Base CDI'!$I$4:$I$29,S4763,"Cubic","Extrapolate=Linear","MultiX=Average","Skip=True","Sort=True")</f>
        <v>13.727004103967166</v>
      </c>
    </row>
    <row r="4764" spans="16:21" x14ac:dyDescent="0.25">
      <c r="P4764" s="10">
        <v>41443</v>
      </c>
      <c r="Q4764">
        <v>30.62912</v>
      </c>
      <c r="S4764" s="42">
        <f t="shared" ca="1" si="79"/>
        <v>50657</v>
      </c>
      <c r="T4764" s="43">
        <f ca="1">_xll.BInterpol('Base CDI'!$H$4:$H$28,'Base CDI'!$J$4:$J$29,S4764,"Cubic","Extrapolate=Linear","MultiX=Average","Skip=True","Sort=True")</f>
        <v>13.663569083447332</v>
      </c>
      <c r="U4764" s="43">
        <f ca="1">_xll.BInterpol('Base CDI'!$H$4:$H$28,'Base CDI'!$I$4:$I$29,S4764,"Cubic","Extrapolate=Linear","MultiX=Average","Skip=True","Sort=True")</f>
        <v>13.726901504787961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50658</v>
      </c>
      <c r="T4765" s="43">
        <f ca="1">_xll.BInterpol('Base CDI'!$H$4:$H$28,'Base CDI'!$J$4:$J$29,S4765,"Cubic","Extrapolate=Linear","MultiX=Average","Skip=True","Sort=True")</f>
        <v>13.663495212038303</v>
      </c>
      <c r="U4765" s="43">
        <f ca="1">_xll.BInterpol('Base CDI'!$H$4:$H$28,'Base CDI'!$I$4:$I$29,S4765,"Cubic","Extrapolate=Linear","MultiX=Average","Skip=True","Sort=True")</f>
        <v>13.726798905608753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50659</v>
      </c>
      <c r="T4766" s="43">
        <f ca="1">_xll.BInterpol('Base CDI'!$H$4:$H$28,'Base CDI'!$J$4:$J$29,S4766,"Cubic","Extrapolate=Linear","MultiX=Average","Skip=True","Sort=True")</f>
        <v>13.663421340629274</v>
      </c>
      <c r="U4766" s="43">
        <f ca="1">_xll.BInterpol('Base CDI'!$H$4:$H$28,'Base CDI'!$I$4:$I$29,S4766,"Cubic","Extrapolate=Linear","MultiX=Average","Skip=True","Sort=True")</f>
        <v>13.726696306429547</v>
      </c>
    </row>
    <row r="4767" spans="16:21" x14ac:dyDescent="0.25">
      <c r="P4767" s="10">
        <v>41446</v>
      </c>
      <c r="Q4767">
        <v>30.65625</v>
      </c>
      <c r="S4767" s="42">
        <f t="shared" ca="1" si="79"/>
        <v>50660</v>
      </c>
      <c r="T4767" s="43">
        <f ca="1">_xll.BInterpol('Base CDI'!$H$4:$H$28,'Base CDI'!$J$4:$J$29,S4767,"Cubic","Extrapolate=Linear","MultiX=Average","Skip=True","Sort=True")</f>
        <v>13.663347469220245</v>
      </c>
      <c r="U4767" s="43">
        <f ca="1">_xll.BInterpol('Base CDI'!$H$4:$H$28,'Base CDI'!$I$4:$I$29,S4767,"Cubic","Extrapolate=Linear","MultiX=Average","Skip=True","Sort=True")</f>
        <v>13.726593707250339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50661</v>
      </c>
      <c r="T4768" s="43">
        <f ca="1">_xll.BInterpol('Base CDI'!$H$4:$H$28,'Base CDI'!$J$4:$J$29,S4768,"Cubic","Extrapolate=Linear","MultiX=Average","Skip=True","Sort=True")</f>
        <v>13.663273597811218</v>
      </c>
      <c r="U4768" s="43">
        <f ca="1">_xll.BInterpol('Base CDI'!$H$4:$H$28,'Base CDI'!$I$4:$I$29,S4768,"Cubic","Extrapolate=Linear","MultiX=Average","Skip=True","Sort=True")</f>
        <v>13.726491108071134</v>
      </c>
    </row>
    <row r="4769" spans="16:21" x14ac:dyDescent="0.25">
      <c r="P4769" s="10">
        <v>41450</v>
      </c>
      <c r="Q4769">
        <v>30.67435</v>
      </c>
      <c r="S4769" s="42">
        <f t="shared" ca="1" si="79"/>
        <v>50662</v>
      </c>
      <c r="T4769" s="43">
        <f ca="1">_xll.BInterpol('Base CDI'!$H$4:$H$28,'Base CDI'!$J$4:$J$29,S4769,"Cubic","Extrapolate=Linear","MultiX=Average","Skip=True","Sort=True")</f>
        <v>13.663199726402189</v>
      </c>
      <c r="U4769" s="43">
        <f ca="1">_xll.BInterpol('Base CDI'!$H$4:$H$28,'Base CDI'!$I$4:$I$29,S4769,"Cubic","Extrapolate=Linear","MultiX=Average","Skip=True","Sort=True")</f>
        <v>13.726388508891928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50663</v>
      </c>
      <c r="T4770" s="43">
        <f ca="1">_xll.BInterpol('Base CDI'!$H$4:$H$28,'Base CDI'!$J$4:$J$29,S4770,"Cubic","Extrapolate=Linear","MultiX=Average","Skip=True","Sort=True")</f>
        <v>13.66312585499316</v>
      </c>
      <c r="U4770" s="43">
        <f ca="1">_xll.BInterpol('Base CDI'!$H$4:$H$28,'Base CDI'!$I$4:$I$29,S4770,"Cubic","Extrapolate=Linear","MultiX=Average","Skip=True","Sort=True")</f>
        <v>13.72628590971272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50664</v>
      </c>
      <c r="T4771" s="43">
        <f ca="1">_xll.BInterpol('Base CDI'!$H$4:$H$28,'Base CDI'!$J$4:$J$29,S4771,"Cubic","Extrapolate=Linear","MultiX=Average","Skip=True","Sort=True")</f>
        <v>13.663051983584131</v>
      </c>
      <c r="U4771" s="43">
        <f ca="1">_xll.BInterpol('Base CDI'!$H$4:$H$28,'Base CDI'!$I$4:$I$29,S4771,"Cubic","Extrapolate=Linear","MultiX=Average","Skip=True","Sort=True")</f>
        <v>13.726183310533514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50665</v>
      </c>
      <c r="T4772" s="43">
        <f ca="1">_xll.BInterpol('Base CDI'!$H$4:$H$28,'Base CDI'!$J$4:$J$29,S4772,"Cubic","Extrapolate=Linear","MultiX=Average","Skip=True","Sort=True")</f>
        <v>13.662978112175102</v>
      </c>
      <c r="U4772" s="43">
        <f ca="1">_xll.BInterpol('Base CDI'!$H$4:$H$28,'Base CDI'!$I$4:$I$29,S4772,"Cubic","Extrapolate=Linear","MultiX=Average","Skip=True","Sort=True")</f>
        <v>13.726080711354307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50666</v>
      </c>
      <c r="T4773" s="43">
        <f ca="1">_xll.BInterpol('Base CDI'!$H$4:$H$28,'Base CDI'!$J$4:$J$29,S4773,"Cubic","Extrapolate=Linear","MultiX=Average","Skip=True","Sort=True")</f>
        <v>13.662904240766073</v>
      </c>
      <c r="U4773" s="43">
        <f ca="1">_xll.BInterpol('Base CDI'!$H$4:$H$28,'Base CDI'!$I$4:$I$29,S4773,"Cubic","Extrapolate=Linear","MultiX=Average","Skip=True","Sort=True")</f>
        <v>13.725978112175101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50667</v>
      </c>
      <c r="T4774" s="43">
        <f ca="1">_xll.BInterpol('Base CDI'!$H$4:$H$28,'Base CDI'!$J$4:$J$29,S4774,"Cubic","Extrapolate=Linear","MultiX=Average","Skip=True","Sort=True")</f>
        <v>13.662830369357044</v>
      </c>
      <c r="U4774" s="43">
        <f ca="1">_xll.BInterpol('Base CDI'!$H$4:$H$28,'Base CDI'!$I$4:$I$29,S4774,"Cubic","Extrapolate=Linear","MultiX=Average","Skip=True","Sort=True")</f>
        <v>13.725875512995895</v>
      </c>
    </row>
    <row r="4775" spans="16:21" x14ac:dyDescent="0.25">
      <c r="P4775" s="10">
        <v>41458</v>
      </c>
      <c r="Q4775">
        <v>30.7287</v>
      </c>
      <c r="S4775" s="42">
        <f t="shared" ca="1" si="79"/>
        <v>50668</v>
      </c>
      <c r="T4775" s="43">
        <f ca="1">_xll.BInterpol('Base CDI'!$H$4:$H$28,'Base CDI'!$J$4:$J$29,S4775,"Cubic","Extrapolate=Linear","MultiX=Average","Skip=True","Sort=True")</f>
        <v>13.662756497948015</v>
      </c>
      <c r="U4775" s="43">
        <f ca="1">_xll.BInterpol('Base CDI'!$H$4:$H$28,'Base CDI'!$I$4:$I$29,S4775,"Cubic","Extrapolate=Linear","MultiX=Average","Skip=True","Sort=True")</f>
        <v>13.725772913816687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50669</v>
      </c>
      <c r="T4776" s="43">
        <f ca="1">_xll.BInterpol('Base CDI'!$H$4:$H$28,'Base CDI'!$J$4:$J$29,S4776,"Cubic","Extrapolate=Linear","MultiX=Average","Skip=True","Sort=True")</f>
        <v>13.662682626538986</v>
      </c>
      <c r="U4776" s="43">
        <f ca="1">_xll.BInterpol('Base CDI'!$H$4:$H$28,'Base CDI'!$I$4:$I$29,S4776,"Cubic","Extrapolate=Linear","MultiX=Average","Skip=True","Sort=True")</f>
        <v>13.725670314637481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50670</v>
      </c>
      <c r="T4777" s="43">
        <f ca="1">_xll.BInterpol('Base CDI'!$H$4:$H$28,'Base CDI'!$J$4:$J$29,S4777,"Cubic","Extrapolate=Linear","MultiX=Average","Skip=True","Sort=True")</f>
        <v>13.662608755129959</v>
      </c>
      <c r="U4777" s="43">
        <f ca="1">_xll.BInterpol('Base CDI'!$H$4:$H$28,'Base CDI'!$I$4:$I$29,S4777,"Cubic","Extrapolate=Linear","MultiX=Average","Skip=True","Sort=True")</f>
        <v>13.725567715458274</v>
      </c>
    </row>
    <row r="4778" spans="16:21" x14ac:dyDescent="0.25">
      <c r="P4778" s="10">
        <v>41463</v>
      </c>
      <c r="Q4778">
        <v>30.75592</v>
      </c>
      <c r="S4778" s="42">
        <f t="shared" ca="1" si="79"/>
        <v>50671</v>
      </c>
      <c r="T4778" s="43">
        <f ca="1">_xll.BInterpol('Base CDI'!$H$4:$H$28,'Base CDI'!$J$4:$J$29,S4778,"Cubic","Extrapolate=Linear","MultiX=Average","Skip=True","Sort=True")</f>
        <v>13.66253488372093</v>
      </c>
      <c r="U4778" s="43">
        <f ca="1">_xll.BInterpol('Base CDI'!$H$4:$H$28,'Base CDI'!$I$4:$I$29,S4778,"Cubic","Extrapolate=Linear","MultiX=Average","Skip=True","Sort=True")</f>
        <v>13.725465116279068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50672</v>
      </c>
      <c r="T4779" s="43">
        <f ca="1">_xll.BInterpol('Base CDI'!$H$4:$H$28,'Base CDI'!$J$4:$J$29,S4779,"Cubic","Extrapolate=Linear","MultiX=Average","Skip=True","Sort=True")</f>
        <v>13.662461012311901</v>
      </c>
      <c r="U4779" s="43">
        <f ca="1">_xll.BInterpol('Base CDI'!$H$4:$H$28,'Base CDI'!$I$4:$I$29,S4779,"Cubic","Extrapolate=Linear","MultiX=Average","Skip=True","Sort=True")</f>
        <v>13.725362517099862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50673</v>
      </c>
      <c r="T4780" s="43">
        <f ca="1">_xll.BInterpol('Base CDI'!$H$4:$H$28,'Base CDI'!$J$4:$J$29,S4780,"Cubic","Extrapolate=Linear","MultiX=Average","Skip=True","Sort=True")</f>
        <v>13.662387140902872</v>
      </c>
      <c r="U4780" s="43">
        <f ca="1">_xll.BInterpol('Base CDI'!$H$4:$H$28,'Base CDI'!$I$4:$I$29,S4780,"Cubic","Extrapolate=Linear","MultiX=Average","Skip=True","Sort=True")</f>
        <v>13.725259917920654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50674</v>
      </c>
      <c r="T4781" s="43">
        <f ca="1">_xll.BInterpol('Base CDI'!$H$4:$H$28,'Base CDI'!$J$4:$J$29,S4781,"Cubic","Extrapolate=Linear","MultiX=Average","Skip=True","Sort=True")</f>
        <v>13.662313269493843</v>
      </c>
      <c r="U4781" s="43">
        <f ca="1">_xll.BInterpol('Base CDI'!$H$4:$H$28,'Base CDI'!$I$4:$I$29,S4781,"Cubic","Extrapolate=Linear","MultiX=Average","Skip=True","Sort=True")</f>
        <v>13.725157318741449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50675</v>
      </c>
      <c r="T4782" s="43">
        <f ca="1">_xll.BInterpol('Base CDI'!$H$4:$H$28,'Base CDI'!$J$4:$J$29,S4782,"Cubic","Extrapolate=Linear","MultiX=Average","Skip=True","Sort=True")</f>
        <v>13.662239398084814</v>
      </c>
      <c r="U4782" s="43">
        <f ca="1">_xll.BInterpol('Base CDI'!$H$4:$H$28,'Base CDI'!$I$4:$I$29,S4782,"Cubic","Extrapolate=Linear","MultiX=Average","Skip=True","Sort=True")</f>
        <v>13.725054719562241</v>
      </c>
    </row>
    <row r="4783" spans="16:21" x14ac:dyDescent="0.25">
      <c r="P4783" s="10">
        <v>41470</v>
      </c>
      <c r="Q4783">
        <v>30.80247</v>
      </c>
      <c r="S4783" s="42">
        <f t="shared" ca="1" si="79"/>
        <v>50676</v>
      </c>
      <c r="T4783" s="43">
        <f ca="1">_xll.BInterpol('Base CDI'!$H$4:$H$28,'Base CDI'!$J$4:$J$29,S4783,"Cubic","Extrapolate=Linear","MultiX=Average","Skip=True","Sort=True")</f>
        <v>13.662165526675786</v>
      </c>
      <c r="U4783" s="43">
        <f ca="1">_xll.BInterpol('Base CDI'!$H$4:$H$28,'Base CDI'!$I$4:$I$29,S4783,"Cubic","Extrapolate=Linear","MultiX=Average","Skip=True","Sort=True")</f>
        <v>13.724952120383035</v>
      </c>
    </row>
    <row r="4784" spans="16:21" x14ac:dyDescent="0.25">
      <c r="P4784" s="10">
        <v>41471</v>
      </c>
      <c r="Q4784">
        <v>30.81212</v>
      </c>
      <c r="S4784" s="42">
        <f t="shared" ca="1" si="79"/>
        <v>50677</v>
      </c>
      <c r="T4784" s="43">
        <f ca="1">_xll.BInterpol('Base CDI'!$H$4:$H$28,'Base CDI'!$J$4:$J$29,S4784,"Cubic","Extrapolate=Linear","MultiX=Average","Skip=True","Sort=True")</f>
        <v>13.662091655266757</v>
      </c>
      <c r="U4784" s="43">
        <f ca="1">_xll.BInterpol('Base CDI'!$H$4:$H$28,'Base CDI'!$I$4:$I$29,S4784,"Cubic","Extrapolate=Linear","MultiX=Average","Skip=True","Sort=True")</f>
        <v>13.724849521203829</v>
      </c>
    </row>
    <row r="4785" spans="16:21" x14ac:dyDescent="0.25">
      <c r="P4785" s="10">
        <v>41472</v>
      </c>
      <c r="Q4785">
        <v>30.82178</v>
      </c>
      <c r="S4785" s="42">
        <f t="shared" ca="1" si="79"/>
        <v>50678</v>
      </c>
      <c r="T4785" s="43">
        <f ca="1">_xll.BInterpol('Base CDI'!$H$4:$H$28,'Base CDI'!$J$4:$J$29,S4785,"Cubic","Extrapolate=Linear","MultiX=Average","Skip=True","Sort=True")</f>
        <v>13.662017783857728</v>
      </c>
      <c r="U4785" s="43">
        <f ca="1">_xll.BInterpol('Base CDI'!$H$4:$H$28,'Base CDI'!$I$4:$I$29,S4785,"Cubic","Extrapolate=Linear","MultiX=Average","Skip=True","Sort=True")</f>
        <v>13.724746922024622</v>
      </c>
    </row>
    <row r="4786" spans="16:21" x14ac:dyDescent="0.25">
      <c r="P4786" s="10">
        <v>41473</v>
      </c>
      <c r="Q4786">
        <v>30.83145</v>
      </c>
      <c r="S4786" s="42">
        <f t="shared" ca="1" si="79"/>
        <v>50679</v>
      </c>
      <c r="T4786" s="43">
        <f ca="1">_xll.BInterpol('Base CDI'!$H$4:$H$28,'Base CDI'!$J$4:$J$29,S4786,"Cubic","Extrapolate=Linear","MultiX=Average","Skip=True","Sort=True")</f>
        <v>13.661943912448701</v>
      </c>
      <c r="U4786" s="43">
        <f ca="1">_xll.BInterpol('Base CDI'!$H$4:$H$28,'Base CDI'!$I$4:$I$29,S4786,"Cubic","Extrapolate=Linear","MultiX=Average","Skip=True","Sort=True")</f>
        <v>13.724644322845416</v>
      </c>
    </row>
    <row r="4787" spans="16:21" x14ac:dyDescent="0.25">
      <c r="P4787" s="10">
        <v>41474</v>
      </c>
      <c r="Q4787">
        <v>30.84111</v>
      </c>
      <c r="S4787" s="42">
        <f t="shared" ca="1" si="79"/>
        <v>50680</v>
      </c>
      <c r="T4787" s="43">
        <f ca="1">_xll.BInterpol('Base CDI'!$H$4:$H$28,'Base CDI'!$J$4:$J$29,S4787,"Cubic","Extrapolate=Linear","MultiX=Average","Skip=True","Sort=True")</f>
        <v>13.661870041039672</v>
      </c>
      <c r="U4787" s="43">
        <f ca="1">_xll.BInterpol('Base CDI'!$H$4:$H$28,'Base CDI'!$I$4:$I$29,S4787,"Cubic","Extrapolate=Linear","MultiX=Average","Skip=True","Sort=True")</f>
        <v>13.724541723666208</v>
      </c>
    </row>
    <row r="4788" spans="16:21" x14ac:dyDescent="0.25">
      <c r="P4788" s="10">
        <v>41477</v>
      </c>
      <c r="Q4788">
        <v>30.85078</v>
      </c>
      <c r="S4788" s="42">
        <f t="shared" ca="1" si="79"/>
        <v>50681</v>
      </c>
      <c r="T4788" s="43">
        <f ca="1">_xll.BInterpol('Base CDI'!$H$4:$H$28,'Base CDI'!$J$4:$J$29,S4788,"Cubic","Extrapolate=Linear","MultiX=Average","Skip=True","Sort=True")</f>
        <v>13.661796169630643</v>
      </c>
      <c r="U4788" s="43">
        <f ca="1">_xll.BInterpol('Base CDI'!$H$4:$H$28,'Base CDI'!$I$4:$I$29,S4788,"Cubic","Extrapolate=Linear","MultiX=Average","Skip=True","Sort=True")</f>
        <v>13.724439124487002</v>
      </c>
    </row>
    <row r="4789" spans="16:21" x14ac:dyDescent="0.25">
      <c r="P4789" s="10">
        <v>41478</v>
      </c>
      <c r="Q4789">
        <v>30.86046</v>
      </c>
      <c r="S4789" s="42">
        <f t="shared" ca="1" si="79"/>
        <v>50682</v>
      </c>
      <c r="T4789" s="43">
        <f ca="1">_xll.BInterpol('Base CDI'!$H$4:$H$28,'Base CDI'!$J$4:$J$29,S4789,"Cubic","Extrapolate=Linear","MultiX=Average","Skip=True","Sort=True")</f>
        <v>13.661722298221614</v>
      </c>
      <c r="U4789" s="43">
        <f ca="1">_xll.BInterpol('Base CDI'!$H$4:$H$28,'Base CDI'!$I$4:$I$29,S4789,"Cubic","Extrapolate=Linear","MultiX=Average","Skip=True","Sort=True")</f>
        <v>13.724336525307796</v>
      </c>
    </row>
    <row r="4790" spans="16:21" x14ac:dyDescent="0.25">
      <c r="P4790" s="10">
        <v>41479</v>
      </c>
      <c r="Q4790">
        <v>30.87013</v>
      </c>
      <c r="S4790" s="42">
        <f t="shared" ca="1" si="79"/>
        <v>50683</v>
      </c>
      <c r="T4790" s="43">
        <f ca="1">_xll.BInterpol('Base CDI'!$H$4:$H$28,'Base CDI'!$J$4:$J$29,S4790,"Cubic","Extrapolate=Linear","MultiX=Average","Skip=True","Sort=True")</f>
        <v>13.661648426812585</v>
      </c>
      <c r="U4790" s="43">
        <f ca="1">_xll.BInterpol('Base CDI'!$H$4:$H$28,'Base CDI'!$I$4:$I$29,S4790,"Cubic","Extrapolate=Linear","MultiX=Average","Skip=True","Sort=True")</f>
        <v>13.724233926128589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50684</v>
      </c>
      <c r="T4791" s="43">
        <f ca="1">_xll.BInterpol('Base CDI'!$H$4:$H$28,'Base CDI'!$J$4:$J$29,S4791,"Cubic","Extrapolate=Linear","MultiX=Average","Skip=True","Sort=True")</f>
        <v>13.661574555403556</v>
      </c>
      <c r="U4791" s="43">
        <f ca="1">_xll.BInterpol('Base CDI'!$H$4:$H$28,'Base CDI'!$I$4:$I$29,S4791,"Cubic","Extrapolate=Linear","MultiX=Average","Skip=True","Sort=True")</f>
        <v>13.724131326949383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50685</v>
      </c>
      <c r="T4792" s="43">
        <f ca="1">_xll.BInterpol('Base CDI'!$H$4:$H$28,'Base CDI'!$J$4:$J$29,S4792,"Cubic","Extrapolate=Linear","MultiX=Average","Skip=True","Sort=True")</f>
        <v>13.661500683994527</v>
      </c>
      <c r="U4792" s="43">
        <f ca="1">_xll.BInterpol('Base CDI'!$H$4:$H$28,'Base CDI'!$I$4:$I$29,S4792,"Cubic","Extrapolate=Linear","MultiX=Average","Skip=True","Sort=True")</f>
        <v>13.724028727770175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50686</v>
      </c>
      <c r="T4793" s="43">
        <f ca="1">_xll.BInterpol('Base CDI'!$H$4:$H$28,'Base CDI'!$J$4:$J$29,S4793,"Cubic","Extrapolate=Linear","MultiX=Average","Skip=True","Sort=True")</f>
        <v>13.661426812585498</v>
      </c>
      <c r="U4793" s="43">
        <f ca="1">_xll.BInterpol('Base CDI'!$H$4:$H$28,'Base CDI'!$I$4:$I$29,S4793,"Cubic","Extrapolate=Linear","MultiX=Average","Skip=True","Sort=True")</f>
        <v>13.723926128590969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50687</v>
      </c>
      <c r="T4794" s="43">
        <f ca="1">_xll.BInterpol('Base CDI'!$H$4:$H$28,'Base CDI'!$J$4:$J$29,S4794,"Cubic","Extrapolate=Linear","MultiX=Average","Skip=True","Sort=True")</f>
        <v>13.661352941176469</v>
      </c>
      <c r="U4794" s="43">
        <f ca="1">_xll.BInterpol('Base CDI'!$H$4:$H$28,'Base CDI'!$I$4:$I$29,S4794,"Cubic","Extrapolate=Linear","MultiX=Average","Skip=True","Sort=True")</f>
        <v>13.723823529411764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50688</v>
      </c>
      <c r="T4795" s="43">
        <f ca="1">_xll.BInterpol('Base CDI'!$H$4:$H$28,'Base CDI'!$J$4:$J$29,S4795,"Cubic","Extrapolate=Linear","MultiX=Average","Skip=True","Sort=True")</f>
        <v>13.661279069767442</v>
      </c>
      <c r="U4795" s="43">
        <f ca="1">_xll.BInterpol('Base CDI'!$H$4:$H$28,'Base CDI'!$I$4:$I$29,S4795,"Cubic","Extrapolate=Linear","MultiX=Average","Skip=True","Sort=True")</f>
        <v>13.723720930232556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50689</v>
      </c>
      <c r="T4796" s="43">
        <f ca="1">_xll.BInterpol('Base CDI'!$H$4:$H$28,'Base CDI'!$J$4:$J$29,S4796,"Cubic","Extrapolate=Linear","MultiX=Average","Skip=True","Sort=True")</f>
        <v>13.661205198358413</v>
      </c>
      <c r="U4796" s="43">
        <f ca="1">_xll.BInterpol('Base CDI'!$H$4:$H$28,'Base CDI'!$I$4:$I$29,S4796,"Cubic","Extrapolate=Linear","MultiX=Average","Skip=True","Sort=True")</f>
        <v>13.72361833105335</v>
      </c>
    </row>
    <row r="4797" spans="16:21" x14ac:dyDescent="0.25">
      <c r="P4797" s="10">
        <v>41488</v>
      </c>
      <c r="Q4797">
        <v>30.93796</v>
      </c>
      <c r="S4797" s="42">
        <f t="shared" ca="1" si="79"/>
        <v>50690</v>
      </c>
      <c r="T4797" s="43">
        <f ca="1">_xll.BInterpol('Base CDI'!$H$4:$H$28,'Base CDI'!$J$4:$J$29,S4797,"Cubic","Extrapolate=Linear","MultiX=Average","Skip=True","Sort=True")</f>
        <v>13.661131326949384</v>
      </c>
      <c r="U4797" s="43">
        <f ca="1">_xll.BInterpol('Base CDI'!$H$4:$H$28,'Base CDI'!$I$4:$I$29,S4797,"Cubic","Extrapolate=Linear","MultiX=Average","Skip=True","Sort=True")</f>
        <v>13.723515731874143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50691</v>
      </c>
      <c r="T4798" s="43">
        <f ca="1">_xll.BInterpol('Base CDI'!$H$4:$H$28,'Base CDI'!$J$4:$J$29,S4798,"Cubic","Extrapolate=Linear","MultiX=Average","Skip=True","Sort=True")</f>
        <v>13.661057455540355</v>
      </c>
      <c r="U4798" s="43">
        <f ca="1">_xll.BInterpol('Base CDI'!$H$4:$H$28,'Base CDI'!$I$4:$I$29,S4798,"Cubic","Extrapolate=Linear","MultiX=Average","Skip=True","Sort=True")</f>
        <v>13.723413132694937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50692</v>
      </c>
      <c r="T4799" s="43">
        <f ca="1">_xll.BInterpol('Base CDI'!$H$4:$H$28,'Base CDI'!$J$4:$J$29,S4799,"Cubic","Extrapolate=Linear","MultiX=Average","Skip=True","Sort=True")</f>
        <v>13.660983584131326</v>
      </c>
      <c r="U4799" s="43">
        <f ca="1">_xll.BInterpol('Base CDI'!$H$4:$H$28,'Base CDI'!$I$4:$I$29,S4799,"Cubic","Extrapolate=Linear","MultiX=Average","Skip=True","Sort=True")</f>
        <v>13.723310533515731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50693</v>
      </c>
      <c r="T4800" s="43">
        <f ca="1">_xll.BInterpol('Base CDI'!$H$4:$H$28,'Base CDI'!$J$4:$J$29,S4800,"Cubic","Extrapolate=Linear","MultiX=Average","Skip=True","Sort=True")</f>
        <v>13.660909712722297</v>
      </c>
      <c r="U4800" s="43">
        <f ca="1">_xll.BInterpol('Base CDI'!$H$4:$H$28,'Base CDI'!$I$4:$I$29,S4800,"Cubic","Extrapolate=Linear","MultiX=Average","Skip=True","Sort=True")</f>
        <v>13.723207934336523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50694</v>
      </c>
      <c r="T4801" s="43">
        <f ca="1">_xll.BInterpol('Base CDI'!$H$4:$H$28,'Base CDI'!$J$4:$J$29,S4801,"Cubic","Extrapolate=Linear","MultiX=Average","Skip=True","Sort=True")</f>
        <v>13.660835841313268</v>
      </c>
      <c r="U4801" s="43">
        <f ca="1">_xll.BInterpol('Base CDI'!$H$4:$H$28,'Base CDI'!$I$4:$I$29,S4801,"Cubic","Extrapolate=Linear","MultiX=Average","Skip=True","Sort=True")</f>
        <v>13.723105335157317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50695</v>
      </c>
      <c r="T4802" s="43">
        <f ca="1">_xll.BInterpol('Base CDI'!$H$4:$H$28,'Base CDI'!$J$4:$J$29,S4802,"Cubic","Extrapolate=Linear","MultiX=Average","Skip=True","Sort=True")</f>
        <v>13.66076196990424</v>
      </c>
      <c r="U4802" s="43">
        <f ca="1">_xll.BInterpol('Base CDI'!$H$4:$H$28,'Base CDI'!$I$4:$I$29,S4802,"Cubic","Extrapolate=Linear","MultiX=Average","Skip=True","Sort=True")</f>
        <v>13.72300273597811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50696</v>
      </c>
      <c r="T4803" s="43">
        <f ca="1">_xll.BInterpol('Base CDI'!$H$4:$H$28,'Base CDI'!$J$4:$J$29,S4803,"Cubic","Extrapolate=Linear","MultiX=Average","Skip=True","Sort=True")</f>
        <v>13.660688098495211</v>
      </c>
      <c r="U4803" s="43">
        <f ca="1">_xll.BInterpol('Base CDI'!$H$4:$H$28,'Base CDI'!$I$4:$I$29,S4803,"Cubic","Extrapolate=Linear","MultiX=Average","Skip=True","Sort=True")</f>
        <v>13.722900136798904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50697</v>
      </c>
      <c r="T4804" s="43">
        <f ca="1">_xll.BInterpol('Base CDI'!$H$4:$H$28,'Base CDI'!$J$4:$J$29,S4804,"Cubic","Extrapolate=Linear","MultiX=Average","Skip=True","Sort=True")</f>
        <v>13.660614227086183</v>
      </c>
      <c r="U4804" s="43">
        <f ca="1">_xll.BInterpol('Base CDI'!$H$4:$H$28,'Base CDI'!$I$4:$I$29,S4804,"Cubic","Extrapolate=Linear","MultiX=Average","Skip=True","Sort=True")</f>
        <v>13.722797537619698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50698</v>
      </c>
      <c r="T4805" s="43">
        <f ca="1">_xll.BInterpol('Base CDI'!$H$4:$H$28,'Base CDI'!$J$4:$J$29,S4805,"Cubic","Extrapolate=Linear","MultiX=Average","Skip=True","Sort=True")</f>
        <v>13.660540355677155</v>
      </c>
      <c r="U4805" s="43">
        <f ca="1">_xll.BInterpol('Base CDI'!$H$4:$H$28,'Base CDI'!$I$4:$I$29,S4805,"Cubic","Extrapolate=Linear","MultiX=Average","Skip=True","Sort=True")</f>
        <v>13.72269493844049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50699</v>
      </c>
      <c r="T4806" s="43">
        <f ca="1">_xll.BInterpol('Base CDI'!$H$4:$H$28,'Base CDI'!$J$4:$J$29,S4806,"Cubic","Extrapolate=Linear","MultiX=Average","Skip=True","Sort=True")</f>
        <v>13.660466484268126</v>
      </c>
      <c r="U4806" s="43">
        <f ca="1">_xll.BInterpol('Base CDI'!$H$4:$H$28,'Base CDI'!$I$4:$I$29,S4806,"Cubic","Extrapolate=Linear","MultiX=Average","Skip=True","Sort=True")</f>
        <v>13.722592339261285</v>
      </c>
    </row>
    <row r="4807" spans="16:21" x14ac:dyDescent="0.25">
      <c r="P4807" s="10">
        <v>41502</v>
      </c>
      <c r="Q4807">
        <v>31.0351</v>
      </c>
      <c r="S4807" s="42">
        <f t="shared" ca="1" si="79"/>
        <v>50700</v>
      </c>
      <c r="T4807" s="43">
        <f ca="1">_xll.BInterpol('Base CDI'!$H$4:$H$28,'Base CDI'!$J$4:$J$29,S4807,"Cubic","Extrapolate=Linear","MultiX=Average","Skip=True","Sort=True")</f>
        <v>13.660392612859097</v>
      </c>
      <c r="U4807" s="43">
        <f ca="1">_xll.BInterpol('Base CDI'!$H$4:$H$28,'Base CDI'!$I$4:$I$29,S4807,"Cubic","Extrapolate=Linear","MultiX=Average","Skip=True","Sort=True")</f>
        <v>13.722489740082077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50701</v>
      </c>
      <c r="T4808" s="43">
        <f ca="1">_xll.BInterpol('Base CDI'!$H$4:$H$28,'Base CDI'!$J$4:$J$29,S4808,"Cubic","Extrapolate=Linear","MultiX=Average","Skip=True","Sort=True")</f>
        <v>13.660318741450068</v>
      </c>
      <c r="U4808" s="43">
        <f ca="1">_xll.BInterpol('Base CDI'!$H$4:$H$28,'Base CDI'!$I$4:$I$29,S4808,"Cubic","Extrapolate=Linear","MultiX=Average","Skip=True","Sort=True")</f>
        <v>13.722387140902871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50702</v>
      </c>
      <c r="T4809" s="43">
        <f ca="1">_xll.BInterpol('Base CDI'!$H$4:$H$28,'Base CDI'!$J$4:$J$29,S4809,"Cubic","Extrapolate=Linear","MultiX=Average","Skip=True","Sort=True")</f>
        <v>13.660244870041039</v>
      </c>
      <c r="U4809" s="43">
        <f ca="1">_xll.BInterpol('Base CDI'!$H$4:$H$28,'Base CDI'!$I$4:$I$29,S4809,"Cubic","Extrapolate=Linear","MultiX=Average","Skip=True","Sort=True")</f>
        <v>13.722284541723665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50703</v>
      </c>
      <c r="T4810" s="43">
        <f ca="1">_xll.BInterpol('Base CDI'!$H$4:$H$28,'Base CDI'!$J$4:$J$29,S4810,"Cubic","Extrapolate=Linear","MultiX=Average","Skip=True","Sort=True")</f>
        <v>13.66017099863201</v>
      </c>
      <c r="U4810" s="43">
        <f ca="1">_xll.BInterpol('Base CDI'!$H$4:$H$28,'Base CDI'!$I$4:$I$29,S4810,"Cubic","Extrapolate=Linear","MultiX=Average","Skip=True","Sort=True")</f>
        <v>13.722181942544458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50704</v>
      </c>
      <c r="T4811" s="43">
        <f ca="1">_xll.BInterpol('Base CDI'!$H$4:$H$28,'Base CDI'!$J$4:$J$29,S4811,"Cubic","Extrapolate=Linear","MultiX=Average","Skip=True","Sort=True")</f>
        <v>13.660097127222981</v>
      </c>
      <c r="U4811" s="43">
        <f ca="1">_xll.BInterpol('Base CDI'!$H$4:$H$28,'Base CDI'!$I$4:$I$29,S4811,"Cubic","Extrapolate=Linear","MultiX=Average","Skip=True","Sort=True")</f>
        <v>13.722079343365252</v>
      </c>
    </row>
    <row r="4812" spans="16:21" x14ac:dyDescent="0.25">
      <c r="P4812" s="10">
        <v>41509</v>
      </c>
      <c r="Q4812">
        <v>31.08379</v>
      </c>
      <c r="S4812" s="42">
        <f t="shared" ca="1" si="80"/>
        <v>50705</v>
      </c>
      <c r="T4812" s="43">
        <f ca="1">_xll.BInterpol('Base CDI'!$H$4:$H$28,'Base CDI'!$J$4:$J$29,S4812,"Cubic","Extrapolate=Linear","MultiX=Average","Skip=True","Sort=True")</f>
        <v>13.660023255813952</v>
      </c>
      <c r="U4812" s="43">
        <f ca="1">_xll.BInterpol('Base CDI'!$H$4:$H$28,'Base CDI'!$I$4:$I$29,S4812,"Cubic","Extrapolate=Linear","MultiX=Average","Skip=True","Sort=True")</f>
        <v>13.721976744186044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50706</v>
      </c>
      <c r="T4813" s="43">
        <f ca="1">_xll.BInterpol('Base CDI'!$H$4:$H$28,'Base CDI'!$J$4:$J$29,S4813,"Cubic","Extrapolate=Linear","MultiX=Average","Skip=True","Sort=True")</f>
        <v>13.659949384404925</v>
      </c>
      <c r="U4813" s="43">
        <f ca="1">_xll.BInterpol('Base CDI'!$H$4:$H$28,'Base CDI'!$I$4:$I$29,S4813,"Cubic","Extrapolate=Linear","MultiX=Average","Skip=True","Sort=True")</f>
        <v>13.721874145006838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50707</v>
      </c>
      <c r="T4814" s="43">
        <f ca="1">_xll.BInterpol('Base CDI'!$H$4:$H$28,'Base CDI'!$J$4:$J$29,S4814,"Cubic","Extrapolate=Linear","MultiX=Average","Skip=True","Sort=True")</f>
        <v>13.659875512995896</v>
      </c>
      <c r="U4814" s="43">
        <f ca="1">_xll.BInterpol('Base CDI'!$H$4:$H$28,'Base CDI'!$I$4:$I$29,S4814,"Cubic","Extrapolate=Linear","MultiX=Average","Skip=True","Sort=True")</f>
        <v>13.721771545827632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50708</v>
      </c>
      <c r="T4815" s="43">
        <f ca="1">_xll.BInterpol('Base CDI'!$H$4:$H$28,'Base CDI'!$J$4:$J$29,S4815,"Cubic","Extrapolate=Linear","MultiX=Average","Skip=True","Sort=True")</f>
        <v>13.659801641586867</v>
      </c>
      <c r="U4815" s="43">
        <f ca="1">_xll.BInterpol('Base CDI'!$H$4:$H$28,'Base CDI'!$I$4:$I$29,S4815,"Cubic","Extrapolate=Linear","MultiX=Average","Skip=True","Sort=True")</f>
        <v>13.721668946648425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50709</v>
      </c>
      <c r="T4816" s="43">
        <f ca="1">_xll.BInterpol('Base CDI'!$H$4:$H$28,'Base CDI'!$J$4:$J$29,S4816,"Cubic","Extrapolate=Linear","MultiX=Average","Skip=True","Sort=True")</f>
        <v>13.659727770177838</v>
      </c>
      <c r="U4816" s="43">
        <f ca="1">_xll.BInterpol('Base CDI'!$H$4:$H$28,'Base CDI'!$I$4:$I$29,S4816,"Cubic","Extrapolate=Linear","MultiX=Average","Skip=True","Sort=True")</f>
        <v>13.721566347469219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50710</v>
      </c>
      <c r="T4817" s="43">
        <f ca="1">_xll.BInterpol('Base CDI'!$H$4:$H$28,'Base CDI'!$J$4:$J$29,S4817,"Cubic","Extrapolate=Linear","MultiX=Average","Skip=True","Sort=True")</f>
        <v>13.659653898768809</v>
      </c>
      <c r="U4817" s="43">
        <f ca="1">_xll.BInterpol('Base CDI'!$H$4:$H$28,'Base CDI'!$I$4:$I$29,S4817,"Cubic","Extrapolate=Linear","MultiX=Average","Skip=True","Sort=True")</f>
        <v>13.721463748290011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50711</v>
      </c>
      <c r="T4818" s="43">
        <f ca="1">_xll.BInterpol('Base CDI'!$H$4:$H$28,'Base CDI'!$J$4:$J$29,S4818,"Cubic","Extrapolate=Linear","MultiX=Average","Skip=True","Sort=True")</f>
        <v>13.65958002735978</v>
      </c>
      <c r="U4818" s="43">
        <f ca="1">_xll.BInterpol('Base CDI'!$H$4:$H$28,'Base CDI'!$I$4:$I$29,S4818,"Cubic","Extrapolate=Linear","MultiX=Average","Skip=True","Sort=True")</f>
        <v>13.721361149110805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50712</v>
      </c>
      <c r="T4819" s="43">
        <f ca="1">_xll.BInterpol('Base CDI'!$H$4:$H$28,'Base CDI'!$J$4:$J$29,S4819,"Cubic","Extrapolate=Linear","MultiX=Average","Skip=True","Sort=True")</f>
        <v>13.659506155950751</v>
      </c>
      <c r="U4819" s="43">
        <f ca="1">_xll.BInterpol('Base CDI'!$H$4:$H$28,'Base CDI'!$I$4:$I$29,S4819,"Cubic","Extrapolate=Linear","MultiX=Average","Skip=True","Sort=True")</f>
        <v>13.7212585499316</v>
      </c>
    </row>
    <row r="4820" spans="16:21" x14ac:dyDescent="0.25">
      <c r="P4820" s="10">
        <v>41521</v>
      </c>
      <c r="Q4820">
        <v>31.16412</v>
      </c>
      <c r="S4820" s="42">
        <f t="shared" ca="1" si="80"/>
        <v>50713</v>
      </c>
      <c r="T4820" s="43">
        <f ca="1">_xll.BInterpol('Base CDI'!$H$4:$H$28,'Base CDI'!$J$4:$J$29,S4820,"Cubic","Extrapolate=Linear","MultiX=Average","Skip=True","Sort=True")</f>
        <v>13.659432284541722</v>
      </c>
      <c r="U4820" s="43">
        <f ca="1">_xll.BInterpol('Base CDI'!$H$4:$H$28,'Base CDI'!$I$4:$I$29,S4820,"Cubic","Extrapolate=Linear","MultiX=Average","Skip=True","Sort=True")</f>
        <v>13.721155950752392</v>
      </c>
    </row>
    <row r="4821" spans="16:21" x14ac:dyDescent="0.25">
      <c r="P4821" s="10">
        <v>41522</v>
      </c>
      <c r="Q4821">
        <v>31.17446</v>
      </c>
      <c r="S4821" s="42">
        <f t="shared" ca="1" si="80"/>
        <v>50714</v>
      </c>
      <c r="T4821" s="43">
        <f ca="1">_xll.BInterpol('Base CDI'!$H$4:$H$28,'Base CDI'!$J$4:$J$29,S4821,"Cubic","Extrapolate=Linear","MultiX=Average","Skip=True","Sort=True")</f>
        <v>13.659358413132693</v>
      </c>
      <c r="U4821" s="43">
        <f ca="1">_xll.BInterpol('Base CDI'!$H$4:$H$28,'Base CDI'!$I$4:$I$29,S4821,"Cubic","Extrapolate=Linear","MultiX=Average","Skip=True","Sort=True")</f>
        <v>13.721053351573186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50715</v>
      </c>
      <c r="T4822" s="43">
        <f ca="1">_xll.BInterpol('Base CDI'!$H$4:$H$28,'Base CDI'!$J$4:$J$29,S4822,"Cubic","Extrapolate=Linear","MultiX=Average","Skip=True","Sort=True")</f>
        <v>13.659284541723666</v>
      </c>
      <c r="U4822" s="43">
        <f ca="1">_xll.BInterpol('Base CDI'!$H$4:$H$28,'Base CDI'!$I$4:$I$29,S4822,"Cubic","Extrapolate=Linear","MultiX=Average","Skip=True","Sort=True")</f>
        <v>13.720950752393978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50716</v>
      </c>
      <c r="T4823" s="43">
        <f ca="1">_xll.BInterpol('Base CDI'!$H$4:$H$28,'Base CDI'!$J$4:$J$29,S4823,"Cubic","Extrapolate=Linear","MultiX=Average","Skip=True","Sort=True")</f>
        <v>13.659210670314637</v>
      </c>
      <c r="U4823" s="43">
        <f ca="1">_xll.BInterpol('Base CDI'!$H$4:$H$28,'Base CDI'!$I$4:$I$29,S4823,"Cubic","Extrapolate=Linear","MultiX=Average","Skip=True","Sort=True")</f>
        <v>13.720848153214773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50717</v>
      </c>
      <c r="T4824" s="43">
        <f ca="1">_xll.BInterpol('Base CDI'!$H$4:$H$28,'Base CDI'!$J$4:$J$29,S4824,"Cubic","Extrapolate=Linear","MultiX=Average","Skip=True","Sort=True")</f>
        <v>13.659136798905609</v>
      </c>
      <c r="U4824" s="43">
        <f ca="1">_xll.BInterpol('Base CDI'!$H$4:$H$28,'Base CDI'!$I$4:$I$29,S4824,"Cubic","Extrapolate=Linear","MultiX=Average","Skip=True","Sort=True")</f>
        <v>13.720745554035567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50718</v>
      </c>
      <c r="T4825" s="43">
        <f ca="1">_xll.BInterpol('Base CDI'!$H$4:$H$28,'Base CDI'!$J$4:$J$29,S4825,"Cubic","Extrapolate=Linear","MultiX=Average","Skip=True","Sort=True")</f>
        <v>13.65906292749658</v>
      </c>
      <c r="U4825" s="43">
        <f ca="1">_xll.BInterpol('Base CDI'!$H$4:$H$28,'Base CDI'!$I$4:$I$29,S4825,"Cubic","Extrapolate=Linear","MultiX=Average","Skip=True","Sort=True")</f>
        <v>13.720642954856359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50719</v>
      </c>
      <c r="T4826" s="43">
        <f ca="1">_xll.BInterpol('Base CDI'!$H$4:$H$28,'Base CDI'!$J$4:$J$29,S4826,"Cubic","Extrapolate=Linear","MultiX=Average","Skip=True","Sort=True")</f>
        <v>13.658989056087551</v>
      </c>
      <c r="U4826" s="43">
        <f ca="1">_xll.BInterpol('Base CDI'!$H$4:$H$28,'Base CDI'!$I$4:$I$29,S4826,"Cubic","Extrapolate=Linear","MultiX=Average","Skip=True","Sort=True")</f>
        <v>13.720540355677153</v>
      </c>
    </row>
    <row r="4827" spans="16:21" x14ac:dyDescent="0.25">
      <c r="P4827" s="10">
        <v>41530</v>
      </c>
      <c r="Q4827">
        <v>31.23658</v>
      </c>
      <c r="S4827" s="42">
        <f t="shared" ca="1" si="80"/>
        <v>50720</v>
      </c>
      <c r="T4827" s="43">
        <f ca="1">_xll.BInterpol('Base CDI'!$H$4:$H$28,'Base CDI'!$J$4:$J$29,S4827,"Cubic","Extrapolate=Linear","MultiX=Average","Skip=True","Sort=True")</f>
        <v>13.658915184678522</v>
      </c>
      <c r="U4827" s="43">
        <f ca="1">_xll.BInterpol('Base CDI'!$H$4:$H$28,'Base CDI'!$I$4:$I$29,S4827,"Cubic","Extrapolate=Linear","MultiX=Average","Skip=True","Sort=True")</f>
        <v>13.720437756497946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50721</v>
      </c>
      <c r="T4828" s="43">
        <f ca="1">_xll.BInterpol('Base CDI'!$H$4:$H$28,'Base CDI'!$J$4:$J$29,S4828,"Cubic","Extrapolate=Linear","MultiX=Average","Skip=True","Sort=True")</f>
        <v>13.658841313269493</v>
      </c>
      <c r="U4828" s="43">
        <f ca="1">_xll.BInterpol('Base CDI'!$H$4:$H$28,'Base CDI'!$I$4:$I$29,S4828,"Cubic","Extrapolate=Linear","MultiX=Average","Skip=True","Sort=True")</f>
        <v>13.72033515731874</v>
      </c>
    </row>
    <row r="4829" spans="16:21" x14ac:dyDescent="0.25">
      <c r="P4829" s="10">
        <v>41534</v>
      </c>
      <c r="Q4829">
        <v>31.25731</v>
      </c>
      <c r="S4829" s="42">
        <f t="shared" ca="1" si="80"/>
        <v>50722</v>
      </c>
      <c r="T4829" s="43">
        <f ca="1">_xll.BInterpol('Base CDI'!$H$4:$H$28,'Base CDI'!$J$4:$J$29,S4829,"Cubic","Extrapolate=Linear","MultiX=Average","Skip=True","Sort=True")</f>
        <v>13.658767441860464</v>
      </c>
      <c r="U4829" s="43">
        <f ca="1">_xll.BInterpol('Base CDI'!$H$4:$H$28,'Base CDI'!$I$4:$I$29,S4829,"Cubic","Extrapolate=Linear","MultiX=Average","Skip=True","Sort=True")</f>
        <v>13.720232558139532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50723</v>
      </c>
      <c r="T4830" s="43">
        <f ca="1">_xll.BInterpol('Base CDI'!$H$4:$H$28,'Base CDI'!$J$4:$J$29,S4830,"Cubic","Extrapolate=Linear","MultiX=Average","Skip=True","Sort=True")</f>
        <v>13.658693570451435</v>
      </c>
      <c r="U4830" s="43">
        <f ca="1">_xll.BInterpol('Base CDI'!$H$4:$H$28,'Base CDI'!$I$4:$I$29,S4830,"Cubic","Extrapolate=Linear","MultiX=Average","Skip=True","Sort=True")</f>
        <v>13.720129958960326</v>
      </c>
    </row>
    <row r="4831" spans="16:21" x14ac:dyDescent="0.25">
      <c r="P4831" s="10">
        <v>41536</v>
      </c>
      <c r="Q4831">
        <v>31.27806</v>
      </c>
      <c r="S4831" s="42">
        <f t="shared" ca="1" si="80"/>
        <v>50724</v>
      </c>
      <c r="T4831" s="43">
        <f ca="1">_xll.BInterpol('Base CDI'!$H$4:$H$28,'Base CDI'!$J$4:$J$29,S4831,"Cubic","Extrapolate=Linear","MultiX=Average","Skip=True","Sort=True")</f>
        <v>13.658619699042408</v>
      </c>
      <c r="U4831" s="43">
        <f ca="1">_xll.BInterpol('Base CDI'!$H$4:$H$28,'Base CDI'!$I$4:$I$29,S4831,"Cubic","Extrapolate=Linear","MultiX=Average","Skip=True","Sort=True")</f>
        <v>13.72002735978112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50725</v>
      </c>
      <c r="T4832" s="43">
        <f ca="1">_xll.BInterpol('Base CDI'!$H$4:$H$28,'Base CDI'!$J$4:$J$29,S4832,"Cubic","Extrapolate=Linear","MultiX=Average","Skip=True","Sort=True")</f>
        <v>13.658545827633379</v>
      </c>
      <c r="U4832" s="43">
        <f ca="1">_xll.BInterpol('Base CDI'!$H$4:$H$28,'Base CDI'!$I$4:$I$29,S4832,"Cubic","Extrapolate=Linear","MultiX=Average","Skip=True","Sort=True")</f>
        <v>13.719924760601913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50726</v>
      </c>
      <c r="T4833" s="43">
        <f ca="1">_xll.BInterpol('Base CDI'!$H$4:$H$28,'Base CDI'!$J$4:$J$29,S4833,"Cubic","Extrapolate=Linear","MultiX=Average","Skip=True","Sort=True")</f>
        <v>13.65847195622435</v>
      </c>
      <c r="U4833" s="43">
        <f ca="1">_xll.BInterpol('Base CDI'!$H$4:$H$28,'Base CDI'!$I$4:$I$29,S4833,"Cubic","Extrapolate=Linear","MultiX=Average","Skip=True","Sort=True")</f>
        <v>13.719822161422707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50727</v>
      </c>
      <c r="T4834" s="43">
        <f ca="1">_xll.BInterpol('Base CDI'!$H$4:$H$28,'Base CDI'!$J$4:$J$29,S4834,"Cubic","Extrapolate=Linear","MultiX=Average","Skip=True","Sort=True")</f>
        <v>13.658398084815321</v>
      </c>
      <c r="U4834" s="43">
        <f ca="1">_xll.BInterpol('Base CDI'!$H$4:$H$28,'Base CDI'!$I$4:$I$29,S4834,"Cubic","Extrapolate=Linear","MultiX=Average","Skip=True","Sort=True")</f>
        <v>13.719719562243501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50728</v>
      </c>
      <c r="T4835" s="43">
        <f ca="1">_xll.BInterpol('Base CDI'!$H$4:$H$28,'Base CDI'!$J$4:$J$29,S4835,"Cubic","Extrapolate=Linear","MultiX=Average","Skip=True","Sort=True")</f>
        <v>13.658324213406292</v>
      </c>
      <c r="U4835" s="43">
        <f ca="1">_xll.BInterpol('Base CDI'!$H$4:$H$28,'Base CDI'!$I$4:$I$29,S4835,"Cubic","Extrapolate=Linear","MultiX=Average","Skip=True","Sort=True")</f>
        <v>13.719616963064293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50729</v>
      </c>
      <c r="T4836" s="43">
        <f ca="1">_xll.BInterpol('Base CDI'!$H$4:$H$28,'Base CDI'!$J$4:$J$29,S4836,"Cubic","Extrapolate=Linear","MultiX=Average","Skip=True","Sort=True")</f>
        <v>13.658250341997263</v>
      </c>
      <c r="U4836" s="43">
        <f ca="1">_xll.BInterpol('Base CDI'!$H$4:$H$28,'Base CDI'!$I$4:$I$29,S4836,"Cubic","Extrapolate=Linear","MultiX=Average","Skip=True","Sort=True")</f>
        <v>13.719514363885088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50730</v>
      </c>
      <c r="T4837" s="43">
        <f ca="1">_xll.BInterpol('Base CDI'!$H$4:$H$28,'Base CDI'!$J$4:$J$29,S4837,"Cubic","Extrapolate=Linear","MultiX=Average","Skip=True","Sort=True")</f>
        <v>13.658176470588234</v>
      </c>
      <c r="U4837" s="43">
        <f ca="1">_xll.BInterpol('Base CDI'!$H$4:$H$28,'Base CDI'!$I$4:$I$29,S4837,"Cubic","Extrapolate=Linear","MultiX=Average","Skip=True","Sort=True")</f>
        <v>13.71941176470588</v>
      </c>
    </row>
    <row r="4838" spans="16:21" x14ac:dyDescent="0.25">
      <c r="P4838" s="10">
        <v>41547</v>
      </c>
      <c r="Q4838">
        <v>31.35079</v>
      </c>
      <c r="S4838" s="42">
        <f t="shared" ca="1" si="80"/>
        <v>50731</v>
      </c>
      <c r="T4838" s="43">
        <f ca="1">_xll.BInterpol('Base CDI'!$H$4:$H$28,'Base CDI'!$J$4:$J$29,S4838,"Cubic","Extrapolate=Linear","MultiX=Average","Skip=True","Sort=True")</f>
        <v>13.658102599179205</v>
      </c>
      <c r="U4838" s="43">
        <f ca="1">_xll.BInterpol('Base CDI'!$H$4:$H$28,'Base CDI'!$I$4:$I$29,S4838,"Cubic","Extrapolate=Linear","MultiX=Average","Skip=True","Sort=True")</f>
        <v>13.719309165526674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50732</v>
      </c>
      <c r="T4839" s="43">
        <f ca="1">_xll.BInterpol('Base CDI'!$H$4:$H$28,'Base CDI'!$J$4:$J$29,S4839,"Cubic","Extrapolate=Linear","MultiX=Average","Skip=True","Sort=True")</f>
        <v>13.658028727770176</v>
      </c>
      <c r="U4839" s="43">
        <f ca="1">_xll.BInterpol('Base CDI'!$H$4:$H$28,'Base CDI'!$I$4:$I$29,S4839,"Cubic","Extrapolate=Linear","MultiX=Average","Skip=True","Sort=True")</f>
        <v>13.719206566347466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50733</v>
      </c>
      <c r="T4840" s="43">
        <f ca="1">_xll.BInterpol('Base CDI'!$H$4:$H$28,'Base CDI'!$J$4:$J$29,S4840,"Cubic","Extrapolate=Linear","MultiX=Average","Skip=True","Sort=True")</f>
        <v>13.657954856361149</v>
      </c>
      <c r="U4840" s="43">
        <f ca="1">_xll.BInterpol('Base CDI'!$H$4:$H$28,'Base CDI'!$I$4:$I$29,S4840,"Cubic","Extrapolate=Linear","MultiX=Average","Skip=True","Sort=True")</f>
        <v>13.719103967168261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50734</v>
      </c>
      <c r="T4841" s="43">
        <f ca="1">_xll.BInterpol('Base CDI'!$H$4:$H$28,'Base CDI'!$J$4:$J$29,S4841,"Cubic","Extrapolate=Linear","MultiX=Average","Skip=True","Sort=True")</f>
        <v>13.65788098495212</v>
      </c>
      <c r="U4841" s="43">
        <f ca="1">_xll.BInterpol('Base CDI'!$H$4:$H$28,'Base CDI'!$I$4:$I$29,S4841,"Cubic","Extrapolate=Linear","MultiX=Average","Skip=True","Sort=True")</f>
        <v>13.719001367989055</v>
      </c>
    </row>
    <row r="4842" spans="16:21" x14ac:dyDescent="0.25">
      <c r="P4842" s="10">
        <v>41551</v>
      </c>
      <c r="Q4842">
        <v>31.39235</v>
      </c>
      <c r="S4842" s="42">
        <f t="shared" ca="1" si="80"/>
        <v>50735</v>
      </c>
      <c r="T4842" s="43">
        <f ca="1">_xll.BInterpol('Base CDI'!$H$4:$H$28,'Base CDI'!$J$4:$J$29,S4842,"Cubic","Extrapolate=Linear","MultiX=Average","Skip=True","Sort=True")</f>
        <v>13.657807113543091</v>
      </c>
      <c r="U4842" s="43">
        <f ca="1">_xll.BInterpol('Base CDI'!$H$4:$H$28,'Base CDI'!$I$4:$I$29,S4842,"Cubic","Extrapolate=Linear","MultiX=Average","Skip=True","Sort=True")</f>
        <v>13.718898768809847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50736</v>
      </c>
      <c r="T4843" s="43">
        <f ca="1">_xll.BInterpol('Base CDI'!$H$4:$H$28,'Base CDI'!$J$4:$J$29,S4843,"Cubic","Extrapolate=Linear","MultiX=Average","Skip=True","Sort=True")</f>
        <v>13.657733242134062</v>
      </c>
      <c r="U4843" s="43">
        <f ca="1">_xll.BInterpol('Base CDI'!$H$4:$H$28,'Base CDI'!$I$4:$I$29,S4843,"Cubic","Extrapolate=Linear","MultiX=Average","Skip=True","Sort=True")</f>
        <v>13.718796169630641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50737</v>
      </c>
      <c r="T4844" s="43">
        <f ca="1">_xll.BInterpol('Base CDI'!$H$4:$H$28,'Base CDI'!$J$4:$J$29,S4844,"Cubic","Extrapolate=Linear","MultiX=Average","Skip=True","Sort=True")</f>
        <v>13.657659370725034</v>
      </c>
      <c r="U4844" s="43">
        <f ca="1">_xll.BInterpol('Base CDI'!$H$4:$H$28,'Base CDI'!$I$4:$I$29,S4844,"Cubic","Extrapolate=Linear","MultiX=Average","Skip=True","Sort=True")</f>
        <v>13.718693570451434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50738</v>
      </c>
      <c r="T4845" s="43">
        <f ca="1">_xll.BInterpol('Base CDI'!$H$4:$H$28,'Base CDI'!$J$4:$J$29,S4845,"Cubic","Extrapolate=Linear","MultiX=Average","Skip=True","Sort=True")</f>
        <v>13.657585499316005</v>
      </c>
      <c r="U4845" s="43">
        <f ca="1">_xll.BInterpol('Base CDI'!$H$4:$H$28,'Base CDI'!$I$4:$I$29,S4845,"Cubic","Extrapolate=Linear","MultiX=Average","Skip=True","Sort=True")</f>
        <v>13.718590971272228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50739</v>
      </c>
      <c r="T4846" s="43">
        <f ca="1">_xll.BInterpol('Base CDI'!$H$4:$H$28,'Base CDI'!$J$4:$J$29,S4846,"Cubic","Extrapolate=Linear","MultiX=Average","Skip=True","Sort=True")</f>
        <v>13.657511627906976</v>
      </c>
      <c r="U4846" s="43">
        <f ca="1">_xll.BInterpol('Base CDI'!$H$4:$H$28,'Base CDI'!$I$4:$I$29,S4846,"Cubic","Extrapolate=Linear","MultiX=Average","Skip=True","Sort=True")</f>
        <v>13.718488372093022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50740</v>
      </c>
      <c r="T4847" s="43">
        <f ca="1">_xll.BInterpol('Base CDI'!$H$4:$H$28,'Base CDI'!$J$4:$J$29,S4847,"Cubic","Extrapolate=Linear","MultiX=Average","Skip=True","Sort=True")</f>
        <v>13.657437756497947</v>
      </c>
      <c r="U4847" s="43">
        <f ca="1">_xll.BInterpol('Base CDI'!$H$4:$H$28,'Base CDI'!$I$4:$I$29,S4847,"Cubic","Extrapolate=Linear","MultiX=Average","Skip=True","Sort=True")</f>
        <v>13.718385772913814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50741</v>
      </c>
      <c r="T4848" s="43">
        <f ca="1">_xll.BInterpol('Base CDI'!$H$4:$H$28,'Base CDI'!$J$4:$J$29,S4848,"Cubic","Extrapolate=Linear","MultiX=Average","Skip=True","Sort=True")</f>
        <v>13.657363885088918</v>
      </c>
      <c r="U4848" s="43">
        <f ca="1">_xll.BInterpol('Base CDI'!$H$4:$H$28,'Base CDI'!$I$4:$I$29,S4848,"Cubic","Extrapolate=Linear","MultiX=Average","Skip=True","Sort=True")</f>
        <v>13.718283173734608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50742</v>
      </c>
      <c r="T4849" s="43">
        <f ca="1">_xll.BInterpol('Base CDI'!$H$4:$H$28,'Base CDI'!$J$4:$J$29,S4849,"Cubic","Extrapolate=Linear","MultiX=Average","Skip=True","Sort=True")</f>
        <v>13.657290013679891</v>
      </c>
      <c r="U4849" s="43">
        <f ca="1">_xll.BInterpol('Base CDI'!$H$4:$H$28,'Base CDI'!$I$4:$I$29,S4849,"Cubic","Extrapolate=Linear","MultiX=Average","Skip=True","Sort=True")</f>
        <v>13.718180574555401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50743</v>
      </c>
      <c r="T4850" s="43">
        <f ca="1">_xll.BInterpol('Base CDI'!$H$4:$H$28,'Base CDI'!$J$4:$J$29,S4850,"Cubic","Extrapolate=Linear","MultiX=Average","Skip=True","Sort=True")</f>
        <v>13.657216142270862</v>
      </c>
      <c r="U4850" s="43">
        <f ca="1">_xll.BInterpol('Base CDI'!$H$4:$H$28,'Base CDI'!$I$4:$I$29,S4850,"Cubic","Extrapolate=Linear","MultiX=Average","Skip=True","Sort=True")</f>
        <v>13.718077975376195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50744</v>
      </c>
      <c r="T4851" s="43">
        <f ca="1">_xll.BInterpol('Base CDI'!$H$4:$H$28,'Base CDI'!$J$4:$J$29,S4851,"Cubic","Extrapolate=Linear","MultiX=Average","Skip=True","Sort=True")</f>
        <v>13.657142270861833</v>
      </c>
      <c r="U4851" s="43">
        <f ca="1">_xll.BInterpol('Base CDI'!$H$4:$H$28,'Base CDI'!$I$4:$I$29,S4851,"Cubic","Extrapolate=Linear","MultiX=Average","Skip=True","Sort=True")</f>
        <v>13.717975376196989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50745</v>
      </c>
      <c r="T4852" s="43">
        <f ca="1">_xll.BInterpol('Base CDI'!$H$4:$H$28,'Base CDI'!$J$4:$J$29,S4852,"Cubic","Extrapolate=Linear","MultiX=Average","Skip=True","Sort=True")</f>
        <v>13.657068399452804</v>
      </c>
      <c r="U4852" s="43">
        <f ca="1">_xll.BInterpol('Base CDI'!$H$4:$H$28,'Base CDI'!$I$4:$I$29,S4852,"Cubic","Extrapolate=Linear","MultiX=Average","Skip=True","Sort=True")</f>
        <v>13.717872777017782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50746</v>
      </c>
      <c r="T4853" s="43">
        <f ca="1">_xll.BInterpol('Base CDI'!$H$4:$H$28,'Base CDI'!$J$4:$J$29,S4853,"Cubic","Extrapolate=Linear","MultiX=Average","Skip=True","Sort=True")</f>
        <v>13.656994528043775</v>
      </c>
      <c r="U4853" s="43">
        <f ca="1">_xll.BInterpol('Base CDI'!$H$4:$H$28,'Base CDI'!$I$4:$I$29,S4853,"Cubic","Extrapolate=Linear","MultiX=Average","Skip=True","Sort=True")</f>
        <v>13.717770177838576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50747</v>
      </c>
      <c r="T4854" s="43">
        <f ca="1">_xll.BInterpol('Base CDI'!$H$4:$H$28,'Base CDI'!$J$4:$J$29,S4854,"Cubic","Extrapolate=Linear","MultiX=Average","Skip=True","Sort=True")</f>
        <v>13.656920656634746</v>
      </c>
      <c r="U4854" s="43">
        <f ca="1">_xll.BInterpol('Base CDI'!$H$4:$H$28,'Base CDI'!$I$4:$I$29,S4854,"Cubic","Extrapolate=Linear","MultiX=Average","Skip=True","Sort=True")</f>
        <v>13.717667578659368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50748</v>
      </c>
      <c r="T4855" s="43">
        <f ca="1">_xll.BInterpol('Base CDI'!$H$4:$H$28,'Base CDI'!$J$4:$J$29,S4855,"Cubic","Extrapolate=Linear","MultiX=Average","Skip=True","Sort=True")</f>
        <v>13.656846785225717</v>
      </c>
      <c r="U4855" s="43">
        <f ca="1">_xll.BInterpol('Base CDI'!$H$4:$H$28,'Base CDI'!$I$4:$I$29,S4855,"Cubic","Extrapolate=Linear","MultiX=Average","Skip=True","Sort=True")</f>
        <v>13.717564979480162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50749</v>
      </c>
      <c r="T4856" s="43">
        <f ca="1">_xll.BInterpol('Base CDI'!$H$4:$H$28,'Base CDI'!$J$4:$J$29,S4856,"Cubic","Extrapolate=Linear","MultiX=Average","Skip=True","Sort=True")</f>
        <v>13.656772913816688</v>
      </c>
      <c r="U4856" s="43">
        <f ca="1">_xll.BInterpol('Base CDI'!$H$4:$H$28,'Base CDI'!$I$4:$I$29,S4856,"Cubic","Extrapolate=Linear","MultiX=Average","Skip=True","Sort=True")</f>
        <v>13.717462380300956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50750</v>
      </c>
      <c r="T4857" s="43">
        <f ca="1">_xll.BInterpol('Base CDI'!$H$4:$H$28,'Base CDI'!$J$4:$J$29,S4857,"Cubic","Extrapolate=Linear","MultiX=Average","Skip=True","Sort=True")</f>
        <v>13.656699042407659</v>
      </c>
      <c r="U4857" s="43">
        <f ca="1">_xll.BInterpol('Base CDI'!$H$4:$H$28,'Base CDI'!$I$4:$I$29,S4857,"Cubic","Extrapolate=Linear","MultiX=Average","Skip=True","Sort=True")</f>
        <v>13.717359781121749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50751</v>
      </c>
      <c r="T4858" s="43">
        <f ca="1">_xll.BInterpol('Base CDI'!$H$4:$H$28,'Base CDI'!$J$4:$J$29,S4858,"Cubic","Extrapolate=Linear","MultiX=Average","Skip=True","Sort=True")</f>
        <v>13.656625170998632</v>
      </c>
      <c r="U4858" s="43">
        <f ca="1">_xll.BInterpol('Base CDI'!$H$4:$H$28,'Base CDI'!$I$4:$I$29,S4858,"Cubic","Extrapolate=Linear","MultiX=Average","Skip=True","Sort=True")</f>
        <v>13.717257181942543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50752</v>
      </c>
      <c r="T4859" s="43">
        <f ca="1">_xll.BInterpol('Base CDI'!$H$4:$H$28,'Base CDI'!$J$4:$J$29,S4859,"Cubic","Extrapolate=Linear","MultiX=Average","Skip=True","Sort=True")</f>
        <v>13.656551299589603</v>
      </c>
      <c r="U4859" s="43">
        <f ca="1">_xll.BInterpol('Base CDI'!$H$4:$H$28,'Base CDI'!$I$4:$I$29,S4859,"Cubic","Extrapolate=Linear","MultiX=Average","Skip=True","Sort=True")</f>
        <v>13.717154582763335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50753</v>
      </c>
      <c r="T4860" s="43">
        <f ca="1">_xll.BInterpol('Base CDI'!$H$4:$H$28,'Base CDI'!$J$4:$J$29,S4860,"Cubic","Extrapolate=Linear","MultiX=Average","Skip=True","Sort=True")</f>
        <v>13.656477428180574</v>
      </c>
      <c r="U4860" s="43">
        <f ca="1">_xll.BInterpol('Base CDI'!$H$4:$H$28,'Base CDI'!$I$4:$I$29,S4860,"Cubic","Extrapolate=Linear","MultiX=Average","Skip=True","Sort=True")</f>
        <v>13.717051983584129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50754</v>
      </c>
      <c r="T4861" s="43">
        <f ca="1">_xll.BInterpol('Base CDI'!$H$4:$H$28,'Base CDI'!$J$4:$J$29,S4861,"Cubic","Extrapolate=Linear","MultiX=Average","Skip=True","Sort=True")</f>
        <v>13.656403556771545</v>
      </c>
      <c r="U4861" s="43">
        <f ca="1">_xll.BInterpol('Base CDI'!$H$4:$H$28,'Base CDI'!$I$4:$I$29,S4861,"Cubic","Extrapolate=Linear","MultiX=Average","Skip=True","Sort=True")</f>
        <v>13.716949384404924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50755</v>
      </c>
      <c r="T4862" s="43">
        <f ca="1">_xll.BInterpol('Base CDI'!$H$4:$H$28,'Base CDI'!$J$4:$J$29,S4862,"Cubic","Extrapolate=Linear","MultiX=Average","Skip=True","Sort=True")</f>
        <v>13.656329685362516</v>
      </c>
      <c r="U4862" s="43">
        <f ca="1">_xll.BInterpol('Base CDI'!$H$4:$H$28,'Base CDI'!$I$4:$I$29,S4862,"Cubic","Extrapolate=Linear","MultiX=Average","Skip=True","Sort=True")</f>
        <v>13.716846785225716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50756</v>
      </c>
      <c r="T4863" s="43">
        <f ca="1">_xll.BInterpol('Base CDI'!$H$4:$H$28,'Base CDI'!$J$4:$J$29,S4863,"Cubic","Extrapolate=Linear","MultiX=Average","Skip=True","Sort=True")</f>
        <v>13.656255813953488</v>
      </c>
      <c r="U4863" s="43">
        <f ca="1">_xll.BInterpol('Base CDI'!$H$4:$H$28,'Base CDI'!$I$4:$I$29,S4863,"Cubic","Extrapolate=Linear","MultiX=Average","Skip=True","Sort=True")</f>
        <v>13.71674418604651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50757</v>
      </c>
      <c r="T4864" s="43">
        <f ca="1">_xll.BInterpol('Base CDI'!$H$4:$H$28,'Base CDI'!$J$4:$J$29,S4864,"Cubic","Extrapolate=Linear","MultiX=Average","Skip=True","Sort=True")</f>
        <v>13.656181942544459</v>
      </c>
      <c r="U4864" s="43">
        <f ca="1">_xll.BInterpol('Base CDI'!$H$4:$H$28,'Base CDI'!$I$4:$I$29,S4864,"Cubic","Extrapolate=Linear","MultiX=Average","Skip=True","Sort=True")</f>
        <v>13.716641586867302</v>
      </c>
    </row>
    <row r="4865" spans="16:21" x14ac:dyDescent="0.25">
      <c r="P4865" s="10">
        <v>41584</v>
      </c>
      <c r="Q4865">
        <v>31.64659</v>
      </c>
      <c r="S4865" s="42">
        <f t="shared" ca="1" si="80"/>
        <v>50758</v>
      </c>
      <c r="T4865" s="43">
        <f ca="1">_xll.BInterpol('Base CDI'!$H$4:$H$28,'Base CDI'!$J$4:$J$29,S4865,"Cubic","Extrapolate=Linear","MultiX=Average","Skip=True","Sort=True")</f>
        <v>13.65610807113543</v>
      </c>
      <c r="U4865" s="43">
        <f ca="1">_xll.BInterpol('Base CDI'!$H$4:$H$28,'Base CDI'!$I$4:$I$29,S4865,"Cubic","Extrapolate=Linear","MultiX=Average","Skip=True","Sort=True")</f>
        <v>13.716538987688097</v>
      </c>
    </row>
    <row r="4866" spans="16:21" x14ac:dyDescent="0.25">
      <c r="P4866" s="10">
        <v>41585</v>
      </c>
      <c r="Q4866">
        <v>31.65774</v>
      </c>
      <c r="S4866" s="42">
        <f t="shared" ca="1" si="80"/>
        <v>50759</v>
      </c>
      <c r="T4866" s="43">
        <f ca="1">_xll.BInterpol('Base CDI'!$H$4:$H$28,'Base CDI'!$J$4:$J$29,S4866,"Cubic","Extrapolate=Linear","MultiX=Average","Skip=True","Sort=True")</f>
        <v>13.656034199726401</v>
      </c>
      <c r="U4866" s="43">
        <f ca="1">_xll.BInterpol('Base CDI'!$H$4:$H$28,'Base CDI'!$I$4:$I$29,S4866,"Cubic","Extrapolate=Linear","MultiX=Average","Skip=True","Sort=True")</f>
        <v>13.716436388508891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50760</v>
      </c>
      <c r="T4867" s="43">
        <f ca="1">_xll.BInterpol('Base CDI'!$H$4:$H$28,'Base CDI'!$J$4:$J$29,S4867,"Cubic","Extrapolate=Linear","MultiX=Average","Skip=True","Sort=True")</f>
        <v>13.655960328317374</v>
      </c>
      <c r="U4867" s="43">
        <f ca="1">_xll.BInterpol('Base CDI'!$H$4:$H$28,'Base CDI'!$I$4:$I$29,S4867,"Cubic","Extrapolate=Linear","MultiX=Average","Skip=True","Sort=True")</f>
        <v>13.716333789329683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50761</v>
      </c>
      <c r="T4868" s="43">
        <f ca="1">_xll.BInterpol('Base CDI'!$H$4:$H$28,'Base CDI'!$J$4:$J$29,S4868,"Cubic","Extrapolate=Linear","MultiX=Average","Skip=True","Sort=True")</f>
        <v>13.655886456908345</v>
      </c>
      <c r="U4868" s="43">
        <f ca="1">_xll.BInterpol('Base CDI'!$H$4:$H$28,'Base CDI'!$I$4:$I$29,S4868,"Cubic","Extrapolate=Linear","MultiX=Average","Skip=True","Sort=True")</f>
        <v>13.716231190150477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50762</v>
      </c>
      <c r="T4869" s="43">
        <f ca="1">_xll.BInterpol('Base CDI'!$H$4:$H$28,'Base CDI'!$J$4:$J$29,S4869,"Cubic","Extrapolate=Linear","MultiX=Average","Skip=True","Sort=True")</f>
        <v>13.655812585499316</v>
      </c>
      <c r="U4869" s="43">
        <f ca="1">_xll.BInterpol('Base CDI'!$H$4:$H$28,'Base CDI'!$I$4:$I$29,S4869,"Cubic","Extrapolate=Linear","MultiX=Average","Skip=True","Sort=True")</f>
        <v>13.71612859097127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50763</v>
      </c>
      <c r="T4870" s="43">
        <f ca="1">_xll.BInterpol('Base CDI'!$H$4:$H$28,'Base CDI'!$J$4:$J$29,S4870,"Cubic","Extrapolate=Linear","MultiX=Average","Skip=True","Sort=True")</f>
        <v>13.655738714090287</v>
      </c>
      <c r="U4870" s="43">
        <f ca="1">_xll.BInterpol('Base CDI'!$H$4:$H$28,'Base CDI'!$I$4:$I$29,S4870,"Cubic","Extrapolate=Linear","MultiX=Average","Skip=True","Sort=True")</f>
        <v>13.716025991792064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50764</v>
      </c>
      <c r="T4871" s="43">
        <f ca="1">_xll.BInterpol('Base CDI'!$H$4:$H$28,'Base CDI'!$J$4:$J$29,S4871,"Cubic","Extrapolate=Linear","MultiX=Average","Skip=True","Sort=True")</f>
        <v>13.655664842681258</v>
      </c>
      <c r="U4871" s="43">
        <f ca="1">_xll.BInterpol('Base CDI'!$H$4:$H$28,'Base CDI'!$I$4:$I$29,S4871,"Cubic","Extrapolate=Linear","MultiX=Average","Skip=True","Sort=True")</f>
        <v>13.715923392612858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50765</v>
      </c>
      <c r="T4872" s="43">
        <f ca="1">_xll.BInterpol('Base CDI'!$H$4:$H$28,'Base CDI'!$J$4:$J$29,S4872,"Cubic","Extrapolate=Linear","MultiX=Average","Skip=True","Sort=True")</f>
        <v>13.655590971272229</v>
      </c>
      <c r="U4872" s="43">
        <f ca="1">_xll.BInterpol('Base CDI'!$H$4:$H$28,'Base CDI'!$I$4:$I$29,S4872,"Cubic","Extrapolate=Linear","MultiX=Average","Skip=True","Sort=True")</f>
        <v>13.71582079343365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50766</v>
      </c>
      <c r="T4873" s="43">
        <f ca="1">_xll.BInterpol('Base CDI'!$H$4:$H$28,'Base CDI'!$J$4:$J$29,S4873,"Cubic","Extrapolate=Linear","MultiX=Average","Skip=True","Sort=True")</f>
        <v>13.6555170998632</v>
      </c>
      <c r="U4873" s="43">
        <f ca="1">_xll.BInterpol('Base CDI'!$H$4:$H$28,'Base CDI'!$I$4:$I$29,S4873,"Cubic","Extrapolate=Linear","MultiX=Average","Skip=True","Sort=True")</f>
        <v>13.715718194254444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50767</v>
      </c>
      <c r="T4874" s="43">
        <f ca="1">_xll.BInterpol('Base CDI'!$H$4:$H$28,'Base CDI'!$J$4:$J$29,S4874,"Cubic","Extrapolate=Linear","MultiX=Average","Skip=True","Sort=True")</f>
        <v>13.655443228454171</v>
      </c>
      <c r="U4874" s="43">
        <f ca="1">_xll.BInterpol('Base CDI'!$H$4:$H$28,'Base CDI'!$I$4:$I$29,S4874,"Cubic","Extrapolate=Linear","MultiX=Average","Skip=True","Sort=True")</f>
        <v>13.715615595075237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50768</v>
      </c>
      <c r="T4875" s="43">
        <f ca="1">_xll.BInterpol('Base CDI'!$H$4:$H$28,'Base CDI'!$J$4:$J$29,S4875,"Cubic","Extrapolate=Linear","MultiX=Average","Skip=True","Sort=True")</f>
        <v>13.655369357045142</v>
      </c>
      <c r="U4875" s="43">
        <f ca="1">_xll.BInterpol('Base CDI'!$H$4:$H$28,'Base CDI'!$I$4:$I$29,S4875,"Cubic","Extrapolate=Linear","MultiX=Average","Skip=True","Sort=True")</f>
        <v>13.715512995896031</v>
      </c>
    </row>
    <row r="4876" spans="16:21" x14ac:dyDescent="0.25">
      <c r="P4876" s="10">
        <v>41600</v>
      </c>
      <c r="Q4876">
        <v>31.76942</v>
      </c>
      <c r="S4876" s="42">
        <f t="shared" ca="1" si="81"/>
        <v>50769</v>
      </c>
      <c r="T4876" s="43">
        <f ca="1">_xll.BInterpol('Base CDI'!$H$4:$H$28,'Base CDI'!$J$4:$J$29,S4876,"Cubic","Extrapolate=Linear","MultiX=Average","Skip=True","Sort=True")</f>
        <v>13.655295485636115</v>
      </c>
      <c r="U4876" s="43">
        <f ca="1">_xll.BInterpol('Base CDI'!$H$4:$H$28,'Base CDI'!$I$4:$I$29,S4876,"Cubic","Extrapolate=Linear","MultiX=Average","Skip=True","Sort=True")</f>
        <v>13.715410396716825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50770</v>
      </c>
      <c r="T4877" s="43">
        <f ca="1">_xll.BInterpol('Base CDI'!$H$4:$H$28,'Base CDI'!$J$4:$J$29,S4877,"Cubic","Extrapolate=Linear","MultiX=Average","Skip=True","Sort=True")</f>
        <v>13.655221614227086</v>
      </c>
      <c r="U4877" s="43">
        <f ca="1">_xll.BInterpol('Base CDI'!$H$4:$H$28,'Base CDI'!$I$4:$I$29,S4877,"Cubic","Extrapolate=Linear","MultiX=Average","Skip=True","Sort=True")</f>
        <v>13.715307797537617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50771</v>
      </c>
      <c r="T4878" s="43">
        <f ca="1">_xll.BInterpol('Base CDI'!$H$4:$H$28,'Base CDI'!$J$4:$J$29,S4878,"Cubic","Extrapolate=Linear","MultiX=Average","Skip=True","Sort=True")</f>
        <v>13.655147742818057</v>
      </c>
      <c r="U4878" s="43">
        <f ca="1">_xll.BInterpol('Base CDI'!$H$4:$H$28,'Base CDI'!$I$4:$I$29,S4878,"Cubic","Extrapolate=Linear","MultiX=Average","Skip=True","Sort=True")</f>
        <v>13.715205198358412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50772</v>
      </c>
      <c r="T4879" s="43">
        <f ca="1">_xll.BInterpol('Base CDI'!$H$4:$H$28,'Base CDI'!$J$4:$J$29,S4879,"Cubic","Extrapolate=Linear","MultiX=Average","Skip=True","Sort=True")</f>
        <v>13.655073871409028</v>
      </c>
      <c r="U4879" s="43">
        <f ca="1">_xll.BInterpol('Base CDI'!$H$4:$H$28,'Base CDI'!$I$4:$I$29,S4879,"Cubic","Extrapolate=Linear","MultiX=Average","Skip=True","Sort=True")</f>
        <v>13.715102599179204</v>
      </c>
    </row>
    <row r="4880" spans="16:21" x14ac:dyDescent="0.25">
      <c r="P4880" s="10">
        <v>41606</v>
      </c>
      <c r="Q4880">
        <v>31.8142</v>
      </c>
      <c r="S4880" s="42">
        <f t="shared" ca="1" si="81"/>
        <v>50773</v>
      </c>
      <c r="T4880" s="43">
        <f ca="1">_xll.BInterpol('Base CDI'!$H$4:$H$28,'Base CDI'!$J$4:$J$29,S4880,"Cubic","Extrapolate=Linear","MultiX=Average","Skip=True","Sort=True")</f>
        <v>13.654999999999999</v>
      </c>
      <c r="U4880" s="43">
        <f ca="1">_xll.BInterpol('Base CDI'!$H$4:$H$28,'Base CDI'!$I$4:$I$29,S4880,"Cubic","Extrapolate=Linear","MultiX=Average","Skip=True","Sort=True")</f>
        <v>13.714999999999998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50774</v>
      </c>
      <c r="T4881" s="43">
        <f ca="1">_xll.BInterpol('Base CDI'!$H$4:$H$28,'Base CDI'!$J$4:$J$29,S4881,"Cubic","Extrapolate=Linear","MultiX=Average","Skip=True","Sort=True")</f>
        <v>13.65492612859097</v>
      </c>
      <c r="U4881" s="43">
        <f ca="1">_xll.BInterpol('Base CDI'!$H$4:$H$28,'Base CDI'!$I$4:$I$29,S4881,"Cubic","Extrapolate=Linear","MultiX=Average","Skip=True","Sort=True")</f>
        <v>13.714897400820792</v>
      </c>
    </row>
    <row r="4882" spans="16:21" x14ac:dyDescent="0.25">
      <c r="P4882" s="10">
        <v>41610</v>
      </c>
      <c r="Q4882">
        <v>31.83775</v>
      </c>
      <c r="S4882" s="42">
        <f t="shared" ca="1" si="81"/>
        <v>50775</v>
      </c>
      <c r="T4882" s="43">
        <f ca="1">_xll.BInterpol('Base CDI'!$H$4:$H$28,'Base CDI'!$J$4:$J$29,S4882,"Cubic","Extrapolate=Linear","MultiX=Average","Skip=True","Sort=True")</f>
        <v>13.654852257181942</v>
      </c>
      <c r="U4882" s="43">
        <f ca="1">_xll.BInterpol('Base CDI'!$H$4:$H$28,'Base CDI'!$I$4:$I$29,S4882,"Cubic","Extrapolate=Linear","MultiX=Average","Skip=True","Sort=True")</f>
        <v>13.714794801641585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50776</v>
      </c>
      <c r="T4883" s="43">
        <f ca="1">_xll.BInterpol('Base CDI'!$H$4:$H$28,'Base CDI'!$J$4:$J$29,S4883,"Cubic","Extrapolate=Linear","MultiX=Average","Skip=True","Sort=True")</f>
        <v>13.654778385772913</v>
      </c>
      <c r="U4883" s="43">
        <f ca="1">_xll.BInterpol('Base CDI'!$H$4:$H$28,'Base CDI'!$I$4:$I$29,S4883,"Cubic","Extrapolate=Linear","MultiX=Average","Skip=True","Sort=True")</f>
        <v>13.714692202462379</v>
      </c>
    </row>
    <row r="4884" spans="16:21" x14ac:dyDescent="0.25">
      <c r="P4884" s="10">
        <v>41612</v>
      </c>
      <c r="Q4884">
        <v>31.86131</v>
      </c>
      <c r="S4884" s="42">
        <f t="shared" ca="1" si="81"/>
        <v>50777</v>
      </c>
      <c r="T4884" s="43">
        <f ca="1">_xll.BInterpol('Base CDI'!$H$4:$H$28,'Base CDI'!$J$4:$J$29,S4884,"Cubic","Extrapolate=Linear","MultiX=Average","Skip=True","Sort=True")</f>
        <v>13.654704514363884</v>
      </c>
      <c r="U4884" s="43">
        <f ca="1">_xll.BInterpol('Base CDI'!$H$4:$H$28,'Base CDI'!$I$4:$I$29,S4884,"Cubic","Extrapolate=Linear","MultiX=Average","Skip=True","Sort=True")</f>
        <v>13.714589603283171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50778</v>
      </c>
      <c r="T4885" s="43">
        <f ca="1">_xll.BInterpol('Base CDI'!$H$4:$H$28,'Base CDI'!$J$4:$J$29,S4885,"Cubic","Extrapolate=Linear","MultiX=Average","Skip=True","Sort=True")</f>
        <v>13.654630642954857</v>
      </c>
      <c r="U4885" s="43">
        <f ca="1">_xll.BInterpol('Base CDI'!$H$4:$H$28,'Base CDI'!$I$4:$I$29,S4885,"Cubic","Extrapolate=Linear","MultiX=Average","Skip=True","Sort=True")</f>
        <v>13.714487004103965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50779</v>
      </c>
      <c r="T4886" s="43">
        <f ca="1">_xll.BInterpol('Base CDI'!$H$4:$H$28,'Base CDI'!$J$4:$J$29,S4886,"Cubic","Extrapolate=Linear","MultiX=Average","Skip=True","Sort=True")</f>
        <v>13.654556771545828</v>
      </c>
      <c r="U4886" s="43">
        <f ca="1">_xll.BInterpol('Base CDI'!$H$4:$H$28,'Base CDI'!$I$4:$I$29,S4886,"Cubic","Extrapolate=Linear","MultiX=Average","Skip=True","Sort=True")</f>
        <v>13.714384404924759</v>
      </c>
    </row>
    <row r="4887" spans="16:21" x14ac:dyDescent="0.25">
      <c r="P4887" s="10">
        <v>41617</v>
      </c>
      <c r="Q4887">
        <v>31.89668</v>
      </c>
      <c r="S4887" s="42">
        <f t="shared" ca="1" si="81"/>
        <v>50780</v>
      </c>
      <c r="T4887" s="43">
        <f ca="1">_xll.BInterpol('Base CDI'!$H$4:$H$28,'Base CDI'!$J$4:$J$29,S4887,"Cubic","Extrapolate=Linear","MultiX=Average","Skip=True","Sort=True")</f>
        <v>13.654482900136799</v>
      </c>
      <c r="U4887" s="43">
        <f ca="1">_xll.BInterpol('Base CDI'!$H$4:$H$28,'Base CDI'!$I$4:$I$29,S4887,"Cubic","Extrapolate=Linear","MultiX=Average","Skip=True","Sort=True")</f>
        <v>13.714281805745552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50781</v>
      </c>
      <c r="T4888" s="43">
        <f ca="1">_xll.BInterpol('Base CDI'!$H$4:$H$28,'Base CDI'!$J$4:$J$29,S4888,"Cubic","Extrapolate=Linear","MultiX=Average","Skip=True","Sort=True")</f>
        <v>13.65440902872777</v>
      </c>
      <c r="U4888" s="43">
        <f ca="1">_xll.BInterpol('Base CDI'!$H$4:$H$28,'Base CDI'!$I$4:$I$29,S4888,"Cubic","Extrapolate=Linear","MultiX=Average","Skip=True","Sort=True")</f>
        <v>13.714179206566346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50782</v>
      </c>
      <c r="T4889" s="43">
        <f ca="1">_xll.BInterpol('Base CDI'!$H$4:$H$28,'Base CDI'!$J$4:$J$29,S4889,"Cubic","Extrapolate=Linear","MultiX=Average","Skip=True","Sort=True")</f>
        <v>13.654335157318741</v>
      </c>
      <c r="U4889" s="43">
        <f ca="1">_xll.BInterpol('Base CDI'!$H$4:$H$28,'Base CDI'!$I$4:$I$29,S4889,"Cubic","Extrapolate=Linear","MultiX=Average","Skip=True","Sort=True")</f>
        <v>13.714076607387138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50783</v>
      </c>
      <c r="T4890" s="43">
        <f ca="1">_xll.BInterpol('Base CDI'!$H$4:$H$28,'Base CDI'!$J$4:$J$29,S4890,"Cubic","Extrapolate=Linear","MultiX=Average","Skip=True","Sort=True")</f>
        <v>13.654261285909712</v>
      </c>
      <c r="U4890" s="43">
        <f ca="1">_xll.BInterpol('Base CDI'!$H$4:$H$28,'Base CDI'!$I$4:$I$29,S4890,"Cubic","Extrapolate=Linear","MultiX=Average","Skip=True","Sort=True")</f>
        <v>13.713974008207932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50784</v>
      </c>
      <c r="T4891" s="43">
        <f ca="1">_xll.BInterpol('Base CDI'!$H$4:$H$28,'Base CDI'!$J$4:$J$29,S4891,"Cubic","Extrapolate=Linear","MultiX=Average","Skip=True","Sort=True")</f>
        <v>13.654187414500683</v>
      </c>
      <c r="U4891" s="43">
        <f ca="1">_xll.BInterpol('Base CDI'!$H$4:$H$28,'Base CDI'!$I$4:$I$29,S4891,"Cubic","Extrapolate=Linear","MultiX=Average","Skip=True","Sort=True")</f>
        <v>13.713871409028727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50785</v>
      </c>
      <c r="T4892" s="43">
        <f ca="1">_xll.BInterpol('Base CDI'!$H$4:$H$28,'Base CDI'!$J$4:$J$29,S4892,"Cubic","Extrapolate=Linear","MultiX=Average","Skip=True","Sort=True")</f>
        <v>13.654113543091654</v>
      </c>
      <c r="U4892" s="43">
        <f ca="1">_xll.BInterpol('Base CDI'!$H$4:$H$28,'Base CDI'!$I$4:$I$29,S4892,"Cubic","Extrapolate=Linear","MultiX=Average","Skip=True","Sort=True")</f>
        <v>13.713768809849519</v>
      </c>
    </row>
    <row r="4893" spans="16:21" x14ac:dyDescent="0.25">
      <c r="P4893" s="10">
        <v>41625</v>
      </c>
      <c r="Q4893">
        <v>31.96773</v>
      </c>
      <c r="S4893" s="42">
        <f t="shared" ca="1" si="81"/>
        <v>50786</v>
      </c>
      <c r="T4893" s="43">
        <f ca="1">_xll.BInterpol('Base CDI'!$H$4:$H$28,'Base CDI'!$J$4:$J$29,S4893,"Cubic","Extrapolate=Linear","MultiX=Average","Skip=True","Sort=True")</f>
        <v>13.654039671682625</v>
      </c>
      <c r="U4893" s="43">
        <f ca="1">_xll.BInterpol('Base CDI'!$H$4:$H$28,'Base CDI'!$I$4:$I$29,S4893,"Cubic","Extrapolate=Linear","MultiX=Average","Skip=True","Sort=True")</f>
        <v>13.713666210670313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50787</v>
      </c>
      <c r="T4894" s="43">
        <f ca="1">_xll.BInterpol('Base CDI'!$H$4:$H$28,'Base CDI'!$J$4:$J$29,S4894,"Cubic","Extrapolate=Linear","MultiX=Average","Skip=True","Sort=True")</f>
        <v>13.653965800273598</v>
      </c>
      <c r="U4894" s="43">
        <f ca="1">_xll.BInterpol('Base CDI'!$H$4:$H$28,'Base CDI'!$I$4:$I$29,S4894,"Cubic","Extrapolate=Linear","MultiX=Average","Skip=True","Sort=True")</f>
        <v>13.713563611491105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50788</v>
      </c>
      <c r="T4895" s="43">
        <f ca="1">_xll.BInterpol('Base CDI'!$H$4:$H$28,'Base CDI'!$J$4:$J$29,S4895,"Cubic","Extrapolate=Linear","MultiX=Average","Skip=True","Sort=True")</f>
        <v>13.653891928864569</v>
      </c>
      <c r="U4895" s="43">
        <f ca="1">_xll.BInterpol('Base CDI'!$H$4:$H$28,'Base CDI'!$I$4:$I$29,S4895,"Cubic","Extrapolate=Linear","MultiX=Average","Skip=True","Sort=True")</f>
        <v>13.7134610123119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50789</v>
      </c>
      <c r="T4896" s="43">
        <f ca="1">_xll.BInterpol('Base CDI'!$H$4:$H$28,'Base CDI'!$J$4:$J$29,S4896,"Cubic","Extrapolate=Linear","MultiX=Average","Skip=True","Sort=True")</f>
        <v>13.65381805745554</v>
      </c>
      <c r="U4896" s="43">
        <f ca="1">_xll.BInterpol('Base CDI'!$H$4:$H$28,'Base CDI'!$I$4:$I$29,S4896,"Cubic","Extrapolate=Linear","MultiX=Average","Skip=True","Sort=True")</f>
        <v>13.713358413132694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50790</v>
      </c>
      <c r="T4897" s="43">
        <f ca="1">_xll.BInterpol('Base CDI'!$H$4:$H$28,'Base CDI'!$J$4:$J$29,S4897,"Cubic","Extrapolate=Linear","MultiX=Average","Skip=True","Sort=True")</f>
        <v>13.653744186046511</v>
      </c>
      <c r="U4897" s="43">
        <f ca="1">_xll.BInterpol('Base CDI'!$H$4:$H$28,'Base CDI'!$I$4:$I$29,S4897,"Cubic","Extrapolate=Linear","MultiX=Average","Skip=True","Sort=True")</f>
        <v>13.713255813953486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50791</v>
      </c>
      <c r="T4898" s="43">
        <f ca="1">_xll.BInterpol('Base CDI'!$H$4:$H$28,'Base CDI'!$J$4:$J$29,S4898,"Cubic","Extrapolate=Linear","MultiX=Average","Skip=True","Sort=True")</f>
        <v>13.653670314637482</v>
      </c>
      <c r="U4898" s="43">
        <f ca="1">_xll.BInterpol('Base CDI'!$H$4:$H$28,'Base CDI'!$I$4:$I$29,S4898,"Cubic","Extrapolate=Linear","MultiX=Average","Skip=True","Sort=True")</f>
        <v>13.71315321477428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50792</v>
      </c>
      <c r="T4899" s="43">
        <f ca="1">_xll.BInterpol('Base CDI'!$H$4:$H$28,'Base CDI'!$J$4:$J$29,S4899,"Cubic","Extrapolate=Linear","MultiX=Average","Skip=True","Sort=True")</f>
        <v>13.653596443228453</v>
      </c>
      <c r="U4899" s="43">
        <f ca="1">_xll.BInterpol('Base CDI'!$H$4:$H$28,'Base CDI'!$I$4:$I$29,S4899,"Cubic","Extrapolate=Linear","MultiX=Average","Skip=True","Sort=True")</f>
        <v>13.713050615595073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50793</v>
      </c>
      <c r="T4900" s="43">
        <f ca="1">_xll.BInterpol('Base CDI'!$H$4:$H$28,'Base CDI'!$J$4:$J$29,S4900,"Cubic","Extrapolate=Linear","MultiX=Average","Skip=True","Sort=True")</f>
        <v>13.653522571819424</v>
      </c>
      <c r="U4900" s="43">
        <f ca="1">_xll.BInterpol('Base CDI'!$H$4:$H$28,'Base CDI'!$I$4:$I$29,S4900,"Cubic","Extrapolate=Linear","MultiX=Average","Skip=True","Sort=True")</f>
        <v>13.712948016415867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50794</v>
      </c>
      <c r="T4901" s="43">
        <f ca="1">_xll.BInterpol('Base CDI'!$H$4:$H$28,'Base CDI'!$J$4:$J$29,S4901,"Cubic","Extrapolate=Linear","MultiX=Average","Skip=True","Sort=True")</f>
        <v>13.653448700410395</v>
      </c>
      <c r="U4901" s="43">
        <f ca="1">_xll.BInterpol('Base CDI'!$H$4:$H$28,'Base CDI'!$I$4:$I$29,S4901,"Cubic","Extrapolate=Linear","MultiX=Average","Skip=True","Sort=True")</f>
        <v>13.712845417236661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50795</v>
      </c>
      <c r="T4902" s="43">
        <f ca="1">_xll.BInterpol('Base CDI'!$H$4:$H$28,'Base CDI'!$J$4:$J$29,S4902,"Cubic","Extrapolate=Linear","MultiX=Average","Skip=True","Sort=True")</f>
        <v>13.653374829001367</v>
      </c>
      <c r="U4902" s="43">
        <f ca="1">_xll.BInterpol('Base CDI'!$H$4:$H$28,'Base CDI'!$I$4:$I$29,S4902,"Cubic","Extrapolate=Linear","MultiX=Average","Skip=True","Sort=True")</f>
        <v>13.712742818057453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50796</v>
      </c>
      <c r="T4903" s="43">
        <f ca="1">_xll.BInterpol('Base CDI'!$H$4:$H$28,'Base CDI'!$J$4:$J$29,S4903,"Cubic","Extrapolate=Linear","MultiX=Average","Skip=True","Sort=True")</f>
        <v>13.653300957592339</v>
      </c>
      <c r="U4903" s="43">
        <f ca="1">_xll.BInterpol('Base CDI'!$H$4:$H$28,'Base CDI'!$I$4:$I$29,S4903,"Cubic","Extrapolate=Linear","MultiX=Average","Skip=True","Sort=True")</f>
        <v>13.712640218878247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50797</v>
      </c>
      <c r="T4904" s="43">
        <f ca="1">_xll.BInterpol('Base CDI'!$H$4:$H$28,'Base CDI'!$J$4:$J$29,S4904,"Cubic","Extrapolate=Linear","MultiX=Average","Skip=True","Sort=True")</f>
        <v>13.65322708618331</v>
      </c>
      <c r="U4904" s="43">
        <f ca="1">_xll.BInterpol('Base CDI'!$H$4:$H$28,'Base CDI'!$I$4:$I$29,S4904,"Cubic","Extrapolate=Linear","MultiX=Average","Skip=True","Sort=True")</f>
        <v>13.71253761969904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50798</v>
      </c>
      <c r="T4905" s="43">
        <f ca="1">_xll.BInterpol('Base CDI'!$H$4:$H$28,'Base CDI'!$J$4:$J$29,S4905,"Cubic","Extrapolate=Linear","MultiX=Average","Skip=True","Sort=True")</f>
        <v>13.653153214774282</v>
      </c>
      <c r="U4905" s="43">
        <f ca="1">_xll.BInterpol('Base CDI'!$H$4:$H$28,'Base CDI'!$I$4:$I$29,S4905,"Cubic","Extrapolate=Linear","MultiX=Average","Skip=True","Sort=True")</f>
        <v>13.712435020519834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50799</v>
      </c>
      <c r="T4906" s="43">
        <f ca="1">_xll.BInterpol('Base CDI'!$H$4:$H$28,'Base CDI'!$J$4:$J$29,S4906,"Cubic","Extrapolate=Linear","MultiX=Average","Skip=True","Sort=True")</f>
        <v>13.653079343365253</v>
      </c>
      <c r="U4906" s="43">
        <f ca="1">_xll.BInterpol('Base CDI'!$H$4:$H$28,'Base CDI'!$I$4:$I$29,S4906,"Cubic","Extrapolate=Linear","MultiX=Average","Skip=True","Sort=True")</f>
        <v>13.712332421340628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50800</v>
      </c>
      <c r="T4907" s="43">
        <f ca="1">_xll.BInterpol('Base CDI'!$H$4:$H$28,'Base CDI'!$J$4:$J$29,S4907,"Cubic","Extrapolate=Linear","MultiX=Average","Skip=True","Sort=True")</f>
        <v>13.653005471956224</v>
      </c>
      <c r="U4907" s="43">
        <f ca="1">_xll.BInterpol('Base CDI'!$H$4:$H$28,'Base CDI'!$I$4:$I$29,S4907,"Cubic","Extrapolate=Linear","MultiX=Average","Skip=True","Sort=True")</f>
        <v>13.712229822161421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50801</v>
      </c>
      <c r="T4908" s="43">
        <f ca="1">_xll.BInterpol('Base CDI'!$H$4:$H$28,'Base CDI'!$J$4:$J$29,S4908,"Cubic","Extrapolate=Linear","MultiX=Average","Skip=True","Sort=True")</f>
        <v>13.652931600547195</v>
      </c>
      <c r="U4908" s="43">
        <f ca="1">_xll.BInterpol('Base CDI'!$H$4:$H$28,'Base CDI'!$I$4:$I$29,S4908,"Cubic","Extrapolate=Linear","MultiX=Average","Skip=True","Sort=True")</f>
        <v>13.712127222982215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50802</v>
      </c>
      <c r="T4909" s="43">
        <f ca="1">_xll.BInterpol('Base CDI'!$H$4:$H$28,'Base CDI'!$J$4:$J$29,S4909,"Cubic","Extrapolate=Linear","MultiX=Average","Skip=True","Sort=True")</f>
        <v>13.652857729138166</v>
      </c>
      <c r="U4909" s="43">
        <f ca="1">_xll.BInterpol('Base CDI'!$H$4:$H$28,'Base CDI'!$I$4:$I$29,S4909,"Cubic","Extrapolate=Linear","MultiX=Average","Skip=True","Sort=True")</f>
        <v>13.712024623803007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50803</v>
      </c>
      <c r="T4910" s="43">
        <f ca="1">_xll.BInterpol('Base CDI'!$H$4:$H$28,'Base CDI'!$J$4:$J$29,S4910,"Cubic","Extrapolate=Linear","MultiX=Average","Skip=True","Sort=True")</f>
        <v>13.652783857729137</v>
      </c>
      <c r="U4910" s="43">
        <f ca="1">_xll.BInterpol('Base CDI'!$H$4:$H$28,'Base CDI'!$I$4:$I$29,S4910,"Cubic","Extrapolate=Linear","MultiX=Average","Skip=True","Sort=True")</f>
        <v>13.711922024623801</v>
      </c>
    </row>
    <row r="4911" spans="16:21" x14ac:dyDescent="0.25">
      <c r="P4911" s="10">
        <v>41653</v>
      </c>
      <c r="Q4911">
        <v>32.1813</v>
      </c>
      <c r="S4911" s="42">
        <f t="shared" ca="1" si="81"/>
        <v>50804</v>
      </c>
      <c r="T4911" s="43">
        <f ca="1">_xll.BInterpol('Base CDI'!$H$4:$H$28,'Base CDI'!$J$4:$J$29,S4911,"Cubic","Extrapolate=Linear","MultiX=Average","Skip=True","Sort=True")</f>
        <v>13.652709986320108</v>
      </c>
      <c r="U4911" s="43">
        <f ca="1">_xll.BInterpol('Base CDI'!$H$4:$H$28,'Base CDI'!$I$4:$I$29,S4911,"Cubic","Extrapolate=Linear","MultiX=Average","Skip=True","Sort=True")</f>
        <v>13.711819425444595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50805</v>
      </c>
      <c r="T4912" s="43">
        <f ca="1">_xll.BInterpol('Base CDI'!$H$4:$H$28,'Base CDI'!$J$4:$J$29,S4912,"Cubic","Extrapolate=Linear","MultiX=Average","Skip=True","Sort=True")</f>
        <v>13.652636114911081</v>
      </c>
      <c r="U4912" s="43">
        <f ca="1">_xll.BInterpol('Base CDI'!$H$4:$H$28,'Base CDI'!$I$4:$I$29,S4912,"Cubic","Extrapolate=Linear","MultiX=Average","Skip=True","Sort=True")</f>
        <v>13.711716826265388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50806</v>
      </c>
      <c r="T4913" s="43">
        <f ca="1">_xll.BInterpol('Base CDI'!$H$4:$H$28,'Base CDI'!$J$4:$J$29,S4913,"Cubic","Extrapolate=Linear","MultiX=Average","Skip=True","Sort=True")</f>
        <v>13.652562243502052</v>
      </c>
      <c r="U4913" s="43">
        <f ca="1">_xll.BInterpol('Base CDI'!$H$4:$H$28,'Base CDI'!$I$4:$I$29,S4913,"Cubic","Extrapolate=Linear","MultiX=Average","Skip=True","Sort=True")</f>
        <v>13.711614227086182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50807</v>
      </c>
      <c r="T4914" s="43">
        <f ca="1">_xll.BInterpol('Base CDI'!$H$4:$H$28,'Base CDI'!$J$4:$J$29,S4914,"Cubic","Extrapolate=Linear","MultiX=Average","Skip=True","Sort=True")</f>
        <v>13.652488372093023</v>
      </c>
      <c r="U4914" s="43">
        <f ca="1">_xll.BInterpol('Base CDI'!$H$4:$H$28,'Base CDI'!$I$4:$I$29,S4914,"Cubic","Extrapolate=Linear","MultiX=Average","Skip=True","Sort=True")</f>
        <v>13.711511627906974</v>
      </c>
    </row>
    <row r="4915" spans="16:21" x14ac:dyDescent="0.25">
      <c r="P4915" s="10">
        <v>41659</v>
      </c>
      <c r="Q4915">
        <v>32.23019</v>
      </c>
      <c r="S4915" s="42">
        <f t="shared" ca="1" si="81"/>
        <v>50808</v>
      </c>
      <c r="T4915" s="43">
        <f ca="1">_xll.BInterpol('Base CDI'!$H$4:$H$28,'Base CDI'!$J$4:$J$29,S4915,"Cubic","Extrapolate=Linear","MultiX=Average","Skip=True","Sort=True")</f>
        <v>13.652414500683994</v>
      </c>
      <c r="U4915" s="43">
        <f ca="1">_xll.BInterpol('Base CDI'!$H$4:$H$28,'Base CDI'!$I$4:$I$29,S4915,"Cubic","Extrapolate=Linear","MultiX=Average","Skip=True","Sort=True")</f>
        <v>13.711409028727768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50809</v>
      </c>
      <c r="T4916" s="43">
        <f ca="1">_xll.BInterpol('Base CDI'!$H$4:$H$28,'Base CDI'!$J$4:$J$29,S4916,"Cubic","Extrapolate=Linear","MultiX=Average","Skip=True","Sort=True")</f>
        <v>13.652340629274965</v>
      </c>
      <c r="U4916" s="43">
        <f ca="1">_xll.BInterpol('Base CDI'!$H$4:$H$28,'Base CDI'!$I$4:$I$29,S4916,"Cubic","Extrapolate=Linear","MultiX=Average","Skip=True","Sort=True")</f>
        <v>13.711306429548562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50810</v>
      </c>
      <c r="T4917" s="43">
        <f ca="1">_xll.BInterpol('Base CDI'!$H$4:$H$28,'Base CDI'!$J$4:$J$29,S4917,"Cubic","Extrapolate=Linear","MultiX=Average","Skip=True","Sort=True")</f>
        <v>13.652266757865936</v>
      </c>
      <c r="U4917" s="43">
        <f ca="1">_xll.BInterpol('Base CDI'!$H$4:$H$28,'Base CDI'!$I$4:$I$29,S4917,"Cubic","Extrapolate=Linear","MultiX=Average","Skip=True","Sort=True")</f>
        <v>13.711203830369355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50811</v>
      </c>
      <c r="T4918" s="43">
        <f ca="1">_xll.BInterpol('Base CDI'!$H$4:$H$28,'Base CDI'!$J$4:$J$29,S4918,"Cubic","Extrapolate=Linear","MultiX=Average","Skip=True","Sort=True")</f>
        <v>13.652192886456907</v>
      </c>
      <c r="U4918" s="43">
        <f ca="1">_xll.BInterpol('Base CDI'!$H$4:$H$28,'Base CDI'!$I$4:$I$29,S4918,"Cubic","Extrapolate=Linear","MultiX=Average","Skip=True","Sort=True")</f>
        <v>13.711101231190149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50812</v>
      </c>
      <c r="T4919" s="43">
        <f ca="1">_xll.BInterpol('Base CDI'!$H$4:$H$28,'Base CDI'!$J$4:$J$29,S4919,"Cubic","Extrapolate=Linear","MultiX=Average","Skip=True","Sort=True")</f>
        <v>13.652119015047878</v>
      </c>
      <c r="U4919" s="43">
        <f ca="1">_xll.BInterpol('Base CDI'!$H$4:$H$28,'Base CDI'!$I$4:$I$29,S4919,"Cubic","Extrapolate=Linear","MultiX=Average","Skip=True","Sort=True")</f>
        <v>13.710998632010941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50813</v>
      </c>
      <c r="T4920" s="43">
        <f ca="1">_xll.BInterpol('Base CDI'!$H$4:$H$28,'Base CDI'!$J$4:$J$29,S4920,"Cubic","Extrapolate=Linear","MultiX=Average","Skip=True","Sort=True")</f>
        <v>13.652045143638849</v>
      </c>
      <c r="U4920" s="43">
        <f ca="1">_xll.BInterpol('Base CDI'!$H$4:$H$28,'Base CDI'!$I$4:$I$29,S4920,"Cubic","Extrapolate=Linear","MultiX=Average","Skip=True","Sort=True")</f>
        <v>13.710896032831736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50814</v>
      </c>
      <c r="T4921" s="43">
        <f ca="1">_xll.BInterpol('Base CDI'!$H$4:$H$28,'Base CDI'!$J$4:$J$29,S4921,"Cubic","Extrapolate=Linear","MultiX=Average","Skip=True","Sort=True")</f>
        <v>13.651971272229822</v>
      </c>
      <c r="U4921" s="43">
        <f ca="1">_xll.BInterpol('Base CDI'!$H$4:$H$28,'Base CDI'!$I$4:$I$29,S4921,"Cubic","Extrapolate=Linear","MultiX=Average","Skip=True","Sort=True")</f>
        <v>13.71079343365253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50815</v>
      </c>
      <c r="T4922" s="43">
        <f ca="1">_xll.BInterpol('Base CDI'!$H$4:$H$28,'Base CDI'!$J$4:$J$29,S4922,"Cubic","Extrapolate=Linear","MultiX=Average","Skip=True","Sort=True")</f>
        <v>13.651897400820793</v>
      </c>
      <c r="U4922" s="43">
        <f ca="1">_xll.BInterpol('Base CDI'!$H$4:$H$28,'Base CDI'!$I$4:$I$29,S4922,"Cubic","Extrapolate=Linear","MultiX=Average","Skip=True","Sort=True")</f>
        <v>13.710690834473322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50816</v>
      </c>
      <c r="T4923" s="43">
        <f ca="1">_xll.BInterpol('Base CDI'!$H$4:$H$28,'Base CDI'!$J$4:$J$29,S4923,"Cubic","Extrapolate=Linear","MultiX=Average","Skip=True","Sort=True")</f>
        <v>13.651823529411764</v>
      </c>
      <c r="U4923" s="43">
        <f ca="1">_xll.BInterpol('Base CDI'!$H$4:$H$28,'Base CDI'!$I$4:$I$29,S4923,"Cubic","Extrapolate=Linear","MultiX=Average","Skip=True","Sort=True")</f>
        <v>13.710588235294116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50817</v>
      </c>
      <c r="T4924" s="43">
        <f ca="1">_xll.BInterpol('Base CDI'!$H$4:$H$28,'Base CDI'!$J$4:$J$29,S4924,"Cubic","Extrapolate=Linear","MultiX=Average","Skip=True","Sort=True")</f>
        <v>13.651749658002736</v>
      </c>
      <c r="U4924" s="43">
        <f ca="1">_xll.BInterpol('Base CDI'!$H$4:$H$28,'Base CDI'!$I$4:$I$29,S4924,"Cubic","Extrapolate=Linear","MultiX=Average","Skip=True","Sort=True")</f>
        <v>13.710485636114909</v>
      </c>
    </row>
    <row r="4925" spans="16:21" x14ac:dyDescent="0.25">
      <c r="P4925" s="10">
        <v>41673</v>
      </c>
      <c r="Q4925">
        <v>32.35566</v>
      </c>
      <c r="S4925" s="42">
        <f t="shared" ca="1" si="81"/>
        <v>50818</v>
      </c>
      <c r="T4925" s="43">
        <f ca="1">_xll.BInterpol('Base CDI'!$H$4:$H$28,'Base CDI'!$J$4:$J$29,S4925,"Cubic","Extrapolate=Linear","MultiX=Average","Skip=True","Sort=True")</f>
        <v>13.651675786593707</v>
      </c>
      <c r="U4925" s="43">
        <f ca="1">_xll.BInterpol('Base CDI'!$H$4:$H$28,'Base CDI'!$I$4:$I$29,S4925,"Cubic","Extrapolate=Linear","MultiX=Average","Skip=True","Sort=True")</f>
        <v>13.710383036935703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50819</v>
      </c>
      <c r="T4926" s="43">
        <f ca="1">_xll.BInterpol('Base CDI'!$H$4:$H$28,'Base CDI'!$J$4:$J$29,S4926,"Cubic","Extrapolate=Linear","MultiX=Average","Skip=True","Sort=True")</f>
        <v>13.651601915184678</v>
      </c>
      <c r="U4926" s="43">
        <f ca="1">_xll.BInterpol('Base CDI'!$H$4:$H$28,'Base CDI'!$I$4:$I$29,S4926,"Cubic","Extrapolate=Linear","MultiX=Average","Skip=True","Sort=True")</f>
        <v>13.710280437756495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50820</v>
      </c>
      <c r="T4927" s="43">
        <f ca="1">_xll.BInterpol('Base CDI'!$H$4:$H$28,'Base CDI'!$J$4:$J$29,S4927,"Cubic","Extrapolate=Linear","MultiX=Average","Skip=True","Sort=True")</f>
        <v>13.651528043775649</v>
      </c>
      <c r="U4927" s="43">
        <f ca="1">_xll.BInterpol('Base CDI'!$H$4:$H$28,'Base CDI'!$I$4:$I$29,S4927,"Cubic","Extrapolate=Linear","MultiX=Average","Skip=True","Sort=True")</f>
        <v>13.710177838577289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50821</v>
      </c>
      <c r="T4928" s="43">
        <f ca="1">_xll.BInterpol('Base CDI'!$H$4:$H$28,'Base CDI'!$J$4:$J$29,S4928,"Cubic","Extrapolate=Linear","MultiX=Average","Skip=True","Sort=True")</f>
        <v>13.65145417236662</v>
      </c>
      <c r="U4928" s="43">
        <f ca="1">_xll.BInterpol('Base CDI'!$H$4:$H$28,'Base CDI'!$I$4:$I$29,S4928,"Cubic","Extrapolate=Linear","MultiX=Average","Skip=True","Sort=True")</f>
        <v>13.710075239398083</v>
      </c>
    </row>
    <row r="4929" spans="16:21" x14ac:dyDescent="0.25">
      <c r="P4929" s="10">
        <v>41677</v>
      </c>
      <c r="Q4929">
        <v>32.40598</v>
      </c>
      <c r="S4929" s="42">
        <f t="shared" ca="1" si="81"/>
        <v>50822</v>
      </c>
      <c r="T4929" s="43">
        <f ca="1">_xll.BInterpol('Base CDI'!$H$4:$H$28,'Base CDI'!$J$4:$J$29,S4929,"Cubic","Extrapolate=Linear","MultiX=Average","Skip=True","Sort=True")</f>
        <v>13.651380300957591</v>
      </c>
      <c r="U4929" s="43">
        <f ca="1">_xll.BInterpol('Base CDI'!$H$4:$H$28,'Base CDI'!$I$4:$I$29,S4929,"Cubic","Extrapolate=Linear","MultiX=Average","Skip=True","Sort=True")</f>
        <v>13.709972640218876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50823</v>
      </c>
      <c r="T4930" s="43">
        <f ca="1">_xll.BInterpol('Base CDI'!$H$4:$H$28,'Base CDI'!$J$4:$J$29,S4930,"Cubic","Extrapolate=Linear","MultiX=Average","Skip=True","Sort=True")</f>
        <v>13.651306429548564</v>
      </c>
      <c r="U4930" s="43">
        <f ca="1">_xll.BInterpol('Base CDI'!$H$4:$H$28,'Base CDI'!$I$4:$I$29,S4930,"Cubic","Extrapolate=Linear","MultiX=Average","Skip=True","Sort=True")</f>
        <v>13.70987004103967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50824</v>
      </c>
      <c r="T4931" s="43">
        <f ca="1">_xll.BInterpol('Base CDI'!$H$4:$H$28,'Base CDI'!$J$4:$J$29,S4931,"Cubic","Extrapolate=Linear","MultiX=Average","Skip=True","Sort=True")</f>
        <v>13.651232558139535</v>
      </c>
      <c r="U4931" s="43">
        <f ca="1">_xll.BInterpol('Base CDI'!$H$4:$H$28,'Base CDI'!$I$4:$I$29,S4931,"Cubic","Extrapolate=Linear","MultiX=Average","Skip=True","Sort=True")</f>
        <v>13.709767441860462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50825</v>
      </c>
      <c r="T4932" s="43">
        <f ca="1">_xll.BInterpol('Base CDI'!$H$4:$H$28,'Base CDI'!$J$4:$J$29,S4932,"Cubic","Extrapolate=Linear","MultiX=Average","Skip=True","Sort=True")</f>
        <v>13.651158686730506</v>
      </c>
      <c r="U4932" s="43">
        <f ca="1">_xll.BInterpol('Base CDI'!$H$4:$H$28,'Base CDI'!$I$4:$I$29,S4932,"Cubic","Extrapolate=Linear","MultiX=Average","Skip=True","Sort=True")</f>
        <v>13.709664842681256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50826</v>
      </c>
      <c r="T4933" s="43">
        <f ca="1">_xll.BInterpol('Base CDI'!$H$4:$H$28,'Base CDI'!$J$4:$J$29,S4933,"Cubic","Extrapolate=Linear","MultiX=Average","Skip=True","Sort=True")</f>
        <v>13.651084815321477</v>
      </c>
      <c r="U4933" s="43">
        <f ca="1">_xll.BInterpol('Base CDI'!$H$4:$H$28,'Base CDI'!$I$4:$I$29,S4933,"Cubic","Extrapolate=Linear","MultiX=Average","Skip=True","Sort=True")</f>
        <v>13.709562243502051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50827</v>
      </c>
      <c r="T4934" s="43">
        <f ca="1">_xll.BInterpol('Base CDI'!$H$4:$H$28,'Base CDI'!$J$4:$J$29,S4934,"Cubic","Extrapolate=Linear","MultiX=Average","Skip=True","Sort=True")</f>
        <v>13.651010943912448</v>
      </c>
      <c r="U4934" s="43">
        <f ca="1">_xll.BInterpol('Base CDI'!$H$4:$H$28,'Base CDI'!$I$4:$I$29,S4934,"Cubic","Extrapolate=Linear","MultiX=Average","Skip=True","Sort=True")</f>
        <v>13.709459644322843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50828</v>
      </c>
      <c r="T4935" s="43">
        <f ca="1">_xll.BInterpol('Base CDI'!$H$4:$H$28,'Base CDI'!$J$4:$J$29,S4935,"Cubic","Extrapolate=Linear","MultiX=Average","Skip=True","Sort=True")</f>
        <v>13.650937072503419</v>
      </c>
      <c r="U4935" s="43">
        <f ca="1">_xll.BInterpol('Base CDI'!$H$4:$H$28,'Base CDI'!$I$4:$I$29,S4935,"Cubic","Extrapolate=Linear","MultiX=Average","Skip=True","Sort=True")</f>
        <v>13.709357045143637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50829</v>
      </c>
      <c r="T4936" s="43">
        <f ca="1">_xll.BInterpol('Base CDI'!$H$4:$H$28,'Base CDI'!$J$4:$J$29,S4936,"Cubic","Extrapolate=Linear","MultiX=Average","Skip=True","Sort=True")</f>
        <v>13.65086320109439</v>
      </c>
      <c r="U4936" s="43">
        <f ca="1">_xll.BInterpol('Base CDI'!$H$4:$H$28,'Base CDI'!$I$4:$I$29,S4936,"Cubic","Extrapolate=Linear","MultiX=Average","Skip=True","Sort=True")</f>
        <v>13.709254445964429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50830</v>
      </c>
      <c r="T4937" s="43">
        <f ca="1">_xll.BInterpol('Base CDI'!$H$4:$H$28,'Base CDI'!$J$4:$J$29,S4937,"Cubic","Extrapolate=Linear","MultiX=Average","Skip=True","Sort=True")</f>
        <v>13.650789329685361</v>
      </c>
      <c r="U4937" s="43">
        <f ca="1">_xll.BInterpol('Base CDI'!$H$4:$H$28,'Base CDI'!$I$4:$I$29,S4937,"Cubic","Extrapolate=Linear","MultiX=Average","Skip=True","Sort=True")</f>
        <v>13.709151846785224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50831</v>
      </c>
      <c r="T4938" s="43">
        <f ca="1">_xll.BInterpol('Base CDI'!$H$4:$H$28,'Base CDI'!$J$4:$J$29,S4938,"Cubic","Extrapolate=Linear","MultiX=Average","Skip=True","Sort=True")</f>
        <v>13.650715458276332</v>
      </c>
      <c r="U4938" s="43">
        <f ca="1">_xll.BInterpol('Base CDI'!$H$4:$H$28,'Base CDI'!$I$4:$I$29,S4938,"Cubic","Extrapolate=Linear","MultiX=Average","Skip=True","Sort=True")</f>
        <v>13.709049247606018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50832</v>
      </c>
      <c r="T4939" s="43">
        <f ca="1">_xll.BInterpol('Base CDI'!$H$4:$H$28,'Base CDI'!$J$4:$J$29,S4939,"Cubic","Extrapolate=Linear","MultiX=Average","Skip=True","Sort=True")</f>
        <v>13.650641586867305</v>
      </c>
      <c r="U4939" s="43">
        <f ca="1">_xll.BInterpol('Base CDI'!$H$4:$H$28,'Base CDI'!$I$4:$I$29,S4939,"Cubic","Extrapolate=Linear","MultiX=Average","Skip=True","Sort=True")</f>
        <v>13.70894664842681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50833</v>
      </c>
      <c r="T4940" s="43">
        <f ca="1">_xll.BInterpol('Base CDI'!$H$4:$H$28,'Base CDI'!$J$4:$J$29,S4940,"Cubic","Extrapolate=Linear","MultiX=Average","Skip=True","Sort=True")</f>
        <v>13.650567715458276</v>
      </c>
      <c r="U4940" s="43">
        <f ca="1">_xll.BInterpol('Base CDI'!$H$4:$H$28,'Base CDI'!$I$4:$I$29,S4940,"Cubic","Extrapolate=Linear","MultiX=Average","Skip=True","Sort=True")</f>
        <v>13.708844049247604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50834</v>
      </c>
      <c r="T4941" s="43">
        <f ca="1">_xll.BInterpol('Base CDI'!$H$4:$H$28,'Base CDI'!$J$4:$J$29,S4941,"Cubic","Extrapolate=Linear","MultiX=Average","Skip=True","Sort=True")</f>
        <v>13.650493844049247</v>
      </c>
      <c r="U4941" s="43">
        <f ca="1">_xll.BInterpol('Base CDI'!$H$4:$H$28,'Base CDI'!$I$4:$I$29,S4941,"Cubic","Extrapolate=Linear","MultiX=Average","Skip=True","Sort=True")</f>
        <v>13.708741450068397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50835</v>
      </c>
      <c r="T4942" s="43">
        <f ca="1">_xll.BInterpol('Base CDI'!$H$4:$H$28,'Base CDI'!$J$4:$J$29,S4942,"Cubic","Extrapolate=Linear","MultiX=Average","Skip=True","Sort=True")</f>
        <v>13.650419972640218</v>
      </c>
      <c r="U4942" s="43">
        <f ca="1">_xll.BInterpol('Base CDI'!$H$4:$H$28,'Base CDI'!$I$4:$I$29,S4942,"Cubic","Extrapolate=Linear","MultiX=Average","Skip=True","Sort=True")</f>
        <v>13.708638850889191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50836</v>
      </c>
      <c r="T4943" s="43">
        <f ca="1">_xll.BInterpol('Base CDI'!$H$4:$H$28,'Base CDI'!$J$4:$J$29,S4943,"Cubic","Extrapolate=Linear","MultiX=Average","Skip=True","Sort=True")</f>
        <v>13.65034610123119</v>
      </c>
      <c r="U4943" s="43">
        <f ca="1">_xll.BInterpol('Base CDI'!$H$4:$H$28,'Base CDI'!$I$4:$I$29,S4943,"Cubic","Extrapolate=Linear","MultiX=Average","Skip=True","Sort=True")</f>
        <v>13.708536251709985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50837</v>
      </c>
      <c r="T4944" s="43">
        <f ca="1">_xll.BInterpol('Base CDI'!$H$4:$H$28,'Base CDI'!$J$4:$J$29,S4944,"Cubic","Extrapolate=Linear","MultiX=Average","Skip=True","Sort=True")</f>
        <v>13.650272229822161</v>
      </c>
      <c r="U4944" s="43">
        <f ca="1">_xll.BInterpol('Base CDI'!$H$4:$H$28,'Base CDI'!$I$4:$I$29,S4944,"Cubic","Extrapolate=Linear","MultiX=Average","Skip=True","Sort=True")</f>
        <v>13.708433652530777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50838</v>
      </c>
      <c r="T4945" s="43">
        <f ca="1">_xll.BInterpol('Base CDI'!$H$4:$H$28,'Base CDI'!$J$4:$J$29,S4945,"Cubic","Extrapolate=Linear","MultiX=Average","Skip=True","Sort=True")</f>
        <v>13.650198358413132</v>
      </c>
      <c r="U4945" s="43">
        <f ca="1">_xll.BInterpol('Base CDI'!$H$4:$H$28,'Base CDI'!$I$4:$I$29,S4945,"Cubic","Extrapolate=Linear","MultiX=Average","Skip=True","Sort=True")</f>
        <v>13.708331053351571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50839</v>
      </c>
      <c r="T4946" s="43">
        <f ca="1">_xll.BInterpol('Base CDI'!$H$4:$H$28,'Base CDI'!$J$4:$J$29,S4946,"Cubic","Extrapolate=Linear","MultiX=Average","Skip=True","Sort=True")</f>
        <v>13.650124487004103</v>
      </c>
      <c r="U4946" s="43">
        <f ca="1">_xll.BInterpol('Base CDI'!$H$4:$H$28,'Base CDI'!$I$4:$I$29,S4946,"Cubic","Extrapolate=Linear","MultiX=Average","Skip=True","Sort=True")</f>
        <v>13.708228454172364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50840</v>
      </c>
      <c r="T4947" s="43">
        <f ca="1">_xll.BInterpol('Base CDI'!$H$4:$H$28,'Base CDI'!$J$4:$J$29,S4947,"Cubic","Extrapolate=Linear","MultiX=Average","Skip=True","Sort=True")</f>
        <v>13.650050615595074</v>
      </c>
      <c r="U4947" s="43">
        <f ca="1">_xll.BInterpol('Base CDI'!$H$4:$H$28,'Base CDI'!$I$4:$I$29,S4947,"Cubic","Extrapolate=Linear","MultiX=Average","Skip=True","Sort=True")</f>
        <v>13.708125854993158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50841</v>
      </c>
      <c r="T4948" s="43">
        <f ca="1">_xll.BInterpol('Base CDI'!$H$4:$H$28,'Base CDI'!$J$4:$J$29,S4948,"Cubic","Extrapolate=Linear","MultiX=Average","Skip=True","Sort=True")</f>
        <v>13.649976744186047</v>
      </c>
      <c r="U4948" s="43">
        <f ca="1">_xll.BInterpol('Base CDI'!$H$4:$H$28,'Base CDI'!$I$4:$I$29,S4948,"Cubic","Extrapolate=Linear","MultiX=Average","Skip=True","Sort=True")</f>
        <v>13.708023255813952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50842</v>
      </c>
      <c r="T4949" s="43">
        <f ca="1">_xll.BInterpol('Base CDI'!$H$4:$H$28,'Base CDI'!$J$4:$J$29,S4949,"Cubic","Extrapolate=Linear","MultiX=Average","Skip=True","Sort=True")</f>
        <v>13.649902872777018</v>
      </c>
      <c r="U4949" s="43">
        <f ca="1">_xll.BInterpol('Base CDI'!$H$4:$H$28,'Base CDI'!$I$4:$I$29,S4949,"Cubic","Extrapolate=Linear","MultiX=Average","Skip=True","Sort=True")</f>
        <v>13.707920656634744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50843</v>
      </c>
      <c r="T4950" s="43">
        <f ca="1">_xll.BInterpol('Base CDI'!$H$4:$H$28,'Base CDI'!$J$4:$J$29,S4950,"Cubic","Extrapolate=Linear","MultiX=Average","Skip=True","Sort=True")</f>
        <v>13.649829001367989</v>
      </c>
      <c r="U4950" s="43">
        <f ca="1">_xll.BInterpol('Base CDI'!$H$4:$H$28,'Base CDI'!$I$4:$I$29,S4950,"Cubic","Extrapolate=Linear","MultiX=Average","Skip=True","Sort=True")</f>
        <v>13.707818057455539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50844</v>
      </c>
      <c r="T4951" s="43">
        <f ca="1">_xll.BInterpol('Base CDI'!$H$4:$H$28,'Base CDI'!$J$4:$J$29,S4951,"Cubic","Extrapolate=Linear","MultiX=Average","Skip=True","Sort=True")</f>
        <v>13.64975512995896</v>
      </c>
      <c r="U4951" s="43">
        <f ca="1">_xll.BInterpol('Base CDI'!$H$4:$H$28,'Base CDI'!$I$4:$I$29,S4951,"Cubic","Extrapolate=Linear","MultiX=Average","Skip=True","Sort=True")</f>
        <v>13.707715458276331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50845</v>
      </c>
      <c r="T4952" s="43">
        <f ca="1">_xll.BInterpol('Base CDI'!$H$4:$H$28,'Base CDI'!$J$4:$J$29,S4952,"Cubic","Extrapolate=Linear","MultiX=Average","Skip=True","Sort=True")</f>
        <v>13.649681258549931</v>
      </c>
      <c r="U4952" s="43">
        <f ca="1">_xll.BInterpol('Base CDI'!$H$4:$H$28,'Base CDI'!$I$4:$I$29,S4952,"Cubic","Extrapolate=Linear","MultiX=Average","Skip=True","Sort=True")</f>
        <v>13.707612859097125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50846</v>
      </c>
      <c r="T4953" s="43">
        <f ca="1">_xll.BInterpol('Base CDI'!$H$4:$H$28,'Base CDI'!$J$4:$J$29,S4953,"Cubic","Extrapolate=Linear","MultiX=Average","Skip=True","Sort=True")</f>
        <v>13.649607387140902</v>
      </c>
      <c r="U4953" s="43">
        <f ca="1">_xll.BInterpol('Base CDI'!$H$4:$H$28,'Base CDI'!$I$4:$I$29,S4953,"Cubic","Extrapolate=Linear","MultiX=Average","Skip=True","Sort=True")</f>
        <v>13.707510259917919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50847</v>
      </c>
      <c r="T4954" s="43">
        <f ca="1">_xll.BInterpol('Base CDI'!$H$4:$H$28,'Base CDI'!$J$4:$J$29,S4954,"Cubic","Extrapolate=Linear","MultiX=Average","Skip=True","Sort=True")</f>
        <v>13.649533515731873</v>
      </c>
      <c r="U4954" s="43">
        <f ca="1">_xll.BInterpol('Base CDI'!$H$4:$H$28,'Base CDI'!$I$4:$I$29,S4954,"Cubic","Extrapolate=Linear","MultiX=Average","Skip=True","Sort=True")</f>
        <v>13.707407660738712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50848</v>
      </c>
      <c r="T4955" s="43">
        <f ca="1">_xll.BInterpol('Base CDI'!$H$4:$H$28,'Base CDI'!$J$4:$J$29,S4955,"Cubic","Extrapolate=Linear","MultiX=Average","Skip=True","Sort=True")</f>
        <v>13.649459644322844</v>
      </c>
      <c r="U4955" s="43">
        <f ca="1">_xll.BInterpol('Base CDI'!$H$4:$H$28,'Base CDI'!$I$4:$I$29,S4955,"Cubic","Extrapolate=Linear","MultiX=Average","Skip=True","Sort=True")</f>
        <v>13.707305061559506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50849</v>
      </c>
      <c r="T4956" s="43">
        <f ca="1">_xll.BInterpol('Base CDI'!$H$4:$H$28,'Base CDI'!$J$4:$J$29,S4956,"Cubic","Extrapolate=Linear","MultiX=Average","Skip=True","Sort=True")</f>
        <v>13.649385772913815</v>
      </c>
      <c r="U4956" s="43">
        <f ca="1">_xll.BInterpol('Base CDI'!$H$4:$H$28,'Base CDI'!$I$4:$I$29,S4956,"Cubic","Extrapolate=Linear","MultiX=Average","Skip=True","Sort=True")</f>
        <v>13.707202462380298</v>
      </c>
    </row>
    <row r="4957" spans="16:21" x14ac:dyDescent="0.25">
      <c r="P4957" s="10">
        <v>41719</v>
      </c>
      <c r="Q4957">
        <v>32.76511</v>
      </c>
      <c r="S4957" s="42">
        <f t="shared" ca="1" si="82"/>
        <v>50850</v>
      </c>
      <c r="T4957" s="43">
        <f ca="1">_xll.BInterpol('Base CDI'!$H$4:$H$28,'Base CDI'!$J$4:$J$29,S4957,"Cubic","Extrapolate=Linear","MultiX=Average","Skip=True","Sort=True")</f>
        <v>13.649311901504788</v>
      </c>
      <c r="U4957" s="43">
        <f ca="1">_xll.BInterpol('Base CDI'!$H$4:$H$28,'Base CDI'!$I$4:$I$29,S4957,"Cubic","Extrapolate=Linear","MultiX=Average","Skip=True","Sort=True")</f>
        <v>13.707099863201092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50851</v>
      </c>
      <c r="T4958" s="43">
        <f ca="1">_xll.BInterpol('Base CDI'!$H$4:$H$28,'Base CDI'!$J$4:$J$29,S4958,"Cubic","Extrapolate=Linear","MultiX=Average","Skip=True","Sort=True")</f>
        <v>13.649238030095759</v>
      </c>
      <c r="U4958" s="43">
        <f ca="1">_xll.BInterpol('Base CDI'!$H$4:$H$28,'Base CDI'!$I$4:$I$29,S4958,"Cubic","Extrapolate=Linear","MultiX=Average","Skip=True","Sort=True")</f>
        <v>13.706997264021886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50852</v>
      </c>
      <c r="T4959" s="43">
        <f ca="1">_xll.BInterpol('Base CDI'!$H$4:$H$28,'Base CDI'!$J$4:$J$29,S4959,"Cubic","Extrapolate=Linear","MultiX=Average","Skip=True","Sort=True")</f>
        <v>13.64916415868673</v>
      </c>
      <c r="U4959" s="43">
        <f ca="1">_xll.BInterpol('Base CDI'!$H$4:$H$28,'Base CDI'!$I$4:$I$29,S4959,"Cubic","Extrapolate=Linear","MultiX=Average","Skip=True","Sort=True")</f>
        <v>13.706894664842679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50853</v>
      </c>
      <c r="T4960" s="43">
        <f ca="1">_xll.BInterpol('Base CDI'!$H$4:$H$28,'Base CDI'!$J$4:$J$29,S4960,"Cubic","Extrapolate=Linear","MultiX=Average","Skip=True","Sort=True")</f>
        <v>13.649090287277701</v>
      </c>
      <c r="U4960" s="43">
        <f ca="1">_xll.BInterpol('Base CDI'!$H$4:$H$28,'Base CDI'!$I$4:$I$29,S4960,"Cubic","Extrapolate=Linear","MultiX=Average","Skip=True","Sort=True")</f>
        <v>13.706792065663473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50854</v>
      </c>
      <c r="T4961" s="43">
        <f ca="1">_xll.BInterpol('Base CDI'!$H$4:$H$28,'Base CDI'!$J$4:$J$29,S4961,"Cubic","Extrapolate=Linear","MultiX=Average","Skip=True","Sort=True")</f>
        <v>13.649016415868672</v>
      </c>
      <c r="U4961" s="43">
        <f ca="1">_xll.BInterpol('Base CDI'!$H$4:$H$28,'Base CDI'!$I$4:$I$29,S4961,"Cubic","Extrapolate=Linear","MultiX=Average","Skip=True","Sort=True")</f>
        <v>13.706689466484265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50855</v>
      </c>
      <c r="T4962" s="43">
        <f ca="1">_xll.BInterpol('Base CDI'!$H$4:$H$28,'Base CDI'!$J$4:$J$29,S4962,"Cubic","Extrapolate=Linear","MultiX=Average","Skip=True","Sort=True")</f>
        <v>13.648942544459643</v>
      </c>
      <c r="U4962" s="43">
        <f ca="1">_xll.BInterpol('Base CDI'!$H$4:$H$28,'Base CDI'!$I$4:$I$29,S4962,"Cubic","Extrapolate=Linear","MultiX=Average","Skip=True","Sort=True")</f>
        <v>13.706586867305059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50856</v>
      </c>
      <c r="T4963" s="43">
        <f ca="1">_xll.BInterpol('Base CDI'!$H$4:$H$28,'Base CDI'!$J$4:$J$29,S4963,"Cubic","Extrapolate=Linear","MultiX=Average","Skip=True","Sort=True")</f>
        <v>13.648868673050615</v>
      </c>
      <c r="U4963" s="43">
        <f ca="1">_xll.BInterpol('Base CDI'!$H$4:$H$28,'Base CDI'!$I$4:$I$29,S4963,"Cubic","Extrapolate=Linear","MultiX=Average","Skip=True","Sort=True")</f>
        <v>13.706484268125854</v>
      </c>
    </row>
    <row r="4964" spans="16:21" x14ac:dyDescent="0.25">
      <c r="P4964" s="10">
        <v>41730</v>
      </c>
      <c r="Q4964">
        <v>32.85671</v>
      </c>
      <c r="S4964" s="42">
        <f t="shared" ca="1" si="82"/>
        <v>50857</v>
      </c>
      <c r="T4964" s="43">
        <f ca="1">_xll.BInterpol('Base CDI'!$H$4:$H$28,'Base CDI'!$J$4:$J$29,S4964,"Cubic","Extrapolate=Linear","MultiX=Average","Skip=True","Sort=True")</f>
        <v>13.648794801641586</v>
      </c>
      <c r="U4964" s="43">
        <f ca="1">_xll.BInterpol('Base CDI'!$H$4:$H$28,'Base CDI'!$I$4:$I$29,S4964,"Cubic","Extrapolate=Linear","MultiX=Average","Skip=True","Sort=True")</f>
        <v>13.706381668946646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50858</v>
      </c>
      <c r="T4965" s="43">
        <f ca="1">_xll.BInterpol('Base CDI'!$H$4:$H$28,'Base CDI'!$J$4:$J$29,S4965,"Cubic","Extrapolate=Linear","MultiX=Average","Skip=True","Sort=True")</f>
        <v>13.648720930232557</v>
      </c>
      <c r="U4965" s="43">
        <f ca="1">_xll.BInterpol('Base CDI'!$H$4:$H$28,'Base CDI'!$I$4:$I$29,S4965,"Cubic","Extrapolate=Linear","MultiX=Average","Skip=True","Sort=True")</f>
        <v>13.70627906976744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50859</v>
      </c>
      <c r="T4966" s="43">
        <f ca="1">_xll.BInterpol('Base CDI'!$H$4:$H$28,'Base CDI'!$J$4:$J$29,S4966,"Cubic","Extrapolate=Linear","MultiX=Average","Skip=True","Sort=True")</f>
        <v>13.64864705882353</v>
      </c>
      <c r="U4966" s="43">
        <f ca="1">_xll.BInterpol('Base CDI'!$H$4:$H$28,'Base CDI'!$I$4:$I$29,S4966,"Cubic","Extrapolate=Linear","MultiX=Average","Skip=True","Sort=True")</f>
        <v>13.706176470588233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50860</v>
      </c>
      <c r="T4967" s="43">
        <f ca="1">_xll.BInterpol('Base CDI'!$H$4:$H$28,'Base CDI'!$J$4:$J$29,S4967,"Cubic","Extrapolate=Linear","MultiX=Average","Skip=True","Sort=True")</f>
        <v>13.648573187414501</v>
      </c>
      <c r="U4967" s="43">
        <f ca="1">_xll.BInterpol('Base CDI'!$H$4:$H$28,'Base CDI'!$I$4:$I$29,S4967,"Cubic","Extrapolate=Linear","MultiX=Average","Skip=True","Sort=True")</f>
        <v>13.706073871409027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50861</v>
      </c>
      <c r="T4968" s="43">
        <f ca="1">_xll.BInterpol('Base CDI'!$H$4:$H$28,'Base CDI'!$J$4:$J$29,S4968,"Cubic","Extrapolate=Linear","MultiX=Average","Skip=True","Sort=True")</f>
        <v>13.648499316005472</v>
      </c>
      <c r="U4968" s="43">
        <f ca="1">_xll.BInterpol('Base CDI'!$H$4:$H$28,'Base CDI'!$I$4:$I$29,S4968,"Cubic","Extrapolate=Linear","MultiX=Average","Skip=True","Sort=True")</f>
        <v>13.705971272229821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50862</v>
      </c>
      <c r="T4969" s="43">
        <f ca="1">_xll.BInterpol('Base CDI'!$H$4:$H$28,'Base CDI'!$J$4:$J$29,S4969,"Cubic","Extrapolate=Linear","MultiX=Average","Skip=True","Sort=True")</f>
        <v>13.648425444596443</v>
      </c>
      <c r="U4969" s="43">
        <f ca="1">_xll.BInterpol('Base CDI'!$H$4:$H$28,'Base CDI'!$I$4:$I$29,S4969,"Cubic","Extrapolate=Linear","MultiX=Average","Skip=True","Sort=True")</f>
        <v>13.705868673050613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50863</v>
      </c>
      <c r="T4970" s="43">
        <f ca="1">_xll.BInterpol('Base CDI'!$H$4:$H$28,'Base CDI'!$J$4:$J$29,S4970,"Cubic","Extrapolate=Linear","MultiX=Average","Skip=True","Sort=True")</f>
        <v>13.648351573187414</v>
      </c>
      <c r="U4970" s="43">
        <f ca="1">_xll.BInterpol('Base CDI'!$H$4:$H$28,'Base CDI'!$I$4:$I$29,S4970,"Cubic","Extrapolate=Linear","MultiX=Average","Skip=True","Sort=True")</f>
        <v>13.705766073871407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50864</v>
      </c>
      <c r="T4971" s="43">
        <f ca="1">_xll.BInterpol('Base CDI'!$H$4:$H$28,'Base CDI'!$J$4:$J$29,S4971,"Cubic","Extrapolate=Linear","MultiX=Average","Skip=True","Sort=True")</f>
        <v>13.648277701778385</v>
      </c>
      <c r="U4971" s="43">
        <f ca="1">_xll.BInterpol('Base CDI'!$H$4:$H$28,'Base CDI'!$I$4:$I$29,S4971,"Cubic","Extrapolate=Linear","MultiX=Average","Skip=True","Sort=True")</f>
        <v>13.7056634746922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50865</v>
      </c>
      <c r="T4972" s="43">
        <f ca="1">_xll.BInterpol('Base CDI'!$H$4:$H$28,'Base CDI'!$J$4:$J$29,S4972,"Cubic","Extrapolate=Linear","MultiX=Average","Skip=True","Sort=True")</f>
        <v>13.648203830369356</v>
      </c>
      <c r="U4972" s="43">
        <f ca="1">_xll.BInterpol('Base CDI'!$H$4:$H$28,'Base CDI'!$I$4:$I$29,S4972,"Cubic","Extrapolate=Linear","MultiX=Average","Skip=True","Sort=True")</f>
        <v>13.705560875512994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50866</v>
      </c>
      <c r="T4973" s="43">
        <f ca="1">_xll.BInterpol('Base CDI'!$H$4:$H$28,'Base CDI'!$J$4:$J$29,S4973,"Cubic","Extrapolate=Linear","MultiX=Average","Skip=True","Sort=True")</f>
        <v>13.648129958960327</v>
      </c>
      <c r="U4973" s="43">
        <f ca="1">_xll.BInterpol('Base CDI'!$H$4:$H$28,'Base CDI'!$I$4:$I$29,S4973,"Cubic","Extrapolate=Linear","MultiX=Average","Skip=True","Sort=True")</f>
        <v>13.705458276333788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50867</v>
      </c>
      <c r="T4974" s="43">
        <f ca="1">_xll.BInterpol('Base CDI'!$H$4:$H$28,'Base CDI'!$J$4:$J$29,S4974,"Cubic","Extrapolate=Linear","MultiX=Average","Skip=True","Sort=True")</f>
        <v>13.648056087551298</v>
      </c>
      <c r="U4974" s="43">
        <f ca="1">_xll.BInterpol('Base CDI'!$H$4:$H$28,'Base CDI'!$I$4:$I$29,S4974,"Cubic","Extrapolate=Linear","MultiX=Average","Skip=True","Sort=True")</f>
        <v>13.70535567715458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50868</v>
      </c>
      <c r="T4975" s="43">
        <f ca="1">_xll.BInterpol('Base CDI'!$H$4:$H$28,'Base CDI'!$J$4:$J$29,S4975,"Cubic","Extrapolate=Linear","MultiX=Average","Skip=True","Sort=True")</f>
        <v>13.647982216142271</v>
      </c>
      <c r="U4975" s="43">
        <f ca="1">_xll.BInterpol('Base CDI'!$H$4:$H$28,'Base CDI'!$I$4:$I$29,S4975,"Cubic","Extrapolate=Linear","MultiX=Average","Skip=True","Sort=True")</f>
        <v>13.705253077975375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50869</v>
      </c>
      <c r="T4976" s="43">
        <f ca="1">_xll.BInterpol('Base CDI'!$H$4:$H$28,'Base CDI'!$J$4:$J$29,S4976,"Cubic","Extrapolate=Linear","MultiX=Average","Skip=True","Sort=True")</f>
        <v>13.647908344733242</v>
      </c>
      <c r="U4976" s="43">
        <f ca="1">_xll.BInterpol('Base CDI'!$H$4:$H$28,'Base CDI'!$I$4:$I$29,S4976,"Cubic","Extrapolate=Linear","MultiX=Average","Skip=True","Sort=True")</f>
        <v>13.705150478796167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50870</v>
      </c>
      <c r="T4977" s="43">
        <f ca="1">_xll.BInterpol('Base CDI'!$H$4:$H$28,'Base CDI'!$J$4:$J$29,S4977,"Cubic","Extrapolate=Linear","MultiX=Average","Skip=True","Sort=True")</f>
        <v>13.647834473324213</v>
      </c>
      <c r="U4977" s="43">
        <f ca="1">_xll.BInterpol('Base CDI'!$H$4:$H$28,'Base CDI'!$I$4:$I$29,S4977,"Cubic","Extrapolate=Linear","MultiX=Average","Skip=True","Sort=True")</f>
        <v>13.705047879616961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50871</v>
      </c>
      <c r="T4978" s="43">
        <f ca="1">_xll.BInterpol('Base CDI'!$H$4:$H$28,'Base CDI'!$J$4:$J$29,S4978,"Cubic","Extrapolate=Linear","MultiX=Average","Skip=True","Sort=True")</f>
        <v>13.647760601915184</v>
      </c>
      <c r="U4978" s="43">
        <f ca="1">_xll.BInterpol('Base CDI'!$H$4:$H$28,'Base CDI'!$I$4:$I$29,S4978,"Cubic","Extrapolate=Linear","MultiX=Average","Skip=True","Sort=True")</f>
        <v>13.704945280437755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50872</v>
      </c>
      <c r="T4979" s="43">
        <f ca="1">_xll.BInterpol('Base CDI'!$H$4:$H$28,'Base CDI'!$J$4:$J$29,S4979,"Cubic","Extrapolate=Linear","MultiX=Average","Skip=True","Sort=True")</f>
        <v>13.647686730506155</v>
      </c>
      <c r="U4979" s="43">
        <f ca="1">_xll.BInterpol('Base CDI'!$H$4:$H$28,'Base CDI'!$I$4:$I$29,S4979,"Cubic","Extrapolate=Linear","MultiX=Average","Skip=True","Sort=True")</f>
        <v>13.704842681258548</v>
      </c>
    </row>
    <row r="4980" spans="16:21" x14ac:dyDescent="0.25">
      <c r="P4980" s="10">
        <v>41754</v>
      </c>
      <c r="Q4980">
        <v>33.07076</v>
      </c>
      <c r="S4980" s="42">
        <f t="shared" ca="1" si="82"/>
        <v>50873</v>
      </c>
      <c r="T4980" s="43">
        <f ca="1">_xll.BInterpol('Base CDI'!$H$4:$H$28,'Base CDI'!$J$4:$J$29,S4980,"Cubic","Extrapolate=Linear","MultiX=Average","Skip=True","Sort=True")</f>
        <v>13.647612859097126</v>
      </c>
      <c r="U4980" s="43">
        <f ca="1">_xll.BInterpol('Base CDI'!$H$4:$H$28,'Base CDI'!$I$4:$I$29,S4980,"Cubic","Extrapolate=Linear","MultiX=Average","Skip=True","Sort=True")</f>
        <v>13.704740082079342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50874</v>
      </c>
      <c r="T4981" s="43">
        <f ca="1">_xll.BInterpol('Base CDI'!$H$4:$H$28,'Base CDI'!$J$4:$J$29,S4981,"Cubic","Extrapolate=Linear","MultiX=Average","Skip=True","Sort=True")</f>
        <v>13.647538987688097</v>
      </c>
      <c r="U4981" s="43">
        <f ca="1">_xll.BInterpol('Base CDI'!$H$4:$H$28,'Base CDI'!$I$4:$I$29,S4981,"Cubic","Extrapolate=Linear","MultiX=Average","Skip=True","Sort=True")</f>
        <v>13.704637482900134</v>
      </c>
    </row>
    <row r="4982" spans="16:21" x14ac:dyDescent="0.25">
      <c r="P4982" s="10">
        <v>41758</v>
      </c>
      <c r="Q4982">
        <v>33.09769</v>
      </c>
      <c r="S4982" s="42">
        <f t="shared" ca="1" si="82"/>
        <v>50875</v>
      </c>
      <c r="T4982" s="43">
        <f ca="1">_xll.BInterpol('Base CDI'!$H$4:$H$28,'Base CDI'!$J$4:$J$29,S4982,"Cubic","Extrapolate=Linear","MultiX=Average","Skip=True","Sort=True")</f>
        <v>13.647465116279069</v>
      </c>
      <c r="U4982" s="43">
        <f ca="1">_xll.BInterpol('Base CDI'!$H$4:$H$28,'Base CDI'!$I$4:$I$29,S4982,"Cubic","Extrapolate=Linear","MultiX=Average","Skip=True","Sort=True")</f>
        <v>13.704534883720928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50876</v>
      </c>
      <c r="T4983" s="43">
        <f ca="1">_xll.BInterpol('Base CDI'!$H$4:$H$28,'Base CDI'!$J$4:$J$29,S4983,"Cubic","Extrapolate=Linear","MultiX=Average","Skip=True","Sort=True")</f>
        <v>13.64739124487004</v>
      </c>
      <c r="U4983" s="43">
        <f ca="1">_xll.BInterpol('Base CDI'!$H$4:$H$28,'Base CDI'!$I$4:$I$29,S4983,"Cubic","Extrapolate=Linear","MultiX=Average","Skip=True","Sort=True")</f>
        <v>13.704432284541722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50877</v>
      </c>
      <c r="T4984" s="43">
        <f ca="1">_xll.BInterpol('Base CDI'!$H$4:$H$28,'Base CDI'!$J$4:$J$29,S4984,"Cubic","Extrapolate=Linear","MultiX=Average","Skip=True","Sort=True")</f>
        <v>13.647317373461012</v>
      </c>
      <c r="U4984" s="43">
        <f ca="1">_xll.BInterpol('Base CDI'!$H$4:$H$28,'Base CDI'!$I$4:$I$29,S4984,"Cubic","Extrapolate=Linear","MultiX=Average","Skip=True","Sort=True")</f>
        <v>13.704329685362515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50878</v>
      </c>
      <c r="T4985" s="43">
        <f ca="1">_xll.BInterpol('Base CDI'!$H$4:$H$28,'Base CDI'!$J$4:$J$29,S4985,"Cubic","Extrapolate=Linear","MultiX=Average","Skip=True","Sort=True")</f>
        <v>13.647243502051984</v>
      </c>
      <c r="U4985" s="43">
        <f ca="1">_xll.BInterpol('Base CDI'!$H$4:$H$28,'Base CDI'!$I$4:$I$29,S4985,"Cubic","Extrapolate=Linear","MultiX=Average","Skip=True","Sort=True")</f>
        <v>13.704227086183309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50879</v>
      </c>
      <c r="T4986" s="43">
        <f ca="1">_xll.BInterpol('Base CDI'!$H$4:$H$28,'Base CDI'!$J$4:$J$29,S4986,"Cubic","Extrapolate=Linear","MultiX=Average","Skip=True","Sort=True")</f>
        <v>13.647169630642955</v>
      </c>
      <c r="U4986" s="43">
        <f ca="1">_xll.BInterpol('Base CDI'!$H$4:$H$28,'Base CDI'!$I$4:$I$29,S4986,"Cubic","Extrapolate=Linear","MultiX=Average","Skip=True","Sort=True")</f>
        <v>13.704124487004101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50880</v>
      </c>
      <c r="T4987" s="43">
        <f ca="1">_xll.BInterpol('Base CDI'!$H$4:$H$28,'Base CDI'!$J$4:$J$29,S4987,"Cubic","Extrapolate=Linear","MultiX=Average","Skip=True","Sort=True")</f>
        <v>13.647095759233926</v>
      </c>
      <c r="U4987" s="43">
        <f ca="1">_xll.BInterpol('Base CDI'!$H$4:$H$28,'Base CDI'!$I$4:$I$29,S4987,"Cubic","Extrapolate=Linear","MultiX=Average","Skip=True","Sort=True")</f>
        <v>13.704021887824895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50881</v>
      </c>
      <c r="T4988" s="43">
        <f ca="1">_xll.BInterpol('Base CDI'!$H$4:$H$28,'Base CDI'!$J$4:$J$29,S4988,"Cubic","Extrapolate=Linear","MultiX=Average","Skip=True","Sort=True")</f>
        <v>13.647021887824897</v>
      </c>
      <c r="U4988" s="43">
        <f ca="1">_xll.BInterpol('Base CDI'!$H$4:$H$28,'Base CDI'!$I$4:$I$29,S4988,"Cubic","Extrapolate=Linear","MultiX=Average","Skip=True","Sort=True")</f>
        <v>13.70391928864569</v>
      </c>
    </row>
    <row r="4989" spans="16:21" x14ac:dyDescent="0.25">
      <c r="P4989" s="10">
        <v>41768</v>
      </c>
      <c r="Q4989">
        <v>33.19211</v>
      </c>
      <c r="S4989" s="42">
        <f t="shared" ca="1" si="82"/>
        <v>50882</v>
      </c>
      <c r="T4989" s="43">
        <f ca="1">_xll.BInterpol('Base CDI'!$H$4:$H$28,'Base CDI'!$J$4:$J$29,S4989,"Cubic","Extrapolate=Linear","MultiX=Average","Skip=True","Sort=True")</f>
        <v>13.646948016415868</v>
      </c>
      <c r="U4989" s="43">
        <f ca="1">_xll.BInterpol('Base CDI'!$H$4:$H$28,'Base CDI'!$I$4:$I$29,S4989,"Cubic","Extrapolate=Linear","MultiX=Average","Skip=True","Sort=True")</f>
        <v>13.703816689466482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50883</v>
      </c>
      <c r="T4990" s="43">
        <f ca="1">_xll.BInterpol('Base CDI'!$H$4:$H$28,'Base CDI'!$J$4:$J$29,S4990,"Cubic","Extrapolate=Linear","MultiX=Average","Skip=True","Sort=True")</f>
        <v>13.646874145006839</v>
      </c>
      <c r="U4990" s="43">
        <f ca="1">_xll.BInterpol('Base CDI'!$H$4:$H$28,'Base CDI'!$I$4:$I$29,S4990,"Cubic","Extrapolate=Linear","MultiX=Average","Skip=True","Sort=True")</f>
        <v>13.703714090287276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50884</v>
      </c>
      <c r="T4991" s="43">
        <f ca="1">_xll.BInterpol('Base CDI'!$H$4:$H$28,'Base CDI'!$J$4:$J$29,S4991,"Cubic","Extrapolate=Linear","MultiX=Average","Skip=True","Sort=True")</f>
        <v>13.64680027359781</v>
      </c>
      <c r="U4991" s="43">
        <f ca="1">_xll.BInterpol('Base CDI'!$H$4:$H$28,'Base CDI'!$I$4:$I$29,S4991,"Cubic","Extrapolate=Linear","MultiX=Average","Skip=True","Sort=True")</f>
        <v>13.703611491108068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50885</v>
      </c>
      <c r="T4992" s="43">
        <f ca="1">_xll.BInterpol('Base CDI'!$H$4:$H$28,'Base CDI'!$J$4:$J$29,S4992,"Cubic","Extrapolate=Linear","MultiX=Average","Skip=True","Sort=True")</f>
        <v>13.646726402188781</v>
      </c>
      <c r="U4992" s="43">
        <f ca="1">_xll.BInterpol('Base CDI'!$H$4:$H$28,'Base CDI'!$I$4:$I$29,S4992,"Cubic","Extrapolate=Linear","MultiX=Average","Skip=True","Sort=True")</f>
        <v>13.703508891928863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50886</v>
      </c>
      <c r="T4993" s="43">
        <f ca="1">_xll.BInterpol('Base CDI'!$H$4:$H$28,'Base CDI'!$J$4:$J$29,S4993,"Cubic","Extrapolate=Linear","MultiX=Average","Skip=True","Sort=True")</f>
        <v>13.646652530779754</v>
      </c>
      <c r="U4993" s="43">
        <f ca="1">_xll.BInterpol('Base CDI'!$H$4:$H$28,'Base CDI'!$I$4:$I$29,S4993,"Cubic","Extrapolate=Linear","MultiX=Average","Skip=True","Sort=True")</f>
        <v>13.703406292749657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50887</v>
      </c>
      <c r="T4994" s="43">
        <f ca="1">_xll.BInterpol('Base CDI'!$H$4:$H$28,'Base CDI'!$J$4:$J$29,S4994,"Cubic","Extrapolate=Linear","MultiX=Average","Skip=True","Sort=True")</f>
        <v>13.646578659370725</v>
      </c>
      <c r="U4994" s="43">
        <f ca="1">_xll.BInterpol('Base CDI'!$H$4:$H$28,'Base CDI'!$I$4:$I$29,S4994,"Cubic","Extrapolate=Linear","MultiX=Average","Skip=True","Sort=True")</f>
        <v>13.703303693570449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50888</v>
      </c>
      <c r="T4995" s="43">
        <f ca="1">_xll.BInterpol('Base CDI'!$H$4:$H$28,'Base CDI'!$J$4:$J$29,S4995,"Cubic","Extrapolate=Linear","MultiX=Average","Skip=True","Sort=True")</f>
        <v>13.646504787961696</v>
      </c>
      <c r="U4995" s="43">
        <f ca="1">_xll.BInterpol('Base CDI'!$H$4:$H$28,'Base CDI'!$I$4:$I$29,S4995,"Cubic","Extrapolate=Linear","MultiX=Average","Skip=True","Sort=True")</f>
        <v>13.703201094391243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50889</v>
      </c>
      <c r="T4996" s="43">
        <f ca="1">_xll.BInterpol('Base CDI'!$H$4:$H$28,'Base CDI'!$J$4:$J$29,S4996,"Cubic","Extrapolate=Linear","MultiX=Average","Skip=True","Sort=True")</f>
        <v>13.646430916552667</v>
      </c>
      <c r="U4996" s="43">
        <f ca="1">_xll.BInterpol('Base CDI'!$H$4:$H$28,'Base CDI'!$I$4:$I$29,S4996,"Cubic","Extrapolate=Linear","MultiX=Average","Skip=True","Sort=True")</f>
        <v>13.703098495212036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50890</v>
      </c>
      <c r="T4997" s="43">
        <f ca="1">_xll.BInterpol('Base CDI'!$H$4:$H$28,'Base CDI'!$J$4:$J$29,S4997,"Cubic","Extrapolate=Linear","MultiX=Average","Skip=True","Sort=True")</f>
        <v>13.646357045143638</v>
      </c>
      <c r="U4997" s="43">
        <f ca="1">_xll.BInterpol('Base CDI'!$H$4:$H$28,'Base CDI'!$I$4:$I$29,S4997,"Cubic","Extrapolate=Linear","MultiX=Average","Skip=True","Sort=True")</f>
        <v>13.70299589603283</v>
      </c>
    </row>
    <row r="4998" spans="16:21" x14ac:dyDescent="0.25">
      <c r="P4998" s="10">
        <v>41781</v>
      </c>
      <c r="Q4998">
        <v>33.31391</v>
      </c>
      <c r="S4998" s="42">
        <f t="shared" ca="1" si="82"/>
        <v>50891</v>
      </c>
      <c r="T4998" s="43">
        <f ca="1">_xll.BInterpol('Base CDI'!$H$4:$H$28,'Base CDI'!$J$4:$J$29,S4998,"Cubic","Extrapolate=Linear","MultiX=Average","Skip=True","Sort=True")</f>
        <v>13.646283173734609</v>
      </c>
      <c r="U4998" s="43">
        <f ca="1">_xll.BInterpol('Base CDI'!$H$4:$H$28,'Base CDI'!$I$4:$I$29,S4998,"Cubic","Extrapolate=Linear","MultiX=Average","Skip=True","Sort=True")</f>
        <v>13.702893296853624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50892</v>
      </c>
      <c r="T4999" s="43">
        <f ca="1">_xll.BInterpol('Base CDI'!$H$4:$H$28,'Base CDI'!$J$4:$J$29,S4999,"Cubic","Extrapolate=Linear","MultiX=Average","Skip=True","Sort=True")</f>
        <v>13.64620930232558</v>
      </c>
      <c r="U4999" s="43">
        <f ca="1">_xll.BInterpol('Base CDI'!$H$4:$H$28,'Base CDI'!$I$4:$I$29,S4999,"Cubic","Extrapolate=Linear","MultiX=Average","Skip=True","Sort=True")</f>
        <v>13.702790697674416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50893</v>
      </c>
      <c r="T5000" s="43">
        <f ca="1">_xll.BInterpol('Base CDI'!$H$4:$H$28,'Base CDI'!$J$4:$J$29,S5000,"Cubic","Extrapolate=Linear","MultiX=Average","Skip=True","Sort=True")</f>
        <v>13.646135430916551</v>
      </c>
      <c r="U5000" s="43">
        <f ca="1">_xll.BInterpol('Base CDI'!$H$4:$H$28,'Base CDI'!$I$4:$I$29,S5000,"Cubic","Extrapolate=Linear","MultiX=Average","Skip=True","Sort=True")</f>
        <v>13.70268809849521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50894</v>
      </c>
      <c r="T5001" s="43">
        <f ca="1">_xll.BInterpol('Base CDI'!$H$4:$H$28,'Base CDI'!$J$4:$J$29,S5001,"Cubic","Extrapolate=Linear","MultiX=Average","Skip=True","Sort=True")</f>
        <v>13.646061559507523</v>
      </c>
      <c r="U5001" s="43">
        <f ca="1">_xll.BInterpol('Base CDI'!$H$4:$H$28,'Base CDI'!$I$4:$I$29,S5001,"Cubic","Extrapolate=Linear","MultiX=Average","Skip=True","Sort=True")</f>
        <v>13.702585499316003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50895</v>
      </c>
      <c r="T5002" s="43">
        <f ca="1">_xll.BInterpol('Base CDI'!$H$4:$H$28,'Base CDI'!$J$4:$J$29,S5002,"Cubic","Extrapolate=Linear","MultiX=Average","Skip=True","Sort=True")</f>
        <v>13.645987688098495</v>
      </c>
      <c r="U5002" s="43">
        <f ca="1">_xll.BInterpol('Base CDI'!$H$4:$H$28,'Base CDI'!$I$4:$I$29,S5002,"Cubic","Extrapolate=Linear","MultiX=Average","Skip=True","Sort=True")</f>
        <v>13.702482900136797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50896</v>
      </c>
      <c r="T5003" s="43">
        <f ca="1">_xll.BInterpol('Base CDI'!$H$4:$H$28,'Base CDI'!$J$4:$J$29,S5003,"Cubic","Extrapolate=Linear","MultiX=Average","Skip=True","Sort=True")</f>
        <v>13.645913816689466</v>
      </c>
      <c r="U5003" s="43">
        <f ca="1">_xll.BInterpol('Base CDI'!$H$4:$H$28,'Base CDI'!$I$4:$I$29,S5003,"Cubic","Extrapolate=Linear","MultiX=Average","Skip=True","Sort=True")</f>
        <v>13.702380300957591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50897</v>
      </c>
      <c r="T5004" s="43">
        <f ca="1">_xll.BInterpol('Base CDI'!$H$4:$H$28,'Base CDI'!$J$4:$J$29,S5004,"Cubic","Extrapolate=Linear","MultiX=Average","Skip=True","Sort=True")</f>
        <v>13.645839945280438</v>
      </c>
      <c r="U5004" s="43">
        <f ca="1">_xll.BInterpol('Base CDI'!$H$4:$H$28,'Base CDI'!$I$4:$I$29,S5004,"Cubic","Extrapolate=Linear","MultiX=Average","Skip=True","Sort=True")</f>
        <v>13.702277701778383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50898</v>
      </c>
      <c r="T5005" s="43">
        <f ca="1">_xll.BInterpol('Base CDI'!$H$4:$H$28,'Base CDI'!$J$4:$J$29,S5005,"Cubic","Extrapolate=Linear","MultiX=Average","Skip=True","Sort=True")</f>
        <v>13.645766073871409</v>
      </c>
      <c r="U5005" s="43">
        <f ca="1">_xll.BInterpol('Base CDI'!$H$4:$H$28,'Base CDI'!$I$4:$I$29,S5005,"Cubic","Extrapolate=Linear","MultiX=Average","Skip=True","Sort=True")</f>
        <v>13.702175102599178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50899</v>
      </c>
      <c r="T5006" s="43">
        <f ca="1">_xll.BInterpol('Base CDI'!$H$4:$H$28,'Base CDI'!$J$4:$J$29,S5006,"Cubic","Extrapolate=Linear","MultiX=Average","Skip=True","Sort=True")</f>
        <v>13.64569220246238</v>
      </c>
      <c r="U5006" s="43">
        <f ca="1">_xll.BInterpol('Base CDI'!$H$4:$H$28,'Base CDI'!$I$4:$I$29,S5006,"Cubic","Extrapolate=Linear","MultiX=Average","Skip=True","Sort=True")</f>
        <v>13.70207250341997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50900</v>
      </c>
      <c r="T5007" s="43">
        <f ca="1">_xll.BInterpol('Base CDI'!$H$4:$H$28,'Base CDI'!$J$4:$J$29,S5007,"Cubic","Extrapolate=Linear","MultiX=Average","Skip=True","Sort=True")</f>
        <v>13.645618331053351</v>
      </c>
      <c r="U5007" s="43">
        <f ca="1">_xll.BInterpol('Base CDI'!$H$4:$H$28,'Base CDI'!$I$4:$I$29,S5007,"Cubic","Extrapolate=Linear","MultiX=Average","Skip=True","Sort=True")</f>
        <v>13.701969904240764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50901</v>
      </c>
      <c r="T5008" s="43">
        <f ca="1">_xll.BInterpol('Base CDI'!$H$4:$H$28,'Base CDI'!$J$4:$J$29,S5008,"Cubic","Extrapolate=Linear","MultiX=Average","Skip=True","Sort=True")</f>
        <v>13.645544459644322</v>
      </c>
      <c r="U5008" s="43">
        <f ca="1">_xll.BInterpol('Base CDI'!$H$4:$H$28,'Base CDI'!$I$4:$I$29,S5008,"Cubic","Extrapolate=Linear","MultiX=Average","Skip=True","Sort=True")</f>
        <v>13.701867305061558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50902</v>
      </c>
      <c r="T5009" s="43">
        <f ca="1">_xll.BInterpol('Base CDI'!$H$4:$H$28,'Base CDI'!$J$4:$J$29,S5009,"Cubic","Extrapolate=Linear","MultiX=Average","Skip=True","Sort=True")</f>
        <v>13.645470588235293</v>
      </c>
      <c r="U5009" s="43">
        <f ca="1">_xll.BInterpol('Base CDI'!$H$4:$H$28,'Base CDI'!$I$4:$I$29,S5009,"Cubic","Extrapolate=Linear","MultiX=Average","Skip=True","Sort=True")</f>
        <v>13.701764705882351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50903</v>
      </c>
      <c r="T5010" s="43">
        <f ca="1">_xll.BInterpol('Base CDI'!$H$4:$H$28,'Base CDI'!$J$4:$J$29,S5010,"Cubic","Extrapolate=Linear","MultiX=Average","Skip=True","Sort=True")</f>
        <v>13.645396716826264</v>
      </c>
      <c r="U5010" s="43">
        <f ca="1">_xll.BInterpol('Base CDI'!$H$4:$H$28,'Base CDI'!$I$4:$I$29,S5010,"Cubic","Extrapolate=Linear","MultiX=Average","Skip=True","Sort=True")</f>
        <v>13.701662106703145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50904</v>
      </c>
      <c r="T5011" s="43">
        <f ca="1">_xll.BInterpol('Base CDI'!$H$4:$H$28,'Base CDI'!$J$4:$J$29,S5011,"Cubic","Extrapolate=Linear","MultiX=Average","Skip=True","Sort=True")</f>
        <v>13.645322845417237</v>
      </c>
      <c r="U5011" s="43">
        <f ca="1">_xll.BInterpol('Base CDI'!$H$4:$H$28,'Base CDI'!$I$4:$I$29,S5011,"Cubic","Extrapolate=Linear","MultiX=Average","Skip=True","Sort=True")</f>
        <v>13.701559507523937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50905</v>
      </c>
      <c r="T5012" s="43">
        <f ca="1">_xll.BInterpol('Base CDI'!$H$4:$H$28,'Base CDI'!$J$4:$J$29,S5012,"Cubic","Extrapolate=Linear","MultiX=Average","Skip=True","Sort=True")</f>
        <v>13.645248974008208</v>
      </c>
      <c r="U5012" s="43">
        <f ca="1">_xll.BInterpol('Base CDI'!$H$4:$H$28,'Base CDI'!$I$4:$I$29,S5012,"Cubic","Extrapolate=Linear","MultiX=Average","Skip=True","Sort=True")</f>
        <v>13.701456908344731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50906</v>
      </c>
      <c r="T5013" s="43">
        <f ca="1">_xll.BInterpol('Base CDI'!$H$4:$H$28,'Base CDI'!$J$4:$J$29,S5013,"Cubic","Extrapolate=Linear","MultiX=Average","Skip=True","Sort=True")</f>
        <v>13.645175102599179</v>
      </c>
      <c r="U5013" s="43">
        <f ca="1">_xll.BInterpol('Base CDI'!$H$4:$H$28,'Base CDI'!$I$4:$I$29,S5013,"Cubic","Extrapolate=Linear","MultiX=Average","Skip=True","Sort=True")</f>
        <v>13.701354309165525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50907</v>
      </c>
      <c r="T5014" s="43">
        <f ca="1">_xll.BInterpol('Base CDI'!$H$4:$H$28,'Base CDI'!$J$4:$J$29,S5014,"Cubic","Extrapolate=Linear","MultiX=Average","Skip=True","Sort=True")</f>
        <v>13.64510123119015</v>
      </c>
      <c r="U5014" s="43">
        <f ca="1">_xll.BInterpol('Base CDI'!$H$4:$H$28,'Base CDI'!$I$4:$I$29,S5014,"Cubic","Extrapolate=Linear","MultiX=Average","Skip=True","Sort=True")</f>
        <v>13.701251709986318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50908</v>
      </c>
      <c r="T5015" s="43">
        <f ca="1">_xll.BInterpol('Base CDI'!$H$4:$H$28,'Base CDI'!$J$4:$J$29,S5015,"Cubic","Extrapolate=Linear","MultiX=Average","Skip=True","Sort=True")</f>
        <v>13.645027359781121</v>
      </c>
      <c r="U5015" s="43">
        <f ca="1">_xll.BInterpol('Base CDI'!$H$4:$H$28,'Base CDI'!$I$4:$I$29,S5015,"Cubic","Extrapolate=Linear","MultiX=Average","Skip=True","Sort=True")</f>
        <v>13.701149110807112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50909</v>
      </c>
      <c r="T5016" s="43">
        <f ca="1">_xll.BInterpol('Base CDI'!$H$4:$H$28,'Base CDI'!$J$4:$J$29,S5016,"Cubic","Extrapolate=Linear","MultiX=Average","Skip=True","Sort=True")</f>
        <v>13.644953488372092</v>
      </c>
      <c r="U5016" s="43">
        <f ca="1">_xll.BInterpol('Base CDI'!$H$4:$H$28,'Base CDI'!$I$4:$I$29,S5016,"Cubic","Extrapolate=Linear","MultiX=Average","Skip=True","Sort=True")</f>
        <v>13.701046511627904</v>
      </c>
    </row>
    <row r="5017" spans="16:21" x14ac:dyDescent="0.25">
      <c r="P5017" s="10">
        <v>41808</v>
      </c>
      <c r="Q5017">
        <v>33.57255</v>
      </c>
      <c r="S5017" s="42">
        <f t="shared" ca="1" si="83"/>
        <v>50910</v>
      </c>
      <c r="T5017" s="43">
        <f ca="1">_xll.BInterpol('Base CDI'!$H$4:$H$28,'Base CDI'!$J$4:$J$29,S5017,"Cubic","Extrapolate=Linear","MultiX=Average","Skip=True","Sort=True")</f>
        <v>13.644879616963063</v>
      </c>
      <c r="U5017" s="43">
        <f ca="1">_xll.BInterpol('Base CDI'!$H$4:$H$28,'Base CDI'!$I$4:$I$29,S5017,"Cubic","Extrapolate=Linear","MultiX=Average","Skip=True","Sort=True")</f>
        <v>13.700943912448698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50911</v>
      </c>
      <c r="T5018" s="43">
        <f ca="1">_xll.BInterpol('Base CDI'!$H$4:$H$28,'Base CDI'!$J$4:$J$29,S5018,"Cubic","Extrapolate=Linear","MultiX=Average","Skip=True","Sort=True")</f>
        <v>13.644805745554034</v>
      </c>
      <c r="U5018" s="43">
        <f ca="1">_xll.BInterpol('Base CDI'!$H$4:$H$28,'Base CDI'!$I$4:$I$29,S5018,"Cubic","Extrapolate=Linear","MultiX=Average","Skip=True","Sort=True")</f>
        <v>13.700841313269493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50912</v>
      </c>
      <c r="T5019" s="43">
        <f ca="1">_xll.BInterpol('Base CDI'!$H$4:$H$28,'Base CDI'!$J$4:$J$29,S5019,"Cubic","Extrapolate=Linear","MultiX=Average","Skip=True","Sort=True")</f>
        <v>13.644731874145005</v>
      </c>
      <c r="U5019" s="43">
        <f ca="1">_xll.BInterpol('Base CDI'!$H$4:$H$28,'Base CDI'!$I$4:$I$29,S5019,"Cubic","Extrapolate=Linear","MultiX=Average","Skip=True","Sort=True")</f>
        <v>13.700738714090285</v>
      </c>
    </row>
    <row r="5020" spans="16:21" x14ac:dyDescent="0.25">
      <c r="P5020" s="10">
        <v>41814</v>
      </c>
      <c r="Q5020">
        <v>33.61356</v>
      </c>
      <c r="S5020" s="42">
        <f t="shared" ca="1" si="83"/>
        <v>50913</v>
      </c>
      <c r="T5020" s="43">
        <f ca="1">_xll.BInterpol('Base CDI'!$H$4:$H$28,'Base CDI'!$J$4:$J$29,S5020,"Cubic","Extrapolate=Linear","MultiX=Average","Skip=True","Sort=True")</f>
        <v>13.644658002735978</v>
      </c>
      <c r="U5020" s="43">
        <f ca="1">_xll.BInterpol('Base CDI'!$H$4:$H$28,'Base CDI'!$I$4:$I$29,S5020,"Cubic","Extrapolate=Linear","MultiX=Average","Skip=True","Sort=True")</f>
        <v>13.700636114911079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50914</v>
      </c>
      <c r="T5021" s="43">
        <f ca="1">_xll.BInterpol('Base CDI'!$H$4:$H$28,'Base CDI'!$J$4:$J$29,S5021,"Cubic","Extrapolate=Linear","MultiX=Average","Skip=True","Sort=True")</f>
        <v>13.644584131326949</v>
      </c>
      <c r="U5021" s="43">
        <f ca="1">_xll.BInterpol('Base CDI'!$H$4:$H$28,'Base CDI'!$I$4:$I$29,S5021,"Cubic","Extrapolate=Linear","MultiX=Average","Skip=True","Sort=True")</f>
        <v>13.700533515731872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50915</v>
      </c>
      <c r="T5022" s="43">
        <f ca="1">_xll.BInterpol('Base CDI'!$H$4:$H$28,'Base CDI'!$J$4:$J$29,S5022,"Cubic","Extrapolate=Linear","MultiX=Average","Skip=True","Sort=True")</f>
        <v>13.64451025991792</v>
      </c>
      <c r="U5022" s="43">
        <f ca="1">_xll.BInterpol('Base CDI'!$H$4:$H$28,'Base CDI'!$I$4:$I$29,S5022,"Cubic","Extrapolate=Linear","MultiX=Average","Skip=True","Sort=True")</f>
        <v>13.700430916552666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50916</v>
      </c>
      <c r="T5023" s="43">
        <f ca="1">_xll.BInterpol('Base CDI'!$H$4:$H$28,'Base CDI'!$J$4:$J$29,S5023,"Cubic","Extrapolate=Linear","MultiX=Average","Skip=True","Sort=True")</f>
        <v>13.644436388508892</v>
      </c>
      <c r="U5023" s="43">
        <f ca="1">_xll.BInterpol('Base CDI'!$H$4:$H$28,'Base CDI'!$I$4:$I$29,S5023,"Cubic","Extrapolate=Linear","MultiX=Average","Skip=True","Sort=True")</f>
        <v>13.700328317373458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50917</v>
      </c>
      <c r="T5024" s="43">
        <f ca="1">_xll.BInterpol('Base CDI'!$H$4:$H$28,'Base CDI'!$J$4:$J$29,S5024,"Cubic","Extrapolate=Linear","MultiX=Average","Skip=True","Sort=True")</f>
        <v>13.644362517099863</v>
      </c>
      <c r="U5024" s="43">
        <f ca="1">_xll.BInterpol('Base CDI'!$H$4:$H$28,'Base CDI'!$I$4:$I$29,S5024,"Cubic","Extrapolate=Linear","MultiX=Average","Skip=True","Sort=True")</f>
        <v>13.700225718194252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50918</v>
      </c>
      <c r="T5025" s="43">
        <f ca="1">_xll.BInterpol('Base CDI'!$H$4:$H$28,'Base CDI'!$J$4:$J$29,S5025,"Cubic","Extrapolate=Linear","MultiX=Average","Skip=True","Sort=True")</f>
        <v>13.644288645690834</v>
      </c>
      <c r="U5025" s="43">
        <f ca="1">_xll.BInterpol('Base CDI'!$H$4:$H$28,'Base CDI'!$I$4:$I$29,S5025,"Cubic","Extrapolate=Linear","MultiX=Average","Skip=True","Sort=True")</f>
        <v>13.700123119015046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50919</v>
      </c>
      <c r="T5026" s="43">
        <f ca="1">_xll.BInterpol('Base CDI'!$H$4:$H$28,'Base CDI'!$J$4:$J$29,S5026,"Cubic","Extrapolate=Linear","MultiX=Average","Skip=True","Sort=True")</f>
        <v>13.644214774281805</v>
      </c>
      <c r="U5026" s="43">
        <f ca="1">_xll.BInterpol('Base CDI'!$H$4:$H$28,'Base CDI'!$I$4:$I$29,S5026,"Cubic","Extrapolate=Linear","MultiX=Average","Skip=True","Sort=True")</f>
        <v>13.700020519835839</v>
      </c>
    </row>
    <row r="5027" spans="16:21" x14ac:dyDescent="0.25">
      <c r="P5027" s="10">
        <v>41823</v>
      </c>
      <c r="Q5027">
        <v>33.70946</v>
      </c>
      <c r="S5027" s="42">
        <f t="shared" ca="1" si="83"/>
        <v>50920</v>
      </c>
      <c r="T5027" s="43">
        <f ca="1">_xll.BInterpol('Base CDI'!$H$4:$H$28,'Base CDI'!$J$4:$J$29,S5027,"Cubic","Extrapolate=Linear","MultiX=Average","Skip=True","Sort=True")</f>
        <v>13.644140902872776</v>
      </c>
      <c r="U5027" s="43">
        <f ca="1">_xll.BInterpol('Base CDI'!$H$4:$H$28,'Base CDI'!$I$4:$I$29,S5027,"Cubic","Extrapolate=Linear","MultiX=Average","Skip=True","Sort=True")</f>
        <v>13.699917920656633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50921</v>
      </c>
      <c r="T5028" s="43">
        <f ca="1">_xll.BInterpol('Base CDI'!$H$4:$H$28,'Base CDI'!$J$4:$J$29,S5028,"Cubic","Extrapolate=Linear","MultiX=Average","Skip=True","Sort=True")</f>
        <v>13.644067031463747</v>
      </c>
      <c r="U5028" s="43">
        <f ca="1">_xll.BInterpol('Base CDI'!$H$4:$H$28,'Base CDI'!$I$4:$I$29,S5028,"Cubic","Extrapolate=Linear","MultiX=Average","Skip=True","Sort=True")</f>
        <v>13.699815321477425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50922</v>
      </c>
      <c r="T5029" s="43">
        <f ca="1">_xll.BInterpol('Base CDI'!$H$4:$H$28,'Base CDI'!$J$4:$J$29,S5029,"Cubic","Extrapolate=Linear","MultiX=Average","Skip=True","Sort=True")</f>
        <v>13.64399316005472</v>
      </c>
      <c r="U5029" s="43">
        <f ca="1">_xll.BInterpol('Base CDI'!$H$4:$H$28,'Base CDI'!$I$4:$I$29,S5029,"Cubic","Extrapolate=Linear","MultiX=Average","Skip=True","Sort=True")</f>
        <v>13.699712722298219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50923</v>
      </c>
      <c r="T5030" s="43">
        <f ca="1">_xll.BInterpol('Base CDI'!$H$4:$H$28,'Base CDI'!$J$4:$J$29,S5030,"Cubic","Extrapolate=Linear","MultiX=Average","Skip=True","Sort=True")</f>
        <v>13.643919288645691</v>
      </c>
      <c r="U5030" s="43">
        <f ca="1">_xll.BInterpol('Base CDI'!$H$4:$H$28,'Base CDI'!$I$4:$I$29,S5030,"Cubic","Extrapolate=Linear","MultiX=Average","Skip=True","Sort=True")</f>
        <v>13.699610123119013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50924</v>
      </c>
      <c r="T5031" s="43">
        <f ca="1">_xll.BInterpol('Base CDI'!$H$4:$H$28,'Base CDI'!$J$4:$J$29,S5031,"Cubic","Extrapolate=Linear","MultiX=Average","Skip=True","Sort=True")</f>
        <v>13.643845417236662</v>
      </c>
      <c r="U5031" s="43">
        <f ca="1">_xll.BInterpol('Base CDI'!$H$4:$H$28,'Base CDI'!$I$4:$I$29,S5031,"Cubic","Extrapolate=Linear","MultiX=Average","Skip=True","Sort=True")</f>
        <v>13.699507523939806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50925</v>
      </c>
      <c r="T5032" s="43">
        <f ca="1">_xll.BInterpol('Base CDI'!$H$4:$H$28,'Base CDI'!$J$4:$J$29,S5032,"Cubic","Extrapolate=Linear","MultiX=Average","Skip=True","Sort=True")</f>
        <v>13.643771545827633</v>
      </c>
      <c r="U5032" s="43">
        <f ca="1">_xll.BInterpol('Base CDI'!$H$4:$H$28,'Base CDI'!$I$4:$I$29,S5032,"Cubic","Extrapolate=Linear","MultiX=Average","Skip=True","Sort=True")</f>
        <v>13.6994049247606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50926</v>
      </c>
      <c r="T5033" s="43">
        <f ca="1">_xll.BInterpol('Base CDI'!$H$4:$H$28,'Base CDI'!$J$4:$J$29,S5033,"Cubic","Extrapolate=Linear","MultiX=Average","Skip=True","Sort=True")</f>
        <v>13.643697674418604</v>
      </c>
      <c r="U5033" s="43">
        <f ca="1">_xll.BInterpol('Base CDI'!$H$4:$H$28,'Base CDI'!$I$4:$I$29,S5033,"Cubic","Extrapolate=Linear","MultiX=Average","Skip=True","Sort=True")</f>
        <v>13.699302325581392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50927</v>
      </c>
      <c r="T5034" s="43">
        <f ca="1">_xll.BInterpol('Base CDI'!$H$4:$H$28,'Base CDI'!$J$4:$J$29,S5034,"Cubic","Extrapolate=Linear","MultiX=Average","Skip=True","Sort=True")</f>
        <v>13.643623803009575</v>
      </c>
      <c r="U5034" s="43">
        <f ca="1">_xll.BInterpol('Base CDI'!$H$4:$H$28,'Base CDI'!$I$4:$I$29,S5034,"Cubic","Extrapolate=Linear","MultiX=Average","Skip=True","Sort=True")</f>
        <v>13.699199726402187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50928</v>
      </c>
      <c r="T5035" s="43">
        <f ca="1">_xll.BInterpol('Base CDI'!$H$4:$H$28,'Base CDI'!$J$4:$J$29,S5035,"Cubic","Extrapolate=Linear","MultiX=Average","Skip=True","Sort=True")</f>
        <v>13.643549931600546</v>
      </c>
      <c r="U5035" s="43">
        <f ca="1">_xll.BInterpol('Base CDI'!$H$4:$H$28,'Base CDI'!$I$4:$I$29,S5035,"Cubic","Extrapolate=Linear","MultiX=Average","Skip=True","Sort=True")</f>
        <v>13.699097127222981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50929</v>
      </c>
      <c r="T5036" s="43">
        <f ca="1">_xll.BInterpol('Base CDI'!$H$4:$H$28,'Base CDI'!$J$4:$J$29,S5036,"Cubic","Extrapolate=Linear","MultiX=Average","Skip=True","Sort=True")</f>
        <v>13.643476060191517</v>
      </c>
      <c r="U5036" s="43">
        <f ca="1">_xll.BInterpol('Base CDI'!$H$4:$H$28,'Base CDI'!$I$4:$I$29,S5036,"Cubic","Extrapolate=Linear","MultiX=Average","Skip=True","Sort=True")</f>
        <v>13.698994528043773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50930</v>
      </c>
      <c r="T5037" s="43">
        <f ca="1">_xll.BInterpol('Base CDI'!$H$4:$H$28,'Base CDI'!$J$4:$J$29,S5037,"Cubic","Extrapolate=Linear","MultiX=Average","Skip=True","Sort=True")</f>
        <v>13.643402188782488</v>
      </c>
      <c r="U5037" s="43">
        <f ca="1">_xll.BInterpol('Base CDI'!$H$4:$H$28,'Base CDI'!$I$4:$I$29,S5037,"Cubic","Extrapolate=Linear","MultiX=Average","Skip=True","Sort=True")</f>
        <v>13.698891928864567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50931</v>
      </c>
      <c r="T5038" s="43">
        <f ca="1">_xll.BInterpol('Base CDI'!$H$4:$H$28,'Base CDI'!$J$4:$J$29,S5038,"Cubic","Extrapolate=Linear","MultiX=Average","Skip=True","Sort=True")</f>
        <v>13.643328317373461</v>
      </c>
      <c r="U5038" s="43">
        <f ca="1">_xll.BInterpol('Base CDI'!$H$4:$H$28,'Base CDI'!$I$4:$I$29,S5038,"Cubic","Extrapolate=Linear","MultiX=Average","Skip=True","Sort=True")</f>
        <v>13.69878932968536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50932</v>
      </c>
      <c r="T5039" s="43">
        <f ca="1">_xll.BInterpol('Base CDI'!$H$4:$H$28,'Base CDI'!$J$4:$J$29,S5039,"Cubic","Extrapolate=Linear","MultiX=Average","Skip=True","Sort=True")</f>
        <v>13.643254445964432</v>
      </c>
      <c r="U5039" s="43">
        <f ca="1">_xll.BInterpol('Base CDI'!$H$4:$H$28,'Base CDI'!$I$4:$I$29,S5039,"Cubic","Extrapolate=Linear","MultiX=Average","Skip=True","Sort=True")</f>
        <v>13.698686730506154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50933</v>
      </c>
      <c r="T5040" s="43">
        <f ca="1">_xll.BInterpol('Base CDI'!$H$4:$H$28,'Base CDI'!$J$4:$J$29,S5040,"Cubic","Extrapolate=Linear","MultiX=Average","Skip=True","Sort=True")</f>
        <v>13.643180574555403</v>
      </c>
      <c r="U5040" s="43">
        <f ca="1">_xll.BInterpol('Base CDI'!$H$4:$H$28,'Base CDI'!$I$4:$I$29,S5040,"Cubic","Extrapolate=Linear","MultiX=Average","Skip=True","Sort=True")</f>
        <v>13.698584131326948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50934</v>
      </c>
      <c r="T5041" s="43">
        <f ca="1">_xll.BInterpol('Base CDI'!$H$4:$H$28,'Base CDI'!$J$4:$J$29,S5041,"Cubic","Extrapolate=Linear","MultiX=Average","Skip=True","Sort=True")</f>
        <v>13.643106703146374</v>
      </c>
      <c r="U5041" s="43">
        <f ca="1">_xll.BInterpol('Base CDI'!$H$4:$H$28,'Base CDI'!$I$4:$I$29,S5041,"Cubic","Extrapolate=Linear","MultiX=Average","Skip=True","Sort=True")</f>
        <v>13.69848153214774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50935</v>
      </c>
      <c r="T5042" s="43">
        <f ca="1">_xll.BInterpol('Base CDI'!$H$4:$H$28,'Base CDI'!$J$4:$J$29,S5042,"Cubic","Extrapolate=Linear","MultiX=Average","Skip=True","Sort=True")</f>
        <v>13.643032831737345</v>
      </c>
      <c r="U5042" s="43">
        <f ca="1">_xll.BInterpol('Base CDI'!$H$4:$H$28,'Base CDI'!$I$4:$I$29,S5042,"Cubic","Extrapolate=Linear","MultiX=Average","Skip=True","Sort=True")</f>
        <v>13.698378932968534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50936</v>
      </c>
      <c r="T5043" s="43">
        <f ca="1">_xll.BInterpol('Base CDI'!$H$4:$H$28,'Base CDI'!$J$4:$J$29,S5043,"Cubic","Extrapolate=Linear","MultiX=Average","Skip=True","Sort=True")</f>
        <v>13.642958960328317</v>
      </c>
      <c r="U5043" s="43">
        <f ca="1">_xll.BInterpol('Base CDI'!$H$4:$H$28,'Base CDI'!$I$4:$I$29,S5043,"Cubic","Extrapolate=Linear","MultiX=Average","Skip=True","Sort=True")</f>
        <v>13.698276333789327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50937</v>
      </c>
      <c r="T5044" s="43">
        <f ca="1">_xll.BInterpol('Base CDI'!$H$4:$H$28,'Base CDI'!$J$4:$J$29,S5044,"Cubic","Extrapolate=Linear","MultiX=Average","Skip=True","Sort=True")</f>
        <v>13.642885088919288</v>
      </c>
      <c r="U5044" s="43">
        <f ca="1">_xll.BInterpol('Base CDI'!$H$4:$H$28,'Base CDI'!$I$4:$I$29,S5044,"Cubic","Extrapolate=Linear","MultiX=Average","Skip=True","Sort=True")</f>
        <v>13.698173734610121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50938</v>
      </c>
      <c r="T5045" s="43">
        <f ca="1">_xll.BInterpol('Base CDI'!$H$4:$H$28,'Base CDI'!$J$4:$J$29,S5045,"Cubic","Extrapolate=Linear","MultiX=Average","Skip=True","Sort=True")</f>
        <v>13.642811217510259</v>
      </c>
      <c r="U5045" s="43">
        <f ca="1">_xll.BInterpol('Base CDI'!$H$4:$H$28,'Base CDI'!$I$4:$I$29,S5045,"Cubic","Extrapolate=Linear","MultiX=Average","Skip=True","Sort=True")</f>
        <v>13.698071135430915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50939</v>
      </c>
      <c r="T5046" s="43">
        <f ca="1">_xll.BInterpol('Base CDI'!$H$4:$H$28,'Base CDI'!$J$4:$J$29,S5046,"Cubic","Extrapolate=Linear","MultiX=Average","Skip=True","Sort=True")</f>
        <v>13.64273734610123</v>
      </c>
      <c r="U5046" s="43">
        <f ca="1">_xll.BInterpol('Base CDI'!$H$4:$H$28,'Base CDI'!$I$4:$I$29,S5046,"Cubic","Extrapolate=Linear","MultiX=Average","Skip=True","Sort=True")</f>
        <v>13.697968536251707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50940</v>
      </c>
      <c r="T5047" s="43">
        <f ca="1">_xll.BInterpol('Base CDI'!$H$4:$H$28,'Base CDI'!$J$4:$J$29,S5047,"Cubic","Extrapolate=Linear","MultiX=Average","Skip=True","Sort=True")</f>
        <v>13.642663474692203</v>
      </c>
      <c r="U5047" s="43">
        <f ca="1">_xll.BInterpol('Base CDI'!$H$4:$H$28,'Base CDI'!$I$4:$I$29,S5047,"Cubic","Extrapolate=Linear","MultiX=Average","Skip=True","Sort=True")</f>
        <v>13.697865937072502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50941</v>
      </c>
      <c r="T5048" s="43">
        <f ca="1">_xll.BInterpol('Base CDI'!$H$4:$H$28,'Base CDI'!$J$4:$J$29,S5048,"Cubic","Extrapolate=Linear","MultiX=Average","Skip=True","Sort=True")</f>
        <v>13.642589603283174</v>
      </c>
      <c r="U5048" s="43">
        <f ca="1">_xll.BInterpol('Base CDI'!$H$4:$H$28,'Base CDI'!$I$4:$I$29,S5048,"Cubic","Extrapolate=Linear","MultiX=Average","Skip=True","Sort=True")</f>
        <v>13.697763337893294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50942</v>
      </c>
      <c r="T5049" s="43">
        <f ca="1">_xll.BInterpol('Base CDI'!$H$4:$H$28,'Base CDI'!$J$4:$J$29,S5049,"Cubic","Extrapolate=Linear","MultiX=Average","Skip=True","Sort=True")</f>
        <v>13.642515731874145</v>
      </c>
      <c r="U5049" s="43">
        <f ca="1">_xll.BInterpol('Base CDI'!$H$4:$H$28,'Base CDI'!$I$4:$I$29,S5049,"Cubic","Extrapolate=Linear","MultiX=Average","Skip=True","Sort=True")</f>
        <v>13.697660738714088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50943</v>
      </c>
      <c r="T5050" s="43">
        <f ca="1">_xll.BInterpol('Base CDI'!$H$4:$H$28,'Base CDI'!$J$4:$J$29,S5050,"Cubic","Extrapolate=Linear","MultiX=Average","Skip=True","Sort=True")</f>
        <v>13.642441860465116</v>
      </c>
      <c r="U5050" s="43">
        <f ca="1">_xll.BInterpol('Base CDI'!$H$4:$H$28,'Base CDI'!$I$4:$I$29,S5050,"Cubic","Extrapolate=Linear","MultiX=Average","Skip=True","Sort=True")</f>
        <v>13.697558139534882</v>
      </c>
    </row>
    <row r="5051" spans="16:21" x14ac:dyDescent="0.25">
      <c r="P5051" s="10">
        <v>41857</v>
      </c>
      <c r="Q5051">
        <v>34.04034</v>
      </c>
      <c r="S5051" s="42">
        <f t="shared" ca="1" si="83"/>
        <v>50944</v>
      </c>
      <c r="T5051" s="43">
        <f ca="1">_xll.BInterpol('Base CDI'!$H$4:$H$28,'Base CDI'!$J$4:$J$29,S5051,"Cubic","Extrapolate=Linear","MultiX=Average","Skip=True","Sort=True")</f>
        <v>13.642367989056087</v>
      </c>
      <c r="U5051" s="43">
        <f ca="1">_xll.BInterpol('Base CDI'!$H$4:$H$28,'Base CDI'!$I$4:$I$29,S5051,"Cubic","Extrapolate=Linear","MultiX=Average","Skip=True","Sort=True")</f>
        <v>13.697455540355675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50945</v>
      </c>
      <c r="T5052" s="43">
        <f ca="1">_xll.BInterpol('Base CDI'!$H$4:$H$28,'Base CDI'!$J$4:$J$29,S5052,"Cubic","Extrapolate=Linear","MultiX=Average","Skip=True","Sort=True")</f>
        <v>13.642294117647058</v>
      </c>
      <c r="U5052" s="43">
        <f ca="1">_xll.BInterpol('Base CDI'!$H$4:$H$28,'Base CDI'!$I$4:$I$29,S5052,"Cubic","Extrapolate=Linear","MultiX=Average","Skip=True","Sort=True")</f>
        <v>13.697352941176469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50946</v>
      </c>
      <c r="T5053" s="43">
        <f ca="1">_xll.BInterpol('Base CDI'!$H$4:$H$28,'Base CDI'!$J$4:$J$29,S5053,"Cubic","Extrapolate=Linear","MultiX=Average","Skip=True","Sort=True")</f>
        <v>13.642220246238029</v>
      </c>
      <c r="U5053" s="43">
        <f ca="1">_xll.BInterpol('Base CDI'!$H$4:$H$28,'Base CDI'!$I$4:$I$29,S5053,"Cubic","Extrapolate=Linear","MultiX=Average","Skip=True","Sort=True")</f>
        <v>13.697250341997261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50947</v>
      </c>
      <c r="T5054" s="43">
        <f ca="1">_xll.BInterpol('Base CDI'!$H$4:$H$28,'Base CDI'!$J$4:$J$29,S5054,"Cubic","Extrapolate=Linear","MultiX=Average","Skip=True","Sort=True")</f>
        <v>13.642146374829</v>
      </c>
      <c r="U5054" s="43">
        <f ca="1">_xll.BInterpol('Base CDI'!$H$4:$H$28,'Base CDI'!$I$4:$I$29,S5054,"Cubic","Extrapolate=Linear","MultiX=Average","Skip=True","Sort=True")</f>
        <v>13.697147742818055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50948</v>
      </c>
      <c r="T5055" s="43">
        <f ca="1">_xll.BInterpol('Base CDI'!$H$4:$H$28,'Base CDI'!$J$4:$J$29,S5055,"Cubic","Extrapolate=Linear","MultiX=Average","Skip=True","Sort=True")</f>
        <v>13.642072503419971</v>
      </c>
      <c r="U5055" s="43">
        <f ca="1">_xll.BInterpol('Base CDI'!$H$4:$H$28,'Base CDI'!$I$4:$I$29,S5055,"Cubic","Extrapolate=Linear","MultiX=Average","Skip=True","Sort=True")</f>
        <v>13.697045143638849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50949</v>
      </c>
      <c r="T5056" s="43">
        <f ca="1">_xll.BInterpol('Base CDI'!$H$4:$H$28,'Base CDI'!$J$4:$J$29,S5056,"Cubic","Extrapolate=Linear","MultiX=Average","Skip=True","Sort=True")</f>
        <v>13.641998632010942</v>
      </c>
      <c r="U5056" s="43">
        <f ca="1">_xll.BInterpol('Base CDI'!$H$4:$H$28,'Base CDI'!$I$4:$I$29,S5056,"Cubic","Extrapolate=Linear","MultiX=Average","Skip=True","Sort=True")</f>
        <v>13.696942544459642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50950</v>
      </c>
      <c r="T5057" s="43">
        <f ca="1">_xll.BInterpol('Base CDI'!$H$4:$H$28,'Base CDI'!$J$4:$J$29,S5057,"Cubic","Extrapolate=Linear","MultiX=Average","Skip=True","Sort=True")</f>
        <v>13.641924760601915</v>
      </c>
      <c r="U5057" s="43">
        <f ca="1">_xll.BInterpol('Base CDI'!$H$4:$H$28,'Base CDI'!$I$4:$I$29,S5057,"Cubic","Extrapolate=Linear","MultiX=Average","Skip=True","Sort=True")</f>
        <v>13.696839945280436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50951</v>
      </c>
      <c r="T5058" s="43">
        <f ca="1">_xll.BInterpol('Base CDI'!$H$4:$H$28,'Base CDI'!$J$4:$J$29,S5058,"Cubic","Extrapolate=Linear","MultiX=Average","Skip=True","Sort=True")</f>
        <v>13.641850889192886</v>
      </c>
      <c r="U5058" s="43">
        <f ca="1">_xll.BInterpol('Base CDI'!$H$4:$H$28,'Base CDI'!$I$4:$I$29,S5058,"Cubic","Extrapolate=Linear","MultiX=Average","Skip=True","Sort=True")</f>
        <v>13.696737346101228</v>
      </c>
    </row>
    <row r="5059" spans="16:21" x14ac:dyDescent="0.25">
      <c r="P5059" s="10">
        <v>41869</v>
      </c>
      <c r="Q5059">
        <v>34.15146</v>
      </c>
      <c r="S5059" s="42">
        <f t="shared" ca="1" si="83"/>
        <v>50952</v>
      </c>
      <c r="T5059" s="43">
        <f ca="1">_xll.BInterpol('Base CDI'!$H$4:$H$28,'Base CDI'!$J$4:$J$29,S5059,"Cubic","Extrapolate=Linear","MultiX=Average","Skip=True","Sort=True")</f>
        <v>13.641777017783857</v>
      </c>
      <c r="U5059" s="43">
        <f ca="1">_xll.BInterpol('Base CDI'!$H$4:$H$28,'Base CDI'!$I$4:$I$29,S5059,"Cubic","Extrapolate=Linear","MultiX=Average","Skip=True","Sort=True")</f>
        <v>13.696634746922022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50953</v>
      </c>
      <c r="T5060" s="43">
        <f ca="1">_xll.BInterpol('Base CDI'!$H$4:$H$28,'Base CDI'!$J$4:$J$29,S5060,"Cubic","Extrapolate=Linear","MultiX=Average","Skip=True","Sort=True")</f>
        <v>13.641703146374828</v>
      </c>
      <c r="U5060" s="43">
        <f ca="1">_xll.BInterpol('Base CDI'!$H$4:$H$28,'Base CDI'!$I$4:$I$29,S5060,"Cubic","Extrapolate=Linear","MultiX=Average","Skip=True","Sort=True")</f>
        <v>13.696532147742817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50954</v>
      </c>
      <c r="T5061" s="43">
        <f ca="1">_xll.BInterpol('Base CDI'!$H$4:$H$28,'Base CDI'!$J$4:$J$29,S5061,"Cubic","Extrapolate=Linear","MultiX=Average","Skip=True","Sort=True")</f>
        <v>13.641629274965799</v>
      </c>
      <c r="U5061" s="43">
        <f ca="1">_xll.BInterpol('Base CDI'!$H$4:$H$28,'Base CDI'!$I$4:$I$29,S5061,"Cubic","Extrapolate=Linear","MultiX=Average","Skip=True","Sort=True")</f>
        <v>13.696429548563609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50955</v>
      </c>
      <c r="T5062" s="43">
        <f ca="1">_xll.BInterpol('Base CDI'!$H$4:$H$28,'Base CDI'!$J$4:$J$29,S5062,"Cubic","Extrapolate=Linear","MultiX=Average","Skip=True","Sort=True")</f>
        <v>13.641555403556771</v>
      </c>
      <c r="U5062" s="43">
        <f ca="1">_xll.BInterpol('Base CDI'!$H$4:$H$28,'Base CDI'!$I$4:$I$29,S5062,"Cubic","Extrapolate=Linear","MultiX=Average","Skip=True","Sort=True")</f>
        <v>13.696326949384403</v>
      </c>
    </row>
    <row r="5063" spans="16:21" x14ac:dyDescent="0.25">
      <c r="P5063" s="10">
        <v>41873</v>
      </c>
      <c r="Q5063">
        <v>34.2072</v>
      </c>
      <c r="S5063" s="42">
        <f t="shared" ca="1" si="83"/>
        <v>50956</v>
      </c>
      <c r="T5063" s="43">
        <f ca="1">_xll.BInterpol('Base CDI'!$H$4:$H$28,'Base CDI'!$J$4:$J$29,S5063,"Cubic","Extrapolate=Linear","MultiX=Average","Skip=True","Sort=True")</f>
        <v>13.641481532147742</v>
      </c>
      <c r="U5063" s="43">
        <f ca="1">_xll.BInterpol('Base CDI'!$H$4:$H$28,'Base CDI'!$I$4:$I$29,S5063,"Cubic","Extrapolate=Linear","MultiX=Average","Skip=True","Sort=True")</f>
        <v>13.696224350205195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50957</v>
      </c>
      <c r="T5064" s="43">
        <f ca="1">_xll.BInterpol('Base CDI'!$H$4:$H$28,'Base CDI'!$J$4:$J$29,S5064,"Cubic","Extrapolate=Linear","MultiX=Average","Skip=True","Sort=True")</f>
        <v>13.641407660738713</v>
      </c>
      <c r="U5064" s="43">
        <f ca="1">_xll.BInterpol('Base CDI'!$H$4:$H$28,'Base CDI'!$I$4:$I$29,S5064,"Cubic","Extrapolate=Linear","MultiX=Average","Skip=True","Sort=True")</f>
        <v>13.69612175102599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50958</v>
      </c>
      <c r="T5065" s="43">
        <f ca="1">_xll.BInterpol('Base CDI'!$H$4:$H$28,'Base CDI'!$J$4:$J$29,S5065,"Cubic","Extrapolate=Linear","MultiX=Average","Skip=True","Sort=True")</f>
        <v>13.641333789329686</v>
      </c>
      <c r="U5065" s="43">
        <f ca="1">_xll.BInterpol('Base CDI'!$H$4:$H$28,'Base CDI'!$I$4:$I$29,S5065,"Cubic","Extrapolate=Linear","MultiX=Average","Skip=True","Sort=True")</f>
        <v>13.696019151846784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50959</v>
      </c>
      <c r="T5066" s="43">
        <f ca="1">_xll.BInterpol('Base CDI'!$H$4:$H$28,'Base CDI'!$J$4:$J$29,S5066,"Cubic","Extrapolate=Linear","MultiX=Average","Skip=True","Sort=True")</f>
        <v>13.641259917920657</v>
      </c>
      <c r="U5066" s="43">
        <f ca="1">_xll.BInterpol('Base CDI'!$H$4:$H$28,'Base CDI'!$I$4:$I$29,S5066,"Cubic","Extrapolate=Linear","MultiX=Average","Skip=True","Sort=True")</f>
        <v>13.695916552667576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50960</v>
      </c>
      <c r="T5067" s="43">
        <f ca="1">_xll.BInterpol('Base CDI'!$H$4:$H$28,'Base CDI'!$J$4:$J$29,S5067,"Cubic","Extrapolate=Linear","MultiX=Average","Skip=True","Sort=True")</f>
        <v>13.641186046511628</v>
      </c>
      <c r="U5067" s="43">
        <f ca="1">_xll.BInterpol('Base CDI'!$H$4:$H$28,'Base CDI'!$I$4:$I$29,S5067,"Cubic","Extrapolate=Linear","MultiX=Average","Skip=True","Sort=True")</f>
        <v>13.69581395348837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50961</v>
      </c>
      <c r="T5068" s="43">
        <f ca="1">_xll.BInterpol('Base CDI'!$H$4:$H$28,'Base CDI'!$J$4:$J$29,S5068,"Cubic","Extrapolate=Linear","MultiX=Average","Skip=True","Sort=True")</f>
        <v>13.641112175102599</v>
      </c>
      <c r="U5068" s="43">
        <f ca="1">_xll.BInterpol('Base CDI'!$H$4:$H$28,'Base CDI'!$I$4:$I$29,S5068,"Cubic","Extrapolate=Linear","MultiX=Average","Skip=True","Sort=True")</f>
        <v>13.695711354309163</v>
      </c>
    </row>
    <row r="5069" spans="16:21" x14ac:dyDescent="0.25">
      <c r="P5069" s="10">
        <v>41883</v>
      </c>
      <c r="Q5069">
        <v>34.29101</v>
      </c>
      <c r="S5069" s="42">
        <f t="shared" ca="1" si="84"/>
        <v>50962</v>
      </c>
      <c r="T5069" s="43">
        <f ca="1">_xll.BInterpol('Base CDI'!$H$4:$H$28,'Base CDI'!$J$4:$J$29,S5069,"Cubic","Extrapolate=Linear","MultiX=Average","Skip=True","Sort=True")</f>
        <v>13.64103830369357</v>
      </c>
      <c r="U5069" s="43">
        <f ca="1">_xll.BInterpol('Base CDI'!$H$4:$H$28,'Base CDI'!$I$4:$I$29,S5069,"Cubic","Extrapolate=Linear","MultiX=Average","Skip=True","Sort=True")</f>
        <v>13.695608755129957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50963</v>
      </c>
      <c r="T5070" s="43">
        <f ca="1">_xll.BInterpol('Base CDI'!$H$4:$H$28,'Base CDI'!$J$4:$J$29,S5070,"Cubic","Extrapolate=Linear","MultiX=Average","Skip=True","Sort=True")</f>
        <v>13.640964432284541</v>
      </c>
      <c r="U5070" s="43">
        <f ca="1">_xll.BInterpol('Base CDI'!$H$4:$H$28,'Base CDI'!$I$4:$I$29,S5070,"Cubic","Extrapolate=Linear","MultiX=Average","Skip=True","Sort=True")</f>
        <v>13.695506155950751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50964</v>
      </c>
      <c r="T5071" s="43">
        <f ca="1">_xll.BInterpol('Base CDI'!$H$4:$H$28,'Base CDI'!$J$4:$J$29,S5071,"Cubic","Extrapolate=Linear","MultiX=Average","Skip=True","Sort=True")</f>
        <v>13.640890560875512</v>
      </c>
      <c r="U5071" s="43">
        <f ca="1">_xll.BInterpol('Base CDI'!$H$4:$H$28,'Base CDI'!$I$4:$I$29,S5071,"Cubic","Extrapolate=Linear","MultiX=Average","Skip=True","Sort=True")</f>
        <v>13.695403556771543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50965</v>
      </c>
      <c r="T5072" s="43">
        <f ca="1">_xll.BInterpol('Base CDI'!$H$4:$H$28,'Base CDI'!$J$4:$J$29,S5072,"Cubic","Extrapolate=Linear","MultiX=Average","Skip=True","Sort=True")</f>
        <v>13.640816689466483</v>
      </c>
      <c r="U5072" s="43">
        <f ca="1">_xll.BInterpol('Base CDI'!$H$4:$H$28,'Base CDI'!$I$4:$I$29,S5072,"Cubic","Extrapolate=Linear","MultiX=Average","Skip=True","Sort=True")</f>
        <v>13.695300957592337</v>
      </c>
    </row>
    <row r="5073" spans="16:21" x14ac:dyDescent="0.25">
      <c r="P5073" s="10">
        <v>41887</v>
      </c>
      <c r="Q5073">
        <v>34.34693</v>
      </c>
      <c r="S5073" s="42">
        <f t="shared" ca="1" si="84"/>
        <v>50966</v>
      </c>
      <c r="T5073" s="43">
        <f ca="1">_xll.BInterpol('Base CDI'!$H$4:$H$28,'Base CDI'!$J$4:$J$29,S5073,"Cubic","Extrapolate=Linear","MultiX=Average","Skip=True","Sort=True")</f>
        <v>13.640742818057454</v>
      </c>
      <c r="U5073" s="43">
        <f ca="1">_xll.BInterpol('Base CDI'!$H$4:$H$28,'Base CDI'!$I$4:$I$29,S5073,"Cubic","Extrapolate=Linear","MultiX=Average","Skip=True","Sort=True")</f>
        <v>13.69519835841313</v>
      </c>
    </row>
    <row r="5074" spans="16:21" x14ac:dyDescent="0.25">
      <c r="P5074" s="10">
        <v>41890</v>
      </c>
      <c r="Q5074">
        <v>34.36092</v>
      </c>
      <c r="S5074" s="42">
        <f t="shared" ca="1" si="84"/>
        <v>50967</v>
      </c>
      <c r="T5074" s="43">
        <f ca="1">_xll.BInterpol('Base CDI'!$H$4:$H$28,'Base CDI'!$J$4:$J$29,S5074,"Cubic","Extrapolate=Linear","MultiX=Average","Skip=True","Sort=True")</f>
        <v>13.640668946648425</v>
      </c>
      <c r="U5074" s="43">
        <f ca="1">_xll.BInterpol('Base CDI'!$H$4:$H$28,'Base CDI'!$I$4:$I$29,S5074,"Cubic","Extrapolate=Linear","MultiX=Average","Skip=True","Sort=True")</f>
        <v>13.695095759233924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50968</v>
      </c>
      <c r="T5075" s="43">
        <f ca="1">_xll.BInterpol('Base CDI'!$H$4:$H$28,'Base CDI'!$J$4:$J$29,S5075,"Cubic","Extrapolate=Linear","MultiX=Average","Skip=True","Sort=True")</f>
        <v>13.640595075239398</v>
      </c>
      <c r="U5075" s="43">
        <f ca="1">_xll.BInterpol('Base CDI'!$H$4:$H$28,'Base CDI'!$I$4:$I$29,S5075,"Cubic","Extrapolate=Linear","MultiX=Average","Skip=True","Sort=True")</f>
        <v>13.694993160054718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50969</v>
      </c>
      <c r="T5076" s="43">
        <f ca="1">_xll.BInterpol('Base CDI'!$H$4:$H$28,'Base CDI'!$J$4:$J$29,S5076,"Cubic","Extrapolate=Linear","MultiX=Average","Skip=True","Sort=True")</f>
        <v>13.640521203830369</v>
      </c>
      <c r="U5076" s="43">
        <f ca="1">_xll.BInterpol('Base CDI'!$H$4:$H$28,'Base CDI'!$I$4:$I$29,S5076,"Cubic","Extrapolate=Linear","MultiX=Average","Skip=True","Sort=True")</f>
        <v>13.69489056087551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50970</v>
      </c>
      <c r="T5077" s="43">
        <f ca="1">_xll.BInterpol('Base CDI'!$H$4:$H$28,'Base CDI'!$J$4:$J$29,S5077,"Cubic","Extrapolate=Linear","MultiX=Average","Skip=True","Sort=True")</f>
        <v>13.64044733242134</v>
      </c>
      <c r="U5077" s="43">
        <f ca="1">_xll.BInterpol('Base CDI'!$H$4:$H$28,'Base CDI'!$I$4:$I$29,S5077,"Cubic","Extrapolate=Linear","MultiX=Average","Skip=True","Sort=True")</f>
        <v>13.694787961696305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50971</v>
      </c>
      <c r="T5078" s="43">
        <f ca="1">_xll.BInterpol('Base CDI'!$H$4:$H$28,'Base CDI'!$J$4:$J$29,S5078,"Cubic","Extrapolate=Linear","MultiX=Average","Skip=True","Sort=True")</f>
        <v>13.640373461012311</v>
      </c>
      <c r="U5078" s="43">
        <f ca="1">_xll.BInterpol('Base CDI'!$H$4:$H$28,'Base CDI'!$I$4:$I$29,S5078,"Cubic","Extrapolate=Linear","MultiX=Average","Skip=True","Sort=True")</f>
        <v>13.694685362517097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50972</v>
      </c>
      <c r="T5079" s="43">
        <f ca="1">_xll.BInterpol('Base CDI'!$H$4:$H$28,'Base CDI'!$J$4:$J$29,S5079,"Cubic","Extrapolate=Linear","MultiX=Average","Skip=True","Sort=True")</f>
        <v>13.640299589603282</v>
      </c>
      <c r="U5079" s="43">
        <f ca="1">_xll.BInterpol('Base CDI'!$H$4:$H$28,'Base CDI'!$I$4:$I$29,S5079,"Cubic","Extrapolate=Linear","MultiX=Average","Skip=True","Sort=True")</f>
        <v>13.694582763337891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50973</v>
      </c>
      <c r="T5080" s="43">
        <f ca="1">_xll.BInterpol('Base CDI'!$H$4:$H$28,'Base CDI'!$J$4:$J$29,S5080,"Cubic","Extrapolate=Linear","MultiX=Average","Skip=True","Sort=True")</f>
        <v>13.640225718194253</v>
      </c>
      <c r="U5080" s="43">
        <f ca="1">_xll.BInterpol('Base CDI'!$H$4:$H$28,'Base CDI'!$I$4:$I$29,S5080,"Cubic","Extrapolate=Linear","MultiX=Average","Skip=True","Sort=True")</f>
        <v>13.694480164158685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50974</v>
      </c>
      <c r="T5081" s="43">
        <f ca="1">_xll.BInterpol('Base CDI'!$H$4:$H$28,'Base CDI'!$J$4:$J$29,S5081,"Cubic","Extrapolate=Linear","MultiX=Average","Skip=True","Sort=True")</f>
        <v>13.640151846785225</v>
      </c>
      <c r="U5081" s="43">
        <f ca="1">_xll.BInterpol('Base CDI'!$H$4:$H$28,'Base CDI'!$I$4:$I$29,S5081,"Cubic","Extrapolate=Linear","MultiX=Average","Skip=True","Sort=True")</f>
        <v>13.694377564979478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50975</v>
      </c>
      <c r="T5082" s="43">
        <f ca="1">_xll.BInterpol('Base CDI'!$H$4:$H$28,'Base CDI'!$J$4:$J$29,S5082,"Cubic","Extrapolate=Linear","MultiX=Average","Skip=True","Sort=True")</f>
        <v>13.640077975376196</v>
      </c>
      <c r="U5082" s="43">
        <f ca="1">_xll.BInterpol('Base CDI'!$H$4:$H$28,'Base CDI'!$I$4:$I$29,S5082,"Cubic","Extrapolate=Linear","MultiX=Average","Skip=True","Sort=True")</f>
        <v>13.694274965800272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50976</v>
      </c>
      <c r="T5083" s="43">
        <f ca="1">_xll.BInterpol('Base CDI'!$H$4:$H$28,'Base CDI'!$J$4:$J$29,S5083,"Cubic","Extrapolate=Linear","MultiX=Average","Skip=True","Sort=True")</f>
        <v>13.640004103967168</v>
      </c>
      <c r="U5083" s="43">
        <f ca="1">_xll.BInterpol('Base CDI'!$H$4:$H$28,'Base CDI'!$I$4:$I$29,S5083,"Cubic","Extrapolate=Linear","MultiX=Average","Skip=True","Sort=True")</f>
        <v>13.694172366621064</v>
      </c>
    </row>
    <row r="5084" spans="16:21" x14ac:dyDescent="0.25">
      <c r="P5084" s="10">
        <v>41904</v>
      </c>
      <c r="Q5084">
        <v>34.50121</v>
      </c>
      <c r="S5084" s="42">
        <f t="shared" ca="1" si="84"/>
        <v>50977</v>
      </c>
      <c r="T5084" s="43">
        <f ca="1">_xll.BInterpol('Base CDI'!$H$4:$H$28,'Base CDI'!$J$4:$J$29,S5084,"Cubic","Extrapolate=Linear","MultiX=Average","Skip=True","Sort=True")</f>
        <v>13.63993023255814</v>
      </c>
      <c r="U5084" s="43">
        <f ca="1">_xll.BInterpol('Base CDI'!$H$4:$H$28,'Base CDI'!$I$4:$I$29,S5084,"Cubic","Extrapolate=Linear","MultiX=Average","Skip=True","Sort=True")</f>
        <v>13.694069767441858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50978</v>
      </c>
      <c r="T5085" s="43">
        <f ca="1">_xll.BInterpol('Base CDI'!$H$4:$H$28,'Base CDI'!$J$4:$J$29,S5085,"Cubic","Extrapolate=Linear","MultiX=Average","Skip=True","Sort=True")</f>
        <v>13.639856361149111</v>
      </c>
      <c r="U5085" s="43">
        <f ca="1">_xll.BInterpol('Base CDI'!$H$4:$H$28,'Base CDI'!$I$4:$I$29,S5085,"Cubic","Extrapolate=Linear","MultiX=Average","Skip=True","Sort=True")</f>
        <v>13.693967168262652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50979</v>
      </c>
      <c r="T5086" s="43">
        <f ca="1">_xll.BInterpol('Base CDI'!$H$4:$H$28,'Base CDI'!$J$4:$J$29,S5086,"Cubic","Extrapolate=Linear","MultiX=Average","Skip=True","Sort=True")</f>
        <v>13.639782489740082</v>
      </c>
      <c r="U5086" s="43">
        <f ca="1">_xll.BInterpol('Base CDI'!$H$4:$H$28,'Base CDI'!$I$4:$I$29,S5086,"Cubic","Extrapolate=Linear","MultiX=Average","Skip=True","Sort=True")</f>
        <v>13.693864569083445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50980</v>
      </c>
      <c r="T5087" s="43">
        <f ca="1">_xll.BInterpol('Base CDI'!$H$4:$H$28,'Base CDI'!$J$4:$J$29,S5087,"Cubic","Extrapolate=Linear","MultiX=Average","Skip=True","Sort=True")</f>
        <v>13.639708618331053</v>
      </c>
      <c r="U5087" s="43">
        <f ca="1">_xll.BInterpol('Base CDI'!$H$4:$H$28,'Base CDI'!$I$4:$I$29,S5087,"Cubic","Extrapolate=Linear","MultiX=Average","Skip=True","Sort=True")</f>
        <v>13.693761969904239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50981</v>
      </c>
      <c r="T5088" s="43">
        <f ca="1">_xll.BInterpol('Base CDI'!$H$4:$H$28,'Base CDI'!$J$4:$J$29,S5088,"Cubic","Extrapolate=Linear","MultiX=Average","Skip=True","Sort=True")</f>
        <v>13.639634746922024</v>
      </c>
      <c r="U5088" s="43">
        <f ca="1">_xll.BInterpol('Base CDI'!$H$4:$H$28,'Base CDI'!$I$4:$I$29,S5088,"Cubic","Extrapolate=Linear","MultiX=Average","Skip=True","Sort=True")</f>
        <v>13.693659370725031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50982</v>
      </c>
      <c r="T5089" s="43">
        <f ca="1">_xll.BInterpol('Base CDI'!$H$4:$H$28,'Base CDI'!$J$4:$J$29,S5089,"Cubic","Extrapolate=Linear","MultiX=Average","Skip=True","Sort=True")</f>
        <v>13.639560875512995</v>
      </c>
      <c r="U5089" s="43">
        <f ca="1">_xll.BInterpol('Base CDI'!$H$4:$H$28,'Base CDI'!$I$4:$I$29,S5089,"Cubic","Extrapolate=Linear","MultiX=Average","Skip=True","Sort=True")</f>
        <v>13.693556771545826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50983</v>
      </c>
      <c r="T5090" s="43">
        <f ca="1">_xll.BInterpol('Base CDI'!$H$4:$H$28,'Base CDI'!$J$4:$J$29,S5090,"Cubic","Extrapolate=Linear","MultiX=Average","Skip=True","Sort=True")</f>
        <v>13.639487004103966</v>
      </c>
      <c r="U5090" s="43">
        <f ca="1">_xll.BInterpol('Base CDI'!$H$4:$H$28,'Base CDI'!$I$4:$I$29,S5090,"Cubic","Extrapolate=Linear","MultiX=Average","Skip=True","Sort=True")</f>
        <v>13.69345417236662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50984</v>
      </c>
      <c r="T5091" s="43">
        <f ca="1">_xll.BInterpol('Base CDI'!$H$4:$H$28,'Base CDI'!$J$4:$J$29,S5091,"Cubic","Extrapolate=Linear","MultiX=Average","Skip=True","Sort=True")</f>
        <v>13.639413132694937</v>
      </c>
      <c r="U5091" s="43">
        <f ca="1">_xll.BInterpol('Base CDI'!$H$4:$H$28,'Base CDI'!$I$4:$I$29,S5091,"Cubic","Extrapolate=Linear","MultiX=Average","Skip=True","Sort=True")</f>
        <v>13.693351573187412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50985</v>
      </c>
      <c r="T5092" s="43">
        <f ca="1">_xll.BInterpol('Base CDI'!$H$4:$H$28,'Base CDI'!$J$4:$J$29,S5092,"Cubic","Extrapolate=Linear","MultiX=Average","Skip=True","Sort=True")</f>
        <v>13.639339261285908</v>
      </c>
      <c r="U5092" s="43">
        <f ca="1">_xll.BInterpol('Base CDI'!$H$4:$H$28,'Base CDI'!$I$4:$I$29,S5092,"Cubic","Extrapolate=Linear","MultiX=Average","Skip=True","Sort=True")</f>
        <v>13.693248974008206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50986</v>
      </c>
      <c r="T5093" s="43">
        <f ca="1">_xll.BInterpol('Base CDI'!$H$4:$H$28,'Base CDI'!$J$4:$J$29,S5093,"Cubic","Extrapolate=Linear","MultiX=Average","Skip=True","Sort=True")</f>
        <v>13.639265389876881</v>
      </c>
      <c r="U5093" s="43">
        <f ca="1">_xll.BInterpol('Base CDI'!$H$4:$H$28,'Base CDI'!$I$4:$I$29,S5093,"Cubic","Extrapolate=Linear","MultiX=Average","Skip=True","Sort=True")</f>
        <v>13.693146374828999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50987</v>
      </c>
      <c r="T5094" s="43">
        <f ca="1">_xll.BInterpol('Base CDI'!$H$4:$H$28,'Base CDI'!$J$4:$J$29,S5094,"Cubic","Extrapolate=Linear","MultiX=Average","Skip=True","Sort=True")</f>
        <v>13.639191518467852</v>
      </c>
      <c r="U5094" s="43">
        <f ca="1">_xll.BInterpol('Base CDI'!$H$4:$H$28,'Base CDI'!$I$4:$I$29,S5094,"Cubic","Extrapolate=Linear","MultiX=Average","Skip=True","Sort=True")</f>
        <v>13.693043775649793</v>
      </c>
    </row>
    <row r="5095" spans="16:21" x14ac:dyDescent="0.25">
      <c r="P5095" s="10">
        <v>41919</v>
      </c>
      <c r="Q5095">
        <v>34.65625</v>
      </c>
      <c r="S5095" s="42">
        <f t="shared" ca="1" si="84"/>
        <v>50988</v>
      </c>
      <c r="T5095" s="43">
        <f ca="1">_xll.BInterpol('Base CDI'!$H$4:$H$28,'Base CDI'!$J$4:$J$29,S5095,"Cubic","Extrapolate=Linear","MultiX=Average","Skip=True","Sort=True")</f>
        <v>13.639117647058823</v>
      </c>
      <c r="U5095" s="43">
        <f ca="1">_xll.BInterpol('Base CDI'!$H$4:$H$28,'Base CDI'!$I$4:$I$29,S5095,"Cubic","Extrapolate=Linear","MultiX=Average","Skip=True","Sort=True")</f>
        <v>13.692941176470587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50989</v>
      </c>
      <c r="T5096" s="43">
        <f ca="1">_xll.BInterpol('Base CDI'!$H$4:$H$28,'Base CDI'!$J$4:$J$29,S5096,"Cubic","Extrapolate=Linear","MultiX=Average","Skip=True","Sort=True")</f>
        <v>13.639043775649794</v>
      </c>
      <c r="U5096" s="43">
        <f ca="1">_xll.BInterpol('Base CDI'!$H$4:$H$28,'Base CDI'!$I$4:$I$29,S5096,"Cubic","Extrapolate=Linear","MultiX=Average","Skip=True","Sort=True")</f>
        <v>13.692838577291379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50990</v>
      </c>
      <c r="T5097" s="43">
        <f ca="1">_xll.BInterpol('Base CDI'!$H$4:$H$28,'Base CDI'!$J$4:$J$29,S5097,"Cubic","Extrapolate=Linear","MultiX=Average","Skip=True","Sort=True")</f>
        <v>13.638969904240765</v>
      </c>
      <c r="U5097" s="43">
        <f ca="1">_xll.BInterpol('Base CDI'!$H$4:$H$28,'Base CDI'!$I$4:$I$29,S5097,"Cubic","Extrapolate=Linear","MultiX=Average","Skip=True","Sort=True")</f>
        <v>13.692735978112173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50991</v>
      </c>
      <c r="T5098" s="43">
        <f ca="1">_xll.BInterpol('Base CDI'!$H$4:$H$28,'Base CDI'!$J$4:$J$29,S5098,"Cubic","Extrapolate=Linear","MultiX=Average","Skip=True","Sort=True")</f>
        <v>13.638896032831736</v>
      </c>
      <c r="U5098" s="43">
        <f ca="1">_xll.BInterpol('Base CDI'!$H$4:$H$28,'Base CDI'!$I$4:$I$29,S5098,"Cubic","Extrapolate=Linear","MultiX=Average","Skip=True","Sort=True")</f>
        <v>13.692633378932966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50992</v>
      </c>
      <c r="T5099" s="43">
        <f ca="1">_xll.BInterpol('Base CDI'!$H$4:$H$28,'Base CDI'!$J$4:$J$29,S5099,"Cubic","Extrapolate=Linear","MultiX=Average","Skip=True","Sort=True")</f>
        <v>13.638822161422707</v>
      </c>
      <c r="U5099" s="43">
        <f ca="1">_xll.BInterpol('Base CDI'!$H$4:$H$28,'Base CDI'!$I$4:$I$29,S5099,"Cubic","Extrapolate=Linear","MultiX=Average","Skip=True","Sort=True")</f>
        <v>13.69253077975376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50993</v>
      </c>
      <c r="T5100" s="43">
        <f ca="1">_xll.BInterpol('Base CDI'!$H$4:$H$28,'Base CDI'!$J$4:$J$29,S5100,"Cubic","Extrapolate=Linear","MultiX=Average","Skip=True","Sort=True")</f>
        <v>13.638748290013678</v>
      </c>
      <c r="U5100" s="43">
        <f ca="1">_xll.BInterpol('Base CDI'!$H$4:$H$28,'Base CDI'!$I$4:$I$29,S5100,"Cubic","Extrapolate=Linear","MultiX=Average","Skip=True","Sort=True")</f>
        <v>13.692428180574554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50994</v>
      </c>
      <c r="T5101" s="43">
        <f ca="1">_xll.BInterpol('Base CDI'!$H$4:$H$28,'Base CDI'!$J$4:$J$29,S5101,"Cubic","Extrapolate=Linear","MultiX=Average","Skip=True","Sort=True")</f>
        <v>13.63867441860465</v>
      </c>
      <c r="U5101" s="43">
        <f ca="1">_xll.BInterpol('Base CDI'!$H$4:$H$28,'Base CDI'!$I$4:$I$29,S5101,"Cubic","Extrapolate=Linear","MultiX=Average","Skip=True","Sort=True")</f>
        <v>13.692325581395346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50995</v>
      </c>
      <c r="T5102" s="43">
        <f ca="1">_xll.BInterpol('Base CDI'!$H$4:$H$28,'Base CDI'!$J$4:$J$29,S5102,"Cubic","Extrapolate=Linear","MultiX=Average","Skip=True","Sort=True")</f>
        <v>13.638600547195622</v>
      </c>
      <c r="U5102" s="43">
        <f ca="1">_xll.BInterpol('Base CDI'!$H$4:$H$28,'Base CDI'!$I$4:$I$29,S5102,"Cubic","Extrapolate=Linear","MultiX=Average","Skip=True","Sort=True")</f>
        <v>13.692222982216141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50996</v>
      </c>
      <c r="T5103" s="43">
        <f ca="1">_xll.BInterpol('Base CDI'!$H$4:$H$28,'Base CDI'!$J$4:$J$29,S5103,"Cubic","Extrapolate=Linear","MultiX=Average","Skip=True","Sort=True")</f>
        <v>13.638526675786594</v>
      </c>
      <c r="U5103" s="43">
        <f ca="1">_xll.BInterpol('Base CDI'!$H$4:$H$28,'Base CDI'!$I$4:$I$29,S5103,"Cubic","Extrapolate=Linear","MultiX=Average","Skip=True","Sort=True")</f>
        <v>13.692120383036933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50997</v>
      </c>
      <c r="T5104" s="43">
        <f ca="1">_xll.BInterpol('Base CDI'!$H$4:$H$28,'Base CDI'!$J$4:$J$29,S5104,"Cubic","Extrapolate=Linear","MultiX=Average","Skip=True","Sort=True")</f>
        <v>13.638452804377565</v>
      </c>
      <c r="U5104" s="43">
        <f ca="1">_xll.BInterpol('Base CDI'!$H$4:$H$28,'Base CDI'!$I$4:$I$29,S5104,"Cubic","Extrapolate=Linear","MultiX=Average","Skip=True","Sort=True")</f>
        <v>13.692017783857727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50998</v>
      </c>
      <c r="T5105" s="43">
        <f ca="1">_xll.BInterpol('Base CDI'!$H$4:$H$28,'Base CDI'!$J$4:$J$29,S5105,"Cubic","Extrapolate=Linear","MultiX=Average","Skip=True","Sort=True")</f>
        <v>13.638378932968536</v>
      </c>
      <c r="U5105" s="43">
        <f ca="1">_xll.BInterpol('Base CDI'!$H$4:$H$28,'Base CDI'!$I$4:$I$29,S5105,"Cubic","Extrapolate=Linear","MultiX=Average","Skip=True","Sort=True")</f>
        <v>13.691915184678521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50999</v>
      </c>
      <c r="T5106" s="43">
        <f ca="1">_xll.BInterpol('Base CDI'!$H$4:$H$28,'Base CDI'!$J$4:$J$29,S5106,"Cubic","Extrapolate=Linear","MultiX=Average","Skip=True","Sort=True")</f>
        <v>13.638305061559507</v>
      </c>
      <c r="U5106" s="43">
        <f ca="1">_xll.BInterpol('Base CDI'!$H$4:$H$28,'Base CDI'!$I$4:$I$29,S5106,"Cubic","Extrapolate=Linear","MultiX=Average","Skip=True","Sort=True")</f>
        <v>13.691812585499314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51000</v>
      </c>
      <c r="T5107" s="43">
        <f ca="1">_xll.BInterpol('Base CDI'!$H$4:$H$28,'Base CDI'!$J$4:$J$29,S5107,"Cubic","Extrapolate=Linear","MultiX=Average","Skip=True","Sort=True")</f>
        <v>13.638231190150478</v>
      </c>
      <c r="U5107" s="43">
        <f ca="1">_xll.BInterpol('Base CDI'!$H$4:$H$28,'Base CDI'!$I$4:$I$29,S5107,"Cubic","Extrapolate=Linear","MultiX=Average","Skip=True","Sort=True")</f>
        <v>13.691709986320108</v>
      </c>
    </row>
    <row r="5108" spans="16:21" x14ac:dyDescent="0.25">
      <c r="P5108" s="10">
        <v>41936</v>
      </c>
      <c r="Q5108">
        <v>34.84066</v>
      </c>
      <c r="S5108" s="42">
        <f t="shared" ca="1" si="84"/>
        <v>51001</v>
      </c>
      <c r="T5108" s="43">
        <f ca="1">_xll.BInterpol('Base CDI'!$H$4:$H$28,'Base CDI'!$J$4:$J$29,S5108,"Cubic","Extrapolate=Linear","MultiX=Average","Skip=True","Sort=True")</f>
        <v>13.638157318741449</v>
      </c>
      <c r="U5108" s="43">
        <f ca="1">_xll.BInterpol('Base CDI'!$H$4:$H$28,'Base CDI'!$I$4:$I$29,S5108,"Cubic","Extrapolate=Linear","MultiX=Average","Skip=True","Sort=True")</f>
        <v>13.6916073871409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51002</v>
      </c>
      <c r="T5109" s="43">
        <f ca="1">_xll.BInterpol('Base CDI'!$H$4:$H$28,'Base CDI'!$J$4:$J$29,S5109,"Cubic","Extrapolate=Linear","MultiX=Average","Skip=True","Sort=True")</f>
        <v>13.63808344733242</v>
      </c>
      <c r="U5109" s="43">
        <f ca="1">_xll.BInterpol('Base CDI'!$H$4:$H$28,'Base CDI'!$I$4:$I$29,S5109,"Cubic","Extrapolate=Linear","MultiX=Average","Skip=True","Sort=True")</f>
        <v>13.691504787961694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51003</v>
      </c>
      <c r="T5110" s="43">
        <f ca="1">_xll.BInterpol('Base CDI'!$H$4:$H$28,'Base CDI'!$J$4:$J$29,S5110,"Cubic","Extrapolate=Linear","MultiX=Average","Skip=True","Sort=True")</f>
        <v>13.638009575923391</v>
      </c>
      <c r="U5110" s="43">
        <f ca="1">_xll.BInterpol('Base CDI'!$H$4:$H$28,'Base CDI'!$I$4:$I$29,S5110,"Cubic","Extrapolate=Linear","MultiX=Average","Skip=True","Sort=True")</f>
        <v>13.691402188782487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51004</v>
      </c>
      <c r="T5111" s="43">
        <f ca="1">_xll.BInterpol('Base CDI'!$H$4:$H$28,'Base CDI'!$J$4:$J$29,S5111,"Cubic","Extrapolate=Linear","MultiX=Average","Skip=True","Sort=True")</f>
        <v>13.637935704514364</v>
      </c>
      <c r="U5111" s="43">
        <f ca="1">_xll.BInterpol('Base CDI'!$H$4:$H$28,'Base CDI'!$I$4:$I$29,S5111,"Cubic","Extrapolate=Linear","MultiX=Average","Skip=True","Sort=True")</f>
        <v>13.691299589603281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51005</v>
      </c>
      <c r="T5112" s="43">
        <f ca="1">_xll.BInterpol('Base CDI'!$H$4:$H$28,'Base CDI'!$J$4:$J$29,S5112,"Cubic","Extrapolate=Linear","MultiX=Average","Skip=True","Sort=True")</f>
        <v>13.637861833105335</v>
      </c>
      <c r="U5112" s="43">
        <f ca="1">_xll.BInterpol('Base CDI'!$H$4:$H$28,'Base CDI'!$I$4:$I$29,S5112,"Cubic","Extrapolate=Linear","MultiX=Average","Skip=True","Sort=True")</f>
        <v>13.691196990424075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51006</v>
      </c>
      <c r="T5113" s="43">
        <f ca="1">_xll.BInterpol('Base CDI'!$H$4:$H$28,'Base CDI'!$J$4:$J$29,S5113,"Cubic","Extrapolate=Linear","MultiX=Average","Skip=True","Sort=True")</f>
        <v>13.637787961696306</v>
      </c>
      <c r="U5113" s="43">
        <f ca="1">_xll.BInterpol('Base CDI'!$H$4:$H$28,'Base CDI'!$I$4:$I$29,S5113,"Cubic","Extrapolate=Linear","MultiX=Average","Skip=True","Sort=True")</f>
        <v>13.691094391244867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51007</v>
      </c>
      <c r="T5114" s="43">
        <f ca="1">_xll.BInterpol('Base CDI'!$H$4:$H$28,'Base CDI'!$J$4:$J$29,S5114,"Cubic","Extrapolate=Linear","MultiX=Average","Skip=True","Sort=True")</f>
        <v>13.637714090287277</v>
      </c>
      <c r="U5114" s="43">
        <f ca="1">_xll.BInterpol('Base CDI'!$H$4:$H$28,'Base CDI'!$I$4:$I$29,S5114,"Cubic","Extrapolate=Linear","MultiX=Average","Skip=True","Sort=True")</f>
        <v>13.690991792065661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51008</v>
      </c>
      <c r="T5115" s="43">
        <f ca="1">_xll.BInterpol('Base CDI'!$H$4:$H$28,'Base CDI'!$J$4:$J$29,S5115,"Cubic","Extrapolate=Linear","MultiX=Average","Skip=True","Sort=True")</f>
        <v>13.637640218878248</v>
      </c>
      <c r="U5115" s="43">
        <f ca="1">_xll.BInterpol('Base CDI'!$H$4:$H$28,'Base CDI'!$I$4:$I$29,S5115,"Cubic","Extrapolate=Linear","MultiX=Average","Skip=True","Sort=True")</f>
        <v>13.690889192886456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51009</v>
      </c>
      <c r="T5116" s="43">
        <f ca="1">_xll.BInterpol('Base CDI'!$H$4:$H$28,'Base CDI'!$J$4:$J$29,S5116,"Cubic","Extrapolate=Linear","MultiX=Average","Skip=True","Sort=True")</f>
        <v>13.637566347469219</v>
      </c>
      <c r="U5116" s="43">
        <f ca="1">_xll.BInterpol('Base CDI'!$H$4:$H$28,'Base CDI'!$I$4:$I$29,S5116,"Cubic","Extrapolate=Linear","MultiX=Average","Skip=True","Sort=True")</f>
        <v>13.690786593707248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51010</v>
      </c>
      <c r="T5117" s="43">
        <f ca="1">_xll.BInterpol('Base CDI'!$H$4:$H$28,'Base CDI'!$J$4:$J$29,S5117,"Cubic","Extrapolate=Linear","MultiX=Average","Skip=True","Sort=True")</f>
        <v>13.63749247606019</v>
      </c>
      <c r="U5117" s="43">
        <f ca="1">_xll.BInterpol('Base CDI'!$H$4:$H$28,'Base CDI'!$I$4:$I$29,S5117,"Cubic","Extrapolate=Linear","MultiX=Average","Skip=True","Sort=True")</f>
        <v>13.690683994528042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51011</v>
      </c>
      <c r="T5118" s="43">
        <f ca="1">_xll.BInterpol('Base CDI'!$H$4:$H$28,'Base CDI'!$J$4:$J$29,S5118,"Cubic","Extrapolate=Linear","MultiX=Average","Skip=True","Sort=True")</f>
        <v>13.637418604651161</v>
      </c>
      <c r="U5118" s="43">
        <f ca="1">_xll.BInterpol('Base CDI'!$H$4:$H$28,'Base CDI'!$I$4:$I$29,S5118,"Cubic","Extrapolate=Linear","MultiX=Average","Skip=True","Sort=True")</f>
        <v>13.690581395348834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51012</v>
      </c>
      <c r="T5119" s="43">
        <f ca="1">_xll.BInterpol('Base CDI'!$H$4:$H$28,'Base CDI'!$J$4:$J$29,S5119,"Cubic","Extrapolate=Linear","MultiX=Average","Skip=True","Sort=True")</f>
        <v>13.637344733242132</v>
      </c>
      <c r="U5119" s="43">
        <f ca="1">_xll.BInterpol('Base CDI'!$H$4:$H$28,'Base CDI'!$I$4:$I$29,S5119,"Cubic","Extrapolate=Linear","MultiX=Average","Skip=True","Sort=True")</f>
        <v>13.690478796169629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51013</v>
      </c>
      <c r="T5120" s="43">
        <f ca="1">_xll.BInterpol('Base CDI'!$H$4:$H$28,'Base CDI'!$J$4:$J$29,S5120,"Cubic","Extrapolate=Linear","MultiX=Average","Skip=True","Sort=True")</f>
        <v>13.637270861833105</v>
      </c>
      <c r="U5120" s="43">
        <f ca="1">_xll.BInterpol('Base CDI'!$H$4:$H$28,'Base CDI'!$I$4:$I$29,S5120,"Cubic","Extrapolate=Linear","MultiX=Average","Skip=True","Sort=True")</f>
        <v>13.690376196990421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51014</v>
      </c>
      <c r="T5121" s="43">
        <f ca="1">_xll.BInterpol('Base CDI'!$H$4:$H$28,'Base CDI'!$J$4:$J$29,S5121,"Cubic","Extrapolate=Linear","MultiX=Average","Skip=True","Sort=True")</f>
        <v>13.637196990424076</v>
      </c>
      <c r="U5121" s="43">
        <f ca="1">_xll.BInterpol('Base CDI'!$H$4:$H$28,'Base CDI'!$I$4:$I$29,S5121,"Cubic","Extrapolate=Linear","MultiX=Average","Skip=True","Sort=True")</f>
        <v>13.690273597811215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51015</v>
      </c>
      <c r="T5122" s="43">
        <f ca="1">_xll.BInterpol('Base CDI'!$H$4:$H$28,'Base CDI'!$J$4:$J$29,S5122,"Cubic","Extrapolate=Linear","MultiX=Average","Skip=True","Sort=True")</f>
        <v>13.637123119015047</v>
      </c>
      <c r="U5122" s="43">
        <f ca="1">_xll.BInterpol('Base CDI'!$H$4:$H$28,'Base CDI'!$I$4:$I$29,S5122,"Cubic","Extrapolate=Linear","MultiX=Average","Skip=True","Sort=True")</f>
        <v>13.690170998632009</v>
      </c>
    </row>
    <row r="5123" spans="16:21" x14ac:dyDescent="0.25">
      <c r="P5123" s="10">
        <v>41957</v>
      </c>
      <c r="Q5123">
        <v>35.05809</v>
      </c>
      <c r="S5123" s="42">
        <f t="shared" ca="1" si="84"/>
        <v>51016</v>
      </c>
      <c r="T5123" s="43">
        <f ca="1">_xll.BInterpol('Base CDI'!$H$4:$H$28,'Base CDI'!$J$4:$J$29,S5123,"Cubic","Extrapolate=Linear","MultiX=Average","Skip=True","Sort=True")</f>
        <v>13.637049247606019</v>
      </c>
      <c r="U5123" s="43">
        <f ca="1">_xll.BInterpol('Base CDI'!$H$4:$H$28,'Base CDI'!$I$4:$I$29,S5123,"Cubic","Extrapolate=Linear","MultiX=Average","Skip=True","Sort=True")</f>
        <v>13.690068399452802</v>
      </c>
    </row>
    <row r="5124" spans="16:21" x14ac:dyDescent="0.25">
      <c r="P5124" s="10">
        <v>41960</v>
      </c>
      <c r="Q5124">
        <v>35.07273</v>
      </c>
      <c r="S5124" s="42">
        <f t="shared" ca="1" si="84"/>
        <v>51017</v>
      </c>
      <c r="T5124" s="43">
        <f ca="1">_xll.BInterpol('Base CDI'!$H$4:$H$28,'Base CDI'!$J$4:$J$29,S5124,"Cubic","Extrapolate=Linear","MultiX=Average","Skip=True","Sort=True")</f>
        <v>13.63697537619699</v>
      </c>
      <c r="U5124" s="43">
        <f ca="1">_xll.BInterpol('Base CDI'!$H$4:$H$28,'Base CDI'!$I$4:$I$29,S5124,"Cubic","Extrapolate=Linear","MultiX=Average","Skip=True","Sort=True")</f>
        <v>13.689965800273596</v>
      </c>
    </row>
    <row r="5125" spans="16:21" x14ac:dyDescent="0.25">
      <c r="P5125" s="10">
        <v>41961</v>
      </c>
      <c r="Q5125">
        <v>35.08737</v>
      </c>
      <c r="S5125" s="42">
        <f t="shared" ca="1" si="84"/>
        <v>51018</v>
      </c>
      <c r="T5125" s="43">
        <f ca="1">_xll.BInterpol('Base CDI'!$H$4:$H$28,'Base CDI'!$J$4:$J$29,S5125,"Cubic","Extrapolate=Linear","MultiX=Average","Skip=True","Sort=True")</f>
        <v>13.636901504787961</v>
      </c>
      <c r="U5125" s="43">
        <f ca="1">_xll.BInterpol('Base CDI'!$H$4:$H$28,'Base CDI'!$I$4:$I$29,S5125,"Cubic","Extrapolate=Linear","MultiX=Average","Skip=True","Sort=True")</f>
        <v>13.689863201094388</v>
      </c>
    </row>
    <row r="5126" spans="16:21" x14ac:dyDescent="0.25">
      <c r="P5126" s="10">
        <v>41962</v>
      </c>
      <c r="Q5126">
        <v>35.10201</v>
      </c>
      <c r="S5126" s="42">
        <f t="shared" ca="1" si="84"/>
        <v>51019</v>
      </c>
      <c r="T5126" s="43">
        <f ca="1">_xll.BInterpol('Base CDI'!$H$4:$H$28,'Base CDI'!$J$4:$J$29,S5126,"Cubic","Extrapolate=Linear","MultiX=Average","Skip=True","Sort=True")</f>
        <v>13.636827633378932</v>
      </c>
      <c r="U5126" s="43">
        <f ca="1">_xll.BInterpol('Base CDI'!$H$4:$H$28,'Base CDI'!$I$4:$I$29,S5126,"Cubic","Extrapolate=Linear","MultiX=Average","Skip=True","Sort=True")</f>
        <v>13.689760601915182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51020</v>
      </c>
      <c r="T5127" s="43">
        <f ca="1">_xll.BInterpol('Base CDI'!$H$4:$H$28,'Base CDI'!$J$4:$J$29,S5127,"Cubic","Extrapolate=Linear","MultiX=Average","Skip=True","Sort=True")</f>
        <v>13.636753761969903</v>
      </c>
      <c r="U5127" s="43">
        <f ca="1">_xll.BInterpol('Base CDI'!$H$4:$H$28,'Base CDI'!$I$4:$I$29,S5127,"Cubic","Extrapolate=Linear","MultiX=Average","Skip=True","Sort=True")</f>
        <v>13.689658002735976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51021</v>
      </c>
      <c r="T5128" s="43">
        <f ca="1">_xll.BInterpol('Base CDI'!$H$4:$H$28,'Base CDI'!$J$4:$J$29,S5128,"Cubic","Extrapolate=Linear","MultiX=Average","Skip=True","Sort=True")</f>
        <v>13.636679890560874</v>
      </c>
      <c r="U5128" s="43">
        <f ca="1">_xll.BInterpol('Base CDI'!$H$4:$H$28,'Base CDI'!$I$4:$I$29,S5128,"Cubic","Extrapolate=Linear","MultiX=Average","Skip=True","Sort=True")</f>
        <v>13.689555403556769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51022</v>
      </c>
      <c r="T5129" s="43">
        <f ca="1">_xll.BInterpol('Base CDI'!$H$4:$H$28,'Base CDI'!$J$4:$J$29,S5129,"Cubic","Extrapolate=Linear","MultiX=Average","Skip=True","Sort=True")</f>
        <v>13.636606019151847</v>
      </c>
      <c r="U5129" s="43">
        <f ca="1">_xll.BInterpol('Base CDI'!$H$4:$H$28,'Base CDI'!$I$4:$I$29,S5129,"Cubic","Extrapolate=Linear","MultiX=Average","Skip=True","Sort=True")</f>
        <v>13.689452804377563</v>
      </c>
    </row>
    <row r="5130" spans="16:21" x14ac:dyDescent="0.25">
      <c r="P5130" s="10">
        <v>41968</v>
      </c>
      <c r="Q5130">
        <v>35.16066</v>
      </c>
      <c r="S5130" s="42">
        <f t="shared" ca="1" si="84"/>
        <v>51023</v>
      </c>
      <c r="T5130" s="43">
        <f ca="1">_xll.BInterpol('Base CDI'!$H$4:$H$28,'Base CDI'!$J$4:$J$29,S5130,"Cubic","Extrapolate=Linear","MultiX=Average","Skip=True","Sort=True")</f>
        <v>13.636532147742818</v>
      </c>
      <c r="U5130" s="43">
        <f ca="1">_xll.BInterpol('Base CDI'!$H$4:$H$28,'Base CDI'!$I$4:$I$29,S5130,"Cubic","Extrapolate=Linear","MultiX=Average","Skip=True","Sort=True")</f>
        <v>13.689350205198355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51024</v>
      </c>
      <c r="T5131" s="43">
        <f ca="1">_xll.BInterpol('Base CDI'!$H$4:$H$28,'Base CDI'!$J$4:$J$29,S5131,"Cubic","Extrapolate=Linear","MultiX=Average","Skip=True","Sort=True")</f>
        <v>13.636458276333789</v>
      </c>
      <c r="U5131" s="43">
        <f ca="1">_xll.BInterpol('Base CDI'!$H$4:$H$28,'Base CDI'!$I$4:$I$29,S5131,"Cubic","Extrapolate=Linear","MultiX=Average","Skip=True","Sort=True")</f>
        <v>13.689247606019149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51025</v>
      </c>
      <c r="T5132" s="43">
        <f ca="1">_xll.BInterpol('Base CDI'!$H$4:$H$28,'Base CDI'!$J$4:$J$29,S5132,"Cubic","Extrapolate=Linear","MultiX=Average","Skip=True","Sort=True")</f>
        <v>13.63638440492476</v>
      </c>
      <c r="U5132" s="43">
        <f ca="1">_xll.BInterpol('Base CDI'!$H$4:$H$28,'Base CDI'!$I$4:$I$29,S5132,"Cubic","Extrapolate=Linear","MultiX=Average","Skip=True","Sort=True")</f>
        <v>13.689145006839944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51026</v>
      </c>
      <c r="T5133" s="43">
        <f ca="1">_xll.BInterpol('Base CDI'!$H$4:$H$28,'Base CDI'!$J$4:$J$29,S5133,"Cubic","Extrapolate=Linear","MultiX=Average","Skip=True","Sort=True")</f>
        <v>13.636310533515731</v>
      </c>
      <c r="U5133" s="43">
        <f ca="1">_xll.BInterpol('Base CDI'!$H$4:$H$28,'Base CDI'!$I$4:$I$29,S5133,"Cubic","Extrapolate=Linear","MultiX=Average","Skip=True","Sort=True")</f>
        <v>13.689042407660736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51027</v>
      </c>
      <c r="T5134" s="43">
        <f ca="1">_xll.BInterpol('Base CDI'!$H$4:$H$28,'Base CDI'!$J$4:$J$29,S5134,"Cubic","Extrapolate=Linear","MultiX=Average","Skip=True","Sort=True")</f>
        <v>13.636236662106702</v>
      </c>
      <c r="U5134" s="43">
        <f ca="1">_xll.BInterpol('Base CDI'!$H$4:$H$28,'Base CDI'!$I$4:$I$29,S5134,"Cubic","Extrapolate=Linear","MultiX=Average","Skip=True","Sort=True")</f>
        <v>13.68893980848153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51028</v>
      </c>
      <c r="T5135" s="43">
        <f ca="1">_xll.BInterpol('Base CDI'!$H$4:$H$28,'Base CDI'!$J$4:$J$29,S5135,"Cubic","Extrapolate=Linear","MultiX=Average","Skip=True","Sort=True")</f>
        <v>13.636162790697673</v>
      </c>
      <c r="U5135" s="43">
        <f ca="1">_xll.BInterpol('Base CDI'!$H$4:$H$28,'Base CDI'!$I$4:$I$29,S5135,"Cubic","Extrapolate=Linear","MultiX=Average","Skip=True","Sort=True")</f>
        <v>13.688837209302323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51029</v>
      </c>
      <c r="T5136" s="43">
        <f ca="1">_xll.BInterpol('Base CDI'!$H$4:$H$28,'Base CDI'!$J$4:$J$29,S5136,"Cubic","Extrapolate=Linear","MultiX=Average","Skip=True","Sort=True")</f>
        <v>13.636088919288644</v>
      </c>
      <c r="U5136" s="43">
        <f ca="1">_xll.BInterpol('Base CDI'!$H$4:$H$28,'Base CDI'!$I$4:$I$29,S5136,"Cubic","Extrapolate=Linear","MultiX=Average","Skip=True","Sort=True")</f>
        <v>13.688734610123117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51030</v>
      </c>
      <c r="T5137" s="43">
        <f ca="1">_xll.BInterpol('Base CDI'!$H$4:$H$28,'Base CDI'!$J$4:$J$29,S5137,"Cubic","Extrapolate=Linear","MultiX=Average","Skip=True","Sort=True")</f>
        <v>13.636015047879615</v>
      </c>
      <c r="U5137" s="43">
        <f ca="1">_xll.BInterpol('Base CDI'!$H$4:$H$28,'Base CDI'!$I$4:$I$29,S5137,"Cubic","Extrapolate=Linear","MultiX=Average","Skip=True","Sort=True")</f>
        <v>13.688632010943911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51031</v>
      </c>
      <c r="T5138" s="43">
        <f ca="1">_xll.BInterpol('Base CDI'!$H$4:$H$28,'Base CDI'!$J$4:$J$29,S5138,"Cubic","Extrapolate=Linear","MultiX=Average","Skip=True","Sort=True")</f>
        <v>13.635941176470588</v>
      </c>
      <c r="U5138" s="43">
        <f ca="1">_xll.BInterpol('Base CDI'!$H$4:$H$28,'Base CDI'!$I$4:$I$29,S5138,"Cubic","Extrapolate=Linear","MultiX=Average","Skip=True","Sort=True")</f>
        <v>13.688529411764703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51032</v>
      </c>
      <c r="T5139" s="43">
        <f ca="1">_xll.BInterpol('Base CDI'!$H$4:$H$28,'Base CDI'!$J$4:$J$29,S5139,"Cubic","Extrapolate=Linear","MultiX=Average","Skip=True","Sort=True")</f>
        <v>13.635867305061559</v>
      </c>
      <c r="U5139" s="43">
        <f ca="1">_xll.BInterpol('Base CDI'!$H$4:$H$28,'Base CDI'!$I$4:$I$29,S5139,"Cubic","Extrapolate=Linear","MultiX=Average","Skip=True","Sort=True")</f>
        <v>13.688426812585497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51033</v>
      </c>
      <c r="T5140" s="43">
        <f ca="1">_xll.BInterpol('Base CDI'!$H$4:$H$28,'Base CDI'!$J$4:$J$29,S5140,"Cubic","Extrapolate=Linear","MultiX=Average","Skip=True","Sort=True")</f>
        <v>13.63579343365253</v>
      </c>
      <c r="U5140" s="43">
        <f ca="1">_xll.BInterpol('Base CDI'!$H$4:$H$28,'Base CDI'!$I$4:$I$29,S5140,"Cubic","Extrapolate=Linear","MultiX=Average","Skip=True","Sort=True")</f>
        <v>13.68832421340629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51034</v>
      </c>
      <c r="T5141" s="43">
        <f ca="1">_xll.BInterpol('Base CDI'!$H$4:$H$28,'Base CDI'!$J$4:$J$29,S5141,"Cubic","Extrapolate=Linear","MultiX=Average","Skip=True","Sort=True")</f>
        <v>13.635719562243501</v>
      </c>
      <c r="U5141" s="43">
        <f ca="1">_xll.BInterpol('Base CDI'!$H$4:$H$28,'Base CDI'!$I$4:$I$29,S5141,"Cubic","Extrapolate=Linear","MultiX=Average","Skip=True","Sort=True")</f>
        <v>13.688221614227084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51035</v>
      </c>
      <c r="T5142" s="43">
        <f ca="1">_xll.BInterpol('Base CDI'!$H$4:$H$28,'Base CDI'!$J$4:$J$29,S5142,"Cubic","Extrapolate=Linear","MultiX=Average","Skip=True","Sort=True")</f>
        <v>13.635645690834473</v>
      </c>
      <c r="U5142" s="43">
        <f ca="1">_xll.BInterpol('Base CDI'!$H$4:$H$28,'Base CDI'!$I$4:$I$29,S5142,"Cubic","Extrapolate=Linear","MultiX=Average","Skip=True","Sort=True")</f>
        <v>13.688119015047878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51036</v>
      </c>
      <c r="T5143" s="43">
        <f ca="1">_xll.BInterpol('Base CDI'!$H$4:$H$28,'Base CDI'!$J$4:$J$29,S5143,"Cubic","Extrapolate=Linear","MultiX=Average","Skip=True","Sort=True")</f>
        <v>13.635571819425444</v>
      </c>
      <c r="U5143" s="43">
        <f ca="1">_xll.BInterpol('Base CDI'!$H$4:$H$28,'Base CDI'!$I$4:$I$29,S5143,"Cubic","Extrapolate=Linear","MultiX=Average","Skip=True","Sort=True")</f>
        <v>13.68801641586867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51037</v>
      </c>
      <c r="T5144" s="43">
        <f ca="1">_xll.BInterpol('Base CDI'!$H$4:$H$28,'Base CDI'!$J$4:$J$29,S5144,"Cubic","Extrapolate=Linear","MultiX=Average","Skip=True","Sort=True")</f>
        <v>13.635497948016415</v>
      </c>
      <c r="U5144" s="43">
        <f ca="1">_xll.BInterpol('Base CDI'!$H$4:$H$28,'Base CDI'!$I$4:$I$29,S5144,"Cubic","Extrapolate=Linear","MultiX=Average","Skip=True","Sort=True")</f>
        <v>13.687913816689464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51038</v>
      </c>
      <c r="T5145" s="43">
        <f ca="1">_xll.BInterpol('Base CDI'!$H$4:$H$28,'Base CDI'!$J$4:$J$29,S5145,"Cubic","Extrapolate=Linear","MultiX=Average","Skip=True","Sort=True")</f>
        <v>13.635424076607386</v>
      </c>
      <c r="U5145" s="43">
        <f ca="1">_xll.BInterpol('Base CDI'!$H$4:$H$28,'Base CDI'!$I$4:$I$29,S5145,"Cubic","Extrapolate=Linear","MultiX=Average","Skip=True","Sort=True")</f>
        <v>13.687811217510257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51039</v>
      </c>
      <c r="T5146" s="43">
        <f ca="1">_xll.BInterpol('Base CDI'!$H$4:$H$28,'Base CDI'!$J$4:$J$29,S5146,"Cubic","Extrapolate=Linear","MultiX=Average","Skip=True","Sort=True")</f>
        <v>13.635350205198357</v>
      </c>
      <c r="U5146" s="43">
        <f ca="1">_xll.BInterpol('Base CDI'!$H$4:$H$28,'Base CDI'!$I$4:$I$29,S5146,"Cubic","Extrapolate=Linear","MultiX=Average","Skip=True","Sort=True")</f>
        <v>13.687708618331051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51040</v>
      </c>
      <c r="T5147" s="43">
        <f ca="1">_xll.BInterpol('Base CDI'!$H$4:$H$28,'Base CDI'!$J$4:$J$29,S5147,"Cubic","Extrapolate=Linear","MultiX=Average","Skip=True","Sort=True")</f>
        <v>13.63527633378933</v>
      </c>
      <c r="U5147" s="43">
        <f ca="1">_xll.BInterpol('Base CDI'!$H$4:$H$28,'Base CDI'!$I$4:$I$29,S5147,"Cubic","Extrapolate=Linear","MultiX=Average","Skip=True","Sort=True")</f>
        <v>13.687606019151845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51041</v>
      </c>
      <c r="T5148" s="43">
        <f ca="1">_xll.BInterpol('Base CDI'!$H$4:$H$28,'Base CDI'!$J$4:$J$29,S5148,"Cubic","Extrapolate=Linear","MultiX=Average","Skip=True","Sort=True")</f>
        <v>13.635202462380301</v>
      </c>
      <c r="U5148" s="43">
        <f ca="1">_xll.BInterpol('Base CDI'!$H$4:$H$28,'Base CDI'!$I$4:$I$29,S5148,"Cubic","Extrapolate=Linear","MultiX=Average","Skip=True","Sort=True")</f>
        <v>13.687503419972638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51042</v>
      </c>
      <c r="T5149" s="43">
        <f ca="1">_xll.BInterpol('Base CDI'!$H$4:$H$28,'Base CDI'!$J$4:$J$29,S5149,"Cubic","Extrapolate=Linear","MultiX=Average","Skip=True","Sort=True")</f>
        <v>13.635128590971272</v>
      </c>
      <c r="U5149" s="43">
        <f ca="1">_xll.BInterpol('Base CDI'!$H$4:$H$28,'Base CDI'!$I$4:$I$29,S5149,"Cubic","Extrapolate=Linear","MultiX=Average","Skip=True","Sort=True")</f>
        <v>13.687400820793432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51043</v>
      </c>
      <c r="T5150" s="43">
        <f ca="1">_xll.BInterpol('Base CDI'!$H$4:$H$28,'Base CDI'!$J$4:$J$29,S5150,"Cubic","Extrapolate=Linear","MultiX=Average","Skip=True","Sort=True")</f>
        <v>13.635054719562243</v>
      </c>
      <c r="U5150" s="43">
        <f ca="1">_xll.BInterpol('Base CDI'!$H$4:$H$28,'Base CDI'!$I$4:$I$29,S5150,"Cubic","Extrapolate=Linear","MultiX=Average","Skip=True","Sort=True")</f>
        <v>13.687298221614224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51044</v>
      </c>
      <c r="T5151" s="43">
        <f ca="1">_xll.BInterpol('Base CDI'!$H$4:$H$28,'Base CDI'!$J$4:$J$29,S5151,"Cubic","Extrapolate=Linear","MultiX=Average","Skip=True","Sort=True")</f>
        <v>13.634980848153214</v>
      </c>
      <c r="U5151" s="43">
        <f ca="1">_xll.BInterpol('Base CDI'!$H$4:$H$28,'Base CDI'!$I$4:$I$29,S5151,"Cubic","Extrapolate=Linear","MultiX=Average","Skip=True","Sort=True")</f>
        <v>13.687195622435018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51045</v>
      </c>
      <c r="T5152" s="43">
        <f ca="1">_xll.BInterpol('Base CDI'!$H$4:$H$28,'Base CDI'!$J$4:$J$29,S5152,"Cubic","Extrapolate=Linear","MultiX=Average","Skip=True","Sort=True")</f>
        <v>13.634906976744185</v>
      </c>
      <c r="U5152" s="43">
        <f ca="1">_xll.BInterpol('Base CDI'!$H$4:$H$28,'Base CDI'!$I$4:$I$29,S5152,"Cubic","Extrapolate=Linear","MultiX=Average","Skip=True","Sort=True")</f>
        <v>13.687093023255812</v>
      </c>
    </row>
    <row r="5153" spans="16:21" x14ac:dyDescent="0.25">
      <c r="P5153" s="10">
        <v>42002</v>
      </c>
      <c r="Q5153">
        <v>35.50967</v>
      </c>
      <c r="S5153" s="42">
        <f t="shared" ca="1" si="85"/>
        <v>51046</v>
      </c>
      <c r="T5153" s="43">
        <f ca="1">_xll.BInterpol('Base CDI'!$H$4:$H$28,'Base CDI'!$J$4:$J$29,S5153,"Cubic","Extrapolate=Linear","MultiX=Average","Skip=True","Sort=True")</f>
        <v>13.634833105335156</v>
      </c>
      <c r="U5153" s="43">
        <f ca="1">_xll.BInterpol('Base CDI'!$H$4:$H$28,'Base CDI'!$I$4:$I$29,S5153,"Cubic","Extrapolate=Linear","MultiX=Average","Skip=True","Sort=True")</f>
        <v>13.686990424076605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51047</v>
      </c>
      <c r="T5154" s="43">
        <f ca="1">_xll.BInterpol('Base CDI'!$H$4:$H$28,'Base CDI'!$J$4:$J$29,S5154,"Cubic","Extrapolate=Linear","MultiX=Average","Skip=True","Sort=True")</f>
        <v>13.634759233926127</v>
      </c>
      <c r="U5154" s="43">
        <f ca="1">_xll.BInterpol('Base CDI'!$H$4:$H$28,'Base CDI'!$I$4:$I$29,S5154,"Cubic","Extrapolate=Linear","MultiX=Average","Skip=True","Sort=True")</f>
        <v>13.686887824897399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51048</v>
      </c>
      <c r="T5155" s="43">
        <f ca="1">_xll.BInterpol('Base CDI'!$H$4:$H$28,'Base CDI'!$J$4:$J$29,S5155,"Cubic","Extrapolate=Linear","MultiX=Average","Skip=True","Sort=True")</f>
        <v>13.634685362517098</v>
      </c>
      <c r="U5155" s="43">
        <f ca="1">_xll.BInterpol('Base CDI'!$H$4:$H$28,'Base CDI'!$I$4:$I$29,S5155,"Cubic","Extrapolate=Linear","MultiX=Average","Skip=True","Sort=True")</f>
        <v>13.686785225718191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51049</v>
      </c>
      <c r="T5156" s="43">
        <f ca="1">_xll.BInterpol('Base CDI'!$H$4:$H$28,'Base CDI'!$J$4:$J$29,S5156,"Cubic","Extrapolate=Linear","MultiX=Average","Skip=True","Sort=True")</f>
        <v>13.634611491108071</v>
      </c>
      <c r="U5156" s="43">
        <f ca="1">_xll.BInterpol('Base CDI'!$H$4:$H$28,'Base CDI'!$I$4:$I$29,S5156,"Cubic","Extrapolate=Linear","MultiX=Average","Skip=True","Sort=True")</f>
        <v>13.686682626538985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51050</v>
      </c>
      <c r="T5157" s="43">
        <f ca="1">_xll.BInterpol('Base CDI'!$H$4:$H$28,'Base CDI'!$J$4:$J$29,S5157,"Cubic","Extrapolate=Linear","MultiX=Average","Skip=True","Sort=True")</f>
        <v>13.634537619699042</v>
      </c>
      <c r="U5157" s="43">
        <f ca="1">_xll.BInterpol('Base CDI'!$H$4:$H$28,'Base CDI'!$I$4:$I$29,S5157,"Cubic","Extrapolate=Linear","MultiX=Average","Skip=True","Sort=True")</f>
        <v>13.68658002735978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51051</v>
      </c>
      <c r="T5158" s="43">
        <f ca="1">_xll.BInterpol('Base CDI'!$H$4:$H$28,'Base CDI'!$J$4:$J$29,S5158,"Cubic","Extrapolate=Linear","MultiX=Average","Skip=True","Sort=True")</f>
        <v>13.634463748290013</v>
      </c>
      <c r="U5158" s="43">
        <f ca="1">_xll.BInterpol('Base CDI'!$H$4:$H$28,'Base CDI'!$I$4:$I$29,S5158,"Cubic","Extrapolate=Linear","MultiX=Average","Skip=True","Sort=True")</f>
        <v>13.686477428180572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51052</v>
      </c>
      <c r="T5159" s="43">
        <f ca="1">_xll.BInterpol('Base CDI'!$H$4:$H$28,'Base CDI'!$J$4:$J$29,S5159,"Cubic","Extrapolate=Linear","MultiX=Average","Skip=True","Sort=True")</f>
        <v>13.634389876880984</v>
      </c>
      <c r="U5159" s="43">
        <f ca="1">_xll.BInterpol('Base CDI'!$H$4:$H$28,'Base CDI'!$I$4:$I$29,S5159,"Cubic","Extrapolate=Linear","MultiX=Average","Skip=True","Sort=True")</f>
        <v>13.686374829001366</v>
      </c>
    </row>
    <row r="5160" spans="16:21" x14ac:dyDescent="0.25">
      <c r="P5160" s="10">
        <v>42012</v>
      </c>
      <c r="Q5160">
        <v>35.61786</v>
      </c>
      <c r="S5160" s="42">
        <f t="shared" ca="1" si="85"/>
        <v>51053</v>
      </c>
      <c r="T5160" s="43">
        <f ca="1">_xll.BInterpol('Base CDI'!$H$4:$H$28,'Base CDI'!$J$4:$J$29,S5160,"Cubic","Extrapolate=Linear","MultiX=Average","Skip=True","Sort=True")</f>
        <v>13.634316005471955</v>
      </c>
      <c r="U5160" s="43">
        <f ca="1">_xll.BInterpol('Base CDI'!$H$4:$H$28,'Base CDI'!$I$4:$I$29,S5160,"Cubic","Extrapolate=Linear","MultiX=Average","Skip=True","Sort=True")</f>
        <v>13.686272229822158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51054</v>
      </c>
      <c r="T5161" s="43">
        <f ca="1">_xll.BInterpol('Base CDI'!$H$4:$H$28,'Base CDI'!$J$4:$J$29,S5161,"Cubic","Extrapolate=Linear","MultiX=Average","Skip=True","Sort=True")</f>
        <v>13.634242134062927</v>
      </c>
      <c r="U5161" s="43">
        <f ca="1">_xll.BInterpol('Base CDI'!$H$4:$H$28,'Base CDI'!$I$4:$I$29,S5161,"Cubic","Extrapolate=Linear","MultiX=Average","Skip=True","Sort=True")</f>
        <v>13.686169630642953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51055</v>
      </c>
      <c r="T5162" s="43">
        <f ca="1">_xll.BInterpol('Base CDI'!$H$4:$H$28,'Base CDI'!$J$4:$J$29,S5162,"Cubic","Extrapolate=Linear","MultiX=Average","Skip=True","Sort=True")</f>
        <v>13.634168262653898</v>
      </c>
      <c r="U5162" s="43">
        <f ca="1">_xll.BInterpol('Base CDI'!$H$4:$H$28,'Base CDI'!$I$4:$I$29,S5162,"Cubic","Extrapolate=Linear","MultiX=Average","Skip=True","Sort=True")</f>
        <v>13.686067031463747</v>
      </c>
    </row>
    <row r="5163" spans="16:21" x14ac:dyDescent="0.25">
      <c r="P5163" s="10">
        <v>42017</v>
      </c>
      <c r="Q5163">
        <v>35.66431</v>
      </c>
      <c r="S5163" s="42">
        <f t="shared" ca="1" si="85"/>
        <v>51056</v>
      </c>
      <c r="T5163" s="43">
        <f ca="1">_xll.BInterpol('Base CDI'!$H$4:$H$28,'Base CDI'!$J$4:$J$29,S5163,"Cubic","Extrapolate=Linear","MultiX=Average","Skip=True","Sort=True")</f>
        <v>13.634094391244869</v>
      </c>
      <c r="U5163" s="43">
        <f ca="1">_xll.BInterpol('Base CDI'!$H$4:$H$28,'Base CDI'!$I$4:$I$29,S5163,"Cubic","Extrapolate=Linear","MultiX=Average","Skip=True","Sort=True")</f>
        <v>13.685964432284539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51057</v>
      </c>
      <c r="T5164" s="43">
        <f ca="1">_xll.BInterpol('Base CDI'!$H$4:$H$28,'Base CDI'!$J$4:$J$29,S5164,"Cubic","Extrapolate=Linear","MultiX=Average","Skip=True","Sort=True")</f>
        <v>13.63402051983584</v>
      </c>
      <c r="U5164" s="43">
        <f ca="1">_xll.BInterpol('Base CDI'!$H$4:$H$28,'Base CDI'!$I$4:$I$29,S5164,"Cubic","Extrapolate=Linear","MultiX=Average","Skip=True","Sort=True")</f>
        <v>13.685861833105333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51058</v>
      </c>
      <c r="T5165" s="43">
        <f ca="1">_xll.BInterpol('Base CDI'!$H$4:$H$28,'Base CDI'!$J$4:$J$29,S5165,"Cubic","Extrapolate=Linear","MultiX=Average","Skip=True","Sort=True")</f>
        <v>13.633946648426813</v>
      </c>
      <c r="U5165" s="43">
        <f ca="1">_xll.BInterpol('Base CDI'!$H$4:$H$28,'Base CDI'!$I$4:$I$29,S5165,"Cubic","Extrapolate=Linear","MultiX=Average","Skip=True","Sort=True")</f>
        <v>13.685759233926126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51059</v>
      </c>
      <c r="T5166" s="43">
        <f ca="1">_xll.BInterpol('Base CDI'!$H$4:$H$28,'Base CDI'!$J$4:$J$29,S5166,"Cubic","Extrapolate=Linear","MultiX=Average","Skip=True","Sort=True")</f>
        <v>13.633872777017784</v>
      </c>
      <c r="U5166" s="43">
        <f ca="1">_xll.BInterpol('Base CDI'!$H$4:$H$28,'Base CDI'!$I$4:$I$29,S5166,"Cubic","Extrapolate=Linear","MultiX=Average","Skip=True","Sort=True")</f>
        <v>13.68565663474692</v>
      </c>
    </row>
    <row r="5167" spans="16:21" x14ac:dyDescent="0.25">
      <c r="P5167" s="10">
        <v>42023</v>
      </c>
      <c r="Q5167">
        <v>35.72634</v>
      </c>
      <c r="S5167" s="42">
        <f t="shared" ca="1" si="85"/>
        <v>51060</v>
      </c>
      <c r="T5167" s="43">
        <f ca="1">_xll.BInterpol('Base CDI'!$H$4:$H$28,'Base CDI'!$J$4:$J$29,S5167,"Cubic","Extrapolate=Linear","MultiX=Average","Skip=True","Sort=True")</f>
        <v>13.633798905608755</v>
      </c>
      <c r="U5167" s="43">
        <f ca="1">_xll.BInterpol('Base CDI'!$H$4:$H$28,'Base CDI'!$I$4:$I$29,S5167,"Cubic","Extrapolate=Linear","MultiX=Average","Skip=True","Sort=True")</f>
        <v>13.685554035567714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51061</v>
      </c>
      <c r="T5168" s="43">
        <f ca="1">_xll.BInterpol('Base CDI'!$H$4:$H$28,'Base CDI'!$J$4:$J$29,S5168,"Cubic","Extrapolate=Linear","MultiX=Average","Skip=True","Sort=True")</f>
        <v>13.633725034199726</v>
      </c>
      <c r="U5168" s="43">
        <f ca="1">_xll.BInterpol('Base CDI'!$H$4:$H$28,'Base CDI'!$I$4:$I$29,S5168,"Cubic","Extrapolate=Linear","MultiX=Average","Skip=True","Sort=True")</f>
        <v>13.685451436388506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51062</v>
      </c>
      <c r="T5169" s="43">
        <f ca="1">_xll.BInterpol('Base CDI'!$H$4:$H$28,'Base CDI'!$J$4:$J$29,S5169,"Cubic","Extrapolate=Linear","MultiX=Average","Skip=True","Sort=True")</f>
        <v>13.633651162790697</v>
      </c>
      <c r="U5169" s="43">
        <f ca="1">_xll.BInterpol('Base CDI'!$H$4:$H$28,'Base CDI'!$I$4:$I$29,S5169,"Cubic","Extrapolate=Linear","MultiX=Average","Skip=True","Sort=True")</f>
        <v>13.6853488372093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51063</v>
      </c>
      <c r="T5170" s="43">
        <f ca="1">_xll.BInterpol('Base CDI'!$H$4:$H$28,'Base CDI'!$J$4:$J$29,S5170,"Cubic","Extrapolate=Linear","MultiX=Average","Skip=True","Sort=True")</f>
        <v>13.633577291381668</v>
      </c>
      <c r="U5170" s="43">
        <f ca="1">_xll.BInterpol('Base CDI'!$H$4:$H$28,'Base CDI'!$I$4:$I$29,S5170,"Cubic","Extrapolate=Linear","MultiX=Average","Skip=True","Sort=True")</f>
        <v>13.685246238030093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51064</v>
      </c>
      <c r="T5171" s="43">
        <f ca="1">_xll.BInterpol('Base CDI'!$H$4:$H$28,'Base CDI'!$J$4:$J$29,S5171,"Cubic","Extrapolate=Linear","MultiX=Average","Skip=True","Sort=True")</f>
        <v>13.633503419972639</v>
      </c>
      <c r="U5171" s="43">
        <f ca="1">_xll.BInterpol('Base CDI'!$H$4:$H$28,'Base CDI'!$I$4:$I$29,S5171,"Cubic","Extrapolate=Linear","MultiX=Average","Skip=True","Sort=True")</f>
        <v>13.685143638850887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51065</v>
      </c>
      <c r="T5172" s="43">
        <f ca="1">_xll.BInterpol('Base CDI'!$H$4:$H$28,'Base CDI'!$J$4:$J$29,S5172,"Cubic","Extrapolate=Linear","MultiX=Average","Skip=True","Sort=True")</f>
        <v>13.63342954856361</v>
      </c>
      <c r="U5172" s="43">
        <f ca="1">_xll.BInterpol('Base CDI'!$H$4:$H$28,'Base CDI'!$I$4:$I$29,S5172,"Cubic","Extrapolate=Linear","MultiX=Average","Skip=True","Sort=True")</f>
        <v>13.685041039671681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51066</v>
      </c>
      <c r="T5173" s="43">
        <f ca="1">_xll.BInterpol('Base CDI'!$H$4:$H$28,'Base CDI'!$J$4:$J$29,S5173,"Cubic","Extrapolate=Linear","MultiX=Average","Skip=True","Sort=True")</f>
        <v>13.633355677154581</v>
      </c>
      <c r="U5173" s="43">
        <f ca="1">_xll.BInterpol('Base CDI'!$H$4:$H$28,'Base CDI'!$I$4:$I$29,S5173,"Cubic","Extrapolate=Linear","MultiX=Average","Skip=True","Sort=True")</f>
        <v>13.684938440492473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51067</v>
      </c>
      <c r="T5174" s="43">
        <f ca="1">_xll.BInterpol('Base CDI'!$H$4:$H$28,'Base CDI'!$J$4:$J$29,S5174,"Cubic","Extrapolate=Linear","MultiX=Average","Skip=True","Sort=True")</f>
        <v>13.633281805745554</v>
      </c>
      <c r="U5174" s="43">
        <f ca="1">_xll.BInterpol('Base CDI'!$H$4:$H$28,'Base CDI'!$I$4:$I$29,S5174,"Cubic","Extrapolate=Linear","MultiX=Average","Skip=True","Sort=True")</f>
        <v>13.684835841313268</v>
      </c>
    </row>
    <row r="5175" spans="16:21" x14ac:dyDescent="0.25">
      <c r="P5175" s="10">
        <v>42033</v>
      </c>
      <c r="Q5175">
        <v>35.85398</v>
      </c>
      <c r="S5175" s="42">
        <f t="shared" ca="1" si="85"/>
        <v>51068</v>
      </c>
      <c r="T5175" s="43">
        <f ca="1">_xll.BInterpol('Base CDI'!$H$4:$H$28,'Base CDI'!$J$4:$J$29,S5175,"Cubic","Extrapolate=Linear","MultiX=Average","Skip=True","Sort=True")</f>
        <v>13.633207934336525</v>
      </c>
      <c r="U5175" s="43">
        <f ca="1">_xll.BInterpol('Base CDI'!$H$4:$H$28,'Base CDI'!$I$4:$I$29,S5175,"Cubic","Extrapolate=Linear","MultiX=Average","Skip=True","Sort=True")</f>
        <v>13.68473324213406</v>
      </c>
    </row>
    <row r="5176" spans="16:21" x14ac:dyDescent="0.25">
      <c r="P5176" s="10">
        <v>42034</v>
      </c>
      <c r="Q5176">
        <v>35.87021</v>
      </c>
      <c r="S5176" s="42">
        <f t="shared" ca="1" si="85"/>
        <v>51069</v>
      </c>
      <c r="T5176" s="43">
        <f ca="1">_xll.BInterpol('Base CDI'!$H$4:$H$28,'Base CDI'!$J$4:$J$29,S5176,"Cubic","Extrapolate=Linear","MultiX=Average","Skip=True","Sort=True")</f>
        <v>13.633134062927496</v>
      </c>
      <c r="U5176" s="43">
        <f ca="1">_xll.BInterpol('Base CDI'!$H$4:$H$28,'Base CDI'!$I$4:$I$29,S5176,"Cubic","Extrapolate=Linear","MultiX=Average","Skip=True","Sort=True")</f>
        <v>13.684630642954854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51070</v>
      </c>
      <c r="T5177" s="43">
        <f ca="1">_xll.BInterpol('Base CDI'!$H$4:$H$28,'Base CDI'!$J$4:$J$29,S5177,"Cubic","Extrapolate=Linear","MultiX=Average","Skip=True","Sort=True")</f>
        <v>13.633060191518467</v>
      </c>
      <c r="U5177" s="43">
        <f ca="1">_xll.BInterpol('Base CDI'!$H$4:$H$28,'Base CDI'!$I$4:$I$29,S5177,"Cubic","Extrapolate=Linear","MultiX=Average","Skip=True","Sort=True")</f>
        <v>13.684528043775648</v>
      </c>
    </row>
    <row r="5178" spans="16:21" x14ac:dyDescent="0.25">
      <c r="P5178" s="10">
        <v>42038</v>
      </c>
      <c r="Q5178">
        <v>35.90269</v>
      </c>
      <c r="S5178" s="42">
        <f t="shared" ca="1" si="85"/>
        <v>51071</v>
      </c>
      <c r="T5178" s="43">
        <f ca="1">_xll.BInterpol('Base CDI'!$H$4:$H$28,'Base CDI'!$J$4:$J$29,S5178,"Cubic","Extrapolate=Linear","MultiX=Average","Skip=True","Sort=True")</f>
        <v>13.632986320109438</v>
      </c>
      <c r="U5178" s="43">
        <f ca="1">_xll.BInterpol('Base CDI'!$H$4:$H$28,'Base CDI'!$I$4:$I$29,S5178,"Cubic","Extrapolate=Linear","MultiX=Average","Skip=True","Sort=True")</f>
        <v>13.684425444596441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51072</v>
      </c>
      <c r="T5179" s="43">
        <f ca="1">_xll.BInterpol('Base CDI'!$H$4:$H$28,'Base CDI'!$J$4:$J$29,S5179,"Cubic","Extrapolate=Linear","MultiX=Average","Skip=True","Sort=True")</f>
        <v>13.632912448700409</v>
      </c>
      <c r="U5179" s="43">
        <f ca="1">_xll.BInterpol('Base CDI'!$H$4:$H$28,'Base CDI'!$I$4:$I$29,S5179,"Cubic","Extrapolate=Linear","MultiX=Average","Skip=True","Sort=True")</f>
        <v>13.684322845417235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51073</v>
      </c>
      <c r="T5180" s="43">
        <f ca="1">_xll.BInterpol('Base CDI'!$H$4:$H$28,'Base CDI'!$J$4:$J$29,S5180,"Cubic","Extrapolate=Linear","MultiX=Average","Skip=True","Sort=True")</f>
        <v>13.63283857729138</v>
      </c>
      <c r="U5180" s="43">
        <f ca="1">_xll.BInterpol('Base CDI'!$H$4:$H$28,'Base CDI'!$I$4:$I$29,S5180,"Cubic","Extrapolate=Linear","MultiX=Average","Skip=True","Sort=True")</f>
        <v>13.684220246238027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51074</v>
      </c>
      <c r="T5181" s="43">
        <f ca="1">_xll.BInterpol('Base CDI'!$H$4:$H$28,'Base CDI'!$J$4:$J$29,S5181,"Cubic","Extrapolate=Linear","MultiX=Average","Skip=True","Sort=True")</f>
        <v>13.632764705882352</v>
      </c>
      <c r="U5181" s="43">
        <f ca="1">_xll.BInterpol('Base CDI'!$H$4:$H$28,'Base CDI'!$I$4:$I$29,S5181,"Cubic","Extrapolate=Linear","MultiX=Average","Skip=True","Sort=True")</f>
        <v>13.684117647058821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51075</v>
      </c>
      <c r="T5182" s="43">
        <f ca="1">_xll.BInterpol('Base CDI'!$H$4:$H$28,'Base CDI'!$J$4:$J$29,S5182,"Cubic","Extrapolate=Linear","MultiX=Average","Skip=True","Sort=True")</f>
        <v>13.632690834473323</v>
      </c>
      <c r="U5182" s="43">
        <f ca="1">_xll.BInterpol('Base CDI'!$H$4:$H$28,'Base CDI'!$I$4:$I$29,S5182,"Cubic","Extrapolate=Linear","MultiX=Average","Skip=True","Sort=True")</f>
        <v>13.684015047879615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51076</v>
      </c>
      <c r="T5183" s="43">
        <f ca="1">_xll.BInterpol('Base CDI'!$H$4:$H$28,'Base CDI'!$J$4:$J$29,S5183,"Cubic","Extrapolate=Linear","MultiX=Average","Skip=True","Sort=True")</f>
        <v>13.632616963064295</v>
      </c>
      <c r="U5183" s="43">
        <f ca="1">_xll.BInterpol('Base CDI'!$H$4:$H$28,'Base CDI'!$I$4:$I$29,S5183,"Cubic","Extrapolate=Linear","MultiX=Average","Skip=True","Sort=True")</f>
        <v>13.683912448700408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51077</v>
      </c>
      <c r="T5184" s="43">
        <f ca="1">_xll.BInterpol('Base CDI'!$H$4:$H$28,'Base CDI'!$J$4:$J$29,S5184,"Cubic","Extrapolate=Linear","MultiX=Average","Skip=True","Sort=True")</f>
        <v>13.632543091655267</v>
      </c>
      <c r="U5184" s="43">
        <f ca="1">_xll.BInterpol('Base CDI'!$H$4:$H$28,'Base CDI'!$I$4:$I$29,S5184,"Cubic","Extrapolate=Linear","MultiX=Average","Skip=True","Sort=True")</f>
        <v>13.683809849521202</v>
      </c>
    </row>
    <row r="5185" spans="16:21" x14ac:dyDescent="0.25">
      <c r="P5185" s="10">
        <v>42047</v>
      </c>
      <c r="Q5185">
        <v>36.0167</v>
      </c>
      <c r="S5185" s="42">
        <f t="shared" ca="1" si="85"/>
        <v>51078</v>
      </c>
      <c r="T5185" s="43">
        <f ca="1">_xll.BInterpol('Base CDI'!$H$4:$H$28,'Base CDI'!$J$4:$J$29,S5185,"Cubic","Extrapolate=Linear","MultiX=Average","Skip=True","Sort=True")</f>
        <v>13.632469220246238</v>
      </c>
      <c r="U5185" s="43">
        <f ca="1">_xll.BInterpol('Base CDI'!$H$4:$H$28,'Base CDI'!$I$4:$I$29,S5185,"Cubic","Extrapolate=Linear","MultiX=Average","Skip=True","Sort=True")</f>
        <v>13.683707250341994</v>
      </c>
    </row>
    <row r="5186" spans="16:21" x14ac:dyDescent="0.25">
      <c r="P5186" s="10">
        <v>42048</v>
      </c>
      <c r="Q5186">
        <v>36.03302</v>
      </c>
      <c r="S5186" s="42">
        <f t="shared" ca="1" si="85"/>
        <v>51079</v>
      </c>
      <c r="T5186" s="43">
        <f ca="1">_xll.BInterpol('Base CDI'!$H$4:$H$28,'Base CDI'!$J$4:$J$29,S5186,"Cubic","Extrapolate=Linear","MultiX=Average","Skip=True","Sort=True")</f>
        <v>13.632395348837209</v>
      </c>
      <c r="U5186" s="43">
        <f ca="1">_xll.BInterpol('Base CDI'!$H$4:$H$28,'Base CDI'!$I$4:$I$29,S5186,"Cubic","Extrapolate=Linear","MultiX=Average","Skip=True","Sort=True")</f>
        <v>13.683604651162788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51080</v>
      </c>
      <c r="T5187" s="43">
        <f ca="1">_xll.BInterpol('Base CDI'!$H$4:$H$28,'Base CDI'!$J$4:$J$29,S5187,"Cubic","Extrapolate=Linear","MultiX=Average","Skip=True","Sort=True")</f>
        <v>13.63232147742818</v>
      </c>
      <c r="U5187" s="43">
        <f ca="1">_xll.BInterpol('Base CDI'!$H$4:$H$28,'Base CDI'!$I$4:$I$29,S5187,"Cubic","Extrapolate=Linear","MultiX=Average","Skip=True","Sort=True")</f>
        <v>13.683502051983583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51081</v>
      </c>
      <c r="T5188" s="43">
        <f ca="1">_xll.BInterpol('Base CDI'!$H$4:$H$28,'Base CDI'!$J$4:$J$29,S5188,"Cubic","Extrapolate=Linear","MultiX=Average","Skip=True","Sort=True")</f>
        <v>13.632247606019151</v>
      </c>
      <c r="U5188" s="43">
        <f ca="1">_xll.BInterpol('Base CDI'!$H$4:$H$28,'Base CDI'!$I$4:$I$29,S5188,"Cubic","Extrapolate=Linear","MultiX=Average","Skip=True","Sort=True")</f>
        <v>13.683399452804375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51082</v>
      </c>
      <c r="T5189" s="43">
        <f ca="1">_xll.BInterpol('Base CDI'!$H$4:$H$28,'Base CDI'!$J$4:$J$29,S5189,"Cubic","Extrapolate=Linear","MultiX=Average","Skip=True","Sort=True")</f>
        <v>13.632173734610122</v>
      </c>
      <c r="U5189" s="43">
        <f ca="1">_xll.BInterpol('Base CDI'!$H$4:$H$28,'Base CDI'!$I$4:$I$29,S5189,"Cubic","Extrapolate=Linear","MultiX=Average","Skip=True","Sort=True")</f>
        <v>13.683296853625169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51083</v>
      </c>
      <c r="T5190" s="43">
        <f ca="1">_xll.BInterpol('Base CDI'!$H$4:$H$28,'Base CDI'!$J$4:$J$29,S5190,"Cubic","Extrapolate=Linear","MultiX=Average","Skip=True","Sort=True")</f>
        <v>13.632099863201093</v>
      </c>
      <c r="U5190" s="43">
        <f ca="1">_xll.BInterpol('Base CDI'!$H$4:$H$28,'Base CDI'!$I$4:$I$29,S5190,"Cubic","Extrapolate=Linear","MultiX=Average","Skip=True","Sort=True")</f>
        <v>13.683194254445961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51084</v>
      </c>
      <c r="T5191" s="43">
        <f ca="1">_xll.BInterpol('Base CDI'!$H$4:$H$28,'Base CDI'!$J$4:$J$29,S5191,"Cubic","Extrapolate=Linear","MultiX=Average","Skip=True","Sort=True")</f>
        <v>13.632025991792064</v>
      </c>
      <c r="U5191" s="43">
        <f ca="1">_xll.BInterpol('Base CDI'!$H$4:$H$28,'Base CDI'!$I$4:$I$29,S5191,"Cubic","Extrapolate=Linear","MultiX=Average","Skip=True","Sort=True")</f>
        <v>13.683091655266756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51085</v>
      </c>
      <c r="T5192" s="43">
        <f ca="1">_xll.BInterpol('Base CDI'!$H$4:$H$28,'Base CDI'!$J$4:$J$29,S5192,"Cubic","Extrapolate=Linear","MultiX=Average","Skip=True","Sort=True")</f>
        <v>13.631952120383037</v>
      </c>
      <c r="U5192" s="43">
        <f ca="1">_xll.BInterpol('Base CDI'!$H$4:$H$28,'Base CDI'!$I$4:$I$29,S5192,"Cubic","Extrapolate=Linear","MultiX=Average","Skip=True","Sort=True")</f>
        <v>13.68298905608755</v>
      </c>
    </row>
    <row r="5193" spans="16:21" x14ac:dyDescent="0.25">
      <c r="P5193" s="10">
        <v>42061</v>
      </c>
      <c r="Q5193">
        <v>36.14743</v>
      </c>
      <c r="S5193" s="42">
        <f t="shared" ca="1" si="85"/>
        <v>51086</v>
      </c>
      <c r="T5193" s="43">
        <f ca="1">_xll.BInterpol('Base CDI'!$H$4:$H$28,'Base CDI'!$J$4:$J$29,S5193,"Cubic","Extrapolate=Linear","MultiX=Average","Skip=True","Sort=True")</f>
        <v>13.631878248974008</v>
      </c>
      <c r="U5193" s="43">
        <f ca="1">_xll.BInterpol('Base CDI'!$H$4:$H$28,'Base CDI'!$I$4:$I$29,S5193,"Cubic","Extrapolate=Linear","MultiX=Average","Skip=True","Sort=True")</f>
        <v>13.682886456908342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51087</v>
      </c>
      <c r="T5194" s="43">
        <f ca="1">_xll.BInterpol('Base CDI'!$H$4:$H$28,'Base CDI'!$J$4:$J$29,S5194,"Cubic","Extrapolate=Linear","MultiX=Average","Skip=True","Sort=True")</f>
        <v>13.631804377564979</v>
      </c>
      <c r="U5194" s="43">
        <f ca="1">_xll.BInterpol('Base CDI'!$H$4:$H$28,'Base CDI'!$I$4:$I$29,S5194,"Cubic","Extrapolate=Linear","MultiX=Average","Skip=True","Sort=True")</f>
        <v>13.682783857729136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51088</v>
      </c>
      <c r="T5195" s="43">
        <f ca="1">_xll.BInterpol('Base CDI'!$H$4:$H$28,'Base CDI'!$J$4:$J$29,S5195,"Cubic","Extrapolate=Linear","MultiX=Average","Skip=True","Sort=True")</f>
        <v>13.63173050615595</v>
      </c>
      <c r="U5195" s="43">
        <f ca="1">_xll.BInterpol('Base CDI'!$H$4:$H$28,'Base CDI'!$I$4:$I$29,S5195,"Cubic","Extrapolate=Linear","MultiX=Average","Skip=True","Sort=True")</f>
        <v>13.682681258549929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51089</v>
      </c>
      <c r="T5196" s="43">
        <f ca="1">_xll.BInterpol('Base CDI'!$H$4:$H$28,'Base CDI'!$J$4:$J$29,S5196,"Cubic","Extrapolate=Linear","MultiX=Average","Skip=True","Sort=True")</f>
        <v>13.631656634746921</v>
      </c>
      <c r="U5196" s="43">
        <f ca="1">_xll.BInterpol('Base CDI'!$H$4:$H$28,'Base CDI'!$I$4:$I$29,S5196,"Cubic","Extrapolate=Linear","MultiX=Average","Skip=True","Sort=True")</f>
        <v>13.682578659370723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51090</v>
      </c>
      <c r="T5197" s="43">
        <f ca="1">_xll.BInterpol('Base CDI'!$H$4:$H$28,'Base CDI'!$J$4:$J$29,S5197,"Cubic","Extrapolate=Linear","MultiX=Average","Skip=True","Sort=True")</f>
        <v>13.631582763337892</v>
      </c>
      <c r="U5197" s="43">
        <f ca="1">_xll.BInterpol('Base CDI'!$H$4:$H$28,'Base CDI'!$I$4:$I$29,S5197,"Cubic","Extrapolate=Linear","MultiX=Average","Skip=True","Sort=True")</f>
        <v>13.682476060191515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51091</v>
      </c>
      <c r="T5198" s="43">
        <f ca="1">_xll.BInterpol('Base CDI'!$H$4:$H$28,'Base CDI'!$J$4:$J$29,S5198,"Cubic","Extrapolate=Linear","MultiX=Average","Skip=True","Sort=True")</f>
        <v>13.631508891928863</v>
      </c>
      <c r="U5198" s="43">
        <f ca="1">_xll.BInterpol('Base CDI'!$H$4:$H$28,'Base CDI'!$I$4:$I$29,S5198,"Cubic","Extrapolate=Linear","MultiX=Average","Skip=True","Sort=True")</f>
        <v>13.682373461012309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51092</v>
      </c>
      <c r="T5199" s="43">
        <f ca="1">_xll.BInterpol('Base CDI'!$H$4:$H$28,'Base CDI'!$J$4:$J$29,S5199,"Cubic","Extrapolate=Linear","MultiX=Average","Skip=True","Sort=True")</f>
        <v>13.631435020519834</v>
      </c>
      <c r="U5199" s="43">
        <f ca="1">_xll.BInterpol('Base CDI'!$H$4:$H$28,'Base CDI'!$I$4:$I$29,S5199,"Cubic","Extrapolate=Linear","MultiX=Average","Skip=True","Sort=True")</f>
        <v>13.682270861833103</v>
      </c>
    </row>
    <row r="5200" spans="16:21" x14ac:dyDescent="0.25">
      <c r="P5200" s="10">
        <v>42072</v>
      </c>
      <c r="Q5200">
        <v>36.26352</v>
      </c>
      <c r="S5200" s="42">
        <f t="shared" ca="1" si="86"/>
        <v>51093</v>
      </c>
      <c r="T5200" s="43">
        <f ca="1">_xll.BInterpol('Base CDI'!$H$4:$H$28,'Base CDI'!$J$4:$J$29,S5200,"Cubic","Extrapolate=Linear","MultiX=Average","Skip=True","Sort=True")</f>
        <v>13.631361149110806</v>
      </c>
      <c r="U5200" s="43">
        <f ca="1">_xll.BInterpol('Base CDI'!$H$4:$H$28,'Base CDI'!$I$4:$I$29,S5200,"Cubic","Extrapolate=Linear","MultiX=Average","Skip=True","Sort=True")</f>
        <v>13.682168262653896</v>
      </c>
    </row>
    <row r="5201" spans="16:21" x14ac:dyDescent="0.25">
      <c r="P5201" s="10">
        <v>42073</v>
      </c>
      <c r="Q5201">
        <v>36.2806</v>
      </c>
      <c r="S5201" s="42">
        <f t="shared" ca="1" si="86"/>
        <v>51094</v>
      </c>
      <c r="T5201" s="43">
        <f ca="1">_xll.BInterpol('Base CDI'!$H$4:$H$28,'Base CDI'!$J$4:$J$29,S5201,"Cubic","Extrapolate=Linear","MultiX=Average","Skip=True","Sort=True")</f>
        <v>13.631287277701778</v>
      </c>
      <c r="U5201" s="43">
        <f ca="1">_xll.BInterpol('Base CDI'!$H$4:$H$28,'Base CDI'!$I$4:$I$29,S5201,"Cubic","Extrapolate=Linear","MultiX=Average","Skip=True","Sort=True")</f>
        <v>13.68206566347469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51095</v>
      </c>
      <c r="T5202" s="43">
        <f ca="1">_xll.BInterpol('Base CDI'!$H$4:$H$28,'Base CDI'!$J$4:$J$29,S5202,"Cubic","Extrapolate=Linear","MultiX=Average","Skip=True","Sort=True")</f>
        <v>13.631213406292749</v>
      </c>
      <c r="U5202" s="43">
        <f ca="1">_xll.BInterpol('Base CDI'!$H$4:$H$28,'Base CDI'!$I$4:$I$29,S5202,"Cubic","Extrapolate=Linear","MultiX=Average","Skip=True","Sort=True")</f>
        <v>13.681963064295482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51096</v>
      </c>
      <c r="T5203" s="43">
        <f ca="1">_xll.BInterpol('Base CDI'!$H$4:$H$28,'Base CDI'!$J$4:$J$29,S5203,"Cubic","Extrapolate=Linear","MultiX=Average","Skip=True","Sort=True")</f>
        <v>13.631139534883721</v>
      </c>
      <c r="U5203" s="43">
        <f ca="1">_xll.BInterpol('Base CDI'!$H$4:$H$28,'Base CDI'!$I$4:$I$29,S5203,"Cubic","Extrapolate=Linear","MultiX=Average","Skip=True","Sort=True")</f>
        <v>13.681860465116277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51097</v>
      </c>
      <c r="T5204" s="43">
        <f ca="1">_xll.BInterpol('Base CDI'!$H$4:$H$28,'Base CDI'!$J$4:$J$29,S5204,"Cubic","Extrapolate=Linear","MultiX=Average","Skip=True","Sort=True")</f>
        <v>13.631065663474692</v>
      </c>
      <c r="U5204" s="43">
        <f ca="1">_xll.BInterpol('Base CDI'!$H$4:$H$28,'Base CDI'!$I$4:$I$29,S5204,"Cubic","Extrapolate=Linear","MultiX=Average","Skip=True","Sort=True")</f>
        <v>13.681757865937071</v>
      </c>
    </row>
    <row r="5205" spans="16:21" x14ac:dyDescent="0.25">
      <c r="P5205" s="10">
        <v>42079</v>
      </c>
      <c r="Q5205">
        <v>36.34901</v>
      </c>
      <c r="S5205" s="42">
        <f t="shared" ca="1" si="86"/>
        <v>51098</v>
      </c>
      <c r="T5205" s="43">
        <f ca="1">_xll.BInterpol('Base CDI'!$H$4:$H$28,'Base CDI'!$J$4:$J$29,S5205,"Cubic","Extrapolate=Linear","MultiX=Average","Skip=True","Sort=True")</f>
        <v>13.630991792065663</v>
      </c>
      <c r="U5205" s="43">
        <f ca="1">_xll.BInterpol('Base CDI'!$H$4:$H$28,'Base CDI'!$I$4:$I$29,S5205,"Cubic","Extrapolate=Linear","MultiX=Average","Skip=True","Sort=True")</f>
        <v>13.681655266757863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51099</v>
      </c>
      <c r="T5206" s="43">
        <f ca="1">_xll.BInterpol('Base CDI'!$H$4:$H$28,'Base CDI'!$J$4:$J$29,S5206,"Cubic","Extrapolate=Linear","MultiX=Average","Skip=True","Sort=True")</f>
        <v>13.630917920656634</v>
      </c>
      <c r="U5206" s="43">
        <f ca="1">_xll.BInterpol('Base CDI'!$H$4:$H$28,'Base CDI'!$I$4:$I$29,S5206,"Cubic","Extrapolate=Linear","MultiX=Average","Skip=True","Sort=True")</f>
        <v>13.681552667578657</v>
      </c>
    </row>
    <row r="5207" spans="16:21" x14ac:dyDescent="0.25">
      <c r="P5207" s="10">
        <v>42081</v>
      </c>
      <c r="Q5207">
        <v>36.38326</v>
      </c>
      <c r="S5207" s="42">
        <f t="shared" ca="1" si="86"/>
        <v>51100</v>
      </c>
      <c r="T5207" s="43">
        <f ca="1">_xll.BInterpol('Base CDI'!$H$4:$H$28,'Base CDI'!$J$4:$J$29,S5207,"Cubic","Extrapolate=Linear","MultiX=Average","Skip=True","Sort=True")</f>
        <v>13.630844049247605</v>
      </c>
      <c r="U5207" s="43">
        <f ca="1">_xll.BInterpol('Base CDI'!$H$4:$H$28,'Base CDI'!$I$4:$I$29,S5207,"Cubic","Extrapolate=Linear","MultiX=Average","Skip=True","Sort=True")</f>
        <v>13.68145006839945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51101</v>
      </c>
      <c r="T5208" s="43">
        <f ca="1">_xll.BInterpol('Base CDI'!$H$4:$H$28,'Base CDI'!$J$4:$J$29,S5208,"Cubic","Extrapolate=Linear","MultiX=Average","Skip=True","Sort=True")</f>
        <v>13.630770177838576</v>
      </c>
      <c r="U5208" s="43">
        <f ca="1">_xll.BInterpol('Base CDI'!$H$4:$H$28,'Base CDI'!$I$4:$I$29,S5208,"Cubic","Extrapolate=Linear","MultiX=Average","Skip=True","Sort=True")</f>
        <v>13.681347469220244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51102</v>
      </c>
      <c r="T5209" s="43">
        <f ca="1">_xll.BInterpol('Base CDI'!$H$4:$H$28,'Base CDI'!$J$4:$J$29,S5209,"Cubic","Extrapolate=Linear","MultiX=Average","Skip=True","Sort=True")</f>
        <v>13.630696306429547</v>
      </c>
      <c r="U5209" s="43">
        <f ca="1">_xll.BInterpol('Base CDI'!$H$4:$H$28,'Base CDI'!$I$4:$I$29,S5209,"Cubic","Extrapolate=Linear","MultiX=Average","Skip=True","Sort=True")</f>
        <v>13.681244870041038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51103</v>
      </c>
      <c r="T5210" s="43">
        <f ca="1">_xll.BInterpol('Base CDI'!$H$4:$H$28,'Base CDI'!$J$4:$J$29,S5210,"Cubic","Extrapolate=Linear","MultiX=Average","Skip=True","Sort=True")</f>
        <v>13.63062243502052</v>
      </c>
      <c r="U5210" s="43">
        <f ca="1">_xll.BInterpol('Base CDI'!$H$4:$H$28,'Base CDI'!$I$4:$I$29,S5210,"Cubic","Extrapolate=Linear","MultiX=Average","Skip=True","Sort=True")</f>
        <v>13.68114227086183</v>
      </c>
    </row>
    <row r="5211" spans="16:21" x14ac:dyDescent="0.25">
      <c r="P5211" s="10">
        <v>42087</v>
      </c>
      <c r="Q5211">
        <v>36.45187</v>
      </c>
      <c r="S5211" s="42">
        <f t="shared" ca="1" si="86"/>
        <v>51104</v>
      </c>
      <c r="T5211" s="43">
        <f ca="1">_xll.BInterpol('Base CDI'!$H$4:$H$28,'Base CDI'!$J$4:$J$29,S5211,"Cubic","Extrapolate=Linear","MultiX=Average","Skip=True","Sort=True")</f>
        <v>13.630548563611491</v>
      </c>
      <c r="U5211" s="43">
        <f ca="1">_xll.BInterpol('Base CDI'!$H$4:$H$28,'Base CDI'!$I$4:$I$29,S5211,"Cubic","Extrapolate=Linear","MultiX=Average","Skip=True","Sort=True")</f>
        <v>13.681039671682624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51105</v>
      </c>
      <c r="T5212" s="43">
        <f ca="1">_xll.BInterpol('Base CDI'!$H$4:$H$28,'Base CDI'!$J$4:$J$29,S5212,"Cubic","Extrapolate=Linear","MultiX=Average","Skip=True","Sort=True")</f>
        <v>13.630474692202462</v>
      </c>
      <c r="U5212" s="43">
        <f ca="1">_xll.BInterpol('Base CDI'!$H$4:$H$28,'Base CDI'!$I$4:$I$29,S5212,"Cubic","Extrapolate=Linear","MultiX=Average","Skip=True","Sort=True")</f>
        <v>13.680937072503417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51106</v>
      </c>
      <c r="T5213" s="43">
        <f ca="1">_xll.BInterpol('Base CDI'!$H$4:$H$28,'Base CDI'!$J$4:$J$29,S5213,"Cubic","Extrapolate=Linear","MultiX=Average","Skip=True","Sort=True")</f>
        <v>13.630400820793433</v>
      </c>
      <c r="U5213" s="43">
        <f ca="1">_xll.BInterpol('Base CDI'!$H$4:$H$28,'Base CDI'!$I$4:$I$29,S5213,"Cubic","Extrapolate=Linear","MultiX=Average","Skip=True","Sort=True")</f>
        <v>13.680834473324211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51107</v>
      </c>
      <c r="T5214" s="43">
        <f ca="1">_xll.BInterpol('Base CDI'!$H$4:$H$28,'Base CDI'!$J$4:$J$29,S5214,"Cubic","Extrapolate=Linear","MultiX=Average","Skip=True","Sort=True")</f>
        <v>13.630326949384404</v>
      </c>
      <c r="U5214" s="43">
        <f ca="1">_xll.BInterpol('Base CDI'!$H$4:$H$28,'Base CDI'!$I$4:$I$29,S5214,"Cubic","Extrapolate=Linear","MultiX=Average","Skip=True","Sort=True")</f>
        <v>13.680731874145005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51108</v>
      </c>
      <c r="T5215" s="43">
        <f ca="1">_xll.BInterpol('Base CDI'!$H$4:$H$28,'Base CDI'!$J$4:$J$29,S5215,"Cubic","Extrapolate=Linear","MultiX=Average","Skip=True","Sort=True")</f>
        <v>13.630253077975375</v>
      </c>
      <c r="U5215" s="43">
        <f ca="1">_xll.BInterpol('Base CDI'!$H$4:$H$28,'Base CDI'!$I$4:$I$29,S5215,"Cubic","Extrapolate=Linear","MultiX=Average","Skip=True","Sort=True")</f>
        <v>13.680629274965797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51109</v>
      </c>
      <c r="T5216" s="43">
        <f ca="1">_xll.BInterpol('Base CDI'!$H$4:$H$28,'Base CDI'!$J$4:$J$29,S5216,"Cubic","Extrapolate=Linear","MultiX=Average","Skip=True","Sort=True")</f>
        <v>13.630179206566346</v>
      </c>
      <c r="U5216" s="43">
        <f ca="1">_xll.BInterpol('Base CDI'!$H$4:$H$28,'Base CDI'!$I$4:$I$29,S5216,"Cubic","Extrapolate=Linear","MultiX=Average","Skip=True","Sort=True")</f>
        <v>13.680526675786592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51110</v>
      </c>
      <c r="T5217" s="43">
        <f ca="1">_xll.BInterpol('Base CDI'!$H$4:$H$28,'Base CDI'!$J$4:$J$29,S5217,"Cubic","Extrapolate=Linear","MultiX=Average","Skip=True","Sort=True")</f>
        <v>13.630105335157317</v>
      </c>
      <c r="U5217" s="43">
        <f ca="1">_xll.BInterpol('Base CDI'!$H$4:$H$28,'Base CDI'!$I$4:$I$29,S5217,"Cubic","Extrapolate=Linear","MultiX=Average","Skip=True","Sort=True")</f>
        <v>13.680424076607384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51111</v>
      </c>
      <c r="T5218" s="43">
        <f ca="1">_xll.BInterpol('Base CDI'!$H$4:$H$28,'Base CDI'!$J$4:$J$29,S5218,"Cubic","Extrapolate=Linear","MultiX=Average","Skip=True","Sort=True")</f>
        <v>13.630031463748288</v>
      </c>
      <c r="U5218" s="43">
        <f ca="1">_xll.BInterpol('Base CDI'!$H$4:$H$28,'Base CDI'!$I$4:$I$29,S5218,"Cubic","Extrapolate=Linear","MultiX=Average","Skip=True","Sort=True")</f>
        <v>13.680321477428178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51112</v>
      </c>
      <c r="T5219" s="43">
        <f ca="1">_xll.BInterpol('Base CDI'!$H$4:$H$28,'Base CDI'!$J$4:$J$29,S5219,"Cubic","Extrapolate=Linear","MultiX=Average","Skip=True","Sort=True")</f>
        <v>13.629957592339261</v>
      </c>
      <c r="U5219" s="43">
        <f ca="1">_xll.BInterpol('Base CDI'!$H$4:$H$28,'Base CDI'!$I$4:$I$29,S5219,"Cubic","Extrapolate=Linear","MultiX=Average","Skip=True","Sort=True")</f>
        <v>13.680218878248972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51113</v>
      </c>
      <c r="T5220" s="43">
        <f ca="1">_xll.BInterpol('Base CDI'!$H$4:$H$28,'Base CDI'!$J$4:$J$29,S5220,"Cubic","Extrapolate=Linear","MultiX=Average","Skip=True","Sort=True")</f>
        <v>13.629883720930232</v>
      </c>
      <c r="U5220" s="43">
        <f ca="1">_xll.BInterpol('Base CDI'!$H$4:$H$28,'Base CDI'!$I$4:$I$29,S5220,"Cubic","Extrapolate=Linear","MultiX=Average","Skip=True","Sort=True")</f>
        <v>13.680116279069765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51114</v>
      </c>
      <c r="T5221" s="43">
        <f ca="1">_xll.BInterpol('Base CDI'!$H$4:$H$28,'Base CDI'!$J$4:$J$29,S5221,"Cubic","Extrapolate=Linear","MultiX=Average","Skip=True","Sort=True")</f>
        <v>13.629809849521203</v>
      </c>
      <c r="U5221" s="43">
        <f ca="1">_xll.BInterpol('Base CDI'!$H$4:$H$28,'Base CDI'!$I$4:$I$29,S5221,"Cubic","Extrapolate=Linear","MultiX=Average","Skip=True","Sort=True")</f>
        <v>13.680013679890559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51115</v>
      </c>
      <c r="T5222" s="43">
        <f ca="1">_xll.BInterpol('Base CDI'!$H$4:$H$28,'Base CDI'!$J$4:$J$29,S5222,"Cubic","Extrapolate=Linear","MultiX=Average","Skip=True","Sort=True")</f>
        <v>13.629735978112175</v>
      </c>
      <c r="U5222" s="43">
        <f ca="1">_xll.BInterpol('Base CDI'!$H$4:$H$28,'Base CDI'!$I$4:$I$29,S5222,"Cubic","Extrapolate=Linear","MultiX=Average","Skip=True","Sort=True")</f>
        <v>13.679911080711351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51116</v>
      </c>
      <c r="T5223" s="43">
        <f ca="1">_xll.BInterpol('Base CDI'!$H$4:$H$28,'Base CDI'!$J$4:$J$29,S5223,"Cubic","Extrapolate=Linear","MultiX=Average","Skip=True","Sort=True")</f>
        <v>13.629662106703146</v>
      </c>
      <c r="U5223" s="43">
        <f ca="1">_xll.BInterpol('Base CDI'!$H$4:$H$28,'Base CDI'!$I$4:$I$29,S5223,"Cubic","Extrapolate=Linear","MultiX=Average","Skip=True","Sort=True")</f>
        <v>13.679808481532145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51117</v>
      </c>
      <c r="T5224" s="43">
        <f ca="1">_xll.BInterpol('Base CDI'!$H$4:$H$28,'Base CDI'!$J$4:$J$29,S5224,"Cubic","Extrapolate=Linear","MultiX=Average","Skip=True","Sort=True")</f>
        <v>13.629588235294117</v>
      </c>
      <c r="U5224" s="43">
        <f ca="1">_xll.BInterpol('Base CDI'!$H$4:$H$28,'Base CDI'!$I$4:$I$29,S5224,"Cubic","Extrapolate=Linear","MultiX=Average","Skip=True","Sort=True")</f>
        <v>13.679705882352939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51118</v>
      </c>
      <c r="T5225" s="43">
        <f ca="1">_xll.BInterpol('Base CDI'!$H$4:$H$28,'Base CDI'!$J$4:$J$29,S5225,"Cubic","Extrapolate=Linear","MultiX=Average","Skip=True","Sort=True")</f>
        <v>13.629514363885088</v>
      </c>
      <c r="U5225" s="43">
        <f ca="1">_xll.BInterpol('Base CDI'!$H$4:$H$28,'Base CDI'!$I$4:$I$29,S5225,"Cubic","Extrapolate=Linear","MultiX=Average","Skip=True","Sort=True")</f>
        <v>13.679603283173732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51119</v>
      </c>
      <c r="T5226" s="43">
        <f ca="1">_xll.BInterpol('Base CDI'!$H$4:$H$28,'Base CDI'!$J$4:$J$29,S5226,"Cubic","Extrapolate=Linear","MultiX=Average","Skip=True","Sort=True")</f>
        <v>13.629440492476059</v>
      </c>
      <c r="U5226" s="43">
        <f ca="1">_xll.BInterpol('Base CDI'!$H$4:$H$28,'Base CDI'!$I$4:$I$29,S5226,"Cubic","Extrapolate=Linear","MultiX=Average","Skip=True","Sort=True")</f>
        <v>13.679500683994526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51120</v>
      </c>
      <c r="T5227" s="43">
        <f ca="1">_xll.BInterpol('Base CDI'!$H$4:$H$28,'Base CDI'!$J$4:$J$29,S5227,"Cubic","Extrapolate=Linear","MultiX=Average","Skip=True","Sort=True")</f>
        <v>13.62936662106703</v>
      </c>
      <c r="U5227" s="43">
        <f ca="1">_xll.BInterpol('Base CDI'!$H$4:$H$28,'Base CDI'!$I$4:$I$29,S5227,"Cubic","Extrapolate=Linear","MultiX=Average","Skip=True","Sort=True")</f>
        <v>13.679398084815318</v>
      </c>
    </row>
    <row r="5228" spans="16:21" x14ac:dyDescent="0.25">
      <c r="P5228" s="10">
        <v>42111</v>
      </c>
      <c r="Q5228">
        <v>36.74492</v>
      </c>
      <c r="S5228" s="42">
        <f t="shared" ca="1" si="86"/>
        <v>51121</v>
      </c>
      <c r="T5228" s="43">
        <f ca="1">_xll.BInterpol('Base CDI'!$H$4:$H$28,'Base CDI'!$J$4:$J$29,S5228,"Cubic","Extrapolate=Linear","MultiX=Average","Skip=True","Sort=True")</f>
        <v>13.629292749658003</v>
      </c>
      <c r="U5228" s="43">
        <f ca="1">_xll.BInterpol('Base CDI'!$H$4:$H$28,'Base CDI'!$I$4:$I$29,S5228,"Cubic","Extrapolate=Linear","MultiX=Average","Skip=True","Sort=True")</f>
        <v>13.679295485636112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51122</v>
      </c>
      <c r="T5229" s="43">
        <f ca="1">_xll.BInterpol('Base CDI'!$H$4:$H$28,'Base CDI'!$J$4:$J$29,S5229,"Cubic","Extrapolate=Linear","MultiX=Average","Skip=True","Sort=True")</f>
        <v>13.629218878248974</v>
      </c>
      <c r="U5229" s="43">
        <f ca="1">_xll.BInterpol('Base CDI'!$H$4:$H$28,'Base CDI'!$I$4:$I$29,S5229,"Cubic","Extrapolate=Linear","MultiX=Average","Skip=True","Sort=True")</f>
        <v>13.679192886456907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51123</v>
      </c>
      <c r="T5230" s="43">
        <f ca="1">_xll.BInterpol('Base CDI'!$H$4:$H$28,'Base CDI'!$J$4:$J$29,S5230,"Cubic","Extrapolate=Linear","MultiX=Average","Skip=True","Sort=True")</f>
        <v>13.629145006839945</v>
      </c>
      <c r="U5230" s="43">
        <f ca="1">_xll.BInterpol('Base CDI'!$H$4:$H$28,'Base CDI'!$I$4:$I$29,S5230,"Cubic","Extrapolate=Linear","MultiX=Average","Skip=True","Sort=True")</f>
        <v>13.679090287277699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51124</v>
      </c>
      <c r="T5231" s="43">
        <f ca="1">_xll.BInterpol('Base CDI'!$H$4:$H$28,'Base CDI'!$J$4:$J$29,S5231,"Cubic","Extrapolate=Linear","MultiX=Average","Skip=True","Sort=True")</f>
        <v>13.629071135430916</v>
      </c>
      <c r="U5231" s="43">
        <f ca="1">_xll.BInterpol('Base CDI'!$H$4:$H$28,'Base CDI'!$I$4:$I$29,S5231,"Cubic","Extrapolate=Linear","MultiX=Average","Skip=True","Sort=True")</f>
        <v>13.678987688098493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51125</v>
      </c>
      <c r="T5232" s="43">
        <f ca="1">_xll.BInterpol('Base CDI'!$H$4:$H$28,'Base CDI'!$J$4:$J$29,S5232,"Cubic","Extrapolate=Linear","MultiX=Average","Skip=True","Sort=True")</f>
        <v>13.628997264021887</v>
      </c>
      <c r="U5232" s="43">
        <f ca="1">_xll.BInterpol('Base CDI'!$H$4:$H$28,'Base CDI'!$I$4:$I$29,S5232,"Cubic","Extrapolate=Linear","MultiX=Average","Skip=True","Sort=True")</f>
        <v>13.678885088919285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51126</v>
      </c>
      <c r="T5233" s="43">
        <f ca="1">_xll.BInterpol('Base CDI'!$H$4:$H$28,'Base CDI'!$J$4:$J$29,S5233,"Cubic","Extrapolate=Linear","MultiX=Average","Skip=True","Sort=True")</f>
        <v>13.628923392612858</v>
      </c>
      <c r="U5233" s="43">
        <f ca="1">_xll.BInterpol('Base CDI'!$H$4:$H$28,'Base CDI'!$I$4:$I$29,S5233,"Cubic","Extrapolate=Linear","MultiX=Average","Skip=True","Sort=True")</f>
        <v>13.67878248974008</v>
      </c>
    </row>
    <row r="5234" spans="16:21" x14ac:dyDescent="0.25">
      <c r="P5234" s="10">
        <v>42122</v>
      </c>
      <c r="Q5234">
        <v>36.8489</v>
      </c>
      <c r="S5234" s="42">
        <f t="shared" ca="1" si="86"/>
        <v>51127</v>
      </c>
      <c r="T5234" s="43">
        <f ca="1">_xll.BInterpol('Base CDI'!$H$4:$H$28,'Base CDI'!$J$4:$J$29,S5234,"Cubic","Extrapolate=Linear","MultiX=Average","Skip=True","Sort=True")</f>
        <v>13.628849521203829</v>
      </c>
      <c r="U5234" s="43">
        <f ca="1">_xll.BInterpol('Base CDI'!$H$4:$H$28,'Base CDI'!$I$4:$I$29,S5234,"Cubic","Extrapolate=Linear","MultiX=Average","Skip=True","Sort=True")</f>
        <v>13.678679890560874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51128</v>
      </c>
      <c r="T5235" s="43">
        <f ca="1">_xll.BInterpol('Base CDI'!$H$4:$H$28,'Base CDI'!$J$4:$J$29,S5235,"Cubic","Extrapolate=Linear","MultiX=Average","Skip=True","Sort=True")</f>
        <v>13.6287756497948</v>
      </c>
      <c r="U5235" s="43">
        <f ca="1">_xll.BInterpol('Base CDI'!$H$4:$H$28,'Base CDI'!$I$4:$I$29,S5235,"Cubic","Extrapolate=Linear","MultiX=Average","Skip=True","Sort=True")</f>
        <v>13.678577291381666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51129</v>
      </c>
      <c r="T5236" s="43">
        <f ca="1">_xll.BInterpol('Base CDI'!$H$4:$H$28,'Base CDI'!$J$4:$J$29,S5236,"Cubic","Extrapolate=Linear","MultiX=Average","Skip=True","Sort=True")</f>
        <v>13.628701778385771</v>
      </c>
      <c r="U5236" s="43">
        <f ca="1">_xll.BInterpol('Base CDI'!$H$4:$H$28,'Base CDI'!$I$4:$I$29,S5236,"Cubic","Extrapolate=Linear","MultiX=Average","Skip=True","Sort=True")</f>
        <v>13.67847469220246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51130</v>
      </c>
      <c r="T5237" s="43">
        <f ca="1">_xll.BInterpol('Base CDI'!$H$4:$H$28,'Base CDI'!$J$4:$J$29,S5237,"Cubic","Extrapolate=Linear","MultiX=Average","Skip=True","Sort=True")</f>
        <v>13.628627906976744</v>
      </c>
      <c r="U5237" s="43">
        <f ca="1">_xll.BInterpol('Base CDI'!$H$4:$H$28,'Base CDI'!$I$4:$I$29,S5237,"Cubic","Extrapolate=Linear","MultiX=Average","Skip=True","Sort=True")</f>
        <v>13.678372093023253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51131</v>
      </c>
      <c r="T5238" s="43">
        <f ca="1">_xll.BInterpol('Base CDI'!$H$4:$H$28,'Base CDI'!$J$4:$J$29,S5238,"Cubic","Extrapolate=Linear","MultiX=Average","Skip=True","Sort=True")</f>
        <v>13.628554035567715</v>
      </c>
      <c r="U5238" s="43">
        <f ca="1">_xll.BInterpol('Base CDI'!$H$4:$H$28,'Base CDI'!$I$4:$I$29,S5238,"Cubic","Extrapolate=Linear","MultiX=Average","Skip=True","Sort=True")</f>
        <v>13.678269493844047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51132</v>
      </c>
      <c r="T5239" s="43">
        <f ca="1">_xll.BInterpol('Base CDI'!$H$4:$H$28,'Base CDI'!$J$4:$J$29,S5239,"Cubic","Extrapolate=Linear","MultiX=Average","Skip=True","Sort=True")</f>
        <v>13.628480164158686</v>
      </c>
      <c r="U5239" s="43">
        <f ca="1">_xll.BInterpol('Base CDI'!$H$4:$H$28,'Base CDI'!$I$4:$I$29,S5239,"Cubic","Extrapolate=Linear","MultiX=Average","Skip=True","Sort=True")</f>
        <v>13.678166894664841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51133</v>
      </c>
      <c r="T5240" s="43">
        <f ca="1">_xll.BInterpol('Base CDI'!$H$4:$H$28,'Base CDI'!$J$4:$J$29,S5240,"Cubic","Extrapolate=Linear","MultiX=Average","Skip=True","Sort=True")</f>
        <v>13.628406292749657</v>
      </c>
      <c r="U5240" s="43">
        <f ca="1">_xll.BInterpol('Base CDI'!$H$4:$H$28,'Base CDI'!$I$4:$I$29,S5240,"Cubic","Extrapolate=Linear","MultiX=Average","Skip=True","Sort=True")</f>
        <v>13.678064295485633</v>
      </c>
    </row>
    <row r="5241" spans="16:21" x14ac:dyDescent="0.25">
      <c r="P5241" s="10">
        <v>42132</v>
      </c>
      <c r="Q5241">
        <v>36.97401</v>
      </c>
      <c r="S5241" s="42">
        <f t="shared" ca="1" si="86"/>
        <v>51134</v>
      </c>
      <c r="T5241" s="43">
        <f ca="1">_xll.BInterpol('Base CDI'!$H$4:$H$28,'Base CDI'!$J$4:$J$29,S5241,"Cubic","Extrapolate=Linear","MultiX=Average","Skip=True","Sort=True")</f>
        <v>13.628332421340628</v>
      </c>
      <c r="U5241" s="43">
        <f ca="1">_xll.BInterpol('Base CDI'!$H$4:$H$28,'Base CDI'!$I$4:$I$29,S5241,"Cubic","Extrapolate=Linear","MultiX=Average","Skip=True","Sort=True")</f>
        <v>13.677961696306427</v>
      </c>
    </row>
    <row r="5242" spans="16:21" x14ac:dyDescent="0.25">
      <c r="P5242" s="10">
        <v>42135</v>
      </c>
      <c r="Q5242">
        <v>36.99212</v>
      </c>
      <c r="S5242" s="42">
        <f t="shared" ca="1" si="86"/>
        <v>51135</v>
      </c>
      <c r="T5242" s="43">
        <f ca="1">_xll.BInterpol('Base CDI'!$H$4:$H$28,'Base CDI'!$J$4:$J$29,S5242,"Cubic","Extrapolate=Linear","MultiX=Average","Skip=True","Sort=True")</f>
        <v>13.6282585499316</v>
      </c>
      <c r="U5242" s="43">
        <f ca="1">_xll.BInterpol('Base CDI'!$H$4:$H$28,'Base CDI'!$I$4:$I$29,S5242,"Cubic","Extrapolate=Linear","MultiX=Average","Skip=True","Sort=True")</f>
        <v>13.67785909712722</v>
      </c>
    </row>
    <row r="5243" spans="16:21" x14ac:dyDescent="0.25">
      <c r="P5243" s="10">
        <v>42136</v>
      </c>
      <c r="Q5243">
        <v>37.01023</v>
      </c>
      <c r="S5243" s="42">
        <f t="shared" ca="1" si="86"/>
        <v>51136</v>
      </c>
      <c r="T5243" s="43">
        <f ca="1">_xll.BInterpol('Base CDI'!$H$4:$H$28,'Base CDI'!$J$4:$J$29,S5243,"Cubic","Extrapolate=Linear","MultiX=Average","Skip=True","Sort=True")</f>
        <v>13.628184678522571</v>
      </c>
      <c r="U5243" s="43">
        <f ca="1">_xll.BInterpol('Base CDI'!$H$4:$H$28,'Base CDI'!$I$4:$I$29,S5243,"Cubic","Extrapolate=Linear","MultiX=Average","Skip=True","Sort=True")</f>
        <v>13.677756497948014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51137</v>
      </c>
      <c r="T5244" s="43">
        <f ca="1">_xll.BInterpol('Base CDI'!$H$4:$H$28,'Base CDI'!$J$4:$J$29,S5244,"Cubic","Extrapolate=Linear","MultiX=Average","Skip=True","Sort=True")</f>
        <v>13.628110807113542</v>
      </c>
      <c r="U5244" s="43">
        <f ca="1">_xll.BInterpol('Base CDI'!$H$4:$H$28,'Base CDI'!$I$4:$I$29,S5244,"Cubic","Extrapolate=Linear","MultiX=Average","Skip=True","Sort=True")</f>
        <v>13.677653898768808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51138</v>
      </c>
      <c r="T5245" s="43">
        <f ca="1">_xll.BInterpol('Base CDI'!$H$4:$H$28,'Base CDI'!$J$4:$J$29,S5245,"Cubic","Extrapolate=Linear","MultiX=Average","Skip=True","Sort=True")</f>
        <v>13.628036935704513</v>
      </c>
      <c r="U5245" s="43">
        <f ca="1">_xll.BInterpol('Base CDI'!$H$4:$H$28,'Base CDI'!$I$4:$I$29,S5245,"Cubic","Extrapolate=Linear","MultiX=Average","Skip=True","Sort=True")</f>
        <v>13.6775512995896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51139</v>
      </c>
      <c r="T5246" s="43">
        <f ca="1">_xll.BInterpol('Base CDI'!$H$4:$H$28,'Base CDI'!$J$4:$J$29,S5246,"Cubic","Extrapolate=Linear","MultiX=Average","Skip=True","Sort=True")</f>
        <v>13.627963064295486</v>
      </c>
      <c r="U5246" s="43">
        <f ca="1">_xll.BInterpol('Base CDI'!$H$4:$H$28,'Base CDI'!$I$4:$I$29,S5246,"Cubic","Extrapolate=Linear","MultiX=Average","Skip=True","Sort=True")</f>
        <v>13.677448700410395</v>
      </c>
    </row>
    <row r="5247" spans="16:21" x14ac:dyDescent="0.25">
      <c r="P5247" s="10">
        <v>42142</v>
      </c>
      <c r="Q5247">
        <v>37.08278</v>
      </c>
      <c r="S5247" s="42">
        <f t="shared" ca="1" si="86"/>
        <v>51140</v>
      </c>
      <c r="T5247" s="43">
        <f ca="1">_xll.BInterpol('Base CDI'!$H$4:$H$28,'Base CDI'!$J$4:$J$29,S5247,"Cubic","Extrapolate=Linear","MultiX=Average","Skip=True","Sort=True")</f>
        <v>13.627889192886457</v>
      </c>
      <c r="U5247" s="43">
        <f ca="1">_xll.BInterpol('Base CDI'!$H$4:$H$28,'Base CDI'!$I$4:$I$29,S5247,"Cubic","Extrapolate=Linear","MultiX=Average","Skip=True","Sort=True")</f>
        <v>13.677346101231187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51141</v>
      </c>
      <c r="T5248" s="43">
        <f ca="1">_xll.BInterpol('Base CDI'!$H$4:$H$28,'Base CDI'!$J$4:$J$29,S5248,"Cubic","Extrapolate=Linear","MultiX=Average","Skip=True","Sort=True")</f>
        <v>13.627815321477428</v>
      </c>
      <c r="U5248" s="43">
        <f ca="1">_xll.BInterpol('Base CDI'!$H$4:$H$28,'Base CDI'!$I$4:$I$29,S5248,"Cubic","Extrapolate=Linear","MultiX=Average","Skip=True","Sort=True")</f>
        <v>13.677243502051981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51142</v>
      </c>
      <c r="T5249" s="43">
        <f ca="1">_xll.BInterpol('Base CDI'!$H$4:$H$28,'Base CDI'!$J$4:$J$29,S5249,"Cubic","Extrapolate=Linear","MultiX=Average","Skip=True","Sort=True")</f>
        <v>13.627741450068399</v>
      </c>
      <c r="U5249" s="43">
        <f ca="1">_xll.BInterpol('Base CDI'!$H$4:$H$28,'Base CDI'!$I$4:$I$29,S5249,"Cubic","Extrapolate=Linear","MultiX=Average","Skip=True","Sort=True")</f>
        <v>13.677140902872775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51143</v>
      </c>
      <c r="T5250" s="43">
        <f ca="1">_xll.BInterpol('Base CDI'!$H$4:$H$28,'Base CDI'!$J$4:$J$29,S5250,"Cubic","Extrapolate=Linear","MultiX=Average","Skip=True","Sort=True")</f>
        <v>13.62766757865937</v>
      </c>
      <c r="U5250" s="43">
        <f ca="1">_xll.BInterpol('Base CDI'!$H$4:$H$28,'Base CDI'!$I$4:$I$29,S5250,"Cubic","Extrapolate=Linear","MultiX=Average","Skip=True","Sort=True")</f>
        <v>13.677038303693568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51144</v>
      </c>
      <c r="T5251" s="43">
        <f ca="1">_xll.BInterpol('Base CDI'!$H$4:$H$28,'Base CDI'!$J$4:$J$29,S5251,"Cubic","Extrapolate=Linear","MultiX=Average","Skip=True","Sort=True")</f>
        <v>13.627593707250341</v>
      </c>
      <c r="U5251" s="43">
        <f ca="1">_xll.BInterpol('Base CDI'!$H$4:$H$28,'Base CDI'!$I$4:$I$29,S5251,"Cubic","Extrapolate=Linear","MultiX=Average","Skip=True","Sort=True")</f>
        <v>13.676935704514362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51145</v>
      </c>
      <c r="T5252" s="43">
        <f ca="1">_xll.BInterpol('Base CDI'!$H$4:$H$28,'Base CDI'!$J$4:$J$29,S5252,"Cubic","Extrapolate=Linear","MultiX=Average","Skip=True","Sort=True")</f>
        <v>13.627519835841312</v>
      </c>
      <c r="U5252" s="43">
        <f ca="1">_xll.BInterpol('Base CDI'!$H$4:$H$28,'Base CDI'!$I$4:$I$29,S5252,"Cubic","Extrapolate=Linear","MultiX=Average","Skip=True","Sort=True")</f>
        <v>13.676833105335154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51146</v>
      </c>
      <c r="T5253" s="43">
        <f ca="1">_xll.BInterpol('Base CDI'!$H$4:$H$28,'Base CDI'!$J$4:$J$29,S5253,"Cubic","Extrapolate=Linear","MultiX=Average","Skip=True","Sort=True")</f>
        <v>13.627445964432283</v>
      </c>
      <c r="U5253" s="43">
        <f ca="1">_xll.BInterpol('Base CDI'!$H$4:$H$28,'Base CDI'!$I$4:$I$29,S5253,"Cubic","Extrapolate=Linear","MultiX=Average","Skip=True","Sort=True")</f>
        <v>13.676730506155948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51147</v>
      </c>
      <c r="T5254" s="43">
        <f ca="1">_xll.BInterpol('Base CDI'!$H$4:$H$28,'Base CDI'!$J$4:$J$29,S5254,"Cubic","Extrapolate=Linear","MultiX=Average","Skip=True","Sort=True")</f>
        <v>13.627372093023254</v>
      </c>
      <c r="U5254" s="43">
        <f ca="1">_xll.BInterpol('Base CDI'!$H$4:$H$28,'Base CDI'!$I$4:$I$29,S5254,"Cubic","Extrapolate=Linear","MultiX=Average","Skip=True","Sort=True")</f>
        <v>13.676627906976742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51148</v>
      </c>
      <c r="T5255" s="43">
        <f ca="1">_xll.BInterpol('Base CDI'!$H$4:$H$28,'Base CDI'!$J$4:$J$29,S5255,"Cubic","Extrapolate=Linear","MultiX=Average","Skip=True","Sort=True")</f>
        <v>13.627298221614227</v>
      </c>
      <c r="U5255" s="43">
        <f ca="1">_xll.BInterpol('Base CDI'!$H$4:$H$28,'Base CDI'!$I$4:$I$29,S5255,"Cubic","Extrapolate=Linear","MultiX=Average","Skip=True","Sort=True")</f>
        <v>13.676525307797535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51149</v>
      </c>
      <c r="T5256" s="43">
        <f ca="1">_xll.BInterpol('Base CDI'!$H$4:$H$28,'Base CDI'!$J$4:$J$29,S5256,"Cubic","Extrapolate=Linear","MultiX=Average","Skip=True","Sort=True")</f>
        <v>13.627224350205198</v>
      </c>
      <c r="U5256" s="43">
        <f ca="1">_xll.BInterpol('Base CDI'!$H$4:$H$28,'Base CDI'!$I$4:$I$29,S5256,"Cubic","Extrapolate=Linear","MultiX=Average","Skip=True","Sort=True")</f>
        <v>13.676422708618329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51150</v>
      </c>
      <c r="T5257" s="43">
        <f ca="1">_xll.BInterpol('Base CDI'!$H$4:$H$28,'Base CDI'!$J$4:$J$29,S5257,"Cubic","Extrapolate=Linear","MultiX=Average","Skip=True","Sort=True")</f>
        <v>13.627150478796169</v>
      </c>
      <c r="U5257" s="43">
        <f ca="1">_xll.BInterpol('Base CDI'!$H$4:$H$28,'Base CDI'!$I$4:$I$29,S5257,"Cubic","Extrapolate=Linear","MultiX=Average","Skip=True","Sort=True")</f>
        <v>13.676320109439121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51151</v>
      </c>
      <c r="T5258" s="43">
        <f ca="1">_xll.BInterpol('Base CDI'!$H$4:$H$28,'Base CDI'!$J$4:$J$29,S5258,"Cubic","Extrapolate=Linear","MultiX=Average","Skip=True","Sort=True")</f>
        <v>13.62707660738714</v>
      </c>
      <c r="U5258" s="43">
        <f ca="1">_xll.BInterpol('Base CDI'!$H$4:$H$28,'Base CDI'!$I$4:$I$29,S5258,"Cubic","Extrapolate=Linear","MultiX=Average","Skip=True","Sort=True")</f>
        <v>13.676217510259915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51152</v>
      </c>
      <c r="T5259" s="43">
        <f ca="1">_xll.BInterpol('Base CDI'!$H$4:$H$28,'Base CDI'!$J$4:$J$29,S5259,"Cubic","Extrapolate=Linear","MultiX=Average","Skip=True","Sort=True")</f>
        <v>13.627002735978111</v>
      </c>
      <c r="U5259" s="43">
        <f ca="1">_xll.BInterpol('Base CDI'!$H$4:$H$28,'Base CDI'!$I$4:$I$29,S5259,"Cubic","Extrapolate=Linear","MultiX=Average","Skip=True","Sort=True")</f>
        <v>13.67611491108071</v>
      </c>
    </row>
    <row r="5260" spans="16:21" x14ac:dyDescent="0.25">
      <c r="P5260" s="10">
        <v>42160</v>
      </c>
      <c r="Q5260">
        <v>37.31953</v>
      </c>
      <c r="S5260" s="42">
        <f t="shared" ca="1" si="87"/>
        <v>51153</v>
      </c>
      <c r="T5260" s="43">
        <f ca="1">_xll.BInterpol('Base CDI'!$H$4:$H$28,'Base CDI'!$J$4:$J$29,S5260,"Cubic","Extrapolate=Linear","MultiX=Average","Skip=True","Sort=True")</f>
        <v>13.626928864569082</v>
      </c>
      <c r="U5260" s="43">
        <f ca="1">_xll.BInterpol('Base CDI'!$H$4:$H$28,'Base CDI'!$I$4:$I$29,S5260,"Cubic","Extrapolate=Linear","MultiX=Average","Skip=True","Sort=True")</f>
        <v>13.676012311901502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51154</v>
      </c>
      <c r="T5261" s="43">
        <f ca="1">_xll.BInterpol('Base CDI'!$H$4:$H$28,'Base CDI'!$J$4:$J$29,S5261,"Cubic","Extrapolate=Linear","MultiX=Average","Skip=True","Sort=True")</f>
        <v>13.626854993160054</v>
      </c>
      <c r="U5261" s="43">
        <f ca="1">_xll.BInterpol('Base CDI'!$H$4:$H$28,'Base CDI'!$I$4:$I$29,S5261,"Cubic","Extrapolate=Linear","MultiX=Average","Skip=True","Sort=True")</f>
        <v>13.675909712722296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51155</v>
      </c>
      <c r="T5262" s="43">
        <f ca="1">_xll.BInterpol('Base CDI'!$H$4:$H$28,'Base CDI'!$J$4:$J$29,S5262,"Cubic","Extrapolate=Linear","MultiX=Average","Skip=True","Sort=True")</f>
        <v>13.626781121751025</v>
      </c>
      <c r="U5262" s="43">
        <f ca="1">_xll.BInterpol('Base CDI'!$H$4:$H$28,'Base CDI'!$I$4:$I$29,S5262,"Cubic","Extrapolate=Linear","MultiX=Average","Skip=True","Sort=True")</f>
        <v>13.675807113543089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51156</v>
      </c>
      <c r="T5263" s="43">
        <f ca="1">_xll.BInterpol('Base CDI'!$H$4:$H$28,'Base CDI'!$J$4:$J$29,S5263,"Cubic","Extrapolate=Linear","MultiX=Average","Skip=True","Sort=True")</f>
        <v>13.626707250341996</v>
      </c>
      <c r="U5263" s="43">
        <f ca="1">_xll.BInterpol('Base CDI'!$H$4:$H$28,'Base CDI'!$I$4:$I$29,S5263,"Cubic","Extrapolate=Linear","MultiX=Average","Skip=True","Sort=True")</f>
        <v>13.675704514363883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51157</v>
      </c>
      <c r="T5264" s="43">
        <f ca="1">_xll.BInterpol('Base CDI'!$H$4:$H$28,'Base CDI'!$J$4:$J$29,S5264,"Cubic","Extrapolate=Linear","MultiX=Average","Skip=True","Sort=True")</f>
        <v>13.626633378932969</v>
      </c>
      <c r="U5264" s="43">
        <f ca="1">_xll.BInterpol('Base CDI'!$H$4:$H$28,'Base CDI'!$I$4:$I$29,S5264,"Cubic","Extrapolate=Linear","MultiX=Average","Skip=True","Sort=True")</f>
        <v>13.675601915184677</v>
      </c>
    </row>
    <row r="5265" spans="16:21" x14ac:dyDescent="0.25">
      <c r="P5265" s="10">
        <v>42167</v>
      </c>
      <c r="Q5265">
        <v>37.41433</v>
      </c>
      <c r="S5265" s="42">
        <f t="shared" ca="1" si="87"/>
        <v>51158</v>
      </c>
      <c r="T5265" s="43">
        <f ca="1">_xll.BInterpol('Base CDI'!$H$4:$H$28,'Base CDI'!$J$4:$J$29,S5265,"Cubic","Extrapolate=Linear","MultiX=Average","Skip=True","Sort=True")</f>
        <v>13.62655950752394</v>
      </c>
      <c r="U5265" s="43">
        <f ca="1">_xll.BInterpol('Base CDI'!$H$4:$H$28,'Base CDI'!$I$4:$I$29,S5265,"Cubic","Extrapolate=Linear","MultiX=Average","Skip=True","Sort=True")</f>
        <v>13.675499316005469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51159</v>
      </c>
      <c r="T5266" s="43">
        <f ca="1">_xll.BInterpol('Base CDI'!$H$4:$H$28,'Base CDI'!$J$4:$J$29,S5266,"Cubic","Extrapolate=Linear","MultiX=Average","Skip=True","Sort=True")</f>
        <v>13.626485636114911</v>
      </c>
      <c r="U5266" s="43">
        <f ca="1">_xll.BInterpol('Base CDI'!$H$4:$H$28,'Base CDI'!$I$4:$I$29,S5266,"Cubic","Extrapolate=Linear","MultiX=Average","Skip=True","Sort=True")</f>
        <v>13.675396716826263</v>
      </c>
    </row>
    <row r="5267" spans="16:21" x14ac:dyDescent="0.25">
      <c r="P5267" s="10">
        <v>42171</v>
      </c>
      <c r="Q5267">
        <v>37.45232</v>
      </c>
      <c r="S5267" s="42">
        <f t="shared" ca="1" si="87"/>
        <v>51160</v>
      </c>
      <c r="T5267" s="43">
        <f ca="1">_xll.BInterpol('Base CDI'!$H$4:$H$28,'Base CDI'!$J$4:$J$29,S5267,"Cubic","Extrapolate=Linear","MultiX=Average","Skip=True","Sort=True")</f>
        <v>13.626411764705882</v>
      </c>
      <c r="U5267" s="43">
        <f ca="1">_xll.BInterpol('Base CDI'!$H$4:$H$28,'Base CDI'!$I$4:$I$29,S5267,"Cubic","Extrapolate=Linear","MultiX=Average","Skip=True","Sort=True")</f>
        <v>13.675294117647056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51161</v>
      </c>
      <c r="T5268" s="43">
        <f ca="1">_xll.BInterpol('Base CDI'!$H$4:$H$28,'Base CDI'!$J$4:$J$29,S5268,"Cubic","Extrapolate=Linear","MultiX=Average","Skip=True","Sort=True")</f>
        <v>13.626337893296853</v>
      </c>
      <c r="U5268" s="43">
        <f ca="1">_xll.BInterpol('Base CDI'!$H$4:$H$28,'Base CDI'!$I$4:$I$29,S5268,"Cubic","Extrapolate=Linear","MultiX=Average","Skip=True","Sort=True")</f>
        <v>13.67519151846785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51162</v>
      </c>
      <c r="T5269" s="43">
        <f ca="1">_xll.BInterpol('Base CDI'!$H$4:$H$28,'Base CDI'!$J$4:$J$29,S5269,"Cubic","Extrapolate=Linear","MultiX=Average","Skip=True","Sort=True")</f>
        <v>13.626264021887824</v>
      </c>
      <c r="U5269" s="43">
        <f ca="1">_xll.BInterpol('Base CDI'!$H$4:$H$28,'Base CDI'!$I$4:$I$29,S5269,"Cubic","Extrapolate=Linear","MultiX=Average","Skip=True","Sort=True")</f>
        <v>13.675088919288644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51163</v>
      </c>
      <c r="T5270" s="43">
        <f ca="1">_xll.BInterpol('Base CDI'!$H$4:$H$28,'Base CDI'!$J$4:$J$29,S5270,"Cubic","Extrapolate=Linear","MultiX=Average","Skip=True","Sort=True")</f>
        <v>13.626190150478795</v>
      </c>
      <c r="U5270" s="43">
        <f ca="1">_xll.BInterpol('Base CDI'!$H$4:$H$28,'Base CDI'!$I$4:$I$29,S5270,"Cubic","Extrapolate=Linear","MultiX=Average","Skip=True","Sort=True")</f>
        <v>13.674986320109436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51164</v>
      </c>
      <c r="T5271" s="43">
        <f ca="1">_xll.BInterpol('Base CDI'!$H$4:$H$28,'Base CDI'!$J$4:$J$29,S5271,"Cubic","Extrapolate=Linear","MultiX=Average","Skip=True","Sort=True")</f>
        <v>13.626116279069766</v>
      </c>
      <c r="U5271" s="43">
        <f ca="1">_xll.BInterpol('Base CDI'!$H$4:$H$28,'Base CDI'!$I$4:$I$29,S5271,"Cubic","Extrapolate=Linear","MultiX=Average","Skip=True","Sort=True")</f>
        <v>13.674883720930231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51165</v>
      </c>
      <c r="T5272" s="43">
        <f ca="1">_xll.BInterpol('Base CDI'!$H$4:$H$28,'Base CDI'!$J$4:$J$29,S5272,"Cubic","Extrapolate=Linear","MultiX=Average","Skip=True","Sort=True")</f>
        <v>13.626042407660737</v>
      </c>
      <c r="U5272" s="43">
        <f ca="1">_xll.BInterpol('Base CDI'!$H$4:$H$28,'Base CDI'!$I$4:$I$29,S5272,"Cubic","Extrapolate=Linear","MultiX=Average","Skip=True","Sort=True")</f>
        <v>13.674781121751023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51166</v>
      </c>
      <c r="T5273" s="43">
        <f ca="1">_xll.BInterpol('Base CDI'!$H$4:$H$28,'Base CDI'!$J$4:$J$29,S5273,"Cubic","Extrapolate=Linear","MultiX=Average","Skip=True","Sort=True")</f>
        <v>13.62596853625171</v>
      </c>
      <c r="U5273" s="43">
        <f ca="1">_xll.BInterpol('Base CDI'!$H$4:$H$28,'Base CDI'!$I$4:$I$29,S5273,"Cubic","Extrapolate=Linear","MultiX=Average","Skip=True","Sort=True")</f>
        <v>13.674678522571817</v>
      </c>
    </row>
    <row r="5274" spans="16:21" x14ac:dyDescent="0.25">
      <c r="P5274" s="10">
        <v>42180</v>
      </c>
      <c r="Q5274">
        <v>37.58558</v>
      </c>
      <c r="S5274" s="42">
        <f t="shared" ca="1" si="87"/>
        <v>51167</v>
      </c>
      <c r="T5274" s="43">
        <f ca="1">_xll.BInterpol('Base CDI'!$H$4:$H$28,'Base CDI'!$J$4:$J$29,S5274,"Cubic","Extrapolate=Linear","MultiX=Average","Skip=True","Sort=True")</f>
        <v>13.625894664842681</v>
      </c>
      <c r="U5274" s="43">
        <f ca="1">_xll.BInterpol('Base CDI'!$H$4:$H$28,'Base CDI'!$I$4:$I$29,S5274,"Cubic","Extrapolate=Linear","MultiX=Average","Skip=True","Sort=True")</f>
        <v>13.674575923392611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51168</v>
      </c>
      <c r="T5275" s="43">
        <f ca="1">_xll.BInterpol('Base CDI'!$H$4:$H$28,'Base CDI'!$J$4:$J$29,S5275,"Cubic","Extrapolate=Linear","MultiX=Average","Skip=True","Sort=True")</f>
        <v>13.625820793433652</v>
      </c>
      <c r="U5275" s="43">
        <f ca="1">_xll.BInterpol('Base CDI'!$H$4:$H$28,'Base CDI'!$I$4:$I$29,S5275,"Cubic","Extrapolate=Linear","MultiX=Average","Skip=True","Sort=True")</f>
        <v>13.674473324213404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51169</v>
      </c>
      <c r="T5276" s="43">
        <f ca="1">_xll.BInterpol('Base CDI'!$H$4:$H$28,'Base CDI'!$J$4:$J$29,S5276,"Cubic","Extrapolate=Linear","MultiX=Average","Skip=True","Sort=True")</f>
        <v>13.625746922024623</v>
      </c>
      <c r="U5276" s="43">
        <f ca="1">_xll.BInterpol('Base CDI'!$H$4:$H$28,'Base CDI'!$I$4:$I$29,S5276,"Cubic","Extrapolate=Linear","MultiX=Average","Skip=True","Sort=True")</f>
        <v>13.674370725034198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51170</v>
      </c>
      <c r="T5277" s="43">
        <f ca="1">_xll.BInterpol('Base CDI'!$H$4:$H$28,'Base CDI'!$J$4:$J$29,S5277,"Cubic","Extrapolate=Linear","MultiX=Average","Skip=True","Sort=True")</f>
        <v>13.625673050615594</v>
      </c>
      <c r="U5277" s="43">
        <f ca="1">_xll.BInterpol('Base CDI'!$H$4:$H$28,'Base CDI'!$I$4:$I$29,S5277,"Cubic","Extrapolate=Linear","MultiX=Average","Skip=True","Sort=True")</f>
        <v>13.67426812585499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51171</v>
      </c>
      <c r="T5278" s="43">
        <f ca="1">_xll.BInterpol('Base CDI'!$H$4:$H$28,'Base CDI'!$J$4:$J$29,S5278,"Cubic","Extrapolate=Linear","MultiX=Average","Skip=True","Sort=True")</f>
        <v>13.625599179206565</v>
      </c>
      <c r="U5278" s="43">
        <f ca="1">_xll.BInterpol('Base CDI'!$H$4:$H$28,'Base CDI'!$I$4:$I$29,S5278,"Cubic","Extrapolate=Linear","MultiX=Average","Skip=True","Sort=True")</f>
        <v>13.674165526675784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51172</v>
      </c>
      <c r="T5279" s="43">
        <f ca="1">_xll.BInterpol('Base CDI'!$H$4:$H$28,'Base CDI'!$J$4:$J$29,S5279,"Cubic","Extrapolate=Linear","MultiX=Average","Skip=True","Sort=True")</f>
        <v>13.625525307797536</v>
      </c>
      <c r="U5279" s="43">
        <f ca="1">_xll.BInterpol('Base CDI'!$H$4:$H$28,'Base CDI'!$I$4:$I$29,S5279,"Cubic","Extrapolate=Linear","MultiX=Average","Skip=True","Sort=True")</f>
        <v>13.674062927496578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51173</v>
      </c>
      <c r="T5280" s="43">
        <f ca="1">_xll.BInterpol('Base CDI'!$H$4:$H$28,'Base CDI'!$J$4:$J$29,S5280,"Cubic","Extrapolate=Linear","MultiX=Average","Skip=True","Sort=True")</f>
        <v>13.625451436388508</v>
      </c>
      <c r="U5280" s="43">
        <f ca="1">_xll.BInterpol('Base CDI'!$H$4:$H$28,'Base CDI'!$I$4:$I$29,S5280,"Cubic","Extrapolate=Linear","MultiX=Average","Skip=True","Sort=True")</f>
        <v>13.673960328317371</v>
      </c>
    </row>
    <row r="5281" spans="16:21" x14ac:dyDescent="0.25">
      <c r="P5281" s="10">
        <v>42191</v>
      </c>
      <c r="Q5281">
        <v>37.71931</v>
      </c>
      <c r="S5281" s="42">
        <f t="shared" ca="1" si="87"/>
        <v>51174</v>
      </c>
      <c r="T5281" s="43">
        <f ca="1">_xll.BInterpol('Base CDI'!$H$4:$H$28,'Base CDI'!$J$4:$J$29,S5281,"Cubic","Extrapolate=Linear","MultiX=Average","Skip=True","Sort=True")</f>
        <v>13.625377564979479</v>
      </c>
      <c r="U5281" s="43">
        <f ca="1">_xll.BInterpol('Base CDI'!$H$4:$H$28,'Base CDI'!$I$4:$I$29,S5281,"Cubic","Extrapolate=Linear","MultiX=Average","Skip=True","Sort=True")</f>
        <v>13.673857729138165</v>
      </c>
    </row>
    <row r="5282" spans="16:21" x14ac:dyDescent="0.25">
      <c r="P5282" s="10">
        <v>42192</v>
      </c>
      <c r="Q5282">
        <v>37.73845</v>
      </c>
      <c r="S5282" s="42">
        <f t="shared" ca="1" si="87"/>
        <v>51175</v>
      </c>
      <c r="T5282" s="43">
        <f ca="1">_xll.BInterpol('Base CDI'!$H$4:$H$28,'Base CDI'!$J$4:$J$29,S5282,"Cubic","Extrapolate=Linear","MultiX=Average","Skip=True","Sort=True")</f>
        <v>13.625303693570451</v>
      </c>
      <c r="U5282" s="43">
        <f ca="1">_xll.BInterpol('Base CDI'!$H$4:$H$28,'Base CDI'!$I$4:$I$29,S5282,"Cubic","Extrapolate=Linear","MultiX=Average","Skip=True","Sort=True")</f>
        <v>13.673755129958957</v>
      </c>
    </row>
    <row r="5283" spans="16:21" x14ac:dyDescent="0.25">
      <c r="P5283" s="10">
        <v>42193</v>
      </c>
      <c r="Q5283">
        <v>37.75761</v>
      </c>
      <c r="S5283" s="42">
        <f t="shared" ca="1" si="87"/>
        <v>51176</v>
      </c>
      <c r="T5283" s="43">
        <f ca="1">_xll.BInterpol('Base CDI'!$H$4:$H$28,'Base CDI'!$J$4:$J$29,S5283,"Cubic","Extrapolate=Linear","MultiX=Average","Skip=True","Sort=True")</f>
        <v>13.625229822161423</v>
      </c>
      <c r="U5283" s="43">
        <f ca="1">_xll.BInterpol('Base CDI'!$H$4:$H$28,'Base CDI'!$I$4:$I$29,S5283,"Cubic","Extrapolate=Linear","MultiX=Average","Skip=True","Sort=True")</f>
        <v>13.673652530779751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51177</v>
      </c>
      <c r="T5284" s="43">
        <f ca="1">_xll.BInterpol('Base CDI'!$H$4:$H$28,'Base CDI'!$J$4:$J$29,S5284,"Cubic","Extrapolate=Linear","MultiX=Average","Skip=True","Sort=True")</f>
        <v>13.625155950752394</v>
      </c>
      <c r="U5284" s="43">
        <f ca="1">_xll.BInterpol('Base CDI'!$H$4:$H$28,'Base CDI'!$I$4:$I$29,S5284,"Cubic","Extrapolate=Linear","MultiX=Average","Skip=True","Sort=True")</f>
        <v>13.673549931600546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51178</v>
      </c>
      <c r="T5285" s="43">
        <f ca="1">_xll.BInterpol('Base CDI'!$H$4:$H$28,'Base CDI'!$J$4:$J$29,S5285,"Cubic","Extrapolate=Linear","MultiX=Average","Skip=True","Sort=True")</f>
        <v>13.625082079343365</v>
      </c>
      <c r="U5285" s="43">
        <f ca="1">_xll.BInterpol('Base CDI'!$H$4:$H$28,'Base CDI'!$I$4:$I$29,S5285,"Cubic","Extrapolate=Linear","MultiX=Average","Skip=True","Sort=True")</f>
        <v>13.673447332421338</v>
      </c>
    </row>
    <row r="5286" spans="16:21" x14ac:dyDescent="0.25">
      <c r="P5286" s="10">
        <v>42198</v>
      </c>
      <c r="Q5286">
        <v>37.81512</v>
      </c>
      <c r="S5286" s="42">
        <f t="shared" ca="1" si="87"/>
        <v>51179</v>
      </c>
      <c r="T5286" s="43">
        <f ca="1">_xll.BInterpol('Base CDI'!$H$4:$H$28,'Base CDI'!$J$4:$J$29,S5286,"Cubic","Extrapolate=Linear","MultiX=Average","Skip=True","Sort=True")</f>
        <v>13.625008207934336</v>
      </c>
      <c r="U5286" s="43">
        <f ca="1">_xll.BInterpol('Base CDI'!$H$4:$H$28,'Base CDI'!$I$4:$I$29,S5286,"Cubic","Extrapolate=Linear","MultiX=Average","Skip=True","Sort=True")</f>
        <v>13.673344733242132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51180</v>
      </c>
      <c r="T5287" s="43">
        <f ca="1">_xll.BInterpol('Base CDI'!$H$4:$H$28,'Base CDI'!$J$4:$J$29,S5287,"Cubic","Extrapolate=Linear","MultiX=Average","Skip=True","Sort=True")</f>
        <v>13.624934336525307</v>
      </c>
      <c r="U5287" s="43">
        <f ca="1">_xll.BInterpol('Base CDI'!$H$4:$H$28,'Base CDI'!$I$4:$I$29,S5287,"Cubic","Extrapolate=Linear","MultiX=Average","Skip=True","Sort=True")</f>
        <v>13.673242134062924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51181</v>
      </c>
      <c r="T5288" s="43">
        <f ca="1">_xll.BInterpol('Base CDI'!$H$4:$H$28,'Base CDI'!$J$4:$J$29,S5288,"Cubic","Extrapolate=Linear","MultiX=Average","Skip=True","Sort=True")</f>
        <v>13.624860465116278</v>
      </c>
      <c r="U5288" s="43">
        <f ca="1">_xll.BInterpol('Base CDI'!$H$4:$H$28,'Base CDI'!$I$4:$I$29,S5288,"Cubic","Extrapolate=Linear","MultiX=Average","Skip=True","Sort=True")</f>
        <v>13.673139534883719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51182</v>
      </c>
      <c r="T5289" s="43">
        <f ca="1">_xll.BInterpol('Base CDI'!$H$4:$H$28,'Base CDI'!$J$4:$J$29,S5289,"Cubic","Extrapolate=Linear","MultiX=Average","Skip=True","Sort=True")</f>
        <v>13.624786593707249</v>
      </c>
      <c r="U5289" s="43">
        <f ca="1">_xll.BInterpol('Base CDI'!$H$4:$H$28,'Base CDI'!$I$4:$I$29,S5289,"Cubic","Extrapolate=Linear","MultiX=Average","Skip=True","Sort=True")</f>
        <v>13.673036935704513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51183</v>
      </c>
      <c r="T5290" s="43">
        <f ca="1">_xll.BInterpol('Base CDI'!$H$4:$H$28,'Base CDI'!$J$4:$J$29,S5290,"Cubic","Extrapolate=Linear","MultiX=Average","Skip=True","Sort=True")</f>
        <v>13.62471272229822</v>
      </c>
      <c r="U5290" s="43">
        <f ca="1">_xll.BInterpol('Base CDI'!$H$4:$H$28,'Base CDI'!$I$4:$I$29,S5290,"Cubic","Extrapolate=Linear","MultiX=Average","Skip=True","Sort=True")</f>
        <v>13.672934336525305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51184</v>
      </c>
      <c r="T5291" s="43">
        <f ca="1">_xll.BInterpol('Base CDI'!$H$4:$H$28,'Base CDI'!$J$4:$J$29,S5291,"Cubic","Extrapolate=Linear","MultiX=Average","Skip=True","Sort=True")</f>
        <v>13.624638850889193</v>
      </c>
      <c r="U5291" s="43">
        <f ca="1">_xll.BInterpol('Base CDI'!$H$4:$H$28,'Base CDI'!$I$4:$I$29,S5291,"Cubic","Extrapolate=Linear","MultiX=Average","Skip=True","Sort=True")</f>
        <v>13.672831737346099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51185</v>
      </c>
      <c r="T5292" s="43">
        <f ca="1">_xll.BInterpol('Base CDI'!$H$4:$H$28,'Base CDI'!$J$4:$J$29,S5292,"Cubic","Extrapolate=Linear","MultiX=Average","Skip=True","Sort=True")</f>
        <v>13.624564979480164</v>
      </c>
      <c r="U5292" s="43">
        <f ca="1">_xll.BInterpol('Base CDI'!$H$4:$H$28,'Base CDI'!$I$4:$I$29,S5292,"Cubic","Extrapolate=Linear","MultiX=Average","Skip=True","Sort=True")</f>
        <v>13.672729138166892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51186</v>
      </c>
      <c r="T5293" s="43">
        <f ca="1">_xll.BInterpol('Base CDI'!$H$4:$H$28,'Base CDI'!$J$4:$J$29,S5293,"Cubic","Extrapolate=Linear","MultiX=Average","Skip=True","Sort=True")</f>
        <v>13.624491108071135</v>
      </c>
      <c r="U5293" s="43">
        <f ca="1">_xll.BInterpol('Base CDI'!$H$4:$H$28,'Base CDI'!$I$4:$I$29,S5293,"Cubic","Extrapolate=Linear","MultiX=Average","Skip=True","Sort=True")</f>
        <v>13.672626538987686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51187</v>
      </c>
      <c r="T5294" s="43">
        <f ca="1">_xll.BInterpol('Base CDI'!$H$4:$H$28,'Base CDI'!$J$4:$J$29,S5294,"Cubic","Extrapolate=Linear","MultiX=Average","Skip=True","Sort=True")</f>
        <v>13.624417236662106</v>
      </c>
      <c r="U5294" s="43">
        <f ca="1">_xll.BInterpol('Base CDI'!$H$4:$H$28,'Base CDI'!$I$4:$I$29,S5294,"Cubic","Extrapolate=Linear","MultiX=Average","Skip=True","Sort=True")</f>
        <v>13.672523939808478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51188</v>
      </c>
      <c r="T5295" s="43">
        <f ca="1">_xll.BInterpol('Base CDI'!$H$4:$H$28,'Base CDI'!$J$4:$J$29,S5295,"Cubic","Extrapolate=Linear","MultiX=Average","Skip=True","Sort=True")</f>
        <v>13.624343365253077</v>
      </c>
      <c r="U5295" s="43">
        <f ca="1">_xll.BInterpol('Base CDI'!$H$4:$H$28,'Base CDI'!$I$4:$I$29,S5295,"Cubic","Extrapolate=Linear","MultiX=Average","Skip=True","Sort=True")</f>
        <v>13.672421340629272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51189</v>
      </c>
      <c r="T5296" s="43">
        <f ca="1">_xll.BInterpol('Base CDI'!$H$4:$H$28,'Base CDI'!$J$4:$J$29,S5296,"Cubic","Extrapolate=Linear","MultiX=Average","Skip=True","Sort=True")</f>
        <v>13.624269493844048</v>
      </c>
      <c r="U5296" s="43">
        <f ca="1">_xll.BInterpol('Base CDI'!$H$4:$H$28,'Base CDI'!$I$4:$I$29,S5296,"Cubic","Extrapolate=Linear","MultiX=Average","Skip=True","Sort=True")</f>
        <v>13.672318741450066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51190</v>
      </c>
      <c r="T5297" s="43">
        <f ca="1">_xll.BInterpol('Base CDI'!$H$4:$H$28,'Base CDI'!$J$4:$J$29,S5297,"Cubic","Extrapolate=Linear","MultiX=Average","Skip=True","Sort=True")</f>
        <v>13.624195622435019</v>
      </c>
      <c r="U5297" s="43">
        <f ca="1">_xll.BInterpol('Base CDI'!$H$4:$H$28,'Base CDI'!$I$4:$I$29,S5297,"Cubic","Extrapolate=Linear","MultiX=Average","Skip=True","Sort=True")</f>
        <v>13.672216142270859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51191</v>
      </c>
      <c r="T5298" s="43">
        <f ca="1">_xll.BInterpol('Base CDI'!$H$4:$H$28,'Base CDI'!$J$4:$J$29,S5298,"Cubic","Extrapolate=Linear","MultiX=Average","Skip=True","Sort=True")</f>
        <v>13.62412175102599</v>
      </c>
      <c r="U5298" s="43">
        <f ca="1">_xll.BInterpol('Base CDI'!$H$4:$H$28,'Base CDI'!$I$4:$I$29,S5298,"Cubic","Extrapolate=Linear","MultiX=Average","Skip=True","Sort=True")</f>
        <v>13.672113543091653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51192</v>
      </c>
      <c r="T5299" s="43">
        <f ca="1">_xll.BInterpol('Base CDI'!$H$4:$H$28,'Base CDI'!$J$4:$J$29,S5299,"Cubic","Extrapolate=Linear","MultiX=Average","Skip=True","Sort=True")</f>
        <v>13.624047879616962</v>
      </c>
      <c r="U5299" s="43">
        <f ca="1">_xll.BInterpol('Base CDI'!$H$4:$H$28,'Base CDI'!$I$4:$I$29,S5299,"Cubic","Extrapolate=Linear","MultiX=Average","Skip=True","Sort=True")</f>
        <v>13.672010943912445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51193</v>
      </c>
      <c r="T5300" s="43">
        <f ca="1">_xll.BInterpol('Base CDI'!$H$4:$H$28,'Base CDI'!$J$4:$J$29,S5300,"Cubic","Extrapolate=Linear","MultiX=Average","Skip=True","Sort=True")</f>
        <v>13.623974008207934</v>
      </c>
      <c r="U5300" s="43">
        <f ca="1">_xll.BInterpol('Base CDI'!$H$4:$H$28,'Base CDI'!$I$4:$I$29,S5300,"Cubic","Extrapolate=Linear","MultiX=Average","Skip=True","Sort=True")</f>
        <v>13.671908344733239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51194</v>
      </c>
      <c r="T5301" s="43">
        <f ca="1">_xll.BInterpol('Base CDI'!$H$4:$H$28,'Base CDI'!$J$4:$J$29,S5301,"Cubic","Extrapolate=Linear","MultiX=Average","Skip=True","Sort=True")</f>
        <v>13.623900136798905</v>
      </c>
      <c r="U5301" s="43">
        <f ca="1">_xll.BInterpol('Base CDI'!$H$4:$H$28,'Base CDI'!$I$4:$I$29,S5301,"Cubic","Extrapolate=Linear","MultiX=Average","Skip=True","Sort=True")</f>
        <v>13.671805745554034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51195</v>
      </c>
      <c r="T5302" s="43">
        <f ca="1">_xll.BInterpol('Base CDI'!$H$4:$H$28,'Base CDI'!$J$4:$J$29,S5302,"Cubic","Extrapolate=Linear","MultiX=Average","Skip=True","Sort=True")</f>
        <v>13.623826265389877</v>
      </c>
      <c r="U5302" s="43">
        <f ca="1">_xll.BInterpol('Base CDI'!$H$4:$H$28,'Base CDI'!$I$4:$I$29,S5302,"Cubic","Extrapolate=Linear","MultiX=Average","Skip=True","Sort=True")</f>
        <v>13.671703146374826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51196</v>
      </c>
      <c r="T5303" s="43">
        <f ca="1">_xll.BInterpol('Base CDI'!$H$4:$H$28,'Base CDI'!$J$4:$J$29,S5303,"Cubic","Extrapolate=Linear","MultiX=Average","Skip=True","Sort=True")</f>
        <v>13.623752393980848</v>
      </c>
      <c r="U5303" s="43">
        <f ca="1">_xll.BInterpol('Base CDI'!$H$4:$H$28,'Base CDI'!$I$4:$I$29,S5303,"Cubic","Extrapolate=Linear","MultiX=Average","Skip=True","Sort=True")</f>
        <v>13.67160054719562</v>
      </c>
    </row>
    <row r="5304" spans="16:21" x14ac:dyDescent="0.25">
      <c r="P5304" s="10">
        <v>42222</v>
      </c>
      <c r="Q5304">
        <v>38.16534</v>
      </c>
      <c r="S5304" s="42">
        <f t="shared" ca="1" si="87"/>
        <v>51197</v>
      </c>
      <c r="T5304" s="43">
        <f ca="1">_xll.BInterpol('Base CDI'!$H$4:$H$28,'Base CDI'!$J$4:$J$29,S5304,"Cubic","Extrapolate=Linear","MultiX=Average","Skip=True","Sort=True")</f>
        <v>13.623678522571819</v>
      </c>
      <c r="U5304" s="43">
        <f ca="1">_xll.BInterpol('Base CDI'!$H$4:$H$28,'Base CDI'!$I$4:$I$29,S5304,"Cubic","Extrapolate=Linear","MultiX=Average","Skip=True","Sort=True")</f>
        <v>13.671497948016412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51198</v>
      </c>
      <c r="T5305" s="43">
        <f ca="1">_xll.BInterpol('Base CDI'!$H$4:$H$28,'Base CDI'!$J$4:$J$29,S5305,"Cubic","Extrapolate=Linear","MultiX=Average","Skip=True","Sort=True")</f>
        <v>13.62360465116279</v>
      </c>
      <c r="U5305" s="43">
        <f ca="1">_xll.BInterpol('Base CDI'!$H$4:$H$28,'Base CDI'!$I$4:$I$29,S5305,"Cubic","Extrapolate=Linear","MultiX=Average","Skip=True","Sort=True")</f>
        <v>13.671395348837207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51199</v>
      </c>
      <c r="T5306" s="43">
        <f ca="1">_xll.BInterpol('Base CDI'!$H$4:$H$28,'Base CDI'!$J$4:$J$29,S5306,"Cubic","Extrapolate=Linear","MultiX=Average","Skip=True","Sort=True")</f>
        <v>13.623530779753761</v>
      </c>
      <c r="U5306" s="43">
        <f ca="1">_xll.BInterpol('Base CDI'!$H$4:$H$28,'Base CDI'!$I$4:$I$29,S5306,"Cubic","Extrapolate=Linear","MultiX=Average","Skip=True","Sort=True")</f>
        <v>13.671292749658001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51200</v>
      </c>
      <c r="T5307" s="43">
        <f ca="1">_xll.BInterpol('Base CDI'!$H$4:$H$28,'Base CDI'!$J$4:$J$29,S5307,"Cubic","Extrapolate=Linear","MultiX=Average","Skip=True","Sort=True")</f>
        <v>13.623456908344732</v>
      </c>
      <c r="U5307" s="43">
        <f ca="1">_xll.BInterpol('Base CDI'!$H$4:$H$28,'Base CDI'!$I$4:$I$29,S5307,"Cubic","Extrapolate=Linear","MultiX=Average","Skip=True","Sort=True")</f>
        <v>13.671190150478793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51201</v>
      </c>
      <c r="T5308" s="43">
        <f ca="1">_xll.BInterpol('Base CDI'!$H$4:$H$28,'Base CDI'!$J$4:$J$29,S5308,"Cubic","Extrapolate=Linear","MultiX=Average","Skip=True","Sort=True")</f>
        <v>13.623383036935703</v>
      </c>
      <c r="U5308" s="43">
        <f ca="1">_xll.BInterpol('Base CDI'!$H$4:$H$28,'Base CDI'!$I$4:$I$29,S5308,"Cubic","Extrapolate=Linear","MultiX=Average","Skip=True","Sort=True")</f>
        <v>13.671087551299587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51202</v>
      </c>
      <c r="T5309" s="43">
        <f ca="1">_xll.BInterpol('Base CDI'!$H$4:$H$28,'Base CDI'!$J$4:$J$29,S5309,"Cubic","Extrapolate=Linear","MultiX=Average","Skip=True","Sort=True")</f>
        <v>13.623309165526676</v>
      </c>
      <c r="U5309" s="43">
        <f ca="1">_xll.BInterpol('Base CDI'!$H$4:$H$28,'Base CDI'!$I$4:$I$29,S5309,"Cubic","Extrapolate=Linear","MultiX=Average","Skip=True","Sort=True")</f>
        <v>13.67098495212038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51203</v>
      </c>
      <c r="T5310" s="43">
        <f ca="1">_xll.BInterpol('Base CDI'!$H$4:$H$28,'Base CDI'!$J$4:$J$29,S5310,"Cubic","Extrapolate=Linear","MultiX=Average","Skip=True","Sort=True")</f>
        <v>13.623235294117647</v>
      </c>
      <c r="U5310" s="43">
        <f ca="1">_xll.BInterpol('Base CDI'!$H$4:$H$28,'Base CDI'!$I$4:$I$29,S5310,"Cubic","Extrapolate=Linear","MultiX=Average","Skip=True","Sort=True")</f>
        <v>13.670882352941174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51204</v>
      </c>
      <c r="T5311" s="43">
        <f ca="1">_xll.BInterpol('Base CDI'!$H$4:$H$28,'Base CDI'!$J$4:$J$29,S5311,"Cubic","Extrapolate=Linear","MultiX=Average","Skip=True","Sort=True")</f>
        <v>13.623161422708618</v>
      </c>
      <c r="U5311" s="43">
        <f ca="1">_xll.BInterpol('Base CDI'!$H$4:$H$28,'Base CDI'!$I$4:$I$29,S5311,"Cubic","Extrapolate=Linear","MultiX=Average","Skip=True","Sort=True")</f>
        <v>13.670779753761968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51205</v>
      </c>
      <c r="T5312" s="43">
        <f ca="1">_xll.BInterpol('Base CDI'!$H$4:$H$28,'Base CDI'!$J$4:$J$29,S5312,"Cubic","Extrapolate=Linear","MultiX=Average","Skip=True","Sort=True")</f>
        <v>13.623087551299589</v>
      </c>
      <c r="U5312" s="43">
        <f ca="1">_xll.BInterpol('Base CDI'!$H$4:$H$28,'Base CDI'!$I$4:$I$29,S5312,"Cubic","Extrapolate=Linear","MultiX=Average","Skip=True","Sort=True")</f>
        <v>13.67067715458276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51206</v>
      </c>
      <c r="T5313" s="43">
        <f ca="1">_xll.BInterpol('Base CDI'!$H$4:$H$28,'Base CDI'!$J$4:$J$29,S5313,"Cubic","Extrapolate=Linear","MultiX=Average","Skip=True","Sort=True")</f>
        <v>13.62301367989056</v>
      </c>
      <c r="U5313" s="43">
        <f ca="1">_xll.BInterpol('Base CDI'!$H$4:$H$28,'Base CDI'!$I$4:$I$29,S5313,"Cubic","Extrapolate=Linear","MultiX=Average","Skip=True","Sort=True")</f>
        <v>13.670574555403554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51207</v>
      </c>
      <c r="T5314" s="43">
        <f ca="1">_xll.BInterpol('Base CDI'!$H$4:$H$28,'Base CDI'!$J$4:$J$29,S5314,"Cubic","Extrapolate=Linear","MultiX=Average","Skip=True","Sort=True")</f>
        <v>13.622939808481531</v>
      </c>
      <c r="U5314" s="43">
        <f ca="1">_xll.BInterpol('Base CDI'!$H$4:$H$28,'Base CDI'!$I$4:$I$29,S5314,"Cubic","Extrapolate=Linear","MultiX=Average","Skip=True","Sort=True")</f>
        <v>13.670471956224347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51208</v>
      </c>
      <c r="T5315" s="43">
        <f ca="1">_xll.BInterpol('Base CDI'!$H$4:$H$28,'Base CDI'!$J$4:$J$29,S5315,"Cubic","Extrapolate=Linear","MultiX=Average","Skip=True","Sort=True")</f>
        <v>13.622865937072502</v>
      </c>
      <c r="U5315" s="43">
        <f ca="1">_xll.BInterpol('Base CDI'!$H$4:$H$28,'Base CDI'!$I$4:$I$29,S5315,"Cubic","Extrapolate=Linear","MultiX=Average","Skip=True","Sort=True")</f>
        <v>13.670369357045141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51209</v>
      </c>
      <c r="T5316" s="43">
        <f ca="1">_xll.BInterpol('Base CDI'!$H$4:$H$28,'Base CDI'!$J$4:$J$29,S5316,"Cubic","Extrapolate=Linear","MultiX=Average","Skip=True","Sort=True")</f>
        <v>13.622792065663473</v>
      </c>
      <c r="U5316" s="43">
        <f ca="1">_xll.BInterpol('Base CDI'!$H$4:$H$28,'Base CDI'!$I$4:$I$29,S5316,"Cubic","Extrapolate=Linear","MultiX=Average","Skip=True","Sort=True")</f>
        <v>13.670266757865935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51210</v>
      </c>
      <c r="T5317" s="43">
        <f ca="1">_xll.BInterpol('Base CDI'!$H$4:$H$28,'Base CDI'!$J$4:$J$29,S5317,"Cubic","Extrapolate=Linear","MultiX=Average","Skip=True","Sort=True")</f>
        <v>13.622718194254444</v>
      </c>
      <c r="U5317" s="43">
        <f ca="1">_xll.BInterpol('Base CDI'!$H$4:$H$28,'Base CDI'!$I$4:$I$29,S5317,"Cubic","Extrapolate=Linear","MultiX=Average","Skip=True","Sort=True")</f>
        <v>13.670164158686728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51211</v>
      </c>
      <c r="T5318" s="43">
        <f ca="1">_xll.BInterpol('Base CDI'!$H$4:$H$28,'Base CDI'!$J$4:$J$29,S5318,"Cubic","Extrapolate=Linear","MultiX=Average","Skip=True","Sort=True")</f>
        <v>13.622644322845417</v>
      </c>
      <c r="U5318" s="43">
        <f ca="1">_xll.BInterpol('Base CDI'!$H$4:$H$28,'Base CDI'!$I$4:$I$29,S5318,"Cubic","Extrapolate=Linear","MultiX=Average","Skip=True","Sort=True")</f>
        <v>13.670061559507522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51212</v>
      </c>
      <c r="T5319" s="43">
        <f ca="1">_xll.BInterpol('Base CDI'!$H$4:$H$28,'Base CDI'!$J$4:$J$29,S5319,"Cubic","Extrapolate=Linear","MultiX=Average","Skip=True","Sort=True")</f>
        <v>13.622570451436388</v>
      </c>
      <c r="U5319" s="43">
        <f ca="1">_xll.BInterpol('Base CDI'!$H$4:$H$28,'Base CDI'!$I$4:$I$29,S5319,"Cubic","Extrapolate=Linear","MultiX=Average","Skip=True","Sort=True")</f>
        <v>13.669958960328314</v>
      </c>
    </row>
    <row r="5320" spans="16:21" x14ac:dyDescent="0.25">
      <c r="P5320" s="10">
        <v>42244</v>
      </c>
      <c r="Q5320">
        <v>38.48695</v>
      </c>
      <c r="S5320" s="42">
        <f t="shared" ca="1" si="87"/>
        <v>51213</v>
      </c>
      <c r="T5320" s="43">
        <f ca="1">_xll.BInterpol('Base CDI'!$H$4:$H$28,'Base CDI'!$J$4:$J$29,S5320,"Cubic","Extrapolate=Linear","MultiX=Average","Skip=True","Sort=True")</f>
        <v>13.622496580027359</v>
      </c>
      <c r="U5320" s="43">
        <f ca="1">_xll.BInterpol('Base CDI'!$H$4:$H$28,'Base CDI'!$I$4:$I$29,S5320,"Cubic","Extrapolate=Linear","MultiX=Average","Skip=True","Sort=True")</f>
        <v>13.669856361149108</v>
      </c>
    </row>
    <row r="5321" spans="16:21" x14ac:dyDescent="0.25">
      <c r="P5321" s="10">
        <v>42247</v>
      </c>
      <c r="Q5321">
        <v>38.50714</v>
      </c>
      <c r="S5321" s="42">
        <f t="shared" ca="1" si="87"/>
        <v>51214</v>
      </c>
      <c r="T5321" s="43">
        <f ca="1">_xll.BInterpol('Base CDI'!$H$4:$H$28,'Base CDI'!$J$4:$J$29,S5321,"Cubic","Extrapolate=Linear","MultiX=Average","Skip=True","Sort=True")</f>
        <v>13.62242270861833</v>
      </c>
      <c r="U5321" s="43">
        <f ca="1">_xll.BInterpol('Base CDI'!$H$4:$H$28,'Base CDI'!$I$4:$I$29,S5321,"Cubic","Extrapolate=Linear","MultiX=Average","Skip=True","Sort=True")</f>
        <v>13.669753761969902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51215</v>
      </c>
      <c r="T5322" s="43">
        <f ca="1">_xll.BInterpol('Base CDI'!$H$4:$H$28,'Base CDI'!$J$4:$J$29,S5322,"Cubic","Extrapolate=Linear","MultiX=Average","Skip=True","Sort=True")</f>
        <v>13.622348837209302</v>
      </c>
      <c r="U5322" s="43">
        <f ca="1">_xll.BInterpol('Base CDI'!$H$4:$H$28,'Base CDI'!$I$4:$I$29,S5322,"Cubic","Extrapolate=Linear","MultiX=Average","Skip=True","Sort=True")</f>
        <v>13.669651162790695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51216</v>
      </c>
      <c r="T5323" s="43">
        <f ca="1">_xll.BInterpol('Base CDI'!$H$4:$H$28,'Base CDI'!$J$4:$J$29,S5323,"Cubic","Extrapolate=Linear","MultiX=Average","Skip=True","Sort=True")</f>
        <v>13.622274965800273</v>
      </c>
      <c r="U5323" s="43">
        <f ca="1">_xll.BInterpol('Base CDI'!$H$4:$H$28,'Base CDI'!$I$4:$I$29,S5323,"Cubic","Extrapolate=Linear","MultiX=Average","Skip=True","Sort=True")</f>
        <v>13.669548563611489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51217</v>
      </c>
      <c r="T5324" s="43">
        <f ca="1">_xll.BInterpol('Base CDI'!$H$4:$H$28,'Base CDI'!$J$4:$J$29,S5324,"Cubic","Extrapolate=Linear","MultiX=Average","Skip=True","Sort=True")</f>
        <v>13.622201094391244</v>
      </c>
      <c r="U5324" s="43">
        <f ca="1">_xll.BInterpol('Base CDI'!$H$4:$H$28,'Base CDI'!$I$4:$I$29,S5324,"Cubic","Extrapolate=Linear","MultiX=Average","Skip=True","Sort=True")</f>
        <v>13.669445964432281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51218</v>
      </c>
      <c r="T5325" s="43">
        <f ca="1">_xll.BInterpol('Base CDI'!$H$4:$H$28,'Base CDI'!$J$4:$J$29,S5325,"Cubic","Extrapolate=Linear","MultiX=Average","Skip=True","Sort=True")</f>
        <v>13.622127222982215</v>
      </c>
      <c r="U5325" s="43">
        <f ca="1">_xll.BInterpol('Base CDI'!$H$4:$H$28,'Base CDI'!$I$4:$I$29,S5325,"Cubic","Extrapolate=Linear","MultiX=Average","Skip=True","Sort=True")</f>
        <v>13.669343365253075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51219</v>
      </c>
      <c r="T5326" s="43">
        <f ca="1">_xll.BInterpol('Base CDI'!$H$4:$H$28,'Base CDI'!$J$4:$J$29,S5326,"Cubic","Extrapolate=Linear","MultiX=Average","Skip=True","Sort=True")</f>
        <v>13.622053351573186</v>
      </c>
      <c r="U5326" s="43">
        <f ca="1">_xll.BInterpol('Base CDI'!$H$4:$H$28,'Base CDI'!$I$4:$I$29,S5326,"Cubic","Extrapolate=Linear","MultiX=Average","Skip=True","Sort=True")</f>
        <v>13.66924076607387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51220</v>
      </c>
      <c r="T5327" s="43">
        <f ca="1">_xll.BInterpol('Base CDI'!$H$4:$H$28,'Base CDI'!$J$4:$J$29,S5327,"Cubic","Extrapolate=Linear","MultiX=Average","Skip=True","Sort=True")</f>
        <v>13.621979480164159</v>
      </c>
      <c r="U5327" s="43">
        <f ca="1">_xll.BInterpol('Base CDI'!$H$4:$H$28,'Base CDI'!$I$4:$I$29,S5327,"Cubic","Extrapolate=Linear","MultiX=Average","Skip=True","Sort=True")</f>
        <v>13.669138166894662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51221</v>
      </c>
      <c r="T5328" s="43">
        <f ca="1">_xll.BInterpol('Base CDI'!$H$4:$H$28,'Base CDI'!$J$4:$J$29,S5328,"Cubic","Extrapolate=Linear","MultiX=Average","Skip=True","Sort=True")</f>
        <v>13.62190560875513</v>
      </c>
      <c r="U5328" s="43">
        <f ca="1">_xll.BInterpol('Base CDI'!$H$4:$H$28,'Base CDI'!$I$4:$I$29,S5328,"Cubic","Extrapolate=Linear","MultiX=Average","Skip=True","Sort=True")</f>
        <v>13.669035567715456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51222</v>
      </c>
      <c r="T5329" s="43">
        <f ca="1">_xll.BInterpol('Base CDI'!$H$4:$H$28,'Base CDI'!$J$4:$J$29,S5329,"Cubic","Extrapolate=Linear","MultiX=Average","Skip=True","Sort=True")</f>
        <v>13.621831737346101</v>
      </c>
      <c r="U5329" s="43">
        <f ca="1">_xll.BInterpol('Base CDI'!$H$4:$H$28,'Base CDI'!$I$4:$I$29,S5329,"Cubic","Extrapolate=Linear","MultiX=Average","Skip=True","Sort=True")</f>
        <v>13.668932968536248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51223</v>
      </c>
      <c r="T5330" s="43">
        <f ca="1">_xll.BInterpol('Base CDI'!$H$4:$H$28,'Base CDI'!$J$4:$J$29,S5330,"Cubic","Extrapolate=Linear","MultiX=Average","Skip=True","Sort=True")</f>
        <v>13.621757865937072</v>
      </c>
      <c r="U5330" s="43">
        <f ca="1">_xll.BInterpol('Base CDI'!$H$4:$H$28,'Base CDI'!$I$4:$I$29,S5330,"Cubic","Extrapolate=Linear","MultiX=Average","Skip=True","Sort=True")</f>
        <v>13.668830369357043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51224</v>
      </c>
      <c r="T5331" s="43">
        <f ca="1">_xll.BInterpol('Base CDI'!$H$4:$H$28,'Base CDI'!$J$4:$J$29,S5331,"Cubic","Extrapolate=Linear","MultiX=Average","Skip=True","Sort=True")</f>
        <v>13.621683994528043</v>
      </c>
      <c r="U5331" s="43">
        <f ca="1">_xll.BInterpol('Base CDI'!$H$4:$H$28,'Base CDI'!$I$4:$I$29,S5331,"Cubic","Extrapolate=Linear","MultiX=Average","Skip=True","Sort=True")</f>
        <v>13.668727770177837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51225</v>
      </c>
      <c r="T5332" s="43">
        <f ca="1">_xll.BInterpol('Base CDI'!$H$4:$H$28,'Base CDI'!$J$4:$J$29,S5332,"Cubic","Extrapolate=Linear","MultiX=Average","Skip=True","Sort=True")</f>
        <v>13.621610123119014</v>
      </c>
      <c r="U5332" s="43">
        <f ca="1">_xll.BInterpol('Base CDI'!$H$4:$H$28,'Base CDI'!$I$4:$I$29,S5332,"Cubic","Extrapolate=Linear","MultiX=Average","Skip=True","Sort=True")</f>
        <v>13.668625170998629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51226</v>
      </c>
      <c r="T5333" s="43">
        <f ca="1">_xll.BInterpol('Base CDI'!$H$4:$H$28,'Base CDI'!$J$4:$J$29,S5333,"Cubic","Extrapolate=Linear","MultiX=Average","Skip=True","Sort=True")</f>
        <v>13.621536251709985</v>
      </c>
      <c r="U5333" s="43">
        <f ca="1">_xll.BInterpol('Base CDI'!$H$4:$H$28,'Base CDI'!$I$4:$I$29,S5333,"Cubic","Extrapolate=Linear","MultiX=Average","Skip=True","Sort=True")</f>
        <v>13.668522571819423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51227</v>
      </c>
      <c r="T5334" s="43">
        <f ca="1">_xll.BInterpol('Base CDI'!$H$4:$H$28,'Base CDI'!$J$4:$J$29,S5334,"Cubic","Extrapolate=Linear","MultiX=Average","Skip=True","Sort=True")</f>
        <v>13.621462380300956</v>
      </c>
      <c r="U5334" s="43">
        <f ca="1">_xll.BInterpol('Base CDI'!$H$4:$H$28,'Base CDI'!$I$4:$I$29,S5334,"Cubic","Extrapolate=Linear","MultiX=Average","Skip=True","Sort=True")</f>
        <v>13.668419972640216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51228</v>
      </c>
      <c r="T5335" s="43">
        <f ca="1">_xll.BInterpol('Base CDI'!$H$4:$H$28,'Base CDI'!$J$4:$J$29,S5335,"Cubic","Extrapolate=Linear","MultiX=Average","Skip=True","Sort=True")</f>
        <v>13.621388508891927</v>
      </c>
      <c r="U5335" s="43">
        <f ca="1">_xll.BInterpol('Base CDI'!$H$4:$H$28,'Base CDI'!$I$4:$I$29,S5335,"Cubic","Extrapolate=Linear","MultiX=Average","Skip=True","Sort=True")</f>
        <v>13.66831737346101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51229</v>
      </c>
      <c r="T5336" s="43">
        <f ca="1">_xll.BInterpol('Base CDI'!$H$4:$H$28,'Base CDI'!$J$4:$J$29,S5336,"Cubic","Extrapolate=Linear","MultiX=Average","Skip=True","Sort=True")</f>
        <v>13.6213146374829</v>
      </c>
      <c r="U5336" s="43">
        <f ca="1">_xll.BInterpol('Base CDI'!$H$4:$H$28,'Base CDI'!$I$4:$I$29,S5336,"Cubic","Extrapolate=Linear","MultiX=Average","Skip=True","Sort=True")</f>
        <v>13.668214774281804</v>
      </c>
    </row>
    <row r="5337" spans="16:21" x14ac:dyDescent="0.25">
      <c r="P5337" s="10">
        <v>42270</v>
      </c>
      <c r="Q5337">
        <v>38.83164</v>
      </c>
      <c r="S5337" s="42">
        <f t="shared" ca="1" si="88"/>
        <v>51230</v>
      </c>
      <c r="T5337" s="43">
        <f ca="1">_xll.BInterpol('Base CDI'!$H$4:$H$28,'Base CDI'!$J$4:$J$29,S5337,"Cubic","Extrapolate=Linear","MultiX=Average","Skip=True","Sort=True")</f>
        <v>13.621240766073871</v>
      </c>
      <c r="U5337" s="43">
        <f ca="1">_xll.BInterpol('Base CDI'!$H$4:$H$28,'Base CDI'!$I$4:$I$29,S5337,"Cubic","Extrapolate=Linear","MultiX=Average","Skip=True","Sort=True")</f>
        <v>13.668112175102596</v>
      </c>
    </row>
    <row r="5338" spans="16:21" x14ac:dyDescent="0.25">
      <c r="P5338" s="10">
        <v>42271</v>
      </c>
      <c r="Q5338">
        <v>38.85201</v>
      </c>
      <c r="S5338" s="42">
        <f t="shared" ca="1" si="88"/>
        <v>51231</v>
      </c>
      <c r="T5338" s="43">
        <f ca="1">_xll.BInterpol('Base CDI'!$H$4:$H$28,'Base CDI'!$J$4:$J$29,S5338,"Cubic","Extrapolate=Linear","MultiX=Average","Skip=True","Sort=True")</f>
        <v>13.621166894664842</v>
      </c>
      <c r="U5338" s="43">
        <f ca="1">_xll.BInterpol('Base CDI'!$H$4:$H$28,'Base CDI'!$I$4:$I$29,S5338,"Cubic","Extrapolate=Linear","MultiX=Average","Skip=True","Sort=True")</f>
        <v>13.66800957592339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51232</v>
      </c>
      <c r="T5339" s="43">
        <f ca="1">_xll.BInterpol('Base CDI'!$H$4:$H$28,'Base CDI'!$J$4:$J$29,S5339,"Cubic","Extrapolate=Linear","MultiX=Average","Skip=True","Sort=True")</f>
        <v>13.621093023255813</v>
      </c>
      <c r="U5339" s="43">
        <f ca="1">_xll.BInterpol('Base CDI'!$H$4:$H$28,'Base CDI'!$I$4:$I$29,S5339,"Cubic","Extrapolate=Linear","MultiX=Average","Skip=True","Sort=True")</f>
        <v>13.667906976744183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51233</v>
      </c>
      <c r="T5340" s="43">
        <f ca="1">_xll.BInterpol('Base CDI'!$H$4:$H$28,'Base CDI'!$J$4:$J$29,S5340,"Cubic","Extrapolate=Linear","MultiX=Average","Skip=True","Sort=True")</f>
        <v>13.621019151846784</v>
      </c>
      <c r="U5340" s="43">
        <f ca="1">_xll.BInterpol('Base CDI'!$H$4:$H$28,'Base CDI'!$I$4:$I$29,S5340,"Cubic","Extrapolate=Linear","MultiX=Average","Skip=True","Sort=True")</f>
        <v>13.667804377564977</v>
      </c>
    </row>
    <row r="5341" spans="16:21" x14ac:dyDescent="0.25">
      <c r="P5341" s="10">
        <v>42276</v>
      </c>
      <c r="Q5341">
        <v>38.91319</v>
      </c>
      <c r="S5341" s="42">
        <f t="shared" ca="1" si="88"/>
        <v>51234</v>
      </c>
      <c r="T5341" s="43">
        <f ca="1">_xll.BInterpol('Base CDI'!$H$4:$H$28,'Base CDI'!$J$4:$J$29,S5341,"Cubic","Extrapolate=Linear","MultiX=Average","Skip=True","Sort=True")</f>
        <v>13.620945280437756</v>
      </c>
      <c r="U5341" s="43">
        <f ca="1">_xll.BInterpol('Base CDI'!$H$4:$H$28,'Base CDI'!$I$4:$I$29,S5341,"Cubic","Extrapolate=Linear","MultiX=Average","Skip=True","Sort=True")</f>
        <v>13.667701778385771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51235</v>
      </c>
      <c r="T5342" s="43">
        <f ca="1">_xll.BInterpol('Base CDI'!$H$4:$H$28,'Base CDI'!$J$4:$J$29,S5342,"Cubic","Extrapolate=Linear","MultiX=Average","Skip=True","Sort=True")</f>
        <v>13.620871409028727</v>
      </c>
      <c r="U5342" s="43">
        <f ca="1">_xll.BInterpol('Base CDI'!$H$4:$H$28,'Base CDI'!$I$4:$I$29,S5342,"Cubic","Extrapolate=Linear","MultiX=Average","Skip=True","Sort=True")</f>
        <v>13.667599179206563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51236</v>
      </c>
      <c r="T5343" s="43">
        <f ca="1">_xll.BInterpol('Base CDI'!$H$4:$H$28,'Base CDI'!$J$4:$J$29,S5343,"Cubic","Extrapolate=Linear","MultiX=Average","Skip=True","Sort=True")</f>
        <v>13.620797537619698</v>
      </c>
      <c r="U5343" s="43">
        <f ca="1">_xll.BInterpol('Base CDI'!$H$4:$H$28,'Base CDI'!$I$4:$I$29,S5343,"Cubic","Extrapolate=Linear","MultiX=Average","Skip=True","Sort=True")</f>
        <v>13.667496580027358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51237</v>
      </c>
      <c r="T5344" s="43">
        <f ca="1">_xll.BInterpol('Base CDI'!$H$4:$H$28,'Base CDI'!$J$4:$J$29,S5344,"Cubic","Extrapolate=Linear","MultiX=Average","Skip=True","Sort=True")</f>
        <v>13.620723666210669</v>
      </c>
      <c r="U5344" s="43">
        <f ca="1">_xll.BInterpol('Base CDI'!$H$4:$H$28,'Base CDI'!$I$4:$I$29,S5344,"Cubic","Extrapolate=Linear","MultiX=Average","Skip=True","Sort=True")</f>
        <v>13.66739398084815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51238</v>
      </c>
      <c r="T5345" s="43">
        <f ca="1">_xll.BInterpol('Base CDI'!$H$4:$H$28,'Base CDI'!$J$4:$J$29,S5345,"Cubic","Extrapolate=Linear","MultiX=Average","Skip=True","Sort=True")</f>
        <v>13.620649794801642</v>
      </c>
      <c r="U5345" s="43">
        <f ca="1">_xll.BInterpol('Base CDI'!$H$4:$H$28,'Base CDI'!$I$4:$I$29,S5345,"Cubic","Extrapolate=Linear","MultiX=Average","Skip=True","Sort=True")</f>
        <v>13.667291381668944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51239</v>
      </c>
      <c r="T5346" s="43">
        <f ca="1">_xll.BInterpol('Base CDI'!$H$4:$H$28,'Base CDI'!$J$4:$J$29,S5346,"Cubic","Extrapolate=Linear","MultiX=Average","Skip=True","Sort=True")</f>
        <v>13.620575923392613</v>
      </c>
      <c r="U5346" s="43">
        <f ca="1">_xll.BInterpol('Base CDI'!$H$4:$H$28,'Base CDI'!$I$4:$I$29,S5346,"Cubic","Extrapolate=Linear","MultiX=Average","Skip=True","Sort=True")</f>
        <v>13.667188782489738</v>
      </c>
    </row>
    <row r="5347" spans="16:21" x14ac:dyDescent="0.25">
      <c r="P5347" s="10">
        <v>42284</v>
      </c>
      <c r="Q5347">
        <v>39.03584</v>
      </c>
      <c r="S5347" s="42">
        <f t="shared" ca="1" si="88"/>
        <v>51240</v>
      </c>
      <c r="T5347" s="43">
        <f ca="1">_xll.BInterpol('Base CDI'!$H$4:$H$28,'Base CDI'!$J$4:$J$29,S5347,"Cubic","Extrapolate=Linear","MultiX=Average","Skip=True","Sort=True")</f>
        <v>13.620502051983584</v>
      </c>
      <c r="U5347" s="43">
        <f ca="1">_xll.BInterpol('Base CDI'!$H$4:$H$28,'Base CDI'!$I$4:$I$29,S5347,"Cubic","Extrapolate=Linear","MultiX=Average","Skip=True","Sort=True")</f>
        <v>13.667086183310531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51241</v>
      </c>
      <c r="T5348" s="43">
        <f ca="1">_xll.BInterpol('Base CDI'!$H$4:$H$28,'Base CDI'!$J$4:$J$29,S5348,"Cubic","Extrapolate=Linear","MultiX=Average","Skip=True","Sort=True")</f>
        <v>13.620428180574555</v>
      </c>
      <c r="U5348" s="43">
        <f ca="1">_xll.BInterpol('Base CDI'!$H$4:$H$28,'Base CDI'!$I$4:$I$29,S5348,"Cubic","Extrapolate=Linear","MultiX=Average","Skip=True","Sort=True")</f>
        <v>13.666983584131325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51242</v>
      </c>
      <c r="T5349" s="43">
        <f ca="1">_xll.BInterpol('Base CDI'!$H$4:$H$28,'Base CDI'!$J$4:$J$29,S5349,"Cubic","Extrapolate=Linear","MultiX=Average","Skip=True","Sort=True")</f>
        <v>13.620354309165526</v>
      </c>
      <c r="U5349" s="43">
        <f ca="1">_xll.BInterpol('Base CDI'!$H$4:$H$28,'Base CDI'!$I$4:$I$29,S5349,"Cubic","Extrapolate=Linear","MultiX=Average","Skip=True","Sort=True")</f>
        <v>13.666880984952117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51243</v>
      </c>
      <c r="T5350" s="43">
        <f ca="1">_xll.BInterpol('Base CDI'!$H$4:$H$28,'Base CDI'!$J$4:$J$29,S5350,"Cubic","Extrapolate=Linear","MultiX=Average","Skip=True","Sort=True")</f>
        <v>13.620280437756497</v>
      </c>
      <c r="U5350" s="43">
        <f ca="1">_xll.BInterpol('Base CDI'!$H$4:$H$28,'Base CDI'!$I$4:$I$29,S5350,"Cubic","Extrapolate=Linear","MultiX=Average","Skip=True","Sort=True")</f>
        <v>13.666778385772911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51244</v>
      </c>
      <c r="T5351" s="43">
        <f ca="1">_xll.BInterpol('Base CDI'!$H$4:$H$28,'Base CDI'!$J$4:$J$29,S5351,"Cubic","Extrapolate=Linear","MultiX=Average","Skip=True","Sort=True")</f>
        <v>13.620206566347468</v>
      </c>
      <c r="U5351" s="43">
        <f ca="1">_xll.BInterpol('Base CDI'!$H$4:$H$28,'Base CDI'!$I$4:$I$29,S5351,"Cubic","Extrapolate=Linear","MultiX=Average","Skip=True","Sort=True")</f>
        <v>13.666675786593705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51245</v>
      </c>
      <c r="T5352" s="43">
        <f ca="1">_xll.BInterpol('Base CDI'!$H$4:$H$28,'Base CDI'!$J$4:$J$29,S5352,"Cubic","Extrapolate=Linear","MultiX=Average","Skip=True","Sort=True")</f>
        <v>13.620132694938439</v>
      </c>
      <c r="U5352" s="43">
        <f ca="1">_xll.BInterpol('Base CDI'!$H$4:$H$28,'Base CDI'!$I$4:$I$29,S5352,"Cubic","Extrapolate=Linear","MultiX=Average","Skip=True","Sort=True")</f>
        <v>13.666573187414498</v>
      </c>
    </row>
    <row r="5353" spans="16:21" x14ac:dyDescent="0.25">
      <c r="P5353" s="10">
        <v>42293</v>
      </c>
      <c r="Q5353">
        <v>39.15887</v>
      </c>
      <c r="S5353" s="42">
        <f t="shared" ca="1" si="88"/>
        <v>51246</v>
      </c>
      <c r="T5353" s="43">
        <f ca="1">_xll.BInterpol('Base CDI'!$H$4:$H$28,'Base CDI'!$J$4:$J$29,S5353,"Cubic","Extrapolate=Linear","MultiX=Average","Skip=True","Sort=True")</f>
        <v>13.62005882352941</v>
      </c>
      <c r="U5353" s="43">
        <f ca="1">_xll.BInterpol('Base CDI'!$H$4:$H$28,'Base CDI'!$I$4:$I$29,S5353,"Cubic","Extrapolate=Linear","MultiX=Average","Skip=True","Sort=True")</f>
        <v>13.666470588235292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51247</v>
      </c>
      <c r="T5354" s="43">
        <f ca="1">_xll.BInterpol('Base CDI'!$H$4:$H$28,'Base CDI'!$J$4:$J$29,S5354,"Cubic","Extrapolate=Linear","MultiX=Average","Skip=True","Sort=True")</f>
        <v>13.619984952120383</v>
      </c>
      <c r="U5354" s="43">
        <f ca="1">_xll.BInterpol('Base CDI'!$H$4:$H$28,'Base CDI'!$I$4:$I$29,S5354,"Cubic","Extrapolate=Linear","MultiX=Average","Skip=True","Sort=True")</f>
        <v>13.666367989056084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51248</v>
      </c>
      <c r="T5355" s="43">
        <f ca="1">_xll.BInterpol('Base CDI'!$H$4:$H$28,'Base CDI'!$J$4:$J$29,S5355,"Cubic","Extrapolate=Linear","MultiX=Average","Skip=True","Sort=True")</f>
        <v>13.619911080711354</v>
      </c>
      <c r="U5355" s="43">
        <f ca="1">_xll.BInterpol('Base CDI'!$H$4:$H$28,'Base CDI'!$I$4:$I$29,S5355,"Cubic","Extrapolate=Linear","MultiX=Average","Skip=True","Sort=True")</f>
        <v>13.666265389876878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51249</v>
      </c>
      <c r="T5356" s="43">
        <f ca="1">_xll.BInterpol('Base CDI'!$H$4:$H$28,'Base CDI'!$J$4:$J$29,S5356,"Cubic","Extrapolate=Linear","MultiX=Average","Skip=True","Sort=True")</f>
        <v>13.619837209302325</v>
      </c>
      <c r="U5356" s="43">
        <f ca="1">_xll.BInterpol('Base CDI'!$H$4:$H$28,'Base CDI'!$I$4:$I$29,S5356,"Cubic","Extrapolate=Linear","MultiX=Average","Skip=True","Sort=True")</f>
        <v>13.666162790697673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51250</v>
      </c>
      <c r="T5357" s="43">
        <f ca="1">_xll.BInterpol('Base CDI'!$H$4:$H$28,'Base CDI'!$J$4:$J$29,S5357,"Cubic","Extrapolate=Linear","MultiX=Average","Skip=True","Sort=True")</f>
        <v>13.619763337893296</v>
      </c>
      <c r="U5357" s="43">
        <f ca="1">_xll.BInterpol('Base CDI'!$H$4:$H$28,'Base CDI'!$I$4:$I$29,S5357,"Cubic","Extrapolate=Linear","MultiX=Average","Skip=True","Sort=True")</f>
        <v>13.666060191518465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51251</v>
      </c>
      <c r="T5358" s="43">
        <f ca="1">_xll.BInterpol('Base CDI'!$H$4:$H$28,'Base CDI'!$J$4:$J$29,S5358,"Cubic","Extrapolate=Linear","MultiX=Average","Skip=True","Sort=True")</f>
        <v>13.619689466484267</v>
      </c>
      <c r="U5358" s="43">
        <f ca="1">_xll.BInterpol('Base CDI'!$H$4:$H$28,'Base CDI'!$I$4:$I$29,S5358,"Cubic","Extrapolate=Linear","MultiX=Average","Skip=True","Sort=True")</f>
        <v>13.665957592339259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51252</v>
      </c>
      <c r="T5359" s="43">
        <f ca="1">_xll.BInterpol('Base CDI'!$H$4:$H$28,'Base CDI'!$J$4:$J$29,S5359,"Cubic","Extrapolate=Linear","MultiX=Average","Skip=True","Sort=True")</f>
        <v>13.619615595075238</v>
      </c>
      <c r="U5359" s="43">
        <f ca="1">_xll.BInterpol('Base CDI'!$H$4:$H$28,'Base CDI'!$I$4:$I$29,S5359,"Cubic","Extrapolate=Linear","MultiX=Average","Skip=True","Sort=True")</f>
        <v>13.665854993160051</v>
      </c>
    </row>
    <row r="5360" spans="16:21" x14ac:dyDescent="0.25">
      <c r="P5360" s="10">
        <v>42304</v>
      </c>
      <c r="Q5360">
        <v>39.30294</v>
      </c>
      <c r="S5360" s="42">
        <f t="shared" ca="1" si="88"/>
        <v>51253</v>
      </c>
      <c r="T5360" s="43">
        <f ca="1">_xll.BInterpol('Base CDI'!$H$4:$H$28,'Base CDI'!$J$4:$J$29,S5360,"Cubic","Extrapolate=Linear","MultiX=Average","Skip=True","Sort=True")</f>
        <v>13.61954172366621</v>
      </c>
      <c r="U5360" s="43">
        <f ca="1">_xll.BInterpol('Base CDI'!$H$4:$H$28,'Base CDI'!$I$4:$I$29,S5360,"Cubic","Extrapolate=Linear","MultiX=Average","Skip=True","Sort=True")</f>
        <v>13.665752393980846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51254</v>
      </c>
      <c r="T5361" s="43">
        <f ca="1">_xll.BInterpol('Base CDI'!$H$4:$H$28,'Base CDI'!$J$4:$J$29,S5361,"Cubic","Extrapolate=Linear","MultiX=Average","Skip=True","Sort=True")</f>
        <v>13.619467852257181</v>
      </c>
      <c r="U5361" s="43">
        <f ca="1">_xll.BInterpol('Base CDI'!$H$4:$H$28,'Base CDI'!$I$4:$I$29,S5361,"Cubic","Extrapolate=Linear","MultiX=Average","Skip=True","Sort=True")</f>
        <v>13.66564979480164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51255</v>
      </c>
      <c r="T5362" s="43">
        <f ca="1">_xll.BInterpol('Base CDI'!$H$4:$H$28,'Base CDI'!$J$4:$J$29,S5362,"Cubic","Extrapolate=Linear","MultiX=Average","Skip=True","Sort=True")</f>
        <v>13.619393980848152</v>
      </c>
      <c r="U5362" s="43">
        <f ca="1">_xll.BInterpol('Base CDI'!$H$4:$H$28,'Base CDI'!$I$4:$I$29,S5362,"Cubic","Extrapolate=Linear","MultiX=Average","Skip=True","Sort=True")</f>
        <v>13.665547195622432</v>
      </c>
    </row>
    <row r="5363" spans="16:21" x14ac:dyDescent="0.25">
      <c r="P5363" s="10">
        <v>42307</v>
      </c>
      <c r="Q5363">
        <v>39.36486</v>
      </c>
      <c r="S5363" s="42">
        <f t="shared" ca="1" si="88"/>
        <v>51256</v>
      </c>
      <c r="T5363" s="43">
        <f ca="1">_xll.BInterpol('Base CDI'!$H$4:$H$28,'Base CDI'!$J$4:$J$29,S5363,"Cubic","Extrapolate=Linear","MultiX=Average","Skip=True","Sort=True")</f>
        <v>13.619320109439125</v>
      </c>
      <c r="U5363" s="43">
        <f ca="1">_xll.BInterpol('Base CDI'!$H$4:$H$28,'Base CDI'!$I$4:$I$29,S5363,"Cubic","Extrapolate=Linear","MultiX=Average","Skip=True","Sort=True")</f>
        <v>13.665444596443226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51257</v>
      </c>
      <c r="T5364" s="43">
        <f ca="1">_xll.BInterpol('Base CDI'!$H$4:$H$28,'Base CDI'!$J$4:$J$29,S5364,"Cubic","Extrapolate=Linear","MultiX=Average","Skip=True","Sort=True")</f>
        <v>13.619246238030096</v>
      </c>
      <c r="U5364" s="43">
        <f ca="1">_xll.BInterpol('Base CDI'!$H$4:$H$28,'Base CDI'!$I$4:$I$29,S5364,"Cubic","Extrapolate=Linear","MultiX=Average","Skip=True","Sort=True")</f>
        <v>13.665341997264019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51258</v>
      </c>
      <c r="T5365" s="43">
        <f ca="1">_xll.BInterpol('Base CDI'!$H$4:$H$28,'Base CDI'!$J$4:$J$29,S5365,"Cubic","Extrapolate=Linear","MultiX=Average","Skip=True","Sort=True")</f>
        <v>13.619172366621067</v>
      </c>
      <c r="U5365" s="43">
        <f ca="1">_xll.BInterpol('Base CDI'!$H$4:$H$28,'Base CDI'!$I$4:$I$29,S5365,"Cubic","Extrapolate=Linear","MultiX=Average","Skip=True","Sort=True")</f>
        <v>13.665239398084813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51259</v>
      </c>
      <c r="T5366" s="43">
        <f ca="1">_xll.BInterpol('Base CDI'!$H$4:$H$28,'Base CDI'!$J$4:$J$29,S5366,"Cubic","Extrapolate=Linear","MultiX=Average","Skip=True","Sort=True")</f>
        <v>13.619098495212038</v>
      </c>
      <c r="U5366" s="43">
        <f ca="1">_xll.BInterpol('Base CDI'!$H$4:$H$28,'Base CDI'!$I$4:$I$29,S5366,"Cubic","Extrapolate=Linear","MultiX=Average","Skip=True","Sort=True")</f>
        <v>13.665136798905607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51260</v>
      </c>
      <c r="T5367" s="43">
        <f ca="1">_xll.BInterpol('Base CDI'!$H$4:$H$28,'Base CDI'!$J$4:$J$29,S5367,"Cubic","Extrapolate=Linear","MultiX=Average","Skip=True","Sort=True")</f>
        <v>13.619024623803009</v>
      </c>
      <c r="U5367" s="43">
        <f ca="1">_xll.BInterpol('Base CDI'!$H$4:$H$28,'Base CDI'!$I$4:$I$29,S5367,"Cubic","Extrapolate=Linear","MultiX=Average","Skip=True","Sort=True")</f>
        <v>13.665034199726399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51261</v>
      </c>
      <c r="T5368" s="43">
        <f ca="1">_xll.BInterpol('Base CDI'!$H$4:$H$28,'Base CDI'!$J$4:$J$29,S5368,"Cubic","Extrapolate=Linear","MultiX=Average","Skip=True","Sort=True")</f>
        <v>13.61895075239398</v>
      </c>
      <c r="U5368" s="43">
        <f ca="1">_xll.BInterpol('Base CDI'!$H$4:$H$28,'Base CDI'!$I$4:$I$29,S5368,"Cubic","Extrapolate=Linear","MultiX=Average","Skip=True","Sort=True")</f>
        <v>13.664931600547193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51262</v>
      </c>
      <c r="T5369" s="43">
        <f ca="1">_xll.BInterpol('Base CDI'!$H$4:$H$28,'Base CDI'!$J$4:$J$29,S5369,"Cubic","Extrapolate=Linear","MultiX=Average","Skip=True","Sort=True")</f>
        <v>13.618876880984951</v>
      </c>
      <c r="U5369" s="43">
        <f ca="1">_xll.BInterpol('Base CDI'!$H$4:$H$28,'Base CDI'!$I$4:$I$29,S5369,"Cubic","Extrapolate=Linear","MultiX=Average","Skip=True","Sort=True")</f>
        <v>13.664829001367986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51263</v>
      </c>
      <c r="T5370" s="43">
        <f ca="1">_xll.BInterpol('Base CDI'!$H$4:$H$28,'Base CDI'!$J$4:$J$29,S5370,"Cubic","Extrapolate=Linear","MultiX=Average","Skip=True","Sort=True")</f>
        <v>13.618803009575922</v>
      </c>
      <c r="U5370" s="43">
        <f ca="1">_xll.BInterpol('Base CDI'!$H$4:$H$28,'Base CDI'!$I$4:$I$29,S5370,"Cubic","Extrapolate=Linear","MultiX=Average","Skip=True","Sort=True")</f>
        <v>13.66472640218878</v>
      </c>
    </row>
    <row r="5371" spans="16:21" x14ac:dyDescent="0.25">
      <c r="P5371" s="10">
        <v>42320</v>
      </c>
      <c r="Q5371">
        <v>39.53049</v>
      </c>
      <c r="S5371" s="42">
        <f t="shared" ca="1" si="88"/>
        <v>51264</v>
      </c>
      <c r="T5371" s="43">
        <f ca="1">_xll.BInterpol('Base CDI'!$H$4:$H$28,'Base CDI'!$J$4:$J$29,S5371,"Cubic","Extrapolate=Linear","MultiX=Average","Skip=True","Sort=True")</f>
        <v>13.618729138166893</v>
      </c>
      <c r="U5371" s="43">
        <f ca="1">_xll.BInterpol('Base CDI'!$H$4:$H$28,'Base CDI'!$I$4:$I$29,S5371,"Cubic","Extrapolate=Linear","MultiX=Average","Skip=True","Sort=True")</f>
        <v>13.664623803009574</v>
      </c>
    </row>
    <row r="5372" spans="16:21" x14ac:dyDescent="0.25">
      <c r="P5372" s="10">
        <v>42321</v>
      </c>
      <c r="Q5372">
        <v>39.55124</v>
      </c>
      <c r="S5372" s="42">
        <f t="shared" ca="1" si="88"/>
        <v>51265</v>
      </c>
      <c r="T5372" s="43">
        <f ca="1">_xll.BInterpol('Base CDI'!$H$4:$H$28,'Base CDI'!$J$4:$J$29,S5372,"Cubic","Extrapolate=Linear","MultiX=Average","Skip=True","Sort=True")</f>
        <v>13.618655266757866</v>
      </c>
      <c r="U5372" s="43">
        <f ca="1">_xll.BInterpol('Base CDI'!$H$4:$H$28,'Base CDI'!$I$4:$I$29,S5372,"Cubic","Extrapolate=Linear","MultiX=Average","Skip=True","Sort=True")</f>
        <v>13.664521203830367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51266</v>
      </c>
      <c r="T5373" s="43">
        <f ca="1">_xll.BInterpol('Base CDI'!$H$4:$H$28,'Base CDI'!$J$4:$J$29,S5373,"Cubic","Extrapolate=Linear","MultiX=Average","Skip=True","Sort=True")</f>
        <v>13.618581395348837</v>
      </c>
      <c r="U5373" s="43">
        <f ca="1">_xll.BInterpol('Base CDI'!$H$4:$H$28,'Base CDI'!$I$4:$I$29,S5373,"Cubic","Extrapolate=Linear","MultiX=Average","Skip=True","Sort=True")</f>
        <v>13.664418604651161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51267</v>
      </c>
      <c r="T5374" s="43">
        <f ca="1">_xll.BInterpol('Base CDI'!$H$4:$H$28,'Base CDI'!$J$4:$J$29,S5374,"Cubic","Extrapolate=Linear","MultiX=Average","Skip=True","Sort=True")</f>
        <v>13.618507523939808</v>
      </c>
      <c r="U5374" s="43">
        <f ca="1">_xll.BInterpol('Base CDI'!$H$4:$H$28,'Base CDI'!$I$4:$I$29,S5374,"Cubic","Extrapolate=Linear","MultiX=Average","Skip=True","Sort=True")</f>
        <v>13.664316005471953</v>
      </c>
    </row>
    <row r="5375" spans="16:21" x14ac:dyDescent="0.25">
      <c r="P5375" s="10">
        <v>42326</v>
      </c>
      <c r="Q5375">
        <v>39.61356</v>
      </c>
      <c r="S5375" s="42">
        <f t="shared" ca="1" si="88"/>
        <v>51268</v>
      </c>
      <c r="T5375" s="43">
        <f ca="1">_xll.BInterpol('Base CDI'!$H$4:$H$28,'Base CDI'!$J$4:$J$29,S5375,"Cubic","Extrapolate=Linear","MultiX=Average","Skip=True","Sort=True")</f>
        <v>13.618433652530779</v>
      </c>
      <c r="U5375" s="43">
        <f ca="1">_xll.BInterpol('Base CDI'!$H$4:$H$28,'Base CDI'!$I$4:$I$29,S5375,"Cubic","Extrapolate=Linear","MultiX=Average","Skip=True","Sort=True")</f>
        <v>13.664213406292747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51269</v>
      </c>
      <c r="T5376" s="43">
        <f ca="1">_xll.BInterpol('Base CDI'!$H$4:$H$28,'Base CDI'!$J$4:$J$29,S5376,"Cubic","Extrapolate=Linear","MultiX=Average","Skip=True","Sort=True")</f>
        <v>13.61835978112175</v>
      </c>
      <c r="U5376" s="43">
        <f ca="1">_xll.BInterpol('Base CDI'!$H$4:$H$28,'Base CDI'!$I$4:$I$29,S5376,"Cubic","Extrapolate=Linear","MultiX=Average","Skip=True","Sort=True")</f>
        <v>13.664110807113541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51270</v>
      </c>
      <c r="T5377" s="43">
        <f ca="1">_xll.BInterpol('Base CDI'!$H$4:$H$28,'Base CDI'!$J$4:$J$29,S5377,"Cubic","Extrapolate=Linear","MultiX=Average","Skip=True","Sort=True")</f>
        <v>13.618285909712721</v>
      </c>
      <c r="U5377" s="43">
        <f ca="1">_xll.BInterpol('Base CDI'!$H$4:$H$28,'Base CDI'!$I$4:$I$29,S5377,"Cubic","Extrapolate=Linear","MultiX=Average","Skip=True","Sort=True")</f>
        <v>13.664008207934334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51271</v>
      </c>
      <c r="T5378" s="43">
        <f ca="1">_xll.BInterpol('Base CDI'!$H$4:$H$28,'Base CDI'!$J$4:$J$29,S5378,"Cubic","Extrapolate=Linear","MultiX=Average","Skip=True","Sort=True")</f>
        <v>13.618212038303692</v>
      </c>
      <c r="U5378" s="43">
        <f ca="1">_xll.BInterpol('Base CDI'!$H$4:$H$28,'Base CDI'!$I$4:$I$29,S5378,"Cubic","Extrapolate=Linear","MultiX=Average","Skip=True","Sort=True")</f>
        <v>13.663905608755128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51272</v>
      </c>
      <c r="T5379" s="43">
        <f ca="1">_xll.BInterpol('Base CDI'!$H$4:$H$28,'Base CDI'!$J$4:$J$29,S5379,"Cubic","Extrapolate=Linear","MultiX=Average","Skip=True","Sort=True")</f>
        <v>13.618138166894663</v>
      </c>
      <c r="U5379" s="43">
        <f ca="1">_xll.BInterpol('Base CDI'!$H$4:$H$28,'Base CDI'!$I$4:$I$29,S5379,"Cubic","Extrapolate=Linear","MultiX=Average","Skip=True","Sort=True")</f>
        <v>13.66380300957592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51273</v>
      </c>
      <c r="T5380" s="43">
        <f ca="1">_xll.BInterpol('Base CDI'!$H$4:$H$28,'Base CDI'!$J$4:$J$29,S5380,"Cubic","Extrapolate=Linear","MultiX=Average","Skip=True","Sort=True")</f>
        <v>13.618064295485635</v>
      </c>
      <c r="U5380" s="43">
        <f ca="1">_xll.BInterpol('Base CDI'!$H$4:$H$28,'Base CDI'!$I$4:$I$29,S5380,"Cubic","Extrapolate=Linear","MultiX=Average","Skip=True","Sort=True")</f>
        <v>13.663700410396714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51274</v>
      </c>
      <c r="T5381" s="43">
        <f ca="1">_xll.BInterpol('Base CDI'!$H$4:$H$28,'Base CDI'!$J$4:$J$29,S5381,"Cubic","Extrapolate=Linear","MultiX=Average","Skip=True","Sort=True")</f>
        <v>13.617990424076607</v>
      </c>
      <c r="U5381" s="43">
        <f ca="1">_xll.BInterpol('Base CDI'!$H$4:$H$28,'Base CDI'!$I$4:$I$29,S5381,"Cubic","Extrapolate=Linear","MultiX=Average","Skip=True","Sort=True")</f>
        <v>13.663597811217507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51275</v>
      </c>
      <c r="T5382" s="43">
        <f ca="1">_xll.BInterpol('Base CDI'!$H$4:$H$28,'Base CDI'!$J$4:$J$29,S5382,"Cubic","Extrapolate=Linear","MultiX=Average","Skip=True","Sort=True")</f>
        <v>13.617916552667579</v>
      </c>
      <c r="U5382" s="43">
        <f ca="1">_xll.BInterpol('Base CDI'!$H$4:$H$28,'Base CDI'!$I$4:$I$29,S5382,"Cubic","Extrapolate=Linear","MultiX=Average","Skip=True","Sort=True")</f>
        <v>13.663495212038301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51276</v>
      </c>
      <c r="T5383" s="43">
        <f ca="1">_xll.BInterpol('Base CDI'!$H$4:$H$28,'Base CDI'!$J$4:$J$29,S5383,"Cubic","Extrapolate=Linear","MultiX=Average","Skip=True","Sort=True")</f>
        <v>13.61784268125855</v>
      </c>
      <c r="U5383" s="43">
        <f ca="1">_xll.BInterpol('Base CDI'!$H$4:$H$28,'Base CDI'!$I$4:$I$29,S5383,"Cubic","Extrapolate=Linear","MultiX=Average","Skip=True","Sort=True")</f>
        <v>13.663392612859095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51277</v>
      </c>
      <c r="T5384" s="43">
        <f ca="1">_xll.BInterpol('Base CDI'!$H$4:$H$28,'Base CDI'!$J$4:$J$29,S5384,"Cubic","Extrapolate=Linear","MultiX=Average","Skip=True","Sort=True")</f>
        <v>13.617768809849521</v>
      </c>
      <c r="U5384" s="43">
        <f ca="1">_xll.BInterpol('Base CDI'!$H$4:$H$28,'Base CDI'!$I$4:$I$29,S5384,"Cubic","Extrapolate=Linear","MultiX=Average","Skip=True","Sort=True")</f>
        <v>13.663290013679887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51278</v>
      </c>
      <c r="T5385" s="43">
        <f ca="1">_xll.BInterpol('Base CDI'!$H$4:$H$28,'Base CDI'!$J$4:$J$29,S5385,"Cubic","Extrapolate=Linear","MultiX=Average","Skip=True","Sort=True")</f>
        <v>13.617694938440492</v>
      </c>
      <c r="U5385" s="43">
        <f ca="1">_xll.BInterpol('Base CDI'!$H$4:$H$28,'Base CDI'!$I$4:$I$29,S5385,"Cubic","Extrapolate=Linear","MultiX=Average","Skip=True","Sort=True")</f>
        <v>13.663187414500682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51279</v>
      </c>
      <c r="T5386" s="43">
        <f ca="1">_xll.BInterpol('Base CDI'!$H$4:$H$28,'Base CDI'!$J$4:$J$29,S5386,"Cubic","Extrapolate=Linear","MultiX=Average","Skip=True","Sort=True")</f>
        <v>13.617621067031463</v>
      </c>
      <c r="U5386" s="43">
        <f ca="1">_xll.BInterpol('Base CDI'!$H$4:$H$28,'Base CDI'!$I$4:$I$29,S5386,"Cubic","Extrapolate=Linear","MultiX=Average","Skip=True","Sort=True")</f>
        <v>13.663084815321474</v>
      </c>
    </row>
    <row r="5387" spans="16:21" x14ac:dyDescent="0.25">
      <c r="P5387" s="10">
        <v>42342</v>
      </c>
      <c r="Q5387">
        <v>39.86383</v>
      </c>
      <c r="S5387" s="42">
        <f ca="1">S5386+1</f>
        <v>51280</v>
      </c>
      <c r="T5387" s="43">
        <f ca="1">_xll.BInterpol('Base CDI'!$H$4:$H$28,'Base CDI'!$J$4:$J$29,S5387,"Cubic","Extrapolate=Linear","MultiX=Average","Skip=True","Sort=True")</f>
        <v>13.617547195622434</v>
      </c>
      <c r="U5387" s="43">
        <f ca="1">_xll.BInterpol('Base CDI'!$H$4:$H$28,'Base CDI'!$I$4:$I$29,S5387,"Cubic","Extrapolate=Linear","MultiX=Average","Skip=True","Sort=True")</f>
        <v>13.662982216142268</v>
      </c>
    </row>
    <row r="5388" spans="16:21" x14ac:dyDescent="0.25">
      <c r="P5388" s="10">
        <v>42345</v>
      </c>
      <c r="Q5388">
        <v>39.88476</v>
      </c>
      <c r="S5388" s="42">
        <f ca="1">S5387+1</f>
        <v>51281</v>
      </c>
      <c r="T5388" s="43">
        <f ca="1">_xll.BInterpol('Base CDI'!$H$4:$H$28,'Base CDI'!$J$4:$J$29,S5388,"Cubic","Extrapolate=Linear","MultiX=Average","Skip=True","Sort=True")</f>
        <v>13.617473324213405</v>
      </c>
      <c r="U5388" s="43">
        <f ca="1">_xll.BInterpol('Base CDI'!$H$4:$H$28,'Base CDI'!$I$4:$I$29,S5388,"Cubic","Extrapolate=Linear","MultiX=Average","Skip=True","Sort=True")</f>
        <v>13.662879616963062</v>
      </c>
    </row>
    <row r="5389" spans="16:21" x14ac:dyDescent="0.25">
      <c r="P5389" s="10">
        <v>42346</v>
      </c>
      <c r="Q5389">
        <v>39.905700000000003</v>
      </c>
      <c r="S5389" s="42">
        <f ca="1">S5388+1</f>
        <v>51282</v>
      </c>
      <c r="T5389" s="43">
        <f ca="1">_xll.BInterpol('Base CDI'!$H$4:$H$28,'Base CDI'!$J$4:$J$29,S5389,"Cubic","Extrapolate=Linear","MultiX=Average","Skip=True","Sort=True")</f>
        <v>13.617399452804376</v>
      </c>
      <c r="U5389" s="43">
        <f ca="1">_xll.BInterpol('Base CDI'!$H$4:$H$28,'Base CDI'!$I$4:$I$29,S5389,"Cubic","Extrapolate=Linear","MultiX=Average","Skip=True","Sort=True")</f>
        <v>13.662777017783855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/>
    </row>
    <row r="7833" spans="16:17" x14ac:dyDescent="0.25">
      <c r="P7833" s="10"/>
    </row>
    <row r="7834" spans="16:17" x14ac:dyDescent="0.25">
      <c r="P7834" s="10"/>
    </row>
    <row r="7835" spans="16:17" x14ac:dyDescent="0.25">
      <c r="P7835" s="10"/>
    </row>
    <row r="7836" spans="16:17" x14ac:dyDescent="0.25">
      <c r="P7836" s="10"/>
    </row>
    <row r="7837" spans="16:17" x14ac:dyDescent="0.25">
      <c r="P7837" s="10"/>
    </row>
    <row r="7838" spans="16:17" x14ac:dyDescent="0.25">
      <c r="P7838" s="10"/>
    </row>
    <row r="7839" spans="16:17" x14ac:dyDescent="0.25">
      <c r="P7839" s="10"/>
    </row>
    <row r="7840" spans="16:17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opLeftCell="B1" zoomScale="90" zoomScaleNormal="90" workbookViewId="0">
      <selection activeCell="G8" sqref="G8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169</v>
      </c>
      <c r="B3" t="s">
        <v>154</v>
      </c>
      <c r="C3" s="10">
        <v>46249</v>
      </c>
      <c r="D3" s="47">
        <f>_xll.BDP(A3,"YLD_CNV_MID",,)</f>
        <v>9.7848000000000006</v>
      </c>
      <c r="E3" s="47">
        <f>_xll.BDP(A3,"YLD_YTM_MID", "PRICING_SOURCE=ANDE")</f>
        <v>9.82</v>
      </c>
      <c r="F3" s="4">
        <f>+D3-E3</f>
        <v>-3.5199999999999676E-2</v>
      </c>
      <c r="G3" s="12">
        <f>_xll.BDP(A3,"RISK_MID",,)/100</f>
        <v>0.37433045429952472</v>
      </c>
      <c r="H3" s="12">
        <f>_xll.BDP(A3,"DUR_MID",,)</f>
        <v>0.93310388263591437</v>
      </c>
      <c r="I3" s="12">
        <f>_xll.BDP(A3,"px_LAST",,)</f>
        <v>4404.205078</v>
      </c>
      <c r="J3" s="3">
        <f>_xll.BDP(A3,"PX_LAST",,)/_xll.BDP(A3,"PX_YEST_CLOSE",,)-1</f>
        <v>6.3231337508651286E-4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308</v>
      </c>
      <c r="B4" t="s">
        <v>309</v>
      </c>
      <c r="C4" s="10">
        <v>46522</v>
      </c>
      <c r="D4" s="47">
        <f>_xll.BDP(A4,"YLD_CNV_MID",,)</f>
        <v>8.6471</v>
      </c>
      <c r="E4" s="47">
        <f>_xll.BDP(A4,"YLD_YTM_MID", "PRICING_SOURCE=ANDE")</f>
        <v>8.6251999999999995</v>
      </c>
      <c r="F4" s="4">
        <f t="shared" ref="F4:F13" si="1">+D4-E4</f>
        <v>2.1900000000000475E-2</v>
      </c>
      <c r="G4" s="12">
        <f>_xll.BDP(A4,"RISK_MID",,)/100</f>
        <v>0.65337679296044371</v>
      </c>
      <c r="H4" s="12">
        <f>_xll.BDP(A4,"DUR_MID",,)</f>
        <v>1.5977306019965696</v>
      </c>
      <c r="I4" s="12">
        <f>_xll.BDP(A4,"px_LAST",,)</f>
        <v>4443.0249020000001</v>
      </c>
      <c r="J4" s="3">
        <f>_xll.BDP(A4,"PX_LAST",,)/_xll.BDP(A4,"PX_YEST_CLOSE",,)-1</f>
        <v>-1.3976318717245917E-5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0"/>
        <v>501</v>
      </c>
      <c r="AH4" s="42">
        <f ca="1">hoje</f>
        <v>45902</v>
      </c>
      <c r="AI4" s="43">
        <f ca="1">_xll.BInterpol('Base IPCA'!$C$3:$C$13,'Base IPCA'!$E$3:$E$13,AH4,"Cubic","Extrapolate=Linear","MultiX=Average","Skip=True","Sort=True")</f>
        <v>11.338665201465203</v>
      </c>
      <c r="AJ4" s="43">
        <f ca="1">_xll.BInterpol('Base IPCA'!$C$3:$C$13,'Base IPCA'!$D$3:$D$13,AH4,"Cubic","Extrapolate=Linear","MultiX=Average","Skip=True","Sort=True")</f>
        <v>11.230887545787548</v>
      </c>
    </row>
    <row r="5" spans="1:36" x14ac:dyDescent="0.25">
      <c r="A5" t="s">
        <v>170</v>
      </c>
      <c r="B5" t="s">
        <v>181</v>
      </c>
      <c r="C5" s="10">
        <v>46980</v>
      </c>
      <c r="D5" s="47">
        <f>_xll.BDP(A5,"YLD_CNV_MID",,)</f>
        <v>8.0972000000000008</v>
      </c>
      <c r="E5" s="47">
        <f>_xll.BDP(A5,"YLD_YTM_MID", "PRICING_SOURCE=ANDE")</f>
        <v>8.0737000000000005</v>
      </c>
      <c r="F5" s="4">
        <f t="shared" si="1"/>
        <v>2.3500000000000298E-2</v>
      </c>
      <c r="G5" s="12">
        <f>_xll.BDP(A5,"RISK_MID",,)/100</f>
        <v>1.0866926521798632</v>
      </c>
      <c r="H5" s="12">
        <f>_xll.BDP(A5,"DUR_MID",,)</f>
        <v>2.7203367057302441</v>
      </c>
      <c r="I5" s="12">
        <f>_xll.BDP(A5,"px_LAST",,)</f>
        <v>4318.1621089999999</v>
      </c>
      <c r="J5" s="3">
        <f>_xll.BDP(A5,"PX_LAST",,)/_xll.BDP(A5,"PX_YEST_CLOSE",,)-1</f>
        <v>-1.8613043029291898E-4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272</v>
      </c>
      <c r="AH5" s="42">
        <f ca="1">AH4+1</f>
        <v>45903</v>
      </c>
      <c r="AI5" s="43">
        <f ca="1">_xll.BInterpol('Base IPCA'!$C$3:$C$13,'Base IPCA'!$E$3:$E$13,AH5,"Cubic","Extrapolate=Linear","MultiX=Average","Skip=True","Sort=True")</f>
        <v>11.334288644688646</v>
      </c>
      <c r="AJ5" s="43">
        <f ca="1">_xll.BInterpol('Base IPCA'!$C$3:$C$13,'Base IPCA'!$D$3:$D$13,AH5,"Cubic","Extrapolate=Linear","MultiX=Average","Skip=True","Sort=True")</f>
        <v>11.226720146520147</v>
      </c>
    </row>
    <row r="6" spans="1:36" x14ac:dyDescent="0.25">
      <c r="A6" t="s">
        <v>171</v>
      </c>
      <c r="B6" t="s">
        <v>182</v>
      </c>
      <c r="C6" s="10">
        <v>47710</v>
      </c>
      <c r="D6" s="47">
        <f>_xll.BDP(A6,"YLD_CNV_MID",,)</f>
        <v>7.8453999999999997</v>
      </c>
      <c r="E6" s="47">
        <f>_xll.BDP(A6,"YLD_YTM_MID", "PRICING_SOURCE=ANDE")</f>
        <v>7.8408999999999995</v>
      </c>
      <c r="F6" s="4">
        <f t="shared" si="1"/>
        <v>4.5000000000001705E-3</v>
      </c>
      <c r="G6" s="12">
        <f>_xll.BDP(A6,"RISK_MID",,)/100</f>
        <v>1.683352709639621</v>
      </c>
      <c r="H6" s="12">
        <f>_xll.BDP(A6,"DUR_MID",,)</f>
        <v>4.2881856298189076</v>
      </c>
      <c r="I6" s="12">
        <f>_xll.BDP(A6,"px_LAST",,)</f>
        <v>4233.5400390000004</v>
      </c>
      <c r="J6" s="3">
        <f>_xll.BDP(A6,"PX_LAST",,)/_xll.BDP(A6,"PX_YEST_CLOSE",,)-1</f>
        <v>-1.7735224149684203E-4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45904</v>
      </c>
      <c r="AI6" s="43">
        <f ca="1">_xll.BInterpol('Base IPCA'!$C$3:$C$13,'Base IPCA'!$E$3:$E$13,AH6,"Cubic","Extrapolate=Linear","MultiX=Average","Skip=True","Sort=True")</f>
        <v>11.329912087912088</v>
      </c>
      <c r="AJ6" s="43">
        <f ca="1">_xll.BInterpol('Base IPCA'!$C$3:$C$13,'Base IPCA'!$D$3:$D$13,AH6,"Cubic","Extrapolate=Linear","MultiX=Average","Skip=True","Sort=True")</f>
        <v>11.222552747252749</v>
      </c>
    </row>
    <row r="7" spans="1:36" x14ac:dyDescent="0.25">
      <c r="A7" t="s">
        <v>310</v>
      </c>
      <c r="B7" t="s">
        <v>311</v>
      </c>
      <c r="C7" s="10">
        <v>48441</v>
      </c>
      <c r="D7" s="47">
        <f>_xll.BDP(A7,"YLD_CNV_MID",,)</f>
        <v>7.7548000000000004</v>
      </c>
      <c r="E7" s="47">
        <f>_xll.BDP(A7,"YLD_YTM_MID", "PRICING_SOURCE=ANDE")</f>
        <v>7.7460000000000004</v>
      </c>
      <c r="F7" s="4">
        <f t="shared" si="1"/>
        <v>8.799999999999919E-3</v>
      </c>
      <c r="G7" s="12">
        <f>_xll.BDP(A7,"RISK_MID",,)/100</f>
        <v>2.186997320879982</v>
      </c>
      <c r="H7" s="12">
        <f>_xll.BDP(A7,"DUR_MID",,)</f>
        <v>5.6764958793243956</v>
      </c>
      <c r="I7" s="12">
        <f>_xll.BDP(A7,"px_LAST",,)</f>
        <v>4151.498047</v>
      </c>
      <c r="J7" s="3">
        <f>_xll.BDP(A7,"PX_LAST",,)/_xll.BDP(A7,"PX_YEST_CLOSE",,)-1</f>
        <v>-2.8510562571359976E-4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0"/>
        <v>7426</v>
      </c>
      <c r="AH7" s="42">
        <f t="shared" ca="1" si="2"/>
        <v>45905</v>
      </c>
      <c r="AI7" s="43">
        <f ca="1">_xll.BInterpol('Base IPCA'!$C$3:$C$13,'Base IPCA'!$E$3:$E$13,AH7,"Cubic","Extrapolate=Linear","MultiX=Average","Skip=True","Sort=True")</f>
        <v>11.325535531135532</v>
      </c>
      <c r="AJ7" s="43">
        <f ca="1">_xll.BInterpol('Base IPCA'!$C$3:$C$13,'Base IPCA'!$D$3:$D$13,AH7,"Cubic","Extrapolate=Linear","MultiX=Average","Skip=True","Sort=True")</f>
        <v>11.21838534798535</v>
      </c>
    </row>
    <row r="8" spans="1:36" x14ac:dyDescent="0.25">
      <c r="A8" t="s">
        <v>172</v>
      </c>
      <c r="B8" t="s">
        <v>447</v>
      </c>
      <c r="C8" s="10">
        <v>49444</v>
      </c>
      <c r="D8" s="47">
        <f>_xll.BDP(A8,"YLD_CNV_MID",,)</f>
        <v>7.5998999999999999</v>
      </c>
      <c r="E8" s="47">
        <f>_xll.BDP(A8,"YLD_YTM_MID", "PRICING_SOURCE=ANDE")</f>
        <v>7.5989000000000004</v>
      </c>
      <c r="F8" s="4">
        <f t="shared" si="1"/>
        <v>9.9999999999944578E-4</v>
      </c>
      <c r="G8" s="12">
        <f>_xll.BDP(A8,"RISK_MID",,)/100</f>
        <v>2.7723140312396026</v>
      </c>
      <c r="H8" s="12">
        <f>_xll.BDP(A8,"DUR_MID",,)</f>
        <v>7.1813240403627452</v>
      </c>
      <c r="I8" s="12">
        <f>_xll.BDP(A8,"px_LAST",,)</f>
        <v>4153.8442379999997</v>
      </c>
      <c r="J8" s="3">
        <f>_xll.BDP(A8,"PX_LAST",,)/_xll.BDP(A8,"PX_YEST_CLOSE",,)-1</f>
        <v>8.9931018729116907E-4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45906</v>
      </c>
      <c r="AI8" s="43">
        <f ca="1">_xll.BInterpol('Base IPCA'!$C$3:$C$13,'Base IPCA'!$E$3:$E$13,AH8,"Cubic","Extrapolate=Linear","MultiX=Average","Skip=True","Sort=True")</f>
        <v>11.321158974358976</v>
      </c>
      <c r="AJ8" s="43">
        <f ca="1">_xll.BInterpol('Base IPCA'!$C$3:$C$13,'Base IPCA'!$D$3:$D$13,AH8,"Cubic","Extrapolate=Linear","MultiX=Average","Skip=True","Sort=True")</f>
        <v>11.21421794871795</v>
      </c>
    </row>
    <row r="9" spans="1:36" x14ac:dyDescent="0.25">
      <c r="A9" t="s">
        <v>173</v>
      </c>
      <c r="B9" t="s">
        <v>448</v>
      </c>
      <c r="C9" s="10">
        <v>51363</v>
      </c>
      <c r="D9" s="47">
        <f>_xll.BDP(A9,"YLD_CNV_MID",,)</f>
        <v>7.4474999999999998</v>
      </c>
      <c r="E9" s="47">
        <f>_xll.BDP(A9,"YLD_YTM_MID", "PRICING_SOURCE=ANDE")</f>
        <v>7.4497999999999998</v>
      </c>
      <c r="F9" s="4">
        <f t="shared" si="1"/>
        <v>-2.2999999999999687E-3</v>
      </c>
      <c r="G9" s="12">
        <f>_xll.BDP(A9,"RISK_MID",,)/100</f>
        <v>3.5958410306998303</v>
      </c>
      <c r="H9" s="12">
        <f>_xll.BDP(A9,"DUR_MID",,)</f>
        <v>9.6719876372183844</v>
      </c>
      <c r="I9" s="12">
        <f>_xll.BDP(A9,"px_LAST",,)</f>
        <v>3994.6760250000002</v>
      </c>
      <c r="J9" s="3">
        <f>_xll.BDP(A9,"PX_LAST",,)/_xll.BDP(A9,"PX_YEST_CLOSE",,)-1</f>
        <v>-5.5010416305512067E-6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0"/>
        <v>1546</v>
      </c>
      <c r="AH9" s="42">
        <f t="shared" ca="1" si="2"/>
        <v>45907</v>
      </c>
      <c r="AI9" s="43">
        <f ca="1">_xll.BInterpol('Base IPCA'!$C$3:$C$13,'Base IPCA'!$E$3:$E$13,AH9,"Cubic","Extrapolate=Linear","MultiX=Average","Skip=True","Sort=True")</f>
        <v>11.316782417582418</v>
      </c>
      <c r="AJ9" s="43">
        <f ca="1">_xll.BInterpol('Base IPCA'!$C$3:$C$13,'Base IPCA'!$D$3:$D$13,AH9,"Cubic","Extrapolate=Linear","MultiX=Average","Skip=True","Sort=True")</f>
        <v>11.21005054945055</v>
      </c>
    </row>
    <row r="10" spans="1:36" x14ac:dyDescent="0.25">
      <c r="A10" t="s">
        <v>174</v>
      </c>
      <c r="B10" t="s">
        <v>157</v>
      </c>
      <c r="C10" s="10">
        <v>53097</v>
      </c>
      <c r="D10" s="47">
        <f>_xll.BDP(A10,"YLD_CNV_MID",,)</f>
        <v>7.3898999999999999</v>
      </c>
      <c r="E10" s="47">
        <f>_xll.BDP(A10,"YLD_YTM_MID", "PRICING_SOURCE=ANDE")</f>
        <v>7.3882000000000003</v>
      </c>
      <c r="F10" s="4">
        <f t="shared" si="1"/>
        <v>1.6999999999995907E-3</v>
      </c>
      <c r="G10" s="12">
        <f>_xll.BDP(A10,"RISK_MID",,)/100</f>
        <v>4.0904109642601725</v>
      </c>
      <c r="H10" s="12">
        <f>_xll.BDP(A10,"DUR_MID",,)</f>
        <v>10.974379551911223</v>
      </c>
      <c r="I10" s="12">
        <f>_xll.BDP(A10,"px_LAST",,)</f>
        <v>4002.6770019999999</v>
      </c>
      <c r="J10" s="3">
        <f>_xll.BDP(A10,"PX_LAST",,)/_xll.BDP(A10,"PX_YEST_CLOSE",,)-1</f>
        <v>-1.3066642647522331E-3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2"/>
        <v>45908</v>
      </c>
      <c r="AI10" s="43">
        <f ca="1">_xll.BInterpol('Base IPCA'!$C$3:$C$13,'Base IPCA'!$E$3:$E$13,AH10,"Cubic","Extrapolate=Linear","MultiX=Average","Skip=True","Sort=True")</f>
        <v>11.312405860805862</v>
      </c>
      <c r="AJ10" s="43">
        <f ca="1">_xll.BInterpol('Base IPCA'!$C$3:$C$13,'Base IPCA'!$D$3:$D$13,AH10,"Cubic","Extrapolate=Linear","MultiX=Average","Skip=True","Sort=True")</f>
        <v>11.205883150183151</v>
      </c>
    </row>
    <row r="11" spans="1:36" x14ac:dyDescent="0.25">
      <c r="A11" t="s">
        <v>175</v>
      </c>
      <c r="B11" t="s">
        <v>288</v>
      </c>
      <c r="C11" s="10">
        <v>55015</v>
      </c>
      <c r="D11" s="47">
        <f>_xll.BDP(A11,"YLD_CNV_MID",,)</f>
        <v>7.2801999999999998</v>
      </c>
      <c r="E11" s="47">
        <f>_xll.BDP(A11,"YLD_YTM_MID", "PRICING_SOURCE=ANDE")</f>
        <v>7.2858999999999998</v>
      </c>
      <c r="F11" s="4">
        <f t="shared" si="1"/>
        <v>-5.7000000000000384E-3</v>
      </c>
      <c r="G11" s="12">
        <f>_xll.BDP(A11,"RISK_MID",,)/100</f>
        <v>4.5101148069602459</v>
      </c>
      <c r="H11" s="12">
        <f>_xll.BDP(A11,"DUR_MID",,)</f>
        <v>12.338879096703497</v>
      </c>
      <c r="I11" s="12">
        <f>_xll.BDP(A11,"px_LAST",,)</f>
        <v>3921.3159179999998</v>
      </c>
      <c r="J11" s="3">
        <f>_xll.BDP(A11,"PX_LAST",,)/_xll.BDP(A11,"PX_YEST_CLOSE",,)-1</f>
        <v>7.671465504259789E-4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770</v>
      </c>
      <c r="AH11" s="42">
        <f t="shared" ca="1" si="2"/>
        <v>45909</v>
      </c>
      <c r="AI11" s="43">
        <f ca="1">_xll.BInterpol('Base IPCA'!$C$3:$C$13,'Base IPCA'!$E$3:$E$13,AH11,"Cubic","Extrapolate=Linear","MultiX=Average","Skip=True","Sort=True")</f>
        <v>11.308029304029304</v>
      </c>
      <c r="AJ11" s="43">
        <f ca="1">_xll.BInterpol('Base IPCA'!$C$3:$C$13,'Base IPCA'!$D$3:$D$13,AH11,"Cubic","Extrapolate=Linear","MultiX=Average","Skip=True","Sort=True")</f>
        <v>11.201715750915753</v>
      </c>
    </row>
    <row r="12" spans="1:36" x14ac:dyDescent="0.25">
      <c r="A12" t="s">
        <v>176</v>
      </c>
      <c r="B12" t="s">
        <v>449</v>
      </c>
      <c r="C12" s="10">
        <v>56749</v>
      </c>
      <c r="D12" s="47">
        <f>_xll.BDP(A12,"YLD_CNV_MID",,)</f>
        <v>7.2824</v>
      </c>
      <c r="E12" s="47">
        <f>_xll.BDP(A12,"YLD_YTM_MID", "PRICING_SOURCE=ANDE")</f>
        <v>7.2746000000000004</v>
      </c>
      <c r="F12" s="4">
        <f t="shared" si="1"/>
        <v>7.799999999999585E-3</v>
      </c>
      <c r="G12" s="12">
        <f>_xll.BDP(A12,"RISK_MID",,)/100</f>
        <v>4.7165637241803324</v>
      </c>
      <c r="H12" s="12">
        <f>_xll.BDP(A12,"DUR_MID",,)</f>
        <v>12.809991535491289</v>
      </c>
      <c r="I12" s="12">
        <f>_xll.BDP(A12,"px_LAST",,)</f>
        <v>3950.0778810000002</v>
      </c>
      <c r="J12" s="3">
        <f>_xll.BDP(A12,"PX_LAST",,)/_xll.BDP(A12,"PX_YEST_CLOSE",,)-1</f>
        <v>5.4836086813470075E-4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4267</v>
      </c>
      <c r="AH12" s="42">
        <f t="shared" ca="1" si="2"/>
        <v>45910</v>
      </c>
      <c r="AI12" s="43">
        <f ca="1">_xll.BInterpol('Base IPCA'!$C$3:$C$13,'Base IPCA'!$E$3:$E$13,AH12,"Cubic","Extrapolate=Linear","MultiX=Average","Skip=True","Sort=True")</f>
        <v>11.303652747252748</v>
      </c>
      <c r="AJ12" s="43">
        <f ca="1">_xll.BInterpol('Base IPCA'!$C$3:$C$13,'Base IPCA'!$D$3:$D$13,AH12,"Cubic","Extrapolate=Linear","MultiX=Average","Skip=True","Sort=True")</f>
        <v>11.197548351648352</v>
      </c>
    </row>
    <row r="13" spans="1:36" x14ac:dyDescent="0.25">
      <c r="A13" t="s">
        <v>307</v>
      </c>
      <c r="B13" t="s">
        <v>450</v>
      </c>
      <c r="C13" s="10">
        <v>58668</v>
      </c>
      <c r="D13" s="47">
        <f>_xll.BDP(A13,"YLD_CNV_MID",,)</f>
        <v>7.2897999999999996</v>
      </c>
      <c r="E13" s="47">
        <f>_xll.BDP(A13,"YLD_YTM_MID", "PRICING_SOURCE=ANDE")</f>
        <v>7.2857000000000003</v>
      </c>
      <c r="F13" s="4">
        <f t="shared" si="1"/>
        <v>4.0999999999993264E-3</v>
      </c>
      <c r="G13" s="12">
        <f>_xll.BDP(A13,"RISK_MID",,)/100</f>
        <v>4.8549525587998232</v>
      </c>
      <c r="H13" s="12">
        <f>_xll.BDP(A13,"DUR_MID",,)</f>
        <v>13.532135001088166</v>
      </c>
      <c r="I13" s="12">
        <f>_xll.BDP(A13,"px_LAST",,)</f>
        <v>3849.2609859999998</v>
      </c>
      <c r="J13" s="3">
        <f>_xll.BDP(A13,"PX_LAST",,)/_xll.BDP(A13,"PX_YEST_CLOSE",,)-1</f>
        <v>2.1275180033577534E-3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4"/>
        <v>1650</v>
      </c>
      <c r="AH13" s="42">
        <f t="shared" ca="1" si="2"/>
        <v>45911</v>
      </c>
      <c r="AI13" s="43">
        <f ca="1">_xll.BInterpol('Base IPCA'!$C$3:$C$13,'Base IPCA'!$E$3:$E$13,AH13,"Cubic","Extrapolate=Linear","MultiX=Average","Skip=True","Sort=True")</f>
        <v>11.299276190476192</v>
      </c>
      <c r="AJ13" s="43">
        <f ca="1">_xll.BInterpol('Base IPCA'!$C$3:$C$13,'Base IPCA'!$D$3:$D$13,AH13,"Cubic","Extrapolate=Linear","MultiX=Average","Skip=True","Sort=True")</f>
        <v>11.193380952380954</v>
      </c>
    </row>
    <row r="14" spans="1:36" x14ac:dyDescent="0.25"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4"/>
        <v>5000</v>
      </c>
      <c r="AH14" s="42">
        <f t="shared" ca="1" si="2"/>
        <v>45912</v>
      </c>
      <c r="AI14" s="43">
        <f ca="1">_xll.BInterpol('Base IPCA'!$C$3:$C$13,'Base IPCA'!$E$3:$E$13,AH14,"Cubic","Extrapolate=Linear","MultiX=Average","Skip=True","Sort=True")</f>
        <v>11.294899633699636</v>
      </c>
      <c r="AJ14" s="43">
        <f ca="1">_xll.BInterpol('Base IPCA'!$C$3:$C$13,'Base IPCA'!$D$3:$D$13,AH14,"Cubic","Extrapolate=Linear","MultiX=Average","Skip=True","Sort=True")</f>
        <v>11.189213553113554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4800</v>
      </c>
      <c r="AH15" s="42">
        <f t="shared" ca="1" si="2"/>
        <v>45913</v>
      </c>
      <c r="AI15" s="43">
        <f ca="1">_xll.BInterpol('Base IPCA'!$C$3:$C$13,'Base IPCA'!$E$3:$E$13,AH15,"Cubic","Extrapolate=Linear","MultiX=Average","Skip=True","Sort=True")</f>
        <v>11.290523076923078</v>
      </c>
      <c r="AJ15" s="43">
        <f ca="1">_xll.BInterpol('Base IPCA'!$C$3:$C$13,'Base IPCA'!$D$3:$D$13,AH15,"Cubic","Extrapolate=Linear","MultiX=Average","Skip=True","Sort=True")</f>
        <v>11.185046153846155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3"/>
        <v>2500</v>
      </c>
      <c r="AH16" s="42">
        <f t="shared" ca="1" si="2"/>
        <v>45914</v>
      </c>
      <c r="AI16" s="43">
        <f ca="1">_xll.BInterpol('Base IPCA'!$C$3:$C$13,'Base IPCA'!$E$3:$E$13,AH16,"Cubic","Extrapolate=Linear","MultiX=Average","Skip=True","Sort=True")</f>
        <v>11.286146520146522</v>
      </c>
      <c r="AJ16" s="43">
        <f ca="1">_xll.BInterpol('Base IPCA'!$C$3:$C$13,'Base IPCA'!$D$3:$D$13,AH16,"Cubic","Extrapolate=Linear","MultiX=Average","Skip=True","Sort=True")</f>
        <v>11.180878754578757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3"/>
        <v>4800</v>
      </c>
      <c r="AH17" s="42">
        <f t="shared" ca="1" si="2"/>
        <v>45915</v>
      </c>
      <c r="AI17" s="43">
        <f ca="1">_xll.BInterpol('Base IPCA'!$C$3:$C$13,'Base IPCA'!$E$3:$E$13,AH17,"Cubic","Extrapolate=Linear","MultiX=Average","Skip=True","Sort=True")</f>
        <v>11.281769963369964</v>
      </c>
      <c r="AJ17" s="43">
        <f ca="1">_xll.BInterpol('Base IPCA'!$C$3:$C$13,'Base IPCA'!$D$3:$D$13,AH17,"Cubic","Extrapolate=Linear","MultiX=Average","Skip=True","Sort=True")</f>
        <v>11.176711355311356</v>
      </c>
    </row>
    <row r="18" spans="1:36" x14ac:dyDescent="0.25">
      <c r="A18" s="259" t="s">
        <v>149</v>
      </c>
      <c r="B18" s="259" t="s">
        <v>116</v>
      </c>
      <c r="C18" s="261" t="str">
        <f>_xll.BDP(A18,"FUT_DLV_DT_FIRST")</f>
        <v>17/08/2026</v>
      </c>
      <c r="D18" s="259">
        <f>_xll.BDP(A18,$D$17)</f>
        <v>9.7799999999999994</v>
      </c>
      <c r="E18" s="259">
        <f t="shared" ref="E18:E26" ca="1" si="5">NETWORKDAYS(TODAY(),C18,feriadosbr)</f>
        <v>242</v>
      </c>
      <c r="F18" s="262">
        <f t="shared" ref="F18:F26" ca="1" si="6">100000/((1+D18%)^(E18/252))</f>
        <v>91429.182813275882</v>
      </c>
      <c r="G18" s="262">
        <f t="shared" ref="G18:G25" ca="1" si="7">F18*$F$30*$F$32</f>
        <v>167475.17704526108</v>
      </c>
      <c r="H18" s="259">
        <f t="shared" ref="H18:H26" ca="1" si="8">F18*$F$37</f>
        <v>91485.332288305624</v>
      </c>
      <c r="I18" s="262">
        <f t="shared" ref="I18:I26" ca="1" si="9">H18*$F$34</f>
        <v>167567.50789255995</v>
      </c>
      <c r="J18" s="257">
        <f t="shared" ref="J18:J26" ca="1" si="10">(((100000/H18)^(252/(E18-1)))-1)*100</f>
        <v>9.7520323132464384</v>
      </c>
      <c r="K18" s="257">
        <f>_xll.BDP(A18,"LAST_PRICE")</f>
        <v>9.75</v>
      </c>
      <c r="L18" s="257">
        <f t="shared" ref="L18:L26" si="11">+K18-D18</f>
        <v>-2.9999999999999361E-2</v>
      </c>
      <c r="M18" s="259">
        <f ca="1">I18-((100000/((1+(J18+0.01)%)^((E18-1)/252)))*$F$34)</f>
        <v>14.600073310168227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45916</v>
      </c>
      <c r="AI18" s="43">
        <f ca="1">_xll.BInterpol('Base IPCA'!$C$3:$C$13,'Base IPCA'!$E$3:$E$13,AH18,"Cubic","Extrapolate=Linear","MultiX=Average","Skip=True","Sort=True")</f>
        <v>11.277393406593408</v>
      </c>
      <c r="AJ18" s="43">
        <f ca="1">_xll.BInterpol('Base IPCA'!$C$3:$C$13,'Base IPCA'!$D$3:$D$13,AH18,"Cubic","Extrapolate=Linear","MultiX=Average","Skip=True","Sort=True")</f>
        <v>11.172543956043958</v>
      </c>
    </row>
    <row r="19" spans="1:36" x14ac:dyDescent="0.25">
      <c r="A19" s="125" t="s">
        <v>312</v>
      </c>
      <c r="B19" s="125" t="s">
        <v>313</v>
      </c>
      <c r="C19" s="263" t="str">
        <f>_xll.BDP(A19,"FUT_DLV_DT_FIRST")</f>
        <v>17/05/2027</v>
      </c>
      <c r="D19" s="258">
        <f>_xll.BDP(A19,$D$17)</f>
        <v>8.65</v>
      </c>
      <c r="E19" s="125">
        <f t="shared" ca="1" si="5"/>
        <v>428</v>
      </c>
      <c r="F19" s="264">
        <f t="shared" ca="1" si="6"/>
        <v>86857.364587761331</v>
      </c>
      <c r="G19" s="133">
        <f t="shared" ca="1" si="7"/>
        <v>159100.76044022036</v>
      </c>
      <c r="H19" s="125">
        <f t="shared" ca="1" si="8"/>
        <v>86910.706368514526</v>
      </c>
      <c r="I19" s="133">
        <f t="shared" ca="1" si="9"/>
        <v>159188.47438252819</v>
      </c>
      <c r="J19" s="258">
        <f t="shared" ca="1" si="10"/>
        <v>8.6317442798039767</v>
      </c>
      <c r="K19" s="258">
        <f>_xll.BDP(A19,"LAST_PRICE")</f>
        <v>8.67</v>
      </c>
      <c r="L19" s="258">
        <f t="shared" si="11"/>
        <v>1.9999999999999574E-2</v>
      </c>
      <c r="M19" s="125">
        <f ca="1">I19-((100000/((1+(J19+0.01)%)^((E19-1)/252)))*$F$34)</f>
        <v>24.82723440247355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45917</v>
      </c>
      <c r="AI19" s="43">
        <f ca="1">_xll.BInterpol('Base IPCA'!$C$3:$C$13,'Base IPCA'!$E$3:$E$13,AH19,"Cubic","Extrapolate=Linear","MultiX=Average","Skip=True","Sort=True")</f>
        <v>11.273016849816852</v>
      </c>
      <c r="AJ19" s="43">
        <f ca="1">_xll.BInterpol('Base IPCA'!$C$3:$C$13,'Base IPCA'!$D$3:$D$13,AH19,"Cubic","Extrapolate=Linear","MultiX=Average","Skip=True","Sort=True")</f>
        <v>11.168376556776558</v>
      </c>
    </row>
    <row r="20" spans="1:36" x14ac:dyDescent="0.25">
      <c r="A20" s="259" t="s">
        <v>150</v>
      </c>
      <c r="B20" s="259" t="s">
        <v>179</v>
      </c>
      <c r="C20" s="261" t="str">
        <f>_xll.BDP(A20,"FUT_DLV_DT_FIRST")</f>
        <v>15/08/2028</v>
      </c>
      <c r="D20" s="259">
        <f>_xll.BDP(A20,$D$17)</f>
        <v>8.0399999999999991</v>
      </c>
      <c r="E20" s="259">
        <f t="shared" ref="E20" ca="1" si="12">NETWORKDAYS(TODAY(),C20,feriadosbr)</f>
        <v>743</v>
      </c>
      <c r="F20" s="262">
        <f t="shared" ref="F20" ca="1" si="13">100000/((1+D20%)^(E20/252))</f>
        <v>79612.050731358337</v>
      </c>
      <c r="G20" s="262">
        <f t="shared" ca="1" si="7"/>
        <v>145829.17489703881</v>
      </c>
      <c r="H20" s="259">
        <f t="shared" ca="1" si="8"/>
        <v>79660.942941887406</v>
      </c>
      <c r="I20" s="262">
        <f t="shared" ca="1" si="9"/>
        <v>145909.5720730066</v>
      </c>
      <c r="J20" s="257">
        <f t="shared" ref="J20" ca="1" si="14">(((100000/H20)^(252/(E20-1)))-1)*100</f>
        <v>8.0287332516416399</v>
      </c>
      <c r="K20" s="257">
        <f>_xll.BDP(A20,"LAST_PRICE")</f>
        <v>8.06</v>
      </c>
      <c r="L20" s="257">
        <f t="shared" si="11"/>
        <v>2.000000000000135E-2</v>
      </c>
      <c r="M20" s="257">
        <f t="shared" ref="M20:M25" ca="1" si="15">I20-((100000/((1+(J20+0.01)%)^((E20-1)/252)))*$F$34)</f>
        <v>39.762033121602144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45918</v>
      </c>
      <c r="AI20" s="43">
        <f ca="1">_xll.BInterpol('Base IPCA'!$C$3:$C$13,'Base IPCA'!$E$3:$E$13,AH20,"Cubic","Extrapolate=Linear","MultiX=Average","Skip=True","Sort=True")</f>
        <v>11.268640293040294</v>
      </c>
      <c r="AJ20" s="43">
        <f ca="1">_xll.BInterpol('Base IPCA'!$C$3:$C$13,'Base IPCA'!$D$3:$D$13,AH20,"Cubic","Extrapolate=Linear","MultiX=Average","Skip=True","Sort=True")</f>
        <v>11.164209157509159</v>
      </c>
    </row>
    <row r="21" spans="1:36" x14ac:dyDescent="0.25">
      <c r="A21" s="125" t="s">
        <v>1217</v>
      </c>
      <c r="B21" s="125" t="s">
        <v>1218</v>
      </c>
      <c r="C21" s="263" t="str">
        <f>_xll.BDP(A21,"FUT_DLV_DT_FIRST")</f>
        <v>15/05/2029</v>
      </c>
      <c r="D21" s="258">
        <f>_xll.BDP(A21,$D$17)</f>
        <v>7.85</v>
      </c>
      <c r="E21" s="125">
        <f t="shared" ca="1" si="5"/>
        <v>928</v>
      </c>
      <c r="F21" s="264">
        <f t="shared" ca="1" si="6"/>
        <v>75707.428890562136</v>
      </c>
      <c r="G21" s="133">
        <f t="shared" ca="1" si="7"/>
        <v>138676.89360171498</v>
      </c>
      <c r="H21" s="125">
        <f t="shared" ca="1" si="8"/>
        <v>75753.923152648436</v>
      </c>
      <c r="I21" s="133">
        <f t="shared" ca="1" si="9"/>
        <v>138753.34764889334</v>
      </c>
      <c r="J21" s="258">
        <f t="shared" ca="1" si="10"/>
        <v>7.8407927409943401</v>
      </c>
      <c r="K21" s="258">
        <f>_xll.BDP(A21,"LAST_PRICE")</f>
        <v>7.86</v>
      </c>
      <c r="L21" s="258">
        <f t="shared" si="11"/>
        <v>1.0000000000000675E-2</v>
      </c>
      <c r="M21" s="258">
        <f t="shared" ca="1" si="15"/>
        <v>47.320071334805107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3"/>
        <v>254187</v>
      </c>
      <c r="AH21" s="42">
        <f t="shared" ca="1" si="2"/>
        <v>45919</v>
      </c>
      <c r="AI21" s="43">
        <f ca="1">_xll.BInterpol('Base IPCA'!$C$3:$C$13,'Base IPCA'!$E$3:$E$13,AH21,"Cubic","Extrapolate=Linear","MultiX=Average","Skip=True","Sort=True")</f>
        <v>11.264263736263738</v>
      </c>
      <c r="AJ21" s="43">
        <f ca="1">_xll.BInterpol('Base IPCA'!$C$3:$C$13,'Base IPCA'!$D$3:$D$13,AH21,"Cubic","Extrapolate=Linear","MultiX=Average","Skip=True","Sort=True")</f>
        <v>11.160041758241761</v>
      </c>
    </row>
    <row r="22" spans="1:36" x14ac:dyDescent="0.25">
      <c r="A22" s="259" t="s">
        <v>151</v>
      </c>
      <c r="B22" s="259" t="s">
        <v>180</v>
      </c>
      <c r="C22" s="261" t="str">
        <f>_xll.BDP(A22,"FUT_DLV_DT_FIRST")</f>
        <v>15/08/2030</v>
      </c>
      <c r="D22" s="259">
        <f>_xll.BDP(A22,$D$17)</f>
        <v>7.81</v>
      </c>
      <c r="E22" s="259">
        <f ca="1">NETWORKDAYS(TODAY(),C22,feriadosbr)</f>
        <v>1249</v>
      </c>
      <c r="F22" s="262">
        <f t="shared" ca="1" si="6"/>
        <v>68885.904156755481</v>
      </c>
      <c r="G22" s="262">
        <f t="shared" ca="1" si="7"/>
        <v>126181.58272437647</v>
      </c>
      <c r="H22" s="259">
        <f t="shared" ca="1" si="8"/>
        <v>68928.20911056055</v>
      </c>
      <c r="I22" s="262">
        <f t="shared" ca="1" si="9"/>
        <v>126251.1479736988</v>
      </c>
      <c r="J22" s="257">
        <f t="shared" ca="1" si="10"/>
        <v>7.8031313723881723</v>
      </c>
      <c r="K22" s="257">
        <f>_xll.BDP(A22,"LAST_PRICE")</f>
        <v>7.82</v>
      </c>
      <c r="L22" s="257">
        <f t="shared" si="11"/>
        <v>1.0000000000000675E-2</v>
      </c>
      <c r="M22" s="257">
        <f t="shared" ca="1" si="15"/>
        <v>57.982657322325394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5275</v>
      </c>
      <c r="AH22" s="42">
        <f t="shared" ca="1" si="2"/>
        <v>45920</v>
      </c>
      <c r="AI22" s="43">
        <f ca="1">_xll.BInterpol('Base IPCA'!$C$3:$C$13,'Base IPCA'!$E$3:$E$13,AH22,"Cubic","Extrapolate=Linear","MultiX=Average","Skip=True","Sort=True")</f>
        <v>11.25988717948718</v>
      </c>
      <c r="AJ22" s="43">
        <f ca="1">_xll.BInterpol('Base IPCA'!$C$3:$C$13,'Base IPCA'!$D$3:$D$13,AH22,"Cubic","Extrapolate=Linear","MultiX=Average","Skip=True","Sort=True")</f>
        <v>11.15587435897436</v>
      </c>
    </row>
    <row r="23" spans="1:36" x14ac:dyDescent="0.25">
      <c r="A23" s="125" t="s">
        <v>445</v>
      </c>
      <c r="B23" s="125" t="s">
        <v>438</v>
      </c>
      <c r="C23" s="263" t="str">
        <f>_xll.BDP(A23,"FUT_DLV_DT_FIRST")</f>
        <v>16/08/2032</v>
      </c>
      <c r="D23" s="258">
        <f>_xll.BDP(A23,$D$17)</f>
        <v>7.7249999999999996</v>
      </c>
      <c r="E23" s="125">
        <f t="shared" ca="1" si="5"/>
        <v>1771</v>
      </c>
      <c r="F23" s="264">
        <f t="shared" ca="1" si="6"/>
        <v>59277.079723444229</v>
      </c>
      <c r="G23" s="133">
        <f t="shared" ca="1" si="7"/>
        <v>108580.64259071965</v>
      </c>
      <c r="H23" s="125">
        <f t="shared" ca="1" si="8"/>
        <v>59313.483602439461</v>
      </c>
      <c r="I23" s="133">
        <f t="shared" ca="1" si="9"/>
        <v>108640.5042544452</v>
      </c>
      <c r="J23" s="258">
        <f t="shared" ca="1" si="10"/>
        <v>7.7201128067976743</v>
      </c>
      <c r="K23" s="258">
        <f>_xll.BDP(A23,"LAST_PRICE")</f>
        <v>7.72</v>
      </c>
      <c r="L23" s="258">
        <f t="shared" si="11"/>
        <v>-4.9999999999998934E-3</v>
      </c>
      <c r="M23" s="258">
        <f t="shared" ca="1" si="15"/>
        <v>70.811854136409238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6"/>
        <v>2070</v>
      </c>
      <c r="AH23" s="42">
        <f t="shared" ca="1" si="2"/>
        <v>45921</v>
      </c>
      <c r="AI23" s="43">
        <f ca="1">_xll.BInterpol('Base IPCA'!$C$3:$C$13,'Base IPCA'!$E$3:$E$13,AH23,"Cubic","Extrapolate=Linear","MultiX=Average","Skip=True","Sort=True")</f>
        <v>11.255510622710624</v>
      </c>
      <c r="AJ23" s="43">
        <f ca="1">_xll.BInterpol('Base IPCA'!$C$3:$C$13,'Base IPCA'!$D$3:$D$13,AH23,"Cubic","Extrapolate=Linear","MultiX=Average","Skip=True","Sort=True")</f>
        <v>11.151706959706962</v>
      </c>
    </row>
    <row r="24" spans="1:36" x14ac:dyDescent="0.25">
      <c r="A24" s="259" t="s">
        <v>1873</v>
      </c>
      <c r="B24" s="259" t="s">
        <v>1874</v>
      </c>
      <c r="C24" s="261" t="str">
        <f>_xll.BDP(A24,"FUT_DLV_DT_FIRST")</f>
        <v>16/05/2033</v>
      </c>
      <c r="D24" s="259">
        <f>_xll.BDP(A24,$D$17)</f>
        <v>7.665</v>
      </c>
      <c r="E24" s="259">
        <f t="shared" ref="E24" ca="1" si="17">NETWORKDAYS(TODAY(),C24,feriadosbr)</f>
        <v>1966</v>
      </c>
      <c r="F24" s="262">
        <f t="shared" ref="F24" ca="1" si="18">100000/((1+D24%)^(E24/252))</f>
        <v>56204.053575802493</v>
      </c>
      <c r="G24" s="262">
        <f t="shared" ca="1" si="7"/>
        <v>102951.63462734228</v>
      </c>
      <c r="H24" s="259">
        <f t="shared" ca="1" si="8"/>
        <v>56238.570214863677</v>
      </c>
      <c r="I24" s="262">
        <f t="shared" ca="1" si="9"/>
        <v>103008.3929590763</v>
      </c>
      <c r="J24" s="257">
        <f t="shared" ref="J24" ca="1" si="19">(((100000/H24)^(252/(E24-1)))-1)*100</f>
        <v>7.6605697128499406</v>
      </c>
      <c r="K24" s="257">
        <f>_xll.BDP(A24,"LAST_PRICE")</f>
        <v>7.68</v>
      </c>
      <c r="L24" s="257">
        <f t="shared" si="11"/>
        <v>1.499999999999968E-2</v>
      </c>
      <c r="M24" s="257">
        <f t="shared" ca="1" si="15"/>
        <v>74.576247173652519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45922</v>
      </c>
      <c r="AI24" s="43">
        <f ca="1">_xll.BInterpol('Base IPCA'!$C$3:$C$13,'Base IPCA'!$E$3:$E$13,AH24,"Cubic","Extrapolate=Linear","MultiX=Average","Skip=True","Sort=True")</f>
        <v>11.251134065934068</v>
      </c>
      <c r="AJ24" s="43">
        <f ca="1">_xll.BInterpol('Base IPCA'!$C$3:$C$13,'Base IPCA'!$D$3:$D$13,AH24,"Cubic","Extrapolate=Linear","MultiX=Average","Skip=True","Sort=True")</f>
        <v>11.147539560439562</v>
      </c>
    </row>
    <row r="25" spans="1:36" x14ac:dyDescent="0.25">
      <c r="A25" s="125" t="s">
        <v>152</v>
      </c>
      <c r="B25" s="125" t="s">
        <v>183</v>
      </c>
      <c r="C25" s="263" t="str">
        <f>_xll.BDP(A25,"FUT_DLV_DT_FIRST")</f>
        <v>15/05/2035</v>
      </c>
      <c r="D25" s="258">
        <f>_xll.BDP(A25,$D$17)</f>
        <v>7.5650000000000004</v>
      </c>
      <c r="E25" s="125">
        <f t="shared" ca="1" si="5"/>
        <v>2487</v>
      </c>
      <c r="F25" s="264">
        <f t="shared" ca="1" si="6"/>
        <v>48689.753388432277</v>
      </c>
      <c r="G25" s="133">
        <f t="shared" ca="1" si="7"/>
        <v>89187.334044877352</v>
      </c>
      <c r="H25" s="125">
        <f t="shared" ca="1" si="8"/>
        <v>48719.655264485038</v>
      </c>
      <c r="I25" s="133">
        <f t="shared" ca="1" si="9"/>
        <v>89236.503971226892</v>
      </c>
      <c r="J25" s="258">
        <f t="shared" ca="1" si="10"/>
        <v>7.5614612162968831</v>
      </c>
      <c r="K25" s="258">
        <f>_xll.BDP(A25,"LAST_PRICE")</f>
        <v>7.5750000000000002</v>
      </c>
      <c r="L25" s="258">
        <f t="shared" si="11"/>
        <v>9.9999999999997868E-3</v>
      </c>
      <c r="M25" s="258">
        <f t="shared" ca="1" si="15"/>
        <v>81.802601700212108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45923</v>
      </c>
      <c r="AI25" s="43">
        <f ca="1">_xll.BInterpol('Base IPCA'!$C$3:$C$13,'Base IPCA'!$E$3:$E$13,AH25,"Cubic","Extrapolate=Linear","MultiX=Average","Skip=True","Sort=True")</f>
        <v>11.246757509157511</v>
      </c>
      <c r="AJ25" s="43">
        <f ca="1">_xll.BInterpol('Base IPCA'!$C$3:$C$13,'Base IPCA'!$D$3:$D$13,AH25,"Cubic","Extrapolate=Linear","MultiX=Average","Skip=True","Sort=True")</f>
        <v>11.143372161172163</v>
      </c>
    </row>
    <row r="26" spans="1:36" x14ac:dyDescent="0.25">
      <c r="A26" s="259" t="s">
        <v>153</v>
      </c>
      <c r="B26" s="259" t="s">
        <v>184</v>
      </c>
      <c r="C26" s="261" t="str">
        <f>_xll.BDP(A26,"FUT_DLV_DT_FIRST")</f>
        <v>15/08/2040</v>
      </c>
      <c r="D26" s="259">
        <f>_xll.BDP(A26,$D$17)</f>
        <v>7.3849999999999998</v>
      </c>
      <c r="E26" s="259">
        <f t="shared" ca="1" si="5"/>
        <v>3858</v>
      </c>
      <c r="F26" s="262">
        <f t="shared" ca="1" si="6"/>
        <v>33594.477458843103</v>
      </c>
      <c r="G26" s="262">
        <f ca="1">F26*$F$30*$F$32</f>
        <v>61536.600099042204</v>
      </c>
      <c r="H26" s="259">
        <f t="shared" ca="1" si="8"/>
        <v>33615.108861368761</v>
      </c>
      <c r="I26" s="262">
        <f t="shared" ca="1" si="9"/>
        <v>61570.525881521018</v>
      </c>
      <c r="J26" s="257">
        <f t="shared" ca="1" si="10"/>
        <v>7.3826762791183276</v>
      </c>
      <c r="K26" s="257">
        <f>_xll.BDP(A26,"LAST_PRICE")</f>
        <v>7.3849999999999998</v>
      </c>
      <c r="L26" s="257">
        <f t="shared" si="11"/>
        <v>0</v>
      </c>
      <c r="M26" s="259">
        <f ca="1">I26-((100000/((1+(J26+0.01)%)^((E26-1)/252)))*$F$34)</f>
        <v>87.691613593800867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20"/>
        <v>6830</v>
      </c>
      <c r="AH26" s="42">
        <f t="shared" ca="1" si="2"/>
        <v>45924</v>
      </c>
      <c r="AI26" s="43">
        <f ca="1">_xll.BInterpol('Base IPCA'!$C$3:$C$13,'Base IPCA'!$E$3:$E$13,AH26,"Cubic","Extrapolate=Linear","MultiX=Average","Skip=True","Sort=True")</f>
        <v>11.242380952380953</v>
      </c>
      <c r="AJ26" s="43">
        <f ca="1">_xll.BInterpol('Base IPCA'!$C$3:$C$13,'Base IPCA'!$D$3:$D$13,AH26,"Cubic","Extrapolate=Linear","MultiX=Average","Skip=True","Sort=True")</f>
        <v>11.139204761904764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4262</v>
      </c>
      <c r="AH27" s="42">
        <f t="shared" ca="1" si="2"/>
        <v>45925</v>
      </c>
      <c r="AI27" s="43">
        <f ca="1">_xll.BInterpol('Base IPCA'!$C$3:$C$13,'Base IPCA'!$E$3:$E$13,AH27,"Cubic","Extrapolate=Linear","MultiX=Average","Skip=True","Sort=True")</f>
        <v>11.238004395604396</v>
      </c>
      <c r="AJ27" s="43">
        <f ca="1">_xll.BInterpol('Base IPCA'!$C$3:$C$13,'Base IPCA'!$D$3:$D$13,AH27,"Cubic","Extrapolate=Linear","MultiX=Average","Skip=True","Sort=True")</f>
        <v>11.135037362637364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3"/>
        <v>4000</v>
      </c>
      <c r="AH28" s="42">
        <f t="shared" ca="1" si="2"/>
        <v>45926</v>
      </c>
      <c r="AI28" s="43">
        <f ca="1">_xll.BInterpol('Base IPCA'!$C$3:$C$13,'Base IPCA'!$E$3:$E$13,AH28,"Cubic","Extrapolate=Linear","MultiX=Average","Skip=True","Sort=True")</f>
        <v>11.233627838827839</v>
      </c>
      <c r="AJ28" s="43">
        <f ca="1">_xll.BInterpol('Base IPCA'!$C$3:$C$13,'Base IPCA'!$D$3:$D$13,AH28,"Cubic","Extrapolate=Linear","MultiX=Average","Skip=True","Sort=True")</f>
        <v>11.130869963369964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14.9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1">SUM(Q29:AB29)</f>
        <v>4606</v>
      </c>
      <c r="AH29" s="42">
        <f t="shared" ca="1" si="2"/>
        <v>45927</v>
      </c>
      <c r="AI29" s="43">
        <f ca="1">_xll.BInterpol('Base IPCA'!$C$3:$C$13,'Base IPCA'!$E$3:$E$13,AH29,"Cubic","Extrapolate=Linear","MultiX=Average","Skip=True","Sort=True")</f>
        <v>11.229251282051283</v>
      </c>
      <c r="AJ29" s="43">
        <f ca="1">_xll.BInterpol('Base IPCA'!$C$3:$C$13,'Base IPCA'!$D$3:$D$13,AH29,"Cubic","Extrapolate=Linear","MultiX=Average","Skip=True","Sort=True")</f>
        <v>11.126702564102565</v>
      </c>
    </row>
    <row r="30" spans="1:36" x14ac:dyDescent="0.25">
      <c r="B30" s="268">
        <f ca="1">_xll.BDH(B28,C29,DATE(YEAR(H31)-1,MONTH(H31),DAY(H31)),H31,"Sort=d","cols=2;rows=11")</f>
        <v>45869</v>
      </c>
      <c r="C30" s="125">
        <v>7331.98</v>
      </c>
      <c r="D30" s="162"/>
      <c r="E30" s="267" t="s">
        <v>1105</v>
      </c>
      <c r="F30" s="269">
        <v>2.5000000000000001E-4</v>
      </c>
      <c r="H30" s="270">
        <f ca="1">TODAY()</f>
        <v>45902</v>
      </c>
      <c r="I30" s="267" t="s">
        <v>344</v>
      </c>
      <c r="J30" s="271">
        <f>+_xll.BDP("BRSTNCNTB3D4 Govt", "INFLATION_ASSUMPTION")</f>
        <v>-0.13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45928</v>
      </c>
      <c r="AI30" s="43">
        <f ca="1">_xll.BInterpol('Base IPCA'!$C$3:$C$13,'Base IPCA'!$E$3:$E$13,AH30,"Cubic","Extrapolate=Linear","MultiX=Average","Skip=True","Sort=True")</f>
        <v>11.224874725274727</v>
      </c>
      <c r="AJ30" s="43">
        <f ca="1">_xll.BInterpol('Base IPCA'!$C$3:$C$13,'Base IPCA'!$D$3:$D$13,AH30,"Cubic","Extrapolate=Linear","MultiX=Average","Skip=True","Sort=True")</f>
        <v>11.122535164835167</v>
      </c>
    </row>
    <row r="31" spans="1:36" x14ac:dyDescent="0.25">
      <c r="B31" s="268">
        <v>45838</v>
      </c>
      <c r="C31" s="125">
        <v>7312.97</v>
      </c>
      <c r="E31" s="267" t="s">
        <v>1106</v>
      </c>
      <c r="F31" s="272">
        <f>C30</f>
        <v>7331.98</v>
      </c>
      <c r="H31" s="268">
        <f ca="1">WORKDAY(WORKDAY(DATE(YEAR(EOMONTH(H32,1)),MONTH(EOMONTH(H32,1)),I29),-1,feriadosbr),1,feriadosbr)</f>
        <v>45915</v>
      </c>
      <c r="I31" s="125">
        <f ca="1">+NETWORKDAYS(H32,H31,feriadosbr)-1</f>
        <v>21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1"/>
        <v>4200</v>
      </c>
      <c r="AH31" s="42">
        <f t="shared" ca="1" si="2"/>
        <v>45929</v>
      </c>
      <c r="AI31" s="43">
        <f ca="1">_xll.BInterpol('Base IPCA'!$C$3:$C$13,'Base IPCA'!$E$3:$E$13,AH31,"Cubic","Extrapolate=Linear","MultiX=Average","Skip=True","Sort=True")</f>
        <v>11.220498168498169</v>
      </c>
      <c r="AJ31" s="43">
        <f ca="1">_xll.BInterpol('Base IPCA'!$C$3:$C$13,'Base IPCA'!$D$3:$D$13,AH31,"Cubic","Extrapolate=Linear","MultiX=Average","Skip=True","Sort=True")</f>
        <v>11.118367765567767</v>
      </c>
    </row>
    <row r="32" spans="1:36" x14ac:dyDescent="0.25">
      <c r="B32" s="268">
        <v>45808</v>
      </c>
      <c r="C32" s="125">
        <v>7295.46</v>
      </c>
      <c r="D32" s="162"/>
      <c r="E32" s="267" t="s">
        <v>1108</v>
      </c>
      <c r="F32" s="272">
        <f ca="1">+IF(I32=0,F31/((1+J30%)^(1/I37)),ROUND(F31*J38,2))</f>
        <v>7326.99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45884</v>
      </c>
      <c r="I32" s="125">
        <f ca="1">+NETWORKDAYS(H32,H30,feriadosbr)-1</f>
        <v>12</v>
      </c>
      <c r="J32" s="273">
        <f ca="1">(1+J30%)^(I32/I31)</f>
        <v>0.99925693579016117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3"/>
        <v>440</v>
      </c>
      <c r="AH32" s="42">
        <f t="shared" ca="1" si="2"/>
        <v>45930</v>
      </c>
      <c r="AI32" s="43">
        <f ca="1">_xll.BInterpol('Base IPCA'!$C$3:$C$13,'Base IPCA'!$E$3:$E$13,AH32,"Cubic","Extrapolate=Linear","MultiX=Average","Skip=True","Sort=True")</f>
        <v>11.216121611721613</v>
      </c>
      <c r="AJ32" s="43">
        <f ca="1">_xll.BInterpol('Base IPCA'!$C$3:$C$13,'Base IPCA'!$D$3:$D$13,AH32,"Cubic","Extrapolate=Linear","MultiX=Average","Skip=True","Sort=True")</f>
        <v>11.114200366300366</v>
      </c>
    </row>
    <row r="33" spans="2:36" x14ac:dyDescent="0.25">
      <c r="B33" s="268">
        <v>45777</v>
      </c>
      <c r="C33" s="125">
        <v>7276.54</v>
      </c>
      <c r="E33" s="267" t="s">
        <v>1109</v>
      </c>
      <c r="F33" s="272">
        <f ca="1">ROUND(F31*J32,2)</f>
        <v>7326.53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45931</v>
      </c>
      <c r="AI33" s="43">
        <f ca="1">_xll.BInterpol('Base IPCA'!$C$3:$C$13,'Base IPCA'!$E$3:$E$13,AH33,"Cubic","Extrapolate=Linear","MultiX=Average","Skip=True","Sort=True")</f>
        <v>11.211745054945055</v>
      </c>
      <c r="AJ33" s="43">
        <f ca="1">_xll.BInterpol('Base IPCA'!$C$3:$C$13,'Base IPCA'!$D$3:$D$13,AH33,"Cubic","Extrapolate=Linear","MultiX=Average","Skip=True","Sort=True")</f>
        <v>11.110032967032968</v>
      </c>
    </row>
    <row r="34" spans="2:36" x14ac:dyDescent="0.25">
      <c r="B34" s="268">
        <v>45747</v>
      </c>
      <c r="C34" s="125">
        <v>7245.38</v>
      </c>
      <c r="E34" s="267" t="s">
        <v>1110</v>
      </c>
      <c r="F34" s="269">
        <f ca="1">F33*F30</f>
        <v>1.8316325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2">SUM(Q34:AB34)</f>
        <v>660</v>
      </c>
      <c r="AH34" s="42">
        <f t="shared" ca="1" si="2"/>
        <v>45932</v>
      </c>
      <c r="AI34" s="43">
        <f ca="1">_xll.BInterpol('Base IPCA'!$C$3:$C$13,'Base IPCA'!$E$3:$E$13,AH34,"Cubic","Extrapolate=Linear","MultiX=Average","Skip=True","Sort=True")</f>
        <v>11.207368498168499</v>
      </c>
      <c r="AJ34" s="43">
        <f ca="1">_xll.BInterpol('Base IPCA'!$C$3:$C$13,'Base IPCA'!$D$3:$D$13,AH34,"Cubic","Extrapolate=Linear","MultiX=Average","Skip=True","Sort=True")</f>
        <v>11.105865567765569</v>
      </c>
    </row>
    <row r="35" spans="2:36" x14ac:dyDescent="0.25">
      <c r="B35" s="268">
        <v>45716</v>
      </c>
      <c r="C35" s="125">
        <v>7205.03</v>
      </c>
      <c r="E35" s="267" t="s">
        <v>1112</v>
      </c>
      <c r="F35" s="274">
        <f>1+cdi_diario</f>
        <v>1.0005513106415402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45933</v>
      </c>
      <c r="AI35" s="43">
        <f ca="1">_xll.BInterpol('Base IPCA'!$C$3:$C$13,'Base IPCA'!$E$3:$E$13,AH35,"Cubic","Extrapolate=Linear","MultiX=Average","Skip=True","Sort=True")</f>
        <v>11.202991941391943</v>
      </c>
      <c r="AJ35" s="43">
        <f ca="1">_xll.BInterpol('Base IPCA'!$C$3:$C$13,'Base IPCA'!$D$3:$D$13,AH35,"Cubic","Extrapolate=Linear","MultiX=Average","Skip=True","Sort=True")</f>
        <v>11.101698168498169</v>
      </c>
    </row>
    <row r="36" spans="2:36" x14ac:dyDescent="0.25">
      <c r="B36" s="268">
        <v>45688</v>
      </c>
      <c r="C36" s="125">
        <v>7111.86</v>
      </c>
      <c r="E36" s="267" t="s">
        <v>1113</v>
      </c>
      <c r="F36" s="274">
        <f ca="1">F33/F32</f>
        <v>0.99993721842120709</v>
      </c>
      <c r="H36" s="268">
        <f ca="1">+WORKDAY(H30,-1,feriadosbr)</f>
        <v>45901</v>
      </c>
      <c r="I36" s="267" t="s">
        <v>344</v>
      </c>
      <c r="J36" s="275">
        <f>+_xll.BDP("BRSTNCNTB3D4 Govt", "INFLATION_ASSUMPTION")</f>
        <v>-0.13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45934</v>
      </c>
      <c r="AI36" s="43">
        <f ca="1">_xll.BInterpol('Base IPCA'!$C$3:$C$13,'Base IPCA'!$E$3:$E$13,AH36,"Cubic","Extrapolate=Linear","MultiX=Average","Skip=True","Sort=True")</f>
        <v>11.198615384615385</v>
      </c>
      <c r="AJ36" s="43">
        <f ca="1">_xll.BInterpol('Base IPCA'!$C$3:$C$13,'Base IPCA'!$D$3:$D$13,AH36,"Cubic","Extrapolate=Linear","MultiX=Average","Skip=True","Sort=True")</f>
        <v>11.097530769230771</v>
      </c>
    </row>
    <row r="37" spans="2:36" x14ac:dyDescent="0.25">
      <c r="B37" s="268">
        <v>45657</v>
      </c>
      <c r="C37" s="125">
        <v>7100.5</v>
      </c>
      <c r="E37" s="267" t="s">
        <v>1114</v>
      </c>
      <c r="F37" s="274">
        <f ca="1">F35/F36</f>
        <v>1.0006141307764329</v>
      </c>
      <c r="H37" s="268">
        <f ca="1">WORKDAY(WORKDAY(DATE(YEAR(EOMONTH(H38,1)),MONTH(EOMONTH(H38,1)),I35),-1,feriadosbr),1,feriadosbr)</f>
        <v>45915</v>
      </c>
      <c r="I37" s="125">
        <f ca="1">+NETWORKDAYS(H38,H37,feriadosbr)-1</f>
        <v>21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45935</v>
      </c>
      <c r="AI37" s="43">
        <f ca="1">_xll.BInterpol('Base IPCA'!$C$3:$C$13,'Base IPCA'!$E$3:$E$13,AH37,"Cubic","Extrapolate=Linear","MultiX=Average","Skip=True","Sort=True")</f>
        <v>11.194238827838829</v>
      </c>
      <c r="AJ37" s="43">
        <f ca="1">_xll.BInterpol('Base IPCA'!$C$3:$C$13,'Base IPCA'!$D$3:$D$13,AH37,"Cubic","Extrapolate=Linear","MultiX=Average","Skip=True","Sort=True")</f>
        <v>11.09336336996337</v>
      </c>
    </row>
    <row r="38" spans="2:36" x14ac:dyDescent="0.25">
      <c r="B38" s="268">
        <v>45626</v>
      </c>
      <c r="C38" s="125">
        <v>7063.77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45884</v>
      </c>
      <c r="I38" s="125">
        <f ca="1">+NETWORKDAYS(H38,H36,feriadosbr)-1</f>
        <v>11</v>
      </c>
      <c r="J38" s="276">
        <f ca="1">(1+J36%)^(I38/I37)</f>
        <v>0.99931883671313748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45936</v>
      </c>
      <c r="AI38" s="43">
        <f ca="1">_xll.BInterpol('Base IPCA'!$C$3:$C$13,'Base IPCA'!$E$3:$E$13,AH38,"Cubic","Extrapolate=Linear","MultiX=Average","Skip=True","Sort=True")</f>
        <v>11.189862271062271</v>
      </c>
      <c r="AJ38" s="43">
        <f ca="1">_xll.BInterpol('Base IPCA'!$C$3:$C$13,'Base IPCA'!$D$3:$D$13,AH38,"Cubic","Extrapolate=Linear","MultiX=Average","Skip=True","Sort=True")</f>
        <v>11.089195970695972</v>
      </c>
    </row>
    <row r="39" spans="2:36" x14ac:dyDescent="0.25">
      <c r="B39" s="268">
        <v>45596</v>
      </c>
      <c r="C39" s="125">
        <v>7036.33</v>
      </c>
      <c r="E39" s="267" t="s">
        <v>1115</v>
      </c>
      <c r="F39" s="277">
        <f>((1+cdi)^(1/252)-1)*10000</f>
        <v>5.513106415402369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45937</v>
      </c>
      <c r="AI39" s="43">
        <f ca="1">_xll.BInterpol('Base IPCA'!$C$3:$C$13,'Base IPCA'!$E$3:$E$13,AH39,"Cubic","Extrapolate=Linear","MultiX=Average","Skip=True","Sort=True")</f>
        <v>11.185485714285715</v>
      </c>
      <c r="AJ39" s="43">
        <f ca="1">_xll.BInterpol('Base IPCA'!$C$3:$C$13,'Base IPCA'!$D$3:$D$13,AH39,"Cubic","Extrapolate=Linear","MultiX=Average","Skip=True","Sort=True")</f>
        <v>11.085028571428573</v>
      </c>
    </row>
    <row r="40" spans="2:36" x14ac:dyDescent="0.25">
      <c r="B40" s="268">
        <v>45565</v>
      </c>
      <c r="C40" s="125">
        <v>6997.15</v>
      </c>
      <c r="E40" s="267" t="s">
        <v>1116</v>
      </c>
      <c r="F40" s="277">
        <f>F39*22</f>
        <v>121.28834113885212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45938</v>
      </c>
      <c r="AI40" s="43">
        <f ca="1">_xll.BInterpol('Base IPCA'!$C$3:$C$13,'Base IPCA'!$E$3:$E$13,AH40,"Cubic","Extrapolate=Linear","MultiX=Average","Skip=True","Sort=True")</f>
        <v>11.181109157509159</v>
      </c>
      <c r="AJ40" s="43">
        <f ca="1">_xll.BInterpol('Base IPCA'!$C$3:$C$13,'Base IPCA'!$D$3:$D$13,AH40,"Cubic","Extrapolate=Linear","MultiX=Average","Skip=True","Sort=True")</f>
        <v>11.080861172161173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45939</v>
      </c>
      <c r="AI41" s="43">
        <f ca="1">_xll.BInterpol('Base IPCA'!$C$3:$C$13,'Base IPCA'!$E$3:$E$13,AH41,"Cubic","Extrapolate=Linear","MultiX=Average","Skip=True","Sort=True")</f>
        <v>11.176732600732603</v>
      </c>
      <c r="AJ41" s="43">
        <f ca="1">_xll.BInterpol('Base IPCA'!$C$3:$C$13,'Base IPCA'!$D$3:$D$13,AH41,"Cubic","Extrapolate=Linear","MultiX=Average","Skip=True","Sort=True")</f>
        <v>11.076693772893774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4"/>
        <v>3600</v>
      </c>
      <c r="AH42" s="42">
        <f t="shared" ca="1" si="2"/>
        <v>45940</v>
      </c>
      <c r="AI42" s="43">
        <f ca="1">_xll.BInterpol('Base IPCA'!$C$3:$C$13,'Base IPCA'!$E$3:$E$13,AH42,"Cubic","Extrapolate=Linear","MultiX=Average","Skip=True","Sort=True")</f>
        <v>11.172356043956045</v>
      </c>
      <c r="AJ42" s="43">
        <f ca="1">_xll.BInterpol('Base IPCA'!$C$3:$C$13,'Base IPCA'!$D$3:$D$13,AH42,"Cubic","Extrapolate=Linear","MultiX=Average","Skip=True","Sort=True")</f>
        <v>11.072526373626374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0</v>
      </c>
      <c r="AH43" s="42">
        <f t="shared" ca="1" si="2"/>
        <v>45941</v>
      </c>
      <c r="AI43" s="43">
        <f ca="1">_xll.BInterpol('Base IPCA'!$C$3:$C$13,'Base IPCA'!$E$3:$E$13,AH43,"Cubic","Extrapolate=Linear","MultiX=Average","Skip=True","Sort=True")</f>
        <v>11.167979487179489</v>
      </c>
      <c r="AJ43" s="43">
        <f ca="1">_xll.BInterpol('Base IPCA'!$C$3:$C$13,'Base IPCA'!$D$3:$D$13,AH43,"Cubic","Extrapolate=Linear","MultiX=Average","Skip=True","Sort=True")</f>
        <v>11.068358974358976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0"/>
        <v>3000</v>
      </c>
      <c r="AH44" s="42">
        <f t="shared" ca="1" si="2"/>
        <v>45942</v>
      </c>
      <c r="AI44" s="43">
        <f ca="1">_xll.BInterpol('Base IPCA'!$C$3:$C$13,'Base IPCA'!$E$3:$E$13,AH44,"Cubic","Extrapolate=Linear","MultiX=Average","Skip=True","Sort=True")</f>
        <v>11.163602930402931</v>
      </c>
      <c r="AJ44" s="43">
        <f ca="1">_xll.BInterpol('Base IPCA'!$C$3:$C$13,'Base IPCA'!$D$3:$D$13,AH44,"Cubic","Extrapolate=Linear","MultiX=Average","Skip=True","Sort=True")</f>
        <v>11.064191575091577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0"/>
        <v>10549</v>
      </c>
      <c r="AH45" s="42">
        <f t="shared" ca="1" si="2"/>
        <v>45943</v>
      </c>
      <c r="AI45" s="43">
        <f ca="1">_xll.BInterpol('Base IPCA'!$C$3:$C$13,'Base IPCA'!$E$3:$E$13,AH45,"Cubic","Extrapolate=Linear","MultiX=Average","Skip=True","Sort=True")</f>
        <v>11.159226373626375</v>
      </c>
      <c r="AJ45" s="43">
        <f ca="1">_xll.BInterpol('Base IPCA'!$C$3:$C$13,'Base IPCA'!$D$3:$D$13,AH45,"Cubic","Extrapolate=Linear","MultiX=Average","Skip=True","Sort=True")</f>
        <v>11.060024175824177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0"/>
        <v>1307</v>
      </c>
      <c r="AH46" s="42">
        <f t="shared" ca="1" si="2"/>
        <v>45944</v>
      </c>
      <c r="AI46" s="43">
        <f ca="1">_xll.BInterpol('Base IPCA'!$C$3:$C$13,'Base IPCA'!$E$3:$E$13,AH46,"Cubic","Extrapolate=Linear","MultiX=Average","Skip=True","Sort=True")</f>
        <v>11.154849816849818</v>
      </c>
      <c r="AJ46" s="43">
        <f ca="1">_xll.BInterpol('Base IPCA'!$C$3:$C$13,'Base IPCA'!$D$3:$D$13,AH46,"Cubic","Extrapolate=Linear","MultiX=Average","Skip=True","Sort=True")</f>
        <v>11.055856776556778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0"/>
        <v>7085</v>
      </c>
      <c r="AH47" s="42">
        <f t="shared" ca="1" si="2"/>
        <v>45945</v>
      </c>
      <c r="AI47" s="43">
        <f ca="1">_xll.BInterpol('Base IPCA'!$C$3:$C$13,'Base IPCA'!$E$3:$E$13,AH47,"Cubic","Extrapolate=Linear","MultiX=Average","Skip=True","Sort=True")</f>
        <v>11.150473260073262</v>
      </c>
      <c r="AJ47" s="43">
        <f ca="1">_xll.BInterpol('Base IPCA'!$C$3:$C$13,'Base IPCA'!$D$3:$D$13,AH47,"Cubic","Extrapolate=Linear","MultiX=Average","Skip=True","Sort=True")</f>
        <v>11.051689377289378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45946</v>
      </c>
      <c r="AI48" s="43">
        <f ca="1">_xll.BInterpol('Base IPCA'!$C$3:$C$13,'Base IPCA'!$E$3:$E$13,AH48,"Cubic","Extrapolate=Linear","MultiX=Average","Skip=True","Sort=True")</f>
        <v>11.146096703296704</v>
      </c>
      <c r="AJ48" s="43">
        <f ca="1">_xll.BInterpol('Base IPCA'!$C$3:$C$13,'Base IPCA'!$D$3:$D$13,AH48,"Cubic","Extrapolate=Linear","MultiX=Average","Skip=True","Sort=True")</f>
        <v>11.04752197802198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45947</v>
      </c>
      <c r="AI49" s="43">
        <f ca="1">_xll.BInterpol('Base IPCA'!$C$3:$C$13,'Base IPCA'!$E$3:$E$13,AH49,"Cubic","Extrapolate=Linear","MultiX=Average","Skip=True","Sort=True")</f>
        <v>11.141720146520148</v>
      </c>
      <c r="AJ49" s="43">
        <f ca="1">_xll.BInterpol('Base IPCA'!$C$3:$C$13,'Base IPCA'!$D$3:$D$13,AH49,"Cubic","Extrapolate=Linear","MultiX=Average","Skip=True","Sort=True")</f>
        <v>11.043354578754581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2"/>
        <v>45948</v>
      </c>
      <c r="AI50" s="43">
        <f ca="1">_xll.BInterpol('Base IPCA'!$C$3:$C$13,'Base IPCA'!$E$3:$E$13,AH50,"Cubic","Extrapolate=Linear","MultiX=Average","Skip=True","Sort=True")</f>
        <v>11.13734358974359</v>
      </c>
      <c r="AJ50" s="43">
        <f ca="1">_xll.BInterpol('Base IPCA'!$C$3:$C$13,'Base IPCA'!$D$3:$D$13,AH50,"Cubic","Extrapolate=Linear","MultiX=Average","Skip=True","Sort=True")</f>
        <v>11.039187179487181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25</v>
      </c>
      <c r="AH51" s="42">
        <f t="shared" ca="1" si="2"/>
        <v>45949</v>
      </c>
      <c r="AI51" s="43">
        <f ca="1">_xll.BInterpol('Base IPCA'!$C$3:$C$13,'Base IPCA'!$E$3:$E$13,AH51,"Cubic","Extrapolate=Linear","MultiX=Average","Skip=True","Sort=True")</f>
        <v>11.132967032967034</v>
      </c>
      <c r="AJ51" s="43">
        <f ca="1">_xll.BInterpol('Base IPCA'!$C$3:$C$13,'Base IPCA'!$D$3:$D$13,AH51,"Cubic","Extrapolate=Linear","MultiX=Average","Skip=True","Sort=True")</f>
        <v>11.035019780219782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45950</v>
      </c>
      <c r="AI52" s="43">
        <f ca="1">_xll.BInterpol('Base IPCA'!$C$3:$C$13,'Base IPCA'!$E$3:$E$13,AH52,"Cubic","Extrapolate=Linear","MultiX=Average","Skip=True","Sort=True")</f>
        <v>11.128590476190478</v>
      </c>
      <c r="AJ52" s="43">
        <f ca="1">_xll.BInterpol('Base IPCA'!$C$3:$C$13,'Base IPCA'!$D$3:$D$13,AH52,"Cubic","Extrapolate=Linear","MultiX=Average","Skip=True","Sort=True")</f>
        <v>11.030852380952382</v>
      </c>
    </row>
    <row r="53" spans="7:36" ht="15.75" thickBot="1" x14ac:dyDescent="0.3">
      <c r="I53" s="1"/>
      <c r="AH53" s="42">
        <f t="shared" ca="1" si="2"/>
        <v>45951</v>
      </c>
      <c r="AI53" s="43">
        <f ca="1">_xll.BInterpol('Base IPCA'!$C$3:$C$13,'Base IPCA'!$E$3:$E$13,AH53,"Cubic","Extrapolate=Linear","MultiX=Average","Skip=True","Sort=True")</f>
        <v>11.12421391941392</v>
      </c>
      <c r="AJ53" s="43">
        <f ca="1">_xll.BInterpol('Base IPCA'!$C$3:$C$13,'Base IPCA'!$D$3:$D$13,AH53,"Cubic","Extrapolate=Linear","MultiX=Average","Skip=True","Sort=True")</f>
        <v>11.026684981684983</v>
      </c>
    </row>
    <row r="54" spans="7:36" ht="15.75" thickBot="1" x14ac:dyDescent="0.3">
      <c r="I54" s="1"/>
      <c r="P54" s="45" t="s">
        <v>66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159</v>
      </c>
      <c r="AH54" s="42">
        <f t="shared" ca="1" si="2"/>
        <v>45952</v>
      </c>
      <c r="AI54" s="43">
        <f ca="1">_xll.BInterpol('Base IPCA'!$C$3:$C$13,'Base IPCA'!$E$3:$E$13,AH54,"Cubic","Extrapolate=Linear","MultiX=Average","Skip=True","Sort=True")</f>
        <v>11.119837362637364</v>
      </c>
      <c r="AJ54" s="43">
        <f ca="1">_xll.BInterpol('Base IPCA'!$C$3:$C$13,'Base IPCA'!$D$3:$D$13,AH54,"Cubic","Extrapolate=Linear","MultiX=Average","Skip=True","Sort=True")</f>
        <v>11.022517582417583</v>
      </c>
    </row>
    <row r="55" spans="7:36" x14ac:dyDescent="0.25">
      <c r="O55" t="s">
        <v>179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253.37822199999712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86.046072499999013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339.42429449999611</v>
      </c>
      <c r="AD55" s="5">
        <f t="shared" ref="AD55:AD86" ca="1" si="28">+AC55/$AC$105</f>
        <v>4.8374421878293545E-3</v>
      </c>
      <c r="AH55" s="42">
        <f t="shared" ca="1" si="2"/>
        <v>45953</v>
      </c>
      <c r="AI55" s="43">
        <f ca="1">_xll.BInterpol('Base IPCA'!$C$3:$C$13,'Base IPCA'!$E$3:$E$13,AH55,"Cubic","Extrapolate=Linear","MultiX=Average","Skip=True","Sort=True")</f>
        <v>11.115460805860806</v>
      </c>
      <c r="AJ55" s="43">
        <f ca="1">_xll.BInterpol('Base IPCA'!$C$3:$C$13,'Base IPCA'!$D$3:$D$13,AH55,"Cubic","Extrapolate=Linear","MultiX=Average","Skip=True","Sort=True")</f>
        <v>11.018350183150185</v>
      </c>
    </row>
    <row r="56" spans="7:36" x14ac:dyDescent="0.25">
      <c r="O56" t="s">
        <v>179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82.293211000009251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55.700645000006261</v>
      </c>
      <c r="AA56" s="16">
        <f>AA4*_xll.BDP($P56&amp;" Corp","RISK_MTY_MID")/100</f>
        <v>0</v>
      </c>
      <c r="AB56" s="16">
        <f>AB4*_xll.BDP($P56&amp;" Corp","RISK_MTY_MID")/100</f>
        <v>42.045003000004726</v>
      </c>
      <c r="AC56" s="55">
        <f t="shared" si="27"/>
        <v>180.03885900002024</v>
      </c>
      <c r="AD56" s="5">
        <f t="shared" ca="1" si="28"/>
        <v>2.5658963901164372E-3</v>
      </c>
      <c r="AH56" s="42">
        <f t="shared" ca="1" si="2"/>
        <v>45954</v>
      </c>
      <c r="AI56" s="43">
        <f ca="1">_xll.BInterpol('Base IPCA'!$C$3:$C$13,'Base IPCA'!$E$3:$E$13,AH56,"Cubic","Extrapolate=Linear","MultiX=Average","Skip=True","Sort=True")</f>
        <v>11.11108424908425</v>
      </c>
      <c r="AJ56" s="43">
        <f ca="1">_xll.BInterpol('Base IPCA'!$C$3:$C$13,'Base IPCA'!$D$3:$D$13,AH56,"Cubic","Extrapolate=Linear","MultiX=Average","Skip=True","Sort=True")</f>
        <v>11.014182783882784</v>
      </c>
    </row>
    <row r="57" spans="7:36" x14ac:dyDescent="0.25">
      <c r="N57" s="202"/>
      <c r="O57" t="s">
        <v>313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81.678064000006998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81.678064000006998</v>
      </c>
      <c r="AD57" s="5">
        <f t="shared" ca="1" si="28"/>
        <v>1.1640678614237038E-3</v>
      </c>
      <c r="AH57" s="42">
        <f t="shared" ca="1" si="2"/>
        <v>45955</v>
      </c>
      <c r="AI57" s="43">
        <f ca="1">_xll.BInterpol('Base IPCA'!$C$3:$C$13,'Base IPCA'!$E$3:$E$13,AH57,"Cubic","Extrapolate=Linear","MultiX=Average","Skip=True","Sort=True")</f>
        <v>11.106707692307694</v>
      </c>
      <c r="AJ57" s="43">
        <f ca="1">_xll.BInterpol('Base IPCA'!$C$3:$C$13,'Base IPCA'!$D$3:$D$13,AH57,"Cubic","Extrapolate=Linear","MultiX=Average","Skip=True","Sort=True")</f>
        <v>11.010015384615386</v>
      </c>
    </row>
    <row r="58" spans="7:36" x14ac:dyDescent="0.25">
      <c r="O58" t="s">
        <v>179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1689.0837249998865</v>
      </c>
      <c r="V58" s="16">
        <f>V6*_xll.BDP($P58&amp;" Corp","RISK_MTY_MID")/100</f>
        <v>0</v>
      </c>
      <c r="W58" s="16">
        <f>W6*_xll.BDP($P58&amp;" Corp","RISK_MTY_MID")/100</f>
        <v>87.853024999994091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482.19782499996757</v>
      </c>
      <c r="AA58" s="16">
        <f>AA6*_xll.BDP($P58&amp;" Corp","RISK_MTY_MID")/100</f>
        <v>0</v>
      </c>
      <c r="AB58" s="16">
        <f>AB6*_xll.BDP($P58&amp;" Corp","RISK_MTY_MID")/100</f>
        <v>325.97049999997807</v>
      </c>
      <c r="AC58" s="55">
        <f t="shared" si="27"/>
        <v>2585.1050749998262</v>
      </c>
      <c r="AD58" s="5">
        <f t="shared" ca="1" si="28"/>
        <v>3.6842667282250385E-2</v>
      </c>
      <c r="AH58" s="42">
        <f t="shared" ca="1" si="2"/>
        <v>45956</v>
      </c>
      <c r="AI58" s="43">
        <f ca="1">_xll.BInterpol('Base IPCA'!$C$3:$C$13,'Base IPCA'!$E$3:$E$13,AH58,"Cubic","Extrapolate=Linear","MultiX=Average","Skip=True","Sort=True")</f>
        <v>11.102331135531138</v>
      </c>
      <c r="AJ58" s="43">
        <f ca="1">_xll.BInterpol('Base IPCA'!$C$3:$C$13,'Base IPCA'!$D$3:$D$13,AH58,"Cubic","Extrapolate=Linear","MultiX=Average","Skip=True","Sort=True")</f>
        <v>11.005847985347987</v>
      </c>
    </row>
    <row r="59" spans="7:36" x14ac:dyDescent="0.25">
      <c r="O59" t="s">
        <v>177</v>
      </c>
      <c r="P59" s="52" t="str">
        <f t="shared" si="26"/>
        <v>BRFS31</v>
      </c>
      <c r="Q59" s="16">
        <f>Q7*_xll.BDP($P59&amp;" Corp","RISK_MTY_MID")/100</f>
        <v>48.211804499991047</v>
      </c>
      <c r="R59" s="16">
        <f>R7*_xll.BDP($P59&amp;" Corp","RISK_MTY_MID")/100</f>
        <v>43.897906499991848</v>
      </c>
      <c r="S59" s="16">
        <f>S7*_xll.BDP($P59&amp;" Corp","RISK_MTY_MID")/100</f>
        <v>114.07863599997881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6.8702819999987241</v>
      </c>
      <c r="W59" s="16">
        <f>W7*_xll.BDP($P59&amp;" Corp","RISK_MTY_MID")/100</f>
        <v>0</v>
      </c>
      <c r="X59" s="16">
        <f>X7*_xll.BDP($P59&amp;" Corp","RISK_MTY_MID")/100</f>
        <v>76.092367499985869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0.99858749999981455</v>
      </c>
      <c r="AB59" s="16">
        <f>AB7*_xll.BDP($P59&amp;" Corp","RISK_MTY_MID")/100</f>
        <v>6.4708469999987983</v>
      </c>
      <c r="AC59" s="55">
        <f t="shared" si="27"/>
        <v>296.62043099994492</v>
      </c>
      <c r="AD59" s="5">
        <f t="shared" ca="1" si="28"/>
        <v>4.2274056687809543E-3</v>
      </c>
      <c r="AH59" s="42">
        <f t="shared" ca="1" si="2"/>
        <v>45957</v>
      </c>
      <c r="AI59" s="43">
        <f ca="1">_xll.BInterpol('Base IPCA'!$C$3:$C$13,'Base IPCA'!$E$3:$E$13,AH59,"Cubic","Extrapolate=Linear","MultiX=Average","Skip=True","Sort=True")</f>
        <v>11.09795457875458</v>
      </c>
      <c r="AJ59" s="43">
        <f ca="1">_xll.BInterpol('Base IPCA'!$C$3:$C$13,'Base IPCA'!$D$3:$D$13,AH59,"Cubic","Extrapolate=Linear","MultiX=Average","Skip=True","Sort=True")</f>
        <v>11.001680586080587</v>
      </c>
    </row>
    <row r="60" spans="7:36" x14ac:dyDescent="0.25">
      <c r="O60" t="s">
        <v>179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276.68047200002684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276.68047200002684</v>
      </c>
      <c r="AD60" s="5">
        <f t="shared" ca="1" si="28"/>
        <v>3.9432233033675308E-3</v>
      </c>
      <c r="AH60" s="42">
        <f t="shared" ca="1" si="2"/>
        <v>45958</v>
      </c>
      <c r="AI60" s="43">
        <f ca="1">_xll.BInterpol('Base IPCA'!$C$3:$C$13,'Base IPCA'!$E$3:$E$13,AH60,"Cubic","Extrapolate=Linear","MultiX=Average","Skip=True","Sort=True")</f>
        <v>11.093578021978024</v>
      </c>
      <c r="AJ60" s="43">
        <f ca="1">_xll.BInterpol('Base IPCA'!$C$3:$C$13,'Base IPCA'!$D$3:$D$13,AH60,"Cubic","Extrapolate=Linear","MultiX=Average","Skip=True","Sort=True")</f>
        <v>10.997513186813189</v>
      </c>
    </row>
    <row r="61" spans="7:36" x14ac:dyDescent="0.25">
      <c r="O61" t="s">
        <v>179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0</v>
      </c>
      <c r="T61" s="16">
        <f t="shared" si="29"/>
        <v>0</v>
      </c>
      <c r="U61" s="16">
        <f t="shared" si="29"/>
        <v>540.86505060000002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0</v>
      </c>
      <c r="AC61" s="55">
        <f t="shared" si="27"/>
        <v>671.08938060000003</v>
      </c>
      <c r="AD61" s="5">
        <f t="shared" ca="1" si="28"/>
        <v>9.5643008886588336E-3</v>
      </c>
      <c r="AH61" s="42">
        <f t="shared" ca="1" si="2"/>
        <v>45959</v>
      </c>
      <c r="AI61" s="43">
        <f ca="1">_xll.BInterpol('Base IPCA'!$C$3:$C$13,'Base IPCA'!$E$3:$E$13,AH61,"Cubic","Extrapolate=Linear","MultiX=Average","Skip=True","Sort=True")</f>
        <v>11.089201465201466</v>
      </c>
      <c r="AJ61" s="43">
        <f ca="1">_xll.BInterpol('Base IPCA'!$C$3:$C$13,'Base IPCA'!$D$3:$D$13,AH61,"Cubic","Extrapolate=Linear","MultiX=Average","Skip=True","Sort=True")</f>
        <v>10.993345787545788</v>
      </c>
    </row>
    <row r="62" spans="7:36" x14ac:dyDescent="0.25">
      <c r="O62" t="s">
        <v>180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870.16026100009913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241.01173000002746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135.97378200001549</v>
      </c>
      <c r="AC62" s="55">
        <f>SUM(Q62:AB62)</f>
        <v>1247.1457730001421</v>
      </c>
      <c r="AD62" s="5">
        <f t="shared" ca="1" si="28"/>
        <v>1.7774200828998138E-2</v>
      </c>
      <c r="AH62" s="42">
        <f t="shared" ca="1" si="2"/>
        <v>45960</v>
      </c>
      <c r="AI62" s="43">
        <f ca="1">_xll.BInterpol('Base IPCA'!$C$3:$C$13,'Base IPCA'!$E$3:$E$13,AH62,"Cubic","Extrapolate=Linear","MultiX=Average","Skip=True","Sort=True")</f>
        <v>11.08482490842491</v>
      </c>
      <c r="AJ62" s="43">
        <f ca="1">_xll.BInterpol('Base IPCA'!$C$3:$C$13,'Base IPCA'!$D$3:$D$13,AH62,"Cubic","Extrapolate=Linear","MultiX=Average","Skip=True","Sort=True")</f>
        <v>10.98917838827839</v>
      </c>
    </row>
    <row r="63" spans="7:36" x14ac:dyDescent="0.25">
      <c r="O63" t="s">
        <v>438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458.17876799998305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109.93339199999593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568.11215999997899</v>
      </c>
      <c r="AD63" s="5">
        <f t="shared" ca="1" si="28"/>
        <v>8.0966795091999225E-3</v>
      </c>
      <c r="AH63" s="42">
        <f t="shared" ca="1" si="2"/>
        <v>45961</v>
      </c>
      <c r="AI63" s="43">
        <f ca="1">_xll.BInterpol('Base IPCA'!$C$3:$C$13,'Base IPCA'!$E$3:$E$13,AH63,"Cubic","Extrapolate=Linear","MultiX=Average","Skip=True","Sort=True")</f>
        <v>11.080448351648352</v>
      </c>
      <c r="AJ63" s="43">
        <f ca="1">_xll.BInterpol('Base IPCA'!$C$3:$C$13,'Base IPCA'!$D$3:$D$13,AH63,"Cubic","Extrapolate=Linear","MultiX=Average","Skip=True","Sort=True")</f>
        <v>10.985010989010989</v>
      </c>
    </row>
    <row r="64" spans="7:36" x14ac:dyDescent="0.25">
      <c r="O64" t="s">
        <v>180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1128.4288025000462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324.64329500001327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215.90734800000882</v>
      </c>
      <c r="AC64" s="55">
        <f t="shared" ref="AC64:AC67" si="31">SUM(Q64:AB64)</f>
        <v>1668.9794455000683</v>
      </c>
      <c r="AD64" s="5">
        <f t="shared" ca="1" si="28"/>
        <v>2.3786133494584506E-2</v>
      </c>
      <c r="AH64" s="42">
        <f t="shared" ca="1" si="2"/>
        <v>45962</v>
      </c>
      <c r="AI64" s="43">
        <f ca="1">_xll.BInterpol('Base IPCA'!$C$3:$C$13,'Base IPCA'!$E$3:$E$13,AH64,"Cubic","Extrapolate=Linear","MultiX=Average","Skip=True","Sort=True")</f>
        <v>11.076071794871796</v>
      </c>
      <c r="AJ64" s="43">
        <f ca="1">_xll.BInterpol('Base IPCA'!$C$3:$C$13,'Base IPCA'!$D$3:$D$13,AH64,"Cubic","Extrapolate=Linear","MultiX=Average","Skip=True","Sort=True")</f>
        <v>10.980843589743591</v>
      </c>
    </row>
    <row r="65" spans="10:36" x14ac:dyDescent="0.25">
      <c r="O65" t="s">
        <v>183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949.54982200001291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270.93595100000368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180.90707700000246</v>
      </c>
      <c r="AC65" s="55">
        <f t="shared" si="31"/>
        <v>1401.3928500000193</v>
      </c>
      <c r="AD65" s="5">
        <f t="shared" ca="1" si="28"/>
        <v>1.9972515238777598E-2</v>
      </c>
      <c r="AH65" s="42">
        <f t="shared" ca="1" si="2"/>
        <v>45963</v>
      </c>
      <c r="AI65" s="43">
        <f ca="1">_xll.BInterpol('Base IPCA'!$C$3:$C$13,'Base IPCA'!$E$3:$E$13,AH65,"Cubic","Extrapolate=Linear","MultiX=Average","Skip=True","Sort=True")</f>
        <v>11.07169523809524</v>
      </c>
      <c r="AJ65" s="43">
        <f ca="1">_xll.BInterpol('Base IPCA'!$C$3:$C$13,'Base IPCA'!$D$3:$D$13,AH65,"Cubic","Extrapolate=Linear","MultiX=Average","Skip=True","Sort=True")</f>
        <v>10.976676190476191</v>
      </c>
    </row>
    <row r="66" spans="10:36" x14ac:dyDescent="0.25">
      <c r="O66" t="s">
        <v>180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1851.188962000112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533.84909900003231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358.27693900002168</v>
      </c>
      <c r="AC66" s="55">
        <f t="shared" si="31"/>
        <v>2743.315000000166</v>
      </c>
      <c r="AD66" s="5">
        <f t="shared" ca="1" si="28"/>
        <v>3.9097459818115764E-2</v>
      </c>
      <c r="AH66" s="42">
        <f t="shared" ca="1" si="2"/>
        <v>45964</v>
      </c>
      <c r="AI66" s="43">
        <f ca="1">_xll.BInterpol('Base IPCA'!$C$3:$C$13,'Base IPCA'!$E$3:$E$13,AH66,"Cubic","Extrapolate=Linear","MultiX=Average","Skip=True","Sort=True")</f>
        <v>11.067318681318682</v>
      </c>
      <c r="AJ66" s="43">
        <f ca="1">_xll.BInterpol('Base IPCA'!$C$3:$C$13,'Base IPCA'!$D$3:$D$13,AH66,"Cubic","Extrapolate=Linear","MultiX=Average","Skip=True","Sort=True")</f>
        <v>10.972508791208792</v>
      </c>
    </row>
    <row r="67" spans="10:36" x14ac:dyDescent="0.25">
      <c r="O67" t="s">
        <v>180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1524.2059310002396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440.12740750006907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295.14426150004635</v>
      </c>
      <c r="AC67" s="55">
        <f t="shared" si="31"/>
        <v>2259.4776000003549</v>
      </c>
      <c r="AD67" s="5">
        <f t="shared" ca="1" si="28"/>
        <v>3.2201856030365149E-2</v>
      </c>
      <c r="AH67" s="42">
        <f t="shared" ca="1" si="2"/>
        <v>45965</v>
      </c>
      <c r="AI67" s="43">
        <f ca="1">_xll.BInterpol('Base IPCA'!$C$3:$C$13,'Base IPCA'!$E$3:$E$13,AH67,"Cubic","Extrapolate=Linear","MultiX=Average","Skip=True","Sort=True")</f>
        <v>11.062942124542126</v>
      </c>
      <c r="AJ67" s="43">
        <f ca="1">_xll.BInterpol('Base IPCA'!$C$3:$C$13,'Base IPCA'!$D$3:$D$13,AH67,"Cubic","Extrapolate=Linear","MultiX=Average","Skip=True","Sort=True")</f>
        <v>10.968341391941394</v>
      </c>
    </row>
    <row r="68" spans="10:36" x14ac:dyDescent="0.25">
      <c r="O68" t="s">
        <v>438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1025.4165570000253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294.28175700000725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203.49918600000498</v>
      </c>
      <c r="AC68" s="55">
        <f t="shared" si="30"/>
        <v>1523.1975000000375</v>
      </c>
      <c r="AD68" s="5">
        <f t="shared" ca="1" si="28"/>
        <v>2.1708463319488374E-2</v>
      </c>
      <c r="AH68" s="42">
        <f t="shared" ca="1" si="2"/>
        <v>45966</v>
      </c>
      <c r="AI68" s="43">
        <f ca="1">_xll.BInterpol('Base IPCA'!$C$3:$C$13,'Base IPCA'!$E$3:$E$13,AH68,"Cubic","Extrapolate=Linear","MultiX=Average","Skip=True","Sort=True")</f>
        <v>11.058565567765569</v>
      </c>
      <c r="AJ68" s="43">
        <f ca="1">_xll.BInterpol('Base IPCA'!$C$3:$C$13,'Base IPCA'!$D$3:$D$13,AH68,"Cubic","Extrapolate=Linear","MultiX=Average","Skip=True","Sort=True")</f>
        <v>10.964173992673993</v>
      </c>
    </row>
    <row r="69" spans="10:36" x14ac:dyDescent="0.25">
      <c r="O69" t="s">
        <v>313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776.76961399993024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220.47004999998023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146.82113599998684</v>
      </c>
      <c r="AC69" s="55">
        <f t="shared" si="30"/>
        <v>1144.0607999998974</v>
      </c>
      <c r="AD69" s="5">
        <f t="shared" ca="1" si="28"/>
        <v>1.6305043772762026E-2</v>
      </c>
      <c r="AH69" s="42">
        <f t="shared" ca="1" si="2"/>
        <v>45967</v>
      </c>
      <c r="AI69" s="43">
        <f ca="1">_xll.BInterpol('Base IPCA'!$C$3:$C$13,'Base IPCA'!$E$3:$E$13,AH69,"Cubic","Extrapolate=Linear","MultiX=Average","Skip=True","Sort=True")</f>
        <v>11.054189010989012</v>
      </c>
      <c r="AJ69" s="43">
        <f ca="1">_xll.BInterpol('Base IPCA'!$C$3:$C$13,'Base IPCA'!$D$3:$D$13,AH69,"Cubic","Extrapolate=Linear","MultiX=Average","Skip=True","Sort=True")</f>
        <v>10.960006593406595</v>
      </c>
    </row>
    <row r="70" spans="10:36" x14ac:dyDescent="0.25">
      <c r="O70" t="s">
        <v>180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1608.9753059999375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700.36649999997292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462.24188999998211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310.02890399998796</v>
      </c>
      <c r="AC70" s="55">
        <f t="shared" si="30"/>
        <v>3081.6125999998803</v>
      </c>
      <c r="AD70" s="5">
        <f t="shared" ca="1" si="28"/>
        <v>4.3918844464994819E-2</v>
      </c>
      <c r="AH70" s="42">
        <f t="shared" ref="AH70:AH133" ca="1" si="32">AH69+1</f>
        <v>45968</v>
      </c>
      <c r="AI70" s="43">
        <f ca="1">_xll.BInterpol('Base IPCA'!$C$3:$C$13,'Base IPCA'!$E$3:$E$13,AH70,"Cubic","Extrapolate=Linear","MultiX=Average","Skip=True","Sort=True")</f>
        <v>11.049812454212455</v>
      </c>
      <c r="AJ70" s="43">
        <f ca="1">_xll.BInterpol('Base IPCA'!$C$3:$C$13,'Base IPCA'!$D$3:$D$13,AH70,"Cubic","Extrapolate=Linear","MultiX=Average","Skip=True","Sort=True")</f>
        <v>10.955839194139195</v>
      </c>
    </row>
    <row r="71" spans="10:36" x14ac:dyDescent="0.25">
      <c r="O71" t="s">
        <v>183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1678.2526105000122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346.88975000000255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1096.865389500008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346.88975000000255</v>
      </c>
      <c r="AC71" s="55">
        <f t="shared" si="30"/>
        <v>3468.897500000025</v>
      </c>
      <c r="AD71" s="5">
        <f t="shared" ca="1" si="28"/>
        <v>4.9438391369348758E-2</v>
      </c>
      <c r="AH71" s="42">
        <f t="shared" ca="1" si="32"/>
        <v>45969</v>
      </c>
      <c r="AI71" s="43">
        <f ca="1">_xll.BInterpol('Base IPCA'!$C$3:$C$13,'Base IPCA'!$E$3:$E$13,AH71,"Cubic","Extrapolate=Linear","MultiX=Average","Skip=True","Sort=True")</f>
        <v>11.045435897435897</v>
      </c>
      <c r="AJ71" s="43">
        <f ca="1">_xll.BInterpol('Base IPCA'!$C$3:$C$13,'Base IPCA'!$D$3:$D$13,AH71,"Cubic","Extrapolate=Linear","MultiX=Average","Skip=True","Sort=True")</f>
        <v>10.951671794871796</v>
      </c>
    </row>
    <row r="72" spans="10:36" x14ac:dyDescent="0.25">
      <c r="O72" t="s">
        <v>184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2055.5533219999843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591.00975899999548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407.75091899999688</v>
      </c>
      <c r="AC72" s="55">
        <f t="shared" si="30"/>
        <v>3054.3139999999767</v>
      </c>
      <c r="AD72" s="5">
        <f t="shared" ca="1" si="28"/>
        <v>4.3529787460390178E-2</v>
      </c>
      <c r="AH72" s="42">
        <f t="shared" ca="1" si="32"/>
        <v>45970</v>
      </c>
      <c r="AI72" s="43">
        <f ca="1">_xll.BInterpol('Base IPCA'!$C$3:$C$13,'Base IPCA'!$E$3:$E$13,AH72,"Cubic","Extrapolate=Linear","MultiX=Average","Skip=True","Sort=True")</f>
        <v>11.041059340659341</v>
      </c>
      <c r="AJ72" s="43">
        <f ca="1">_xll.BInterpol('Base IPCA'!$C$3:$C$13,'Base IPCA'!$D$3:$D$13,AH72,"Cubic","Extrapolate=Linear","MultiX=Average","Skip=True","Sort=True")</f>
        <v>10.947504395604398</v>
      </c>
    </row>
    <row r="73" spans="10:36" x14ac:dyDescent="0.25">
      <c r="J73" s="5"/>
      <c r="O73" t="s">
        <v>180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672.70514850002235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186.54494100000622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319.28793600001063</v>
      </c>
      <c r="AC73" s="55">
        <f t="shared" si="30"/>
        <v>1178.5380255000391</v>
      </c>
      <c r="AD73" s="5">
        <f t="shared" ca="1" si="28"/>
        <v>1.6796409853081576E-2</v>
      </c>
      <c r="AH73" s="42">
        <f t="shared" ca="1" si="32"/>
        <v>45971</v>
      </c>
      <c r="AI73" s="43">
        <f ca="1">_xll.BInterpol('Base IPCA'!$C$3:$C$13,'Base IPCA'!$E$3:$E$13,AH73,"Cubic","Extrapolate=Linear","MultiX=Average","Skip=True","Sort=True")</f>
        <v>11.036682783882785</v>
      </c>
      <c r="AJ73" s="43">
        <f ca="1">_xll.BInterpol('Base IPCA'!$C$3:$C$13,'Base IPCA'!$D$3:$D$13,AH73,"Cubic","Extrapolate=Linear","MultiX=Average","Skip=True","Sort=True")</f>
        <v>10.943336996336997</v>
      </c>
    </row>
    <row r="74" spans="10:36" x14ac:dyDescent="0.25">
      <c r="J74" s="310"/>
      <c r="O74" t="s">
        <v>180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343.12906250001868</v>
      </c>
      <c r="U74" s="16">
        <f>IFERROR(U22*_xll.BDP($P74&amp;" Corp","RISK_MTY_MID")/100,(U22*0.41467))</f>
        <v>592.14272500003233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594.10346250003238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280.38546250001531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258.81735000001413</v>
      </c>
      <c r="AC74" s="55">
        <f t="shared" ref="AC74:AC75" si="33">SUM(Q74:AB74)</f>
        <v>2068.5780625001125</v>
      </c>
      <c r="AD74" s="5">
        <f t="shared" ca="1" si="28"/>
        <v>2.9481174301612834E-2</v>
      </c>
      <c r="AH74" s="42">
        <f t="shared" ca="1" si="32"/>
        <v>45972</v>
      </c>
      <c r="AI74" s="43">
        <f ca="1">_xll.BInterpol('Base IPCA'!$C$3:$C$13,'Base IPCA'!$E$3:$E$13,AH74,"Cubic","Extrapolate=Linear","MultiX=Average","Skip=True","Sort=True")</f>
        <v>11.032306227106229</v>
      </c>
      <c r="AJ74" s="43">
        <f ca="1">_xll.BInterpol('Base IPCA'!$C$3:$C$13,'Base IPCA'!$D$3:$D$13,AH74,"Cubic","Extrapolate=Linear","MultiX=Average","Skip=True","Sort=True")</f>
        <v>10.939169597069599</v>
      </c>
    </row>
    <row r="75" spans="10:36" x14ac:dyDescent="0.25">
      <c r="O75" t="s">
        <v>438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964.32062500014581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230.97500000003492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3"/>
        <v>1195.2956250001807</v>
      </c>
      <c r="AD75" s="5">
        <f t="shared" ca="1" si="28"/>
        <v>1.7035237538967019E-2</v>
      </c>
      <c r="AH75" s="42">
        <f t="shared" ca="1" si="32"/>
        <v>45973</v>
      </c>
      <c r="AI75" s="43">
        <f ca="1">_xll.BInterpol('Base IPCA'!$C$3:$C$13,'Base IPCA'!$E$3:$E$13,AH75,"Cubic","Extrapolate=Linear","MultiX=Average","Skip=True","Sort=True")</f>
        <v>11.027929670329671</v>
      </c>
      <c r="AJ75" s="43">
        <f ca="1">_xll.BInterpol('Base IPCA'!$C$3:$C$13,'Base IPCA'!$D$3:$D$13,AH75,"Cubic","Extrapolate=Linear","MultiX=Average","Skip=True","Sort=True")</f>
        <v>10.935002197802199</v>
      </c>
    </row>
    <row r="76" spans="10:36" x14ac:dyDescent="0.25">
      <c r="O76" t="s">
        <v>184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2025.4061249998188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558.11190999995006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300.6602869999731</v>
      </c>
      <c r="AC76" s="55">
        <f t="shared" si="30"/>
        <v>2884.1783219997424</v>
      </c>
      <c r="AD76" s="5">
        <f t="shared" ca="1" si="28"/>
        <v>4.1105030247222299E-2</v>
      </c>
      <c r="AH76" s="42">
        <f t="shared" ca="1" si="32"/>
        <v>45974</v>
      </c>
      <c r="AI76" s="43">
        <f ca="1">_xll.BInterpol('Base IPCA'!$C$3:$C$13,'Base IPCA'!$E$3:$E$13,AH76,"Cubic","Extrapolate=Linear","MultiX=Average","Skip=True","Sort=True")</f>
        <v>11.023553113553115</v>
      </c>
      <c r="AJ76" s="43">
        <f ca="1">_xll.BInterpol('Base IPCA'!$C$3:$C$13,'Base IPCA'!$D$3:$D$13,AH76,"Cubic","Extrapolate=Linear","MultiX=Average","Skip=True","Sort=True")</f>
        <v>10.9308347985348</v>
      </c>
    </row>
    <row r="77" spans="10:36" x14ac:dyDescent="0.25">
      <c r="O77" t="s">
        <v>1218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752.20520449984815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212.25411549995715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133.34380749997308</v>
      </c>
      <c r="AC77" s="55">
        <f t="shared" ref="AC77:AC78" si="34">SUM(Q77:AB77)</f>
        <v>1097.8031274997784</v>
      </c>
      <c r="AD77" s="5">
        <f t="shared" ca="1" si="28"/>
        <v>1.5645783902184695E-2</v>
      </c>
      <c r="AH77" s="42">
        <f t="shared" ca="1" si="32"/>
        <v>45975</v>
      </c>
      <c r="AI77" s="43">
        <f ca="1">_xll.BInterpol('Base IPCA'!$C$3:$C$13,'Base IPCA'!$E$3:$E$13,AH77,"Cubic","Extrapolate=Linear","MultiX=Average","Skip=True","Sort=True")</f>
        <v>11.019176556776557</v>
      </c>
      <c r="AJ77" s="43">
        <f ca="1">_xll.BInterpol('Base IPCA'!$C$3:$C$13,'Base IPCA'!$D$3:$D$13,AH77,"Cubic","Extrapolate=Linear","MultiX=Average","Skip=True","Sort=True")</f>
        <v>10.926667399267401</v>
      </c>
    </row>
    <row r="78" spans="10:36" x14ac:dyDescent="0.25">
      <c r="O78" t="s">
        <v>184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3304.5726450001775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699.12238000003754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1316.9514600000707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231.68590500001244</v>
      </c>
      <c r="AC78" s="55">
        <f t="shared" si="34"/>
        <v>5552.3323900002979</v>
      </c>
      <c r="AD78" s="5">
        <f t="shared" ca="1" si="28"/>
        <v>7.9131303738304265E-2</v>
      </c>
      <c r="AH78" s="42">
        <f t="shared" ca="1" si="32"/>
        <v>45976</v>
      </c>
      <c r="AI78" s="43">
        <f ca="1">_xll.BInterpol('Base IPCA'!$C$3:$C$13,'Base IPCA'!$E$3:$E$13,AH78,"Cubic","Extrapolate=Linear","MultiX=Average","Skip=True","Sort=True")</f>
        <v>11.014800000000001</v>
      </c>
      <c r="AJ78" s="43">
        <f ca="1">_xll.BInterpol('Base IPCA'!$C$3:$C$13,'Base IPCA'!$D$3:$D$13,AH78,"Cubic","Extrapolate=Linear","MultiX=Average","Skip=True","Sort=True")</f>
        <v>10.922500000000001</v>
      </c>
    </row>
    <row r="79" spans="10:36" x14ac:dyDescent="0.25">
      <c r="O79" t="s">
        <v>180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1026.1615649999412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791.26863799995476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221.49781099998734</v>
      </c>
      <c r="AC79" s="55">
        <f t="shared" si="30"/>
        <v>2038.9280139998832</v>
      </c>
      <c r="AD79" s="5">
        <f t="shared" ca="1" si="28"/>
        <v>2.9058604680609473E-2</v>
      </c>
      <c r="AH79" s="42">
        <f t="shared" ca="1" si="32"/>
        <v>45977</v>
      </c>
      <c r="AI79" s="43">
        <f ca="1">_xll.BInterpol('Base IPCA'!$C$3:$C$13,'Base IPCA'!$E$3:$E$13,AH79,"Cubic","Extrapolate=Linear","MultiX=Average","Skip=True","Sort=True")</f>
        <v>11.010423443223445</v>
      </c>
      <c r="AJ79" s="43">
        <f ca="1">_xll.BInterpol('Base IPCA'!$C$3:$C$13,'Base IPCA'!$D$3:$D$13,AH79,"Cubic","Extrapolate=Linear","MultiX=Average","Skip=True","Sort=True")</f>
        <v>10.918332600732601</v>
      </c>
    </row>
    <row r="80" spans="10:36" x14ac:dyDescent="0.25">
      <c r="O80" t="s">
        <v>438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1038.2943284999396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1024.8836714999402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30"/>
        <v>2063.1779999998798</v>
      </c>
      <c r="AD80" s="5">
        <f t="shared" ca="1" si="28"/>
        <v>2.9404213133603273E-2</v>
      </c>
      <c r="AH80" s="42">
        <f t="shared" ca="1" si="32"/>
        <v>45978</v>
      </c>
      <c r="AI80" s="43">
        <f ca="1">_xll.BInterpol('Base IPCA'!$C$3:$C$13,'Base IPCA'!$E$3:$E$13,AH80,"Cubic","Extrapolate=Linear","MultiX=Average","Skip=True","Sort=True")</f>
        <v>11.006046886446887</v>
      </c>
      <c r="AJ80" s="43">
        <f ca="1">_xll.BInterpol('Base IPCA'!$C$3:$C$13,'Base IPCA'!$D$3:$D$13,AH80,"Cubic","Extrapolate=Linear","MultiX=Average","Skip=True","Sort=True")</f>
        <v>10.914165201465202</v>
      </c>
    </row>
    <row r="81" spans="14:36" x14ac:dyDescent="0.25">
      <c r="O81" t="s">
        <v>180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1439.3135975001787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394.70018250004898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192.72985500002392</v>
      </c>
      <c r="AC81" s="55">
        <f t="shared" ref="AC81:AC83" si="35">SUM(Q81:AB81)</f>
        <v>2026.7436350002515</v>
      </c>
      <c r="AD81" s="5">
        <f t="shared" ca="1" si="28"/>
        <v>2.8884954090594561E-2</v>
      </c>
      <c r="AH81" s="42">
        <f t="shared" ca="1" si="32"/>
        <v>45979</v>
      </c>
      <c r="AI81" s="43">
        <f ca="1">_xll.BInterpol('Base IPCA'!$C$3:$C$13,'Base IPCA'!$E$3:$E$13,AH81,"Cubic","Extrapolate=Linear","MultiX=Average","Skip=True","Sort=True")</f>
        <v>11.001670329670331</v>
      </c>
      <c r="AJ81" s="43">
        <f ca="1">_xll.BInterpol('Base IPCA'!$C$3:$C$13,'Base IPCA'!$D$3:$D$13,AH81,"Cubic","Extrapolate=Linear","MultiX=Average","Skip=True","Sort=True")</f>
        <v>10.909997802197804</v>
      </c>
    </row>
    <row r="82" spans="14:36" x14ac:dyDescent="0.25">
      <c r="O82" t="s">
        <v>180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699.65693249997901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569.8164124999829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141.83665499999574</v>
      </c>
      <c r="AC82" s="55">
        <f t="shared" si="35"/>
        <v>1411.3099999999577</v>
      </c>
      <c r="AD82" s="5">
        <f t="shared" ca="1" si="28"/>
        <v>2.0113853500564084E-2</v>
      </c>
      <c r="AH82" s="42">
        <f t="shared" ca="1" si="32"/>
        <v>45980</v>
      </c>
      <c r="AI82" s="43">
        <f ca="1">_xll.BInterpol('Base IPCA'!$C$3:$C$13,'Base IPCA'!$E$3:$E$13,AH82,"Cubic","Extrapolate=Linear","MultiX=Average","Skip=True","Sort=True")</f>
        <v>10.997293772893773</v>
      </c>
      <c r="AJ82" s="43">
        <f ca="1">_xll.BInterpol('Base IPCA'!$C$3:$C$13,'Base IPCA'!$D$3:$D$13,AH82,"Cubic","Extrapolate=Linear","MultiX=Average","Skip=True","Sort=True")</f>
        <v>10.905830402930404</v>
      </c>
    </row>
    <row r="83" spans="14:36" x14ac:dyDescent="0.25">
      <c r="O83" t="s">
        <v>183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1675.4198339999296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1023.7605659999568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5"/>
        <v>2699.1803999998865</v>
      </c>
      <c r="AD83" s="5">
        <f t="shared" ca="1" si="28"/>
        <v>3.8468457771285762E-2</v>
      </c>
      <c r="AH83" s="42">
        <f t="shared" ca="1" si="32"/>
        <v>45981</v>
      </c>
      <c r="AI83" s="43">
        <f ca="1">_xll.BInterpol('Base IPCA'!$C$3:$C$13,'Base IPCA'!$E$3:$E$13,AH83,"Cubic","Extrapolate=Linear","MultiX=Average","Skip=True","Sort=True")</f>
        <v>10.992917216117217</v>
      </c>
      <c r="AJ83" s="43">
        <f ca="1">_xll.BInterpol('Base IPCA'!$C$3:$C$13,'Base IPCA'!$D$3:$D$13,AH83,"Cubic","Extrapolate=Linear","MultiX=Average","Skip=True","Sort=True")</f>
        <v>10.901663003663005</v>
      </c>
    </row>
    <row r="84" spans="14:36" x14ac:dyDescent="0.25">
      <c r="N84"/>
      <c r="O84" t="s">
        <v>180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182.1349200000077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30"/>
        <v>182.1349200000077</v>
      </c>
      <c r="AD84" s="5">
        <f t="shared" ca="1" si="28"/>
        <v>2.5957692485826813E-3</v>
      </c>
      <c r="AH84" s="42">
        <f t="shared" ca="1" si="32"/>
        <v>45982</v>
      </c>
      <c r="AI84" s="43">
        <f ca="1">_xll.BInterpol('Base IPCA'!$C$3:$C$13,'Base IPCA'!$E$3:$E$13,AH84,"Cubic","Extrapolate=Linear","MultiX=Average","Skip=True","Sort=True")</f>
        <v>10.988540659340661</v>
      </c>
      <c r="AJ84" s="43">
        <f ca="1">_xll.BInterpol('Base IPCA'!$C$3:$C$13,'Base IPCA'!$D$3:$D$13,AH84,"Cubic","Extrapolate=Linear","MultiX=Average","Skip=True","Sort=True")</f>
        <v>10.897495604395605</v>
      </c>
    </row>
    <row r="85" spans="14:36" x14ac:dyDescent="0.25">
      <c r="N85"/>
      <c r="O85" t="s">
        <v>183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559.26418800003739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1004.4256250000673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602.65537500004029</v>
      </c>
      <c r="AC85" s="55">
        <f t="shared" si="30"/>
        <v>2166.3451880001448</v>
      </c>
      <c r="AD85" s="5">
        <f t="shared" ca="1" si="28"/>
        <v>3.0874541910060994E-2</v>
      </c>
      <c r="AH85" s="42">
        <f t="shared" ca="1" si="32"/>
        <v>45983</v>
      </c>
      <c r="AI85" s="43">
        <f ca="1">_xll.BInterpol('Base IPCA'!$C$3:$C$13,'Base IPCA'!$E$3:$E$13,AH85,"Cubic","Extrapolate=Linear","MultiX=Average","Skip=True","Sort=True")</f>
        <v>10.984164102564105</v>
      </c>
      <c r="AJ85" s="43">
        <f ca="1">_xll.BInterpol('Base IPCA'!$C$3:$C$13,'Base IPCA'!$D$3:$D$13,AH85,"Cubic","Extrapolate=Linear","MultiX=Average","Skip=True","Sort=True")</f>
        <v>10.893328205128206</v>
      </c>
    </row>
    <row r="86" spans="14:36" x14ac:dyDescent="0.25">
      <c r="N86"/>
      <c r="O86" t="s">
        <v>180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280.84650000007059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6">SUM(Q86:AB86)</f>
        <v>280.84650000007059</v>
      </c>
      <c r="AD86" s="5">
        <f t="shared" ca="1" si="28"/>
        <v>4.0025971311389843E-3</v>
      </c>
      <c r="AH86" s="42">
        <f t="shared" ca="1" si="32"/>
        <v>45984</v>
      </c>
      <c r="AI86" s="43">
        <f ca="1">_xll.BInterpol('Base IPCA'!$C$3:$C$13,'Base IPCA'!$E$3:$E$13,AH86,"Cubic","Extrapolate=Linear","MultiX=Average","Skip=True","Sort=True")</f>
        <v>10.979787545787547</v>
      </c>
      <c r="AJ86" s="43">
        <f ca="1">_xll.BInterpol('Base IPCA'!$C$3:$C$13,'Base IPCA'!$D$3:$D$13,AH86,"Cubic","Extrapolate=Linear","MultiX=Average","Skip=True","Sort=True")</f>
        <v>10.889160805860808</v>
      </c>
    </row>
    <row r="87" spans="14:36" x14ac:dyDescent="0.25">
      <c r="N87"/>
      <c r="O87" t="s">
        <v>180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248.44234999997639</v>
      </c>
      <c r="U87" s="16">
        <f>IFERROR(U35*_xll.BDP($P87&amp;" Corp","RISK_MTY_MID")/100,(U35*0.40341))</f>
        <v>573.32849999994551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324.88614999996912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573.32849999994551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191.10949999998186</v>
      </c>
      <c r="AC87" s="55">
        <f t="shared" si="36"/>
        <v>1911.0949999998184</v>
      </c>
      <c r="AD87" s="5">
        <f t="shared" ref="AD87:AD104" ca="1" si="38">+AC87/$AC$105</f>
        <v>2.7236740939735434E-2</v>
      </c>
      <c r="AH87" s="42">
        <f t="shared" ca="1" si="32"/>
        <v>45985</v>
      </c>
      <c r="AI87" s="43">
        <f ca="1">_xll.BInterpol('Base IPCA'!$C$3:$C$13,'Base IPCA'!$E$3:$E$13,AH87,"Cubic","Extrapolate=Linear","MultiX=Average","Skip=True","Sort=True")</f>
        <v>10.975410989010991</v>
      </c>
      <c r="AJ87" s="43">
        <f ca="1">_xll.BInterpol('Base IPCA'!$C$3:$C$13,'Base IPCA'!$D$3:$D$13,AH87,"Cubic","Extrapolate=Linear","MultiX=Average","Skip=True","Sort=True")</f>
        <v>10.884993406593408</v>
      </c>
    </row>
    <row r="88" spans="14:36" x14ac:dyDescent="0.25">
      <c r="N88"/>
      <c r="O88" t="s">
        <v>438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1179.1330650000532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585.61728300002642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857.55132000003869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311.42653200001405</v>
      </c>
      <c r="AC88" s="55">
        <f t="shared" si="36"/>
        <v>2933.7282000001323</v>
      </c>
      <c r="AD88" s="5">
        <f t="shared" ca="1" si="38"/>
        <v>4.1811210311893207E-2</v>
      </c>
      <c r="AH88" s="42">
        <f t="shared" ca="1" si="32"/>
        <v>45986</v>
      </c>
      <c r="AI88" s="43">
        <f ca="1">_xll.BInterpol('Base IPCA'!$C$3:$C$13,'Base IPCA'!$E$3:$E$13,AH88,"Cubic","Extrapolate=Linear","MultiX=Average","Skip=True","Sort=True")</f>
        <v>10.971034432234433</v>
      </c>
      <c r="AJ88" s="43">
        <f ca="1">_xll.BInterpol('Base IPCA'!$C$3:$C$13,'Base IPCA'!$D$3:$D$13,AH88,"Cubic","Extrapolate=Linear","MultiX=Average","Skip=True","Sort=True")</f>
        <v>10.880826007326009</v>
      </c>
    </row>
    <row r="89" spans="14:36" x14ac:dyDescent="0.25">
      <c r="O89" t="s">
        <v>179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223.11190800000301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151.02458100000206</v>
      </c>
      <c r="AC89" s="55">
        <f t="shared" si="36"/>
        <v>374.1364890000051</v>
      </c>
      <c r="AD89" s="5">
        <f t="shared" ca="1" si="38"/>
        <v>5.3321570235892431E-3</v>
      </c>
      <c r="AH89" s="42">
        <f t="shared" ca="1" si="32"/>
        <v>45987</v>
      </c>
      <c r="AI89" s="43">
        <f ca="1">_xll.BInterpol('Base IPCA'!$C$3:$C$13,'Base IPCA'!$E$3:$E$13,AH89,"Cubic","Extrapolate=Linear","MultiX=Average","Skip=True","Sort=True")</f>
        <v>10.966657875457877</v>
      </c>
      <c r="AJ89" s="43">
        <f ca="1">_xll.BInterpol('Base IPCA'!$C$3:$C$13,'Base IPCA'!$D$3:$D$13,AH89,"Cubic","Extrapolate=Linear","MultiX=Average","Skip=True","Sort=True")</f>
        <v>10.876658608058609</v>
      </c>
    </row>
    <row r="90" spans="14:36" x14ac:dyDescent="0.25">
      <c r="O90" t="s">
        <v>180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821.09355999990487</v>
      </c>
      <c r="V90" s="16">
        <f>IFERROR(V38*_xll.BDP($P90&amp;" Corp","RISK_MTY_MID")/100,(V38*0.5))</f>
        <v>0</v>
      </c>
      <c r="W90" s="16">
        <f>IFERROR(W38*_xll.BDP($P90&amp;" Corp","RISK_MTY_MID")/100,(W38*0.5))</f>
        <v>179.70875999997918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68.979119999992008</v>
      </c>
      <c r="AC90" s="55">
        <f t="shared" si="30"/>
        <v>1069.7814399998761</v>
      </c>
      <c r="AD90" s="5">
        <f t="shared" ca="1" si="38"/>
        <v>1.5246421524527312E-2</v>
      </c>
      <c r="AH90" s="42">
        <f t="shared" ca="1" si="32"/>
        <v>45988</v>
      </c>
      <c r="AI90" s="43">
        <f ca="1">_xll.BInterpol('Base IPCA'!$C$3:$C$13,'Base IPCA'!$E$3:$E$13,AH90,"Cubic","Extrapolate=Linear","MultiX=Average","Skip=True","Sort=True")</f>
        <v>10.96228131868132</v>
      </c>
      <c r="AJ90" s="43">
        <f ca="1">_xll.BInterpol('Base IPCA'!$C$3:$C$13,'Base IPCA'!$D$3:$D$13,AH90,"Cubic","Extrapolate=Linear","MultiX=Average","Skip=True","Sort=True")</f>
        <v>10.87249120879121</v>
      </c>
    </row>
    <row r="91" spans="14:36" x14ac:dyDescent="0.25">
      <c r="O91" t="s">
        <v>180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91.334690500005763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95.012597500005995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252.54961400001594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438.89690200002769</v>
      </c>
      <c r="AD91" s="5">
        <f t="shared" ca="1" si="38"/>
        <v>6.2551161606452538E-3</v>
      </c>
      <c r="AH91" s="42">
        <f t="shared" ca="1" si="32"/>
        <v>45989</v>
      </c>
      <c r="AI91" s="43">
        <f ca="1">_xll.BInterpol('Base IPCA'!$C$3:$C$13,'Base IPCA'!$E$3:$E$13,AH91,"Cubic","Extrapolate=Linear","MultiX=Average","Skip=True","Sort=True")</f>
        <v>10.957904761904762</v>
      </c>
      <c r="AJ91" s="43">
        <f ca="1">_xll.BInterpol('Base IPCA'!$C$3:$C$13,'Base IPCA'!$D$3:$D$13,AH91,"Cubic","Extrapolate=Linear","MultiX=Average","Skip=True","Sort=True")</f>
        <v>10.868323809523812</v>
      </c>
    </row>
    <row r="92" spans="14:36" x14ac:dyDescent="0.25">
      <c r="O92" t="s">
        <v>180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236.71782999997595</v>
      </c>
      <c r="U92" s="16">
        <f>IFERROR(U40*_xll.BDP($P92&amp;" Corp","RISK_MTY_MID")/100,(U40*0.5))</f>
        <v>153.74456999998438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130.56086499998673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195.23119999998016</v>
      </c>
      <c r="AC92" s="55">
        <f t="shared" si="30"/>
        <v>716.25446499992722</v>
      </c>
      <c r="AD92" s="5">
        <f t="shared" ca="1" si="38"/>
        <v>1.0207989299398342E-2</v>
      </c>
      <c r="AH92" s="42">
        <f t="shared" ca="1" si="32"/>
        <v>45990</v>
      </c>
      <c r="AI92" s="43">
        <f ca="1">_xll.BInterpol('Base IPCA'!$C$3:$C$13,'Base IPCA'!$E$3:$E$13,AH92,"Cubic","Extrapolate=Linear","MultiX=Average","Skip=True","Sort=True")</f>
        <v>10.953528205128206</v>
      </c>
      <c r="AJ92" s="43">
        <f ca="1">_xll.BInterpol('Base IPCA'!$C$3:$C$13,'Base IPCA'!$D$3:$D$13,AH92,"Cubic","Extrapolate=Linear","MultiX=Average","Skip=True","Sort=True")</f>
        <v>10.864156410256411</v>
      </c>
    </row>
    <row r="93" spans="14:36" x14ac:dyDescent="0.25">
      <c r="O93" t="s">
        <v>1218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245.42522600001553</v>
      </c>
      <c r="U93" s="16">
        <f>IFERROR(U41*_xll.BDP($P93&amp;" Corp","RISK_MTY_MID")/100,(U41*0.34243))</f>
        <v>716.81741200004535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275.86799700001745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189.87501500001201</v>
      </c>
      <c r="AC93" s="55">
        <f t="shared" ref="AC93:AC94" si="39">SUM(Q93:AB93)</f>
        <v>1427.9856500000901</v>
      </c>
      <c r="AD93" s="5">
        <f t="shared" ca="1" si="38"/>
        <v>2.0351513250108377E-2</v>
      </c>
      <c r="AH93" s="42">
        <f t="shared" ca="1" si="32"/>
        <v>45991</v>
      </c>
      <c r="AI93" s="43">
        <f ca="1">_xll.BInterpol('Base IPCA'!$C$3:$C$13,'Base IPCA'!$E$3:$E$13,AH93,"Cubic","Extrapolate=Linear","MultiX=Average","Skip=True","Sort=True")</f>
        <v>10.949151648351648</v>
      </c>
      <c r="AJ93" s="43">
        <f ca="1">_xll.BInterpol('Base IPCA'!$C$3:$C$13,'Base IPCA'!$D$3:$D$13,AH93,"Cubic","Extrapolate=Linear","MultiX=Average","Skip=True","Sort=True")</f>
        <v>10.859989010989011</v>
      </c>
    </row>
    <row r="94" spans="14:36" x14ac:dyDescent="0.25">
      <c r="O94" t="s">
        <v>179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548.04600000006758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213.12900000002628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334.9170000000413</v>
      </c>
      <c r="AC94" s="55">
        <f t="shared" si="39"/>
        <v>1096.0920000001352</v>
      </c>
      <c r="AD94" s="5">
        <f t="shared" ca="1" si="38"/>
        <v>1.5621397078702531E-2</v>
      </c>
      <c r="AH94" s="42">
        <f t="shared" ca="1" si="32"/>
        <v>45992</v>
      </c>
      <c r="AI94" s="43">
        <f ca="1">_xll.BInterpol('Base IPCA'!$C$3:$C$13,'Base IPCA'!$E$3:$E$13,AH94,"Cubic","Extrapolate=Linear","MultiX=Average","Skip=True","Sort=True")</f>
        <v>10.944775091575092</v>
      </c>
      <c r="AJ94" s="43">
        <f ca="1">_xll.BInterpol('Base IPCA'!$C$3:$C$13,'Base IPCA'!$D$3:$D$13,AH94,"Cubic","Extrapolate=Linear","MultiX=Average","Skip=True","Sort=True")</f>
        <v>10.855821611721613</v>
      </c>
    </row>
    <row r="95" spans="14:36" x14ac:dyDescent="0.25">
      <c r="O95" t="s">
        <v>313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0</v>
      </c>
      <c r="AD95" s="5">
        <f t="shared" ca="1" si="38"/>
        <v>0</v>
      </c>
      <c r="AH95" s="42">
        <f t="shared" ca="1" si="32"/>
        <v>45993</v>
      </c>
      <c r="AI95" s="43">
        <f ca="1">_xll.BInterpol('Base IPCA'!$C$3:$C$13,'Base IPCA'!$E$3:$E$13,AH95,"Cubic","Extrapolate=Linear","MultiX=Average","Skip=True","Sort=True")</f>
        <v>10.940398534798536</v>
      </c>
      <c r="AJ95" s="43">
        <f ca="1">_xll.BInterpol('Base IPCA'!$C$3:$C$13,'Base IPCA'!$D$3:$D$13,AH95,"Cubic","Extrapolate=Linear","MultiX=Average","Skip=True","Sort=True")</f>
        <v>10.851654212454214</v>
      </c>
    </row>
    <row r="96" spans="14:36" x14ac:dyDescent="0.25">
      <c r="O96" t="s">
        <v>1218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665.85718249983188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195.02231749995076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132.44299999996656</v>
      </c>
      <c r="AC96" s="55">
        <f t="shared" si="27"/>
        <v>993.3224999997492</v>
      </c>
      <c r="AD96" s="5">
        <f t="shared" ca="1" si="38"/>
        <v>1.4156736113121583E-2</v>
      </c>
      <c r="AH96" s="42">
        <f t="shared" ca="1" si="32"/>
        <v>45994</v>
      </c>
      <c r="AI96" s="43">
        <f ca="1">_xll.BInterpol('Base IPCA'!$C$3:$C$13,'Base IPCA'!$E$3:$E$13,AH96,"Cubic","Extrapolate=Linear","MultiX=Average","Skip=True","Sort=True")</f>
        <v>10.93602197802198</v>
      </c>
      <c r="AJ96" s="43">
        <f ca="1">_xll.BInterpol('Base IPCA'!$C$3:$C$13,'Base IPCA'!$D$3:$D$13,AH96,"Cubic","Extrapolate=Linear","MultiX=Average","Skip=True","Sort=True")</f>
        <v>10.847486813186814</v>
      </c>
    </row>
    <row r="97" spans="14:36" x14ac:dyDescent="0.25">
      <c r="O97" t="s">
        <v>179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7"/>
        <v>3375.68</v>
      </c>
      <c r="AD97" s="5">
        <f t="shared" ca="1" si="38"/>
        <v>4.8109864583108036E-2</v>
      </c>
      <c r="AH97" s="42">
        <f t="shared" ca="1" si="32"/>
        <v>45995</v>
      </c>
      <c r="AI97" s="43">
        <f ca="1">_xll.BInterpol('Base IPCA'!$C$3:$C$13,'Base IPCA'!$E$3:$E$13,AH97,"Cubic","Extrapolate=Linear","MultiX=Average","Skip=True","Sort=True")</f>
        <v>10.931645421245422</v>
      </c>
      <c r="AJ97" s="43">
        <f ca="1">_xll.BInterpol('Base IPCA'!$C$3:$C$13,'Base IPCA'!$D$3:$D$13,AH97,"Cubic","Extrapolate=Linear","MultiX=Average","Skip=True","Sort=True")</f>
        <v>10.843319413919415</v>
      </c>
    </row>
    <row r="98" spans="14:36" x14ac:dyDescent="0.25">
      <c r="O98" t="s">
        <v>116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7"/>
        <v>379.03</v>
      </c>
      <c r="AD98" s="5">
        <f t="shared" ca="1" si="38"/>
        <v>5.40189886865326E-3</v>
      </c>
      <c r="AH98" s="42">
        <f t="shared" ca="1" si="32"/>
        <v>45996</v>
      </c>
      <c r="AI98" s="43">
        <f ca="1">_xll.BInterpol('Base IPCA'!$C$3:$C$13,'Base IPCA'!$E$3:$E$13,AH98,"Cubic","Extrapolate=Linear","MultiX=Average","Skip=True","Sort=True")</f>
        <v>10.927268864468866</v>
      </c>
      <c r="AJ98" s="43">
        <f ca="1">_xll.BInterpol('Base IPCA'!$C$3:$C$13,'Base IPCA'!$D$3:$D$13,AH98,"Cubic","Extrapolate=Linear","MultiX=Average","Skip=True","Sort=True")</f>
        <v>10.839152014652015</v>
      </c>
    </row>
    <row r="99" spans="14:36" x14ac:dyDescent="0.25">
      <c r="O99" t="s">
        <v>116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514.15158400021005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7.889302000003223</v>
      </c>
      <c r="AB99" s="85">
        <f t="shared" si="40"/>
        <v>18.568723000007587</v>
      </c>
      <c r="AC99" s="55">
        <f t="shared" si="27"/>
        <v>681.65493500027856</v>
      </c>
      <c r="AD99" s="5">
        <f t="shared" ca="1" si="38"/>
        <v>9.714880147191296E-3</v>
      </c>
      <c r="AH99" s="42">
        <f t="shared" ca="1" si="32"/>
        <v>45997</v>
      </c>
      <c r="AI99" s="43">
        <f ca="1">_xll.BInterpol('Base IPCA'!$C$3:$C$13,'Base IPCA'!$E$3:$E$13,AH99,"Cubic","Extrapolate=Linear","MultiX=Average","Skip=True","Sort=True")</f>
        <v>10.922892307692308</v>
      </c>
      <c r="AJ99" s="43">
        <f ca="1">_xll.BInterpol('Base IPCA'!$C$3:$C$13,'Base IPCA'!$D$3:$D$13,AH99,"Cubic","Extrapolate=Linear","MultiX=Average","Skip=True","Sort=True")</f>
        <v>10.834984615384617</v>
      </c>
    </row>
    <row r="100" spans="14:36" x14ac:dyDescent="0.25">
      <c r="O100" t="s">
        <v>116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3.2212823938762708E-3</v>
      </c>
      <c r="AH100" s="42">
        <f t="shared" ca="1" si="32"/>
        <v>45998</v>
      </c>
      <c r="AI100" s="43">
        <f ca="1">_xll.BInterpol('Base IPCA'!$C$3:$C$13,'Base IPCA'!$E$3:$E$13,AH100,"Cubic","Extrapolate=Linear","MultiX=Average","Skip=True","Sort=True")</f>
        <v>10.918515750915752</v>
      </c>
      <c r="AJ100" s="43">
        <f ca="1">_xll.BInterpol('Base IPCA'!$C$3:$C$13,'Base IPCA'!$D$3:$D$13,AH100,"Cubic","Extrapolate=Linear","MultiX=Average","Skip=True","Sort=True")</f>
        <v>10.830817216117218</v>
      </c>
    </row>
    <row r="101" spans="14:36" x14ac:dyDescent="0.25">
      <c r="O101" t="s">
        <v>116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17.967861806377186</v>
      </c>
      <c r="AC101" s="55">
        <f t="shared" si="27"/>
        <v>17.967861806377186</v>
      </c>
      <c r="AD101" s="5">
        <f t="shared" ca="1" si="38"/>
        <v>2.5607622711655293E-4</v>
      </c>
      <c r="AH101" s="42">
        <f t="shared" ca="1" si="32"/>
        <v>45999</v>
      </c>
      <c r="AI101" s="43">
        <f ca="1">_xll.BInterpol('Base IPCA'!$C$3:$C$13,'Base IPCA'!$E$3:$E$13,AH101,"Cubic","Extrapolate=Linear","MultiX=Average","Skip=True","Sort=True")</f>
        <v>10.914139194139196</v>
      </c>
      <c r="AJ101" s="43">
        <f ca="1">_xll.BInterpol('Base IPCA'!$C$3:$C$13,'Base IPCA'!$D$3:$D$13,AH101,"Cubic","Extrapolate=Linear","MultiX=Average","Skip=True","Sort=True")</f>
        <v>10.826649816849818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102.20051317117759</v>
      </c>
      <c r="W102" s="100">
        <f t="shared" ca="1" si="43"/>
        <v>0</v>
      </c>
      <c r="X102" s="100">
        <f t="shared" ca="1" si="43"/>
        <v>365.00183275420568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467.20234592538327</v>
      </c>
      <c r="AD102" s="5">
        <f t="shared" ca="1" si="38"/>
        <v>6.6585226074096435E-3</v>
      </c>
      <c r="AH102" s="42">
        <f t="shared" ca="1" si="32"/>
        <v>46000</v>
      </c>
      <c r="AI102" s="43">
        <f ca="1">_xll.BInterpol('Base IPCA'!$C$3:$C$13,'Base IPCA'!$E$3:$E$13,AH102,"Cubic","Extrapolate=Linear","MultiX=Average","Skip=True","Sort=True")</f>
        <v>10.909762637362638</v>
      </c>
      <c r="AJ102" s="43">
        <f ca="1">_xll.BInterpol('Base IPCA'!$C$3:$C$13,'Base IPCA'!$D$3:$D$13,AH102,"Cubic","Extrapolate=Linear","MultiX=Average","Skip=True","Sort=True")</f>
        <v>10.822482417582419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124.13617201236775</v>
      </c>
      <c r="W103" s="100">
        <f t="shared" ca="1" si="44"/>
        <v>0</v>
      </c>
      <c r="X103" s="100">
        <f t="shared" ca="1" si="44"/>
        <v>496.54468804947101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620.68086006183876</v>
      </c>
      <c r="AD103" s="5">
        <f t="shared" ca="1" si="38"/>
        <v>8.8458835336590238E-3</v>
      </c>
      <c r="AH103" s="42">
        <f t="shared" ca="1" si="32"/>
        <v>46001</v>
      </c>
      <c r="AI103" s="43">
        <f ca="1">_xll.BInterpol('Base IPCA'!$C$3:$C$13,'Base IPCA'!$E$3:$E$13,AH103,"Cubic","Extrapolate=Linear","MultiX=Average","Skip=True","Sort=True")</f>
        <v>10.905386080586082</v>
      </c>
      <c r="AJ103" s="43">
        <f ca="1">_xll.BInterpol('Base IPCA'!$C$3:$C$13,'Base IPCA'!$D$3:$D$13,AH103,"Cubic","Extrapolate=Linear","MultiX=Average","Skip=True","Sort=True")</f>
        <v>10.818315018315019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46002</v>
      </c>
      <c r="AI104" s="43">
        <f ca="1">_xll.BInterpol('Base IPCA'!$C$3:$C$13,'Base IPCA'!$E$3:$E$13,AH104,"Cubic","Extrapolate=Linear","MultiX=Average","Skip=True","Sort=True")</f>
        <v>10.901009523809524</v>
      </c>
      <c r="AJ104" s="43">
        <f ca="1">_xll.BInterpol('Base IPCA'!$C$3:$C$13,'Base IPCA'!$D$3:$D$13,AH104,"Cubic","Extrapolate=Linear","MultiX=Average","Skip=True","Sort=True")</f>
        <v>10.81414761904762</v>
      </c>
    </row>
    <row r="105" spans="14:36" ht="15.75" thickBot="1" x14ac:dyDescent="0.3">
      <c r="Q105" s="63">
        <f t="shared" ref="Q105:AC105" ca="1" si="46">SUM(Q55:Q104)</f>
        <v>921.81180449999101</v>
      </c>
      <c r="R105" s="64">
        <f t="shared" ca="1" si="46"/>
        <v>833.0179064999918</v>
      </c>
      <c r="S105" s="64">
        <f t="shared" ca="1" si="46"/>
        <v>1876.9225787501889</v>
      </c>
      <c r="T105" s="64">
        <f t="shared" ca="1" si="46"/>
        <v>1165.0491589999924</v>
      </c>
      <c r="U105" s="64">
        <f t="shared" ca="1" si="46"/>
        <v>36373.528300350183</v>
      </c>
      <c r="V105" s="64">
        <f t="shared" ca="1" si="46"/>
        <v>391.84468018355517</v>
      </c>
      <c r="W105" s="64">
        <f t="shared" ca="1" si="46"/>
        <v>4172.8240960000567</v>
      </c>
      <c r="X105" s="64">
        <f t="shared" ca="1" si="46"/>
        <v>1110.9688883036624</v>
      </c>
      <c r="Y105" s="64">
        <f t="shared" ca="1" si="46"/>
        <v>0</v>
      </c>
      <c r="Z105" s="64">
        <f t="shared" ca="1" si="46"/>
        <v>16143.888910500144</v>
      </c>
      <c r="AA105" s="64">
        <f t="shared" ca="1" si="46"/>
        <v>46.007889500003031</v>
      </c>
      <c r="AB105" s="57">
        <f t="shared" ca="1" si="46"/>
        <v>7130.2031668064619</v>
      </c>
      <c r="AC105" s="65">
        <f t="shared" ca="1" si="46"/>
        <v>70166.067380394219</v>
      </c>
      <c r="AH105" s="42">
        <f t="shared" ca="1" si="32"/>
        <v>46003</v>
      </c>
      <c r="AI105" s="43">
        <f ca="1">_xll.BInterpol('Base IPCA'!$C$3:$C$13,'Base IPCA'!$E$3:$E$13,AH105,"Cubic","Extrapolate=Linear","MultiX=Average","Skip=True","Sort=True")</f>
        <v>10.896632967032968</v>
      </c>
      <c r="AJ105" s="43">
        <f ca="1">_xll.BInterpol('Base IPCA'!$C$3:$C$13,'Base IPCA'!$D$3:$D$13,AH105,"Cubic","Extrapolate=Linear","MultiX=Average","Skip=True","Sort=True")</f>
        <v>10.80998021978022</v>
      </c>
    </row>
    <row r="106" spans="14:36" ht="15.75" thickBot="1" x14ac:dyDescent="0.3">
      <c r="U106" s="140"/>
      <c r="AH106" s="42">
        <f t="shared" ca="1" si="32"/>
        <v>46004</v>
      </c>
      <c r="AI106" s="43">
        <f ca="1">_xll.BInterpol('Base IPCA'!$C$3:$C$13,'Base IPCA'!$E$3:$E$13,AH106,"Cubic","Extrapolate=Linear","MultiX=Average","Skip=True","Sort=True")</f>
        <v>10.892256410256412</v>
      </c>
      <c r="AJ106" s="43">
        <f ca="1">_xll.BInterpol('Base IPCA'!$C$3:$C$13,'Base IPCA'!$D$3:$D$13,AH106,"Cubic","Extrapolate=Linear","MultiX=Average","Skip=True","Sort=True")</f>
        <v>10.805812820512822</v>
      </c>
    </row>
    <row r="107" spans="14:36" ht="15.75" thickBot="1" x14ac:dyDescent="0.3">
      <c r="P107" s="45" t="s">
        <v>362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159</v>
      </c>
      <c r="AH107" s="42">
        <f t="shared" ca="1" si="32"/>
        <v>46005</v>
      </c>
      <c r="AI107" s="43">
        <f ca="1">_xll.BInterpol('Base IPCA'!$C$3:$C$13,'Base IPCA'!$E$3:$E$13,AH107,"Cubic","Extrapolate=Linear","MultiX=Average","Skip=True","Sort=True")</f>
        <v>10.887879853479854</v>
      </c>
      <c r="AJ107" s="43">
        <f ca="1">_xll.BInterpol('Base IPCA'!$C$3:$C$13,'Base IPCA'!$D$3:$D$13,AH107,"Cubic","Extrapolate=Linear","MultiX=Average","Skip=True","Sort=True")</f>
        <v>10.801645421245421</v>
      </c>
    </row>
    <row r="108" spans="14:36" x14ac:dyDescent="0.25">
      <c r="P108" s="52" t="s">
        <v>177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46006</v>
      </c>
      <c r="AI108" s="43">
        <f ca="1">_xll.BInterpol('Base IPCA'!$C$3:$C$13,'Base IPCA'!$E$3:$E$13,AH108,"Cubic","Extrapolate=Linear","MultiX=Average","Skip=True","Sort=True")</f>
        <v>10.883503296703298</v>
      </c>
      <c r="AJ108" s="43">
        <f ca="1">_xll.BInterpol('Base IPCA'!$C$3:$C$13,'Base IPCA'!$D$3:$D$13,AH108,"Cubic","Extrapolate=Linear","MultiX=Average","Skip=True","Sort=True")</f>
        <v>10.797478021978023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-102.20051317117759</v>
      </c>
      <c r="R109" s="16">
        <f ca="1">SUMIFS(Estratégia!$F:$F,Estratégia!$C:$C,R$107,Estratégia!$D:$D,$P109,Estratégia!$E:$E,"Hedge IPCA")*VLOOKUP($P109,$B$18:$M$26,12,0)</f>
        <v>-87.600439861009363</v>
      </c>
      <c r="S109" s="16">
        <f ca="1">SUMIFS(Estratégia!$F:$F,Estratégia!$C:$C,S$107,Estratégia!$D:$D,$P109,Estratégia!$E:$E,"Hedge IPCA")*VLOOKUP($P109,$B$18:$M$26,12,0)</f>
        <v>-248.20124627285986</v>
      </c>
      <c r="T109" s="16">
        <f ca="1">SUMIFS(Estratégia!$F:$F,Estratégia!$C:$C,T$107,Estratégia!$D:$D,$P109,Estratégia!$E:$E,"Hedge IPCA")*VLOOKUP($P109,$B$18:$M$26,12,0)</f>
        <v>-14.600073310168227</v>
      </c>
      <c r="U109" s="16">
        <f ca="1">SUMIFS(Estratégia!$F:$F,Estratégia!$C:$C,U$107,Estratégia!$D:$D,$P109,Estratégia!$E:$E,"Hedge IPCA")*VLOOKUP($P109,$B$18:$M$26,12,0)</f>
        <v>-511.00256585588795</v>
      </c>
      <c r="V109" s="16">
        <f ca="1">SUMIFS(Estratégia!$F:$F,Estratégia!$C:$C,V$107,Estratégia!$D:$D,$P109,Estratégia!$E:$E,"Hedge IPCA")*VLOOKUP($P109,$B$18:$M$26,12,0)</f>
        <v>-116.80058648134582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-467.20234592538327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-204.40102634235518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-146.00073310168227</v>
      </c>
      <c r="AC109" s="55">
        <f t="shared" ca="1" si="48"/>
        <v>-1898.0095303218695</v>
      </c>
      <c r="AH109" s="42">
        <f t="shared" ca="1" si="32"/>
        <v>46007</v>
      </c>
      <c r="AI109" s="43">
        <f ca="1">_xll.BInterpol('Base IPCA'!$C$3:$C$13,'Base IPCA'!$E$3:$E$13,AH109,"Cubic","Extrapolate=Linear","MultiX=Average","Skip=True","Sort=True")</f>
        <v>10.87912673992674</v>
      </c>
      <c r="AJ109" s="43">
        <f ca="1">_xll.BInterpol('Base IPCA'!$C$3:$C$13,'Base IPCA'!$D$3:$D$13,AH109,"Cubic","Extrapolate=Linear","MultiX=Average","Skip=True","Sort=True")</f>
        <v>10.793310622710624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-124.13617201236775</v>
      </c>
      <c r="R110" s="16">
        <f ca="1">SUMIFS(Estratégia!$F:$F,Estratégia!$C:$C,R$107,Estratégia!$D:$D,$P110,Estratégia!$E:$E,"Hedge IPCA")*VLOOKUP($P110,$B$18:$M$26,12,0)</f>
        <v>-99.308937609894201</v>
      </c>
      <c r="S110" s="16">
        <f ca="1">SUMIFS(Estratégia!$F:$F,Estratégia!$C:$C,S$107,Estratégia!$D:$D,$P110,Estratégia!$E:$E,"Hedge IPCA")*VLOOKUP($P110,$B$18:$M$26,12,0)</f>
        <v>-148.9634064148413</v>
      </c>
      <c r="T110" s="16">
        <f ca="1">SUMIFS(Estratégia!$F:$F,Estratégia!$C:$C,T$107,Estratégia!$D:$D,$P110,Estratégia!$E:$E,"Hedge IPCA")*VLOOKUP($P110,$B$18:$M$26,12,0)</f>
        <v>-24.82723440247355</v>
      </c>
      <c r="U110" s="16">
        <f ca="1">SUMIFS(Estratégia!$F:$F,Estratégia!$C:$C,U$107,Estratégia!$D:$D,$P110,Estratégia!$E:$E,"Hedge IPCA")*VLOOKUP($P110,$B$18:$M$26,12,0)</f>
        <v>-1216.534485721204</v>
      </c>
      <c r="V110" s="16">
        <f ca="1">SUMIFS(Estratégia!$F:$F,Estratégia!$C:$C,V$107,Estratégia!$D:$D,$P110,Estratégia!$E:$E,"Hedge IPCA")*VLOOKUP($P110,$B$18:$M$26,12,0)</f>
        <v>-148.9634064148413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-521.37192245194456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-446.89021924452391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-297.9268128296826</v>
      </c>
      <c r="AC110" s="55">
        <f t="shared" ca="1" si="48"/>
        <v>-3028.9225971017731</v>
      </c>
      <c r="AH110" s="42">
        <f t="shared" ca="1" si="32"/>
        <v>46008</v>
      </c>
      <c r="AI110" s="43">
        <f ca="1">_xll.BInterpol('Base IPCA'!$C$3:$C$13,'Base IPCA'!$E$3:$E$13,AH110,"Cubic","Extrapolate=Linear","MultiX=Average","Skip=True","Sort=True")</f>
        <v>10.874750183150184</v>
      </c>
      <c r="AJ110" s="43">
        <f ca="1">_xll.BInterpol('Base IPCA'!$C$3:$C$13,'Base IPCA'!$D$3:$D$13,AH110,"Cubic","Extrapolate=Linear","MultiX=Average","Skip=True","Sort=True")</f>
        <v>10.789143223443224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-159.04813248640858</v>
      </c>
      <c r="R111" s="16">
        <f ca="1">SUMIFS(Estratégia!$F:$F,Estratégia!$C:$C,R$107,Estratégia!$D:$D,$P111,Estratégia!$E:$E,"Hedge IPCA")*VLOOKUP($P111,$B$18:$M$26,12,0)</f>
        <v>-159.04813248640858</v>
      </c>
      <c r="S111" s="16">
        <f ca="1">SUMIFS(Estratégia!$F:$F,Estratégia!$C:$C,S$107,Estratégia!$D:$D,$P111,Estratégia!$E:$E,"Hedge IPCA")*VLOOKUP($P111,$B$18:$M$26,12,0)</f>
        <v>-238.57219872961286</v>
      </c>
      <c r="T111" s="16">
        <f ca="1">SUMIFS(Estratégia!$F:$F,Estratégia!$C:$C,T$107,Estratégia!$D:$D,$P111,Estratégia!$E:$E,"Hedge IPCA")*VLOOKUP($P111,$B$18:$M$26,12,0)</f>
        <v>-159.04813248640858</v>
      </c>
      <c r="U111" s="16">
        <f ca="1">SUMIFS(Estratégia!$F:$F,Estratégia!$C:$C,U$107,Estratégia!$D:$D,$P111,Estratégia!$E:$E,"Hedge IPCA")*VLOOKUP($P111,$B$18:$M$26,12,0)</f>
        <v>-2186.9118216881179</v>
      </c>
      <c r="V111" s="16">
        <f ca="1">SUMIFS(Estratégia!$F:$F,Estratégia!$C:$C,V$107,Estratégia!$D:$D,$P111,Estratégia!$E:$E,"Hedge IPCA")*VLOOKUP($P111,$B$18:$M$26,12,0)</f>
        <v>-39.762033121602144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-39.762033121602144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-994.0508280400536</v>
      </c>
      <c r="AA111" s="16">
        <f ca="1">SUMIFS(Estratégia!$F:$F,Estratégia!$C:$C,AA$107,Estratégia!$D:$D,$P111,Estratégia!$E:$E,"Hedge IPCA")*VLOOKUP($P111,$B$18:$M$26,12,0)</f>
        <v>-39.762033121602144</v>
      </c>
      <c r="AB111" s="16">
        <f ca="1">SUMIFS(Estratégia!$F:$F,Estratégia!$C:$C,AB$107,Estratégia!$D:$D,$P111,Estratégia!$E:$E,"Hedge IPCA")*VLOOKUP($P111,$B$18:$M$26,12,0)</f>
        <v>-715.71659618883859</v>
      </c>
      <c r="AC111" s="55">
        <f t="shared" ca="1" si="48"/>
        <v>-4731.6819414706551</v>
      </c>
      <c r="AH111" s="42">
        <f t="shared" ca="1" si="32"/>
        <v>46009</v>
      </c>
      <c r="AI111" s="43">
        <f ca="1">_xll.BInterpol('Base IPCA'!$C$3:$C$13,'Base IPCA'!$E$3:$E$13,AH111,"Cubic","Extrapolate=Linear","MultiX=Average","Skip=True","Sort=True")</f>
        <v>10.870373626373627</v>
      </c>
      <c r="AJ111" s="43">
        <f ca="1">_xll.BInterpol('Base IPCA'!$C$3:$C$13,'Base IPCA'!$D$3:$D$13,AH111,"Cubic","Extrapolate=Linear","MultiX=Average","Skip=True","Sort=True")</f>
        <v>10.784975824175826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-189.28028533922043</v>
      </c>
      <c r="R112" s="16">
        <f ca="1">SUMIFS(Estratégia!$F:$F,Estratégia!$C:$C,R$107,Estratégia!$D:$D,$P112,Estratégia!$E:$E,"Hedge IPCA")*VLOOKUP($P112,$B$18:$M$26,12,0)</f>
        <v>-189.28028533922043</v>
      </c>
      <c r="S112" s="16">
        <f ca="1">SUMIFS(Estratégia!$F:$F,Estratégia!$C:$C,S$107,Estratégia!$D:$D,$P112,Estratégia!$E:$E,"Hedge IPCA")*VLOOKUP($P112,$B$18:$M$26,12,0)</f>
        <v>-236.60035667402553</v>
      </c>
      <c r="T112" s="16">
        <f ca="1">SUMIFS(Estratégia!$F:$F,Estratégia!$C:$C,T$107,Estratégia!$D:$D,$P112,Estratégia!$E:$E,"Hedge IPCA")*VLOOKUP($P112,$B$18:$M$26,12,0)</f>
        <v>-283.92042800883064</v>
      </c>
      <c r="U112" s="16">
        <f ca="1">SUMIFS(Estratégia!$F:$F,Estratégia!$C:$C,U$107,Estratégia!$D:$D,$P112,Estratégia!$E:$E,"Hedge IPCA")*VLOOKUP($P112,$B$18:$M$26,12,0)</f>
        <v>-3974.885992123629</v>
      </c>
      <c r="V112" s="16">
        <f ca="1">SUMIFS(Estratégia!$F:$F,Estratégia!$C:$C,V$107,Estratégia!$D:$D,$P112,Estratégia!$E:$E,"Hedge IPCA")*VLOOKUP($P112,$B$18:$M$26,12,0)</f>
        <v>-47.320071334805107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-47.320071334805107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-1845.4827820573992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-946.40142669610213</v>
      </c>
      <c r="AC112" s="55">
        <f t="shared" ref="AC112" ca="1" si="49">SUM(Q112:AB112)</f>
        <v>-7760.4916989080375</v>
      </c>
      <c r="AH112" s="42">
        <f t="shared" ca="1" si="32"/>
        <v>46010</v>
      </c>
      <c r="AI112" s="43">
        <f ca="1">_xll.BInterpol('Base IPCA'!$C$3:$C$13,'Base IPCA'!$E$3:$E$13,AH112,"Cubic","Extrapolate=Linear","MultiX=Average","Skip=True","Sort=True")</f>
        <v>10.865997069597071</v>
      </c>
      <c r="AJ112" s="43">
        <f ca="1">_xll.BInterpol('Base IPCA'!$C$3:$C$13,'Base IPCA'!$D$3:$D$13,AH112,"Cubic","Extrapolate=Linear","MultiX=Average","Skip=True","Sort=True")</f>
        <v>10.780808424908425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-405.87860125627776</v>
      </c>
      <c r="R113" s="16">
        <f ca="1">SUMIFS(Estratégia!$F:$F,Estratégia!$C:$C,R$107,Estratégia!$D:$D,$P113,Estratégia!$E:$E,"Hedge IPCA")*VLOOKUP($P113,$B$18:$M$26,12,0)</f>
        <v>-289.91328661162697</v>
      </c>
      <c r="S113" s="16">
        <f ca="1">SUMIFS(Estratégia!$F:$F,Estratégia!$C:$C,S$107,Estratégia!$D:$D,$P113,Estratégia!$E:$E,"Hedge IPCA")*VLOOKUP($P113,$B$18:$M$26,12,0)</f>
        <v>-463.86125857860316</v>
      </c>
      <c r="T113" s="16">
        <f ca="1">SUMIFS(Estratégia!$F:$F,Estratégia!$C:$C,T$107,Estratégia!$D:$D,$P113,Estratégia!$E:$E,"Hedge IPCA")*VLOOKUP($P113,$B$18:$M$26,12,0)</f>
        <v>-579.82657322325394</v>
      </c>
      <c r="U113" s="16">
        <f ca="1">SUMIFS(Estratégia!$F:$F,Estratégia!$C:$C,U$107,Estratégia!$D:$D,$P113,Estratégia!$E:$E,"Hedge IPCA")*VLOOKUP($P113,$B$18:$M$26,12,0)</f>
        <v>-11422.583492498103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-57.982657322325394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-4580.6299284637062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-2667.2022368269681</v>
      </c>
      <c r="AC113" s="55">
        <f t="shared" ca="1" si="48"/>
        <v>-20467.878034780864</v>
      </c>
      <c r="AH113" s="42">
        <f t="shared" ca="1" si="32"/>
        <v>46011</v>
      </c>
      <c r="AI113" s="43">
        <f ca="1">_xll.BInterpol('Base IPCA'!$C$3:$C$13,'Base IPCA'!$E$3:$E$13,AH113,"Cubic","Extrapolate=Linear","MultiX=Average","Skip=True","Sort=True")</f>
        <v>10.861620512820513</v>
      </c>
      <c r="AJ113" s="43">
        <f ca="1">_xll.BInterpol('Base IPCA'!$C$3:$C$13,'Base IPCA'!$D$3:$D$13,AH113,"Cubic","Extrapolate=Linear","MultiX=Average","Skip=True","Sort=True")</f>
        <v>10.776641025641027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-70.811854136409238</v>
      </c>
      <c r="U114" s="16">
        <f ca="1">SUMIFS(Estratégia!$F:$F,Estratégia!$C:$C,U$107,Estratégia!$D:$D,$P114,Estratégia!$E:$E,"Hedge IPCA")*VLOOKUP($P114,$B$18:$M$26,12,0)</f>
        <v>-6585.5024346860591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-3044.9097278655972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-2265.9793323650956</v>
      </c>
      <c r="AC114" s="55">
        <f t="shared" ref="AC114" ca="1" si="50">SUM(Q114:AB114)</f>
        <v>-11967.203349053161</v>
      </c>
      <c r="AH114" s="42">
        <f t="shared" ca="1" si="32"/>
        <v>46012</v>
      </c>
      <c r="AI114" s="43">
        <f ca="1">_xll.BInterpol('Base IPCA'!$C$3:$C$13,'Base IPCA'!$E$3:$E$13,AH114,"Cubic","Extrapolate=Linear","MultiX=Average","Skip=True","Sort=True")</f>
        <v>10.857243956043957</v>
      </c>
      <c r="AJ114" s="43">
        <f ca="1">_xll.BInterpol('Base IPCA'!$C$3:$C$13,'Base IPCA'!$D$3:$D$13,AH114,"Cubic","Extrapolate=Linear","MultiX=Average","Skip=True","Sort=True")</f>
        <v>10.772473626373628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-81.802601700212108</v>
      </c>
      <c r="U115" s="16">
        <f ca="1">SUMIFS(Estratégia!$F:$F,Estratégia!$C:$C,U$107,Estratégia!$D:$D,$P115,Estratégia!$E:$E,"Hedge IPCA")*VLOOKUP($P115,$B$18:$M$26,12,0)</f>
        <v>-5971.5899241154839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-3517.5118731091206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-1881.4598391048785</v>
      </c>
      <c r="AC115" s="55">
        <f t="shared" ca="1" si="48"/>
        <v>-11452.364238029695</v>
      </c>
      <c r="AH115" s="42">
        <f t="shared" ca="1" si="32"/>
        <v>46013</v>
      </c>
      <c r="AI115" s="43">
        <f ca="1">_xll.BInterpol('Base IPCA'!$C$3:$C$13,'Base IPCA'!$E$3:$E$13,AH115,"Cubic","Extrapolate=Linear","MultiX=Average","Skip=True","Sort=True")</f>
        <v>10.852867399267399</v>
      </c>
      <c r="AJ115" s="43">
        <f ca="1">_xll.BInterpol('Base IPCA'!$C$3:$C$13,'Base IPCA'!$D$3:$D$13,AH115,"Cubic","Extrapolate=Linear","MultiX=Average","Skip=True","Sort=True")</f>
        <v>10.768306227106228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-4647.6555204714459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-1753.8322718760173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-789.2245223442078</v>
      </c>
      <c r="AC116" s="56">
        <f t="shared" ca="1" si="48"/>
        <v>-7190.7123146916711</v>
      </c>
      <c r="AH116" s="42">
        <f t="shared" ca="1" si="32"/>
        <v>46014</v>
      </c>
      <c r="AI116" s="43">
        <f ca="1">_xll.BInterpol('Base IPCA'!$C$3:$C$13,'Base IPCA'!$E$3:$E$13,AH116,"Cubic","Extrapolate=Linear","MultiX=Average","Skip=True","Sort=True")</f>
        <v>10.848490842490843</v>
      </c>
      <c r="AJ116" s="43">
        <f ca="1">_xll.BInterpol('Base IPCA'!$C$3:$C$13,'Base IPCA'!$D$3:$D$13,AH116,"Cubic","Extrapolate=Linear","MultiX=Average","Skip=True","Sort=True")</f>
        <v>10.764138827838829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46015</v>
      </c>
      <c r="AI117" s="43">
        <f ca="1">_xll.BInterpol('Base IPCA'!$C$3:$C$13,'Base IPCA'!$E$3:$E$13,AH117,"Cubic","Extrapolate=Linear","MultiX=Average","Skip=True","Sort=True")</f>
        <v>10.844114285714287</v>
      </c>
      <c r="AJ117" s="43">
        <f ca="1">_xll.BInterpol('Base IPCA'!$C$3:$C$13,'Base IPCA'!$D$3:$D$13,AH117,"Cubic","Extrapolate=Linear","MultiX=Average","Skip=True","Sort=True")</f>
        <v>10.759971428571429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46016</v>
      </c>
      <c r="AI118" s="43">
        <f ca="1">_xll.BInterpol('Base IPCA'!$C$3:$C$13,'Base IPCA'!$E$3:$E$13,AH118,"Cubic","Extrapolate=Linear","MultiX=Average","Skip=True","Sort=True")</f>
        <v>10.839737728937731</v>
      </c>
      <c r="AJ118" s="43">
        <f ca="1">_xll.BInterpol('Base IPCA'!$C$3:$C$13,'Base IPCA'!$D$3:$D$13,AH118,"Cubic","Extrapolate=Linear","MultiX=Average","Skip=True","Sort=True")</f>
        <v>10.755804029304031</v>
      </c>
    </row>
    <row r="119" spans="15:36" ht="15.75" thickBot="1" x14ac:dyDescent="0.3">
      <c r="P119" s="69" t="s">
        <v>226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46017</v>
      </c>
      <c r="AI120" s="43">
        <f ca="1">_xll.BInterpol('Base IPCA'!$C$3:$C$13,'Base IPCA'!$E$3:$E$13,AH120,"Cubic","Extrapolate=Linear","MultiX=Average","Skip=True","Sort=True")</f>
        <v>10.835361172161173</v>
      </c>
      <c r="AJ120" s="43">
        <f ca="1">_xll.BInterpol('Base IPCA'!$C$3:$C$13,'Base IPCA'!$D$3:$D$13,AH120,"Cubic","Extrapolate=Linear","MultiX=Average","Skip=True","Sort=True")</f>
        <v>10.751636630036632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159</v>
      </c>
      <c r="AH121" s="42">
        <f t="shared" ca="1" si="32"/>
        <v>46018</v>
      </c>
      <c r="AI121" s="43">
        <f ca="1">_xll.BInterpol('Base IPCA'!$C$3:$C$13,'Base IPCA'!$E$3:$E$13,AH121,"Cubic","Extrapolate=Linear","MultiX=Average","Skip=True","Sort=True")</f>
        <v>10.830984615384617</v>
      </c>
      <c r="AJ121" s="43">
        <f ca="1">_xll.BInterpol('Base IPCA'!$C$3:$C$13,'Base IPCA'!$D$3:$D$13,AH121,"Cubic","Extrapolate=Linear","MultiX=Average","Skip=True","Sort=True")</f>
        <v>10.747469230769232</v>
      </c>
    </row>
    <row r="122" spans="15:36" ht="15.75" thickBot="1" x14ac:dyDescent="0.3">
      <c r="P122" s="45" t="s">
        <v>216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46019</v>
      </c>
      <c r="AI122" s="43">
        <f ca="1">_xll.BInterpol('Base IPCA'!$C$3:$C$13,'Base IPCA'!$E$3:$E$13,AH122,"Cubic","Extrapolate=Linear","MultiX=Average","Skip=True","Sort=True")</f>
        <v>10.826608058608059</v>
      </c>
      <c r="AJ122" s="43">
        <f ca="1">_xll.BInterpol('Base IPCA'!$C$3:$C$13,'Base IPCA'!$D$3:$D$13,AH122,"Cubic","Extrapolate=Linear","MultiX=Average","Skip=True","Sort=True")</f>
        <v>10.743301831501832</v>
      </c>
    </row>
    <row r="123" spans="15:36" x14ac:dyDescent="0.25">
      <c r="O123" s="12"/>
      <c r="P123" s="2" t="s">
        <v>78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46020</v>
      </c>
      <c r="AI123" s="43">
        <f ca="1">_xll.BInterpol('Base IPCA'!$C$3:$C$13,'Base IPCA'!$E$3:$E$13,AH123,"Cubic","Extrapolate=Linear","MultiX=Average","Skip=True","Sort=True")</f>
        <v>10.822231501831503</v>
      </c>
      <c r="AJ123" s="43">
        <f ca="1">_xll.BInterpol('Base IPCA'!$C$3:$C$13,'Base IPCA'!$D$3:$D$13,AH123,"Cubic","Extrapolate=Linear","MultiX=Average","Skip=True","Sort=True")</f>
        <v>10.739134432234433</v>
      </c>
    </row>
    <row r="124" spans="15:36" x14ac:dyDescent="0.25">
      <c r="P124" s="34" t="s">
        <v>217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46021</v>
      </c>
      <c r="AI124" s="43">
        <f ca="1">_xll.BInterpol('Base IPCA'!$C$3:$C$13,'Base IPCA'!$E$3:$E$13,AH124,"Cubic","Extrapolate=Linear","MultiX=Average","Skip=True","Sort=True")</f>
        <v>10.817854945054947</v>
      </c>
      <c r="AJ124" s="43">
        <f ca="1">_xll.BInterpol('Base IPCA'!$C$3:$C$13,'Base IPCA'!$D$3:$D$13,AH124,"Cubic","Extrapolate=Linear","MultiX=Average","Skip=True","Sort=True")</f>
        <v>10.734967032967035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46022</v>
      </c>
      <c r="AI125" s="43">
        <f ca="1">_xll.BInterpol('Base IPCA'!$C$3:$C$13,'Base IPCA'!$E$3:$E$13,AH125,"Cubic","Extrapolate=Linear","MultiX=Average","Skip=True","Sort=True")</f>
        <v>10.813478388278389</v>
      </c>
      <c r="AJ125" s="43">
        <f ca="1">_xll.BInterpol('Base IPCA'!$C$3:$C$13,'Base IPCA'!$D$3:$D$13,AH125,"Cubic","Extrapolate=Linear","MultiX=Average","Skip=True","Sort=True")</f>
        <v>10.730799633699634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46023</v>
      </c>
      <c r="AI126" s="43">
        <f ca="1">_xll.BInterpol('Base IPCA'!$C$3:$C$13,'Base IPCA'!$E$3:$E$13,AH126,"Cubic","Extrapolate=Linear","MultiX=Average","Skip=True","Sort=True")</f>
        <v>10.809101831501833</v>
      </c>
      <c r="AJ126" s="43">
        <f ca="1">_xll.BInterpol('Base IPCA'!$C$3:$C$13,'Base IPCA'!$D$3:$D$13,AH126,"Cubic","Extrapolate=Linear","MultiX=Average","Skip=True","Sort=True")</f>
        <v>10.726632234432236</v>
      </c>
    </row>
    <row r="127" spans="15:36" x14ac:dyDescent="0.25">
      <c r="Q127" s="5"/>
      <c r="R127" s="140"/>
      <c r="S127" s="5"/>
      <c r="U127" s="162"/>
      <c r="AH127" s="42">
        <f t="shared" ca="1" si="32"/>
        <v>46024</v>
      </c>
      <c r="AI127" s="43">
        <f ca="1">_xll.BInterpol('Base IPCA'!$C$3:$C$13,'Base IPCA'!$E$3:$E$13,AH127,"Cubic","Extrapolate=Linear","MultiX=Average","Skip=True","Sort=True")</f>
        <v>10.804725274725275</v>
      </c>
      <c r="AJ127" s="43">
        <f ca="1">_xll.BInterpol('Base IPCA'!$C$3:$C$13,'Base IPCA'!$D$3:$D$13,AH127,"Cubic","Extrapolate=Linear","MultiX=Average","Skip=True","Sort=True")</f>
        <v>10.722464835164836</v>
      </c>
    </row>
    <row r="128" spans="15:36" x14ac:dyDescent="0.25">
      <c r="Q128" s="5"/>
      <c r="R128" s="5"/>
      <c r="AG128"/>
      <c r="AH128" s="42">
        <f t="shared" ca="1" si="32"/>
        <v>46025</v>
      </c>
      <c r="AI128" s="43">
        <f ca="1">_xll.BInterpol('Base IPCA'!$C$3:$C$13,'Base IPCA'!$E$3:$E$13,AH128,"Cubic","Extrapolate=Linear","MultiX=Average","Skip=True","Sort=True")</f>
        <v>10.800348717948719</v>
      </c>
      <c r="AJ128" s="43">
        <f ca="1">_xll.BInterpol('Base IPCA'!$C$3:$C$13,'Base IPCA'!$D$3:$D$13,AH128,"Cubic","Extrapolate=Linear","MultiX=Average","Skip=True","Sort=True")</f>
        <v>10.718297435897437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7">SUMIF($O$55:$O$104,$P131,Q$55:Q$104)</f>
        <v>48.211804499991047</v>
      </c>
      <c r="R131" s="16">
        <f t="shared" si="57"/>
        <v>43.897906499991848</v>
      </c>
      <c r="S131" s="16">
        <f t="shared" si="57"/>
        <v>114.07863599997881</v>
      </c>
      <c r="T131" s="16">
        <f t="shared" si="57"/>
        <v>0</v>
      </c>
      <c r="U131" s="16">
        <f t="shared" si="57"/>
        <v>0</v>
      </c>
      <c r="V131" s="16">
        <f t="shared" si="57"/>
        <v>6.8702819999987241</v>
      </c>
      <c r="W131" s="16">
        <f t="shared" si="57"/>
        <v>0</v>
      </c>
      <c r="X131" s="16">
        <f t="shared" si="57"/>
        <v>76.092367499985869</v>
      </c>
      <c r="Y131" s="16">
        <f t="shared" si="57"/>
        <v>0</v>
      </c>
      <c r="Z131" s="16">
        <f t="shared" si="57"/>
        <v>0</v>
      </c>
      <c r="AA131" s="16">
        <f t="shared" si="57"/>
        <v>0.99858749999981455</v>
      </c>
      <c r="AB131" s="16">
        <f t="shared" si="57"/>
        <v>6.4708469999987983</v>
      </c>
      <c r="AC131" s="55">
        <f t="shared" ref="AC131:AC139" si="58">SUM(Q131:AB131)</f>
        <v>296.62043099994492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7"/>
        <v>0</v>
      </c>
      <c r="R132" s="16">
        <f t="shared" ca="1" si="57"/>
        <v>0</v>
      </c>
      <c r="S132" s="16">
        <f t="shared" ca="1" si="57"/>
        <v>627.16394275021003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201.63822617118871</v>
      </c>
      <c r="W132" s="16">
        <f t="shared" ca="1" si="57"/>
        <v>0</v>
      </c>
      <c r="X132" s="16">
        <f t="shared" ca="1" si="57"/>
        <v>455.77183275420566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7.889302000003223</v>
      </c>
      <c r="AB132" s="16">
        <f t="shared" ca="1" si="57"/>
        <v>98.596584806384769</v>
      </c>
      <c r="AC132" s="55">
        <f t="shared" ca="1" si="58"/>
        <v>1771.8798602320389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858.44767799993724</v>
      </c>
      <c r="V133" s="16">
        <f t="shared" ca="1" si="57"/>
        <v>124.13617201236775</v>
      </c>
      <c r="W133" s="16">
        <f t="shared" ca="1" si="57"/>
        <v>0</v>
      </c>
      <c r="X133" s="16">
        <f t="shared" ca="1" si="57"/>
        <v>496.54468804947101</v>
      </c>
      <c r="Y133" s="16">
        <f t="shared" ca="1" si="57"/>
        <v>0</v>
      </c>
      <c r="Z133" s="16">
        <f t="shared" ca="1" si="57"/>
        <v>220.47004999998023</v>
      </c>
      <c r="AA133" s="16">
        <f t="shared" ca="1" si="57"/>
        <v>0</v>
      </c>
      <c r="AB133" s="16">
        <f t="shared" ca="1" si="57"/>
        <v>146.82113599998684</v>
      </c>
      <c r="AC133" s="55">
        <f t="shared" ca="1" si="58"/>
        <v>1846.4197240617432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7"/>
        <v>873.6</v>
      </c>
      <c r="R134" s="16">
        <f t="shared" si="57"/>
        <v>789.12</v>
      </c>
      <c r="S134" s="16">
        <f t="shared" si="57"/>
        <v>1135.68</v>
      </c>
      <c r="T134" s="16">
        <f t="shared" si="57"/>
        <v>0</v>
      </c>
      <c r="U134" s="16">
        <f t="shared" si="57"/>
        <v>3710.3466805999874</v>
      </c>
      <c r="V134" s="16">
        <f t="shared" si="57"/>
        <v>59.2</v>
      </c>
      <c r="W134" s="16">
        <f t="shared" si="57"/>
        <v>87.853024999994091</v>
      </c>
      <c r="X134" s="16">
        <f t="shared" si="57"/>
        <v>82.56</v>
      </c>
      <c r="Y134" s="16">
        <f t="shared" si="57"/>
        <v>0</v>
      </c>
      <c r="Z134" s="16">
        <f t="shared" si="57"/>
        <v>1190.4097805000022</v>
      </c>
      <c r="AA134" s="16">
        <f t="shared" si="57"/>
        <v>37.119999999999997</v>
      </c>
      <c r="AB134" s="16">
        <f t="shared" si="57"/>
        <v>932.35708400002613</v>
      </c>
      <c r="AC134" s="55">
        <f t="shared" si="58"/>
        <v>8898.2465701000092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245.42522600001553</v>
      </c>
      <c r="U135" s="16">
        <f t="shared" si="57"/>
        <v>2134.8797989997256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683.14442999992536</v>
      </c>
      <c r="AA135" s="16">
        <f t="shared" si="57"/>
        <v>0</v>
      </c>
      <c r="AB135" s="16">
        <f t="shared" si="57"/>
        <v>455.66182249995165</v>
      </c>
      <c r="AC135" s="55">
        <f>SUM(Q135:AB135)</f>
        <v>3519.1112774996182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919.62393299997677</v>
      </c>
      <c r="U136" s="16">
        <f t="shared" si="57"/>
        <v>12961.105861000422</v>
      </c>
      <c r="V136" s="16">
        <f t="shared" si="57"/>
        <v>0</v>
      </c>
      <c r="W136" s="16">
        <f t="shared" si="57"/>
        <v>1894.0774699999597</v>
      </c>
      <c r="X136" s="16">
        <f t="shared" si="57"/>
        <v>0</v>
      </c>
      <c r="Y136" s="16">
        <f t="shared" si="57"/>
        <v>0</v>
      </c>
      <c r="Z136" s="16">
        <f t="shared" si="57"/>
        <v>5644.0094570001584</v>
      </c>
      <c r="AA136" s="16">
        <f t="shared" si="57"/>
        <v>0</v>
      </c>
      <c r="AB136" s="16">
        <f t="shared" si="57"/>
        <v>2904.8206615000663</v>
      </c>
      <c r="AC136" s="55">
        <f>SUM(Q136:AB136)</f>
        <v>24323.637382500587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0</v>
      </c>
      <c r="U137" s="16">
        <f t="shared" si="57"/>
        <v>4665.3433435001471</v>
      </c>
      <c r="V137" s="16">
        <f t="shared" si="57"/>
        <v>0</v>
      </c>
      <c r="W137" s="16">
        <f t="shared" si="57"/>
        <v>585.61728300002642</v>
      </c>
      <c r="X137" s="16">
        <f t="shared" si="57"/>
        <v>0</v>
      </c>
      <c r="Y137" s="16">
        <f t="shared" si="57"/>
        <v>0</v>
      </c>
      <c r="Z137" s="16">
        <f t="shared" si="57"/>
        <v>2517.6251405000171</v>
      </c>
      <c r="AA137" s="16">
        <f t="shared" si="57"/>
        <v>0</v>
      </c>
      <c r="AB137" s="16">
        <f t="shared" si="57"/>
        <v>514.92571800001906</v>
      </c>
      <c r="AC137" s="55">
        <f t="shared" si="58"/>
        <v>8283.5114850002083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0</v>
      </c>
      <c r="U138" s="16">
        <f t="shared" ca="1" si="57"/>
        <v>4303.2222664999545</v>
      </c>
      <c r="V138" s="16">
        <f t="shared" ca="1" si="57"/>
        <v>0</v>
      </c>
      <c r="W138" s="16">
        <f t="shared" ca="1" si="57"/>
        <v>906.15393800003994</v>
      </c>
      <c r="X138" s="16">
        <f t="shared" ca="1" si="57"/>
        <v>0</v>
      </c>
      <c r="Y138" s="16">
        <f t="shared" ca="1" si="57"/>
        <v>0</v>
      </c>
      <c r="Z138" s="16">
        <f t="shared" ca="1" si="57"/>
        <v>3395.9875315000354</v>
      </c>
      <c r="AA138" s="16">
        <f t="shared" ca="1" si="57"/>
        <v>0</v>
      </c>
      <c r="AB138" s="16">
        <f t="shared" ca="1" si="57"/>
        <v>1130.4522020000454</v>
      </c>
      <c r="AC138" s="55">
        <f t="shared" ca="1" si="58"/>
        <v>9735.8159380000761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0</v>
      </c>
      <c r="U139" s="16">
        <f t="shared" si="57"/>
        <v>7385.5320919999804</v>
      </c>
      <c r="V139" s="16">
        <f t="shared" si="57"/>
        <v>0</v>
      </c>
      <c r="W139" s="16">
        <f t="shared" si="57"/>
        <v>699.12238000003754</v>
      </c>
      <c r="X139" s="16">
        <f t="shared" si="57"/>
        <v>0</v>
      </c>
      <c r="Y139" s="16">
        <f t="shared" si="57"/>
        <v>0</v>
      </c>
      <c r="Z139" s="16">
        <f t="shared" si="57"/>
        <v>2466.0731290000163</v>
      </c>
      <c r="AA139" s="16">
        <f t="shared" si="57"/>
        <v>0</v>
      </c>
      <c r="AB139" s="16">
        <f t="shared" si="57"/>
        <v>940.09711099998242</v>
      </c>
      <c r="AC139" s="55">
        <f t="shared" si="58"/>
        <v>11490.824712000018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60">SUM(Q131:Q139)</f>
        <v>921.81180449999101</v>
      </c>
      <c r="R140" s="67">
        <f t="shared" ca="1" si="60"/>
        <v>833.0179064999918</v>
      </c>
      <c r="S140" s="67">
        <f t="shared" ca="1" si="60"/>
        <v>1876.9225787501889</v>
      </c>
      <c r="T140" s="67">
        <f t="shared" ca="1" si="60"/>
        <v>1165.0491589999924</v>
      </c>
      <c r="U140" s="67">
        <f t="shared" ca="1" si="60"/>
        <v>36373.52830035019</v>
      </c>
      <c r="V140" s="67">
        <f t="shared" ca="1" si="60"/>
        <v>391.84468018355517</v>
      </c>
      <c r="W140" s="67">
        <f t="shared" ca="1" si="60"/>
        <v>4172.8240960000576</v>
      </c>
      <c r="X140" s="67">
        <f t="shared" ca="1" si="60"/>
        <v>1110.9688883036624</v>
      </c>
      <c r="Y140" s="67">
        <f t="shared" ca="1" si="60"/>
        <v>0</v>
      </c>
      <c r="Z140" s="67">
        <f t="shared" ca="1" si="60"/>
        <v>16143.888910500145</v>
      </c>
      <c r="AA140" s="67">
        <f t="shared" ca="1" si="60"/>
        <v>46.007889500003031</v>
      </c>
      <c r="AB140" s="68">
        <f t="shared" ca="1" si="60"/>
        <v>7130.2031668064628</v>
      </c>
      <c r="AC140" s="65">
        <f t="shared" ca="1" si="60"/>
        <v>70166.067380394234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159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-102.20051317117759</v>
      </c>
      <c r="R145" s="16">
        <f t="shared" ca="1" si="63"/>
        <v>-87.600439861009363</v>
      </c>
      <c r="S145" s="16">
        <f t="shared" ca="1" si="63"/>
        <v>-248.20124627285986</v>
      </c>
      <c r="T145" s="16">
        <f t="shared" ca="1" si="63"/>
        <v>-14.600073310168227</v>
      </c>
      <c r="U145" s="16">
        <f t="shared" ca="1" si="63"/>
        <v>-511.00256585588795</v>
      </c>
      <c r="V145" s="16">
        <f t="shared" ca="1" si="63"/>
        <v>-116.80058648134582</v>
      </c>
      <c r="W145" s="16">
        <f t="shared" ca="1" si="63"/>
        <v>0</v>
      </c>
      <c r="X145" s="16">
        <f t="shared" ca="1" si="63"/>
        <v>-467.20234592538327</v>
      </c>
      <c r="Y145" s="16">
        <f t="shared" ca="1" si="63"/>
        <v>0</v>
      </c>
      <c r="Z145" s="16">
        <f t="shared" ca="1" si="63"/>
        <v>-204.40102634235518</v>
      </c>
      <c r="AA145" s="16">
        <f t="shared" ca="1" si="63"/>
        <v>0</v>
      </c>
      <c r="AB145" s="16">
        <f t="shared" ca="1" si="63"/>
        <v>-146.00073310168227</v>
      </c>
      <c r="AC145" s="55">
        <f t="shared" ca="1" si="64"/>
        <v>-1898.0095303218695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-124.13617201236775</v>
      </c>
      <c r="R146" s="16">
        <f t="shared" ca="1" si="63"/>
        <v>-99.308937609894201</v>
      </c>
      <c r="S146" s="16">
        <f t="shared" ca="1" si="63"/>
        <v>-148.9634064148413</v>
      </c>
      <c r="T146" s="16">
        <f t="shared" ca="1" si="63"/>
        <v>-24.82723440247355</v>
      </c>
      <c r="U146" s="16">
        <f t="shared" ca="1" si="63"/>
        <v>-1216.534485721204</v>
      </c>
      <c r="V146" s="16">
        <f t="shared" ca="1" si="63"/>
        <v>-148.9634064148413</v>
      </c>
      <c r="W146" s="16">
        <f t="shared" ca="1" si="63"/>
        <v>0</v>
      </c>
      <c r="X146" s="16">
        <f t="shared" ca="1" si="63"/>
        <v>-521.37192245194456</v>
      </c>
      <c r="Y146" s="16">
        <f t="shared" ca="1" si="63"/>
        <v>0</v>
      </c>
      <c r="Z146" s="16">
        <f t="shared" ca="1" si="63"/>
        <v>-446.89021924452391</v>
      </c>
      <c r="AA146" s="16">
        <f t="shared" ca="1" si="63"/>
        <v>0</v>
      </c>
      <c r="AB146" s="16">
        <f t="shared" ca="1" si="63"/>
        <v>-297.9268128296826</v>
      </c>
      <c r="AC146" s="55">
        <f t="shared" ca="1" si="64"/>
        <v>-3028.9225971017731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-159.04813248640858</v>
      </c>
      <c r="R147" s="16">
        <f t="shared" ca="1" si="63"/>
        <v>-159.04813248640858</v>
      </c>
      <c r="S147" s="16">
        <f t="shared" ca="1" si="63"/>
        <v>-238.57219872961286</v>
      </c>
      <c r="T147" s="16">
        <f t="shared" ca="1" si="63"/>
        <v>-159.04813248640858</v>
      </c>
      <c r="U147" s="16">
        <f t="shared" ca="1" si="63"/>
        <v>-2186.9118216881179</v>
      </c>
      <c r="V147" s="16">
        <f t="shared" ca="1" si="63"/>
        <v>-39.762033121602144</v>
      </c>
      <c r="W147" s="16">
        <f t="shared" ca="1" si="63"/>
        <v>0</v>
      </c>
      <c r="X147" s="16">
        <f t="shared" ca="1" si="63"/>
        <v>-39.762033121602144</v>
      </c>
      <c r="Y147" s="16">
        <f t="shared" ca="1" si="63"/>
        <v>0</v>
      </c>
      <c r="Z147" s="16">
        <f t="shared" ca="1" si="63"/>
        <v>-994.0508280400536</v>
      </c>
      <c r="AA147" s="16">
        <f t="shared" ca="1" si="63"/>
        <v>-39.762033121602144</v>
      </c>
      <c r="AB147" s="16">
        <f t="shared" ca="1" si="63"/>
        <v>-715.71659618883859</v>
      </c>
      <c r="AC147" s="55">
        <f t="shared" ca="1" si="64"/>
        <v>-4731.6819414706551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-189.28028533922043</v>
      </c>
      <c r="R148" s="16">
        <f t="shared" ca="1" si="63"/>
        <v>-189.28028533922043</v>
      </c>
      <c r="S148" s="16">
        <f t="shared" ca="1" si="63"/>
        <v>-236.60035667402553</v>
      </c>
      <c r="T148" s="16">
        <f t="shared" ca="1" si="63"/>
        <v>-283.92042800883064</v>
      </c>
      <c r="U148" s="16">
        <f t="shared" ca="1" si="63"/>
        <v>-3974.885992123629</v>
      </c>
      <c r="V148" s="16">
        <f t="shared" ca="1" si="63"/>
        <v>-47.320071334805107</v>
      </c>
      <c r="W148" s="16">
        <f t="shared" ca="1" si="63"/>
        <v>0</v>
      </c>
      <c r="X148" s="16">
        <f t="shared" ca="1" si="63"/>
        <v>-47.320071334805107</v>
      </c>
      <c r="Y148" s="16">
        <f t="shared" ca="1" si="63"/>
        <v>0</v>
      </c>
      <c r="Z148" s="16">
        <f t="shared" ca="1" si="63"/>
        <v>-1845.4827820573992</v>
      </c>
      <c r="AA148" s="16">
        <f t="shared" ca="1" si="63"/>
        <v>0</v>
      </c>
      <c r="AB148" s="16">
        <f t="shared" ca="1" si="63"/>
        <v>-946.40142669610213</v>
      </c>
      <c r="AC148" s="55">
        <f t="shared" ref="AC148" ca="1" si="65">SUM(Q148:AB148)</f>
        <v>-7760.4916989080375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-405.87860125627776</v>
      </c>
      <c r="R149" s="16">
        <f t="shared" ca="1" si="63"/>
        <v>-289.91328661162697</v>
      </c>
      <c r="S149" s="16">
        <f t="shared" ca="1" si="63"/>
        <v>-463.86125857860316</v>
      </c>
      <c r="T149" s="16">
        <f t="shared" ca="1" si="63"/>
        <v>-579.82657322325394</v>
      </c>
      <c r="U149" s="16">
        <f t="shared" ca="1" si="63"/>
        <v>-11422.583492498103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-57.982657322325394</v>
      </c>
      <c r="Y149" s="16">
        <f t="shared" ca="1" si="63"/>
        <v>0</v>
      </c>
      <c r="Z149" s="16">
        <f t="shared" ca="1" si="63"/>
        <v>-4580.6299284637062</v>
      </c>
      <c r="AA149" s="16">
        <f t="shared" ca="1" si="63"/>
        <v>0</v>
      </c>
      <c r="AB149" s="16">
        <f t="shared" ca="1" si="63"/>
        <v>-2667.2022368269681</v>
      </c>
      <c r="AC149" s="55">
        <f t="shared" ca="1" si="64"/>
        <v>-20467.878034780864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-70.811854136409238</v>
      </c>
      <c r="U150" s="16">
        <f t="shared" ca="1" si="63"/>
        <v>-6585.5024346860591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-3044.9097278655972</v>
      </c>
      <c r="AA150" s="16">
        <f t="shared" ca="1" si="63"/>
        <v>0</v>
      </c>
      <c r="AB150" s="16">
        <f t="shared" ca="1" si="63"/>
        <v>-2265.9793323650956</v>
      </c>
      <c r="AC150" s="55">
        <f t="shared" ca="1" si="64"/>
        <v>-11967.203349053161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-81.802601700212108</v>
      </c>
      <c r="U151" s="16">
        <f t="shared" ca="1" si="63"/>
        <v>-5971.5899241154839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-3517.5118731091206</v>
      </c>
      <c r="AA151" s="16">
        <f t="shared" ca="1" si="63"/>
        <v>0</v>
      </c>
      <c r="AB151" s="16">
        <f t="shared" ca="1" si="63"/>
        <v>-1881.4598391048785</v>
      </c>
      <c r="AC151" s="55">
        <f t="shared" ca="1" si="64"/>
        <v>-11452.364238029695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0</v>
      </c>
      <c r="U152" s="16">
        <f t="shared" ca="1" si="63"/>
        <v>-4647.6555204714459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-1753.8322718760173</v>
      </c>
      <c r="AA152" s="16">
        <f t="shared" ca="1" si="63"/>
        <v>0</v>
      </c>
      <c r="AB152" s="16">
        <f t="shared" ca="1" si="63"/>
        <v>-789.2245223442078</v>
      </c>
      <c r="AC152" s="55">
        <f t="shared" ca="1" si="64"/>
        <v>-7190.7123146916711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159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-102.20051317117759</v>
      </c>
      <c r="R158" s="155">
        <f t="shared" ca="1" si="71"/>
        <v>-87.600439861009363</v>
      </c>
      <c r="S158" s="155">
        <f t="shared" ca="1" si="71"/>
        <v>378.96269647735016</v>
      </c>
      <c r="T158" s="155">
        <f t="shared" ca="1" si="71"/>
        <v>-14.600073310168227</v>
      </c>
      <c r="U158" s="155">
        <f t="shared" ca="1" si="71"/>
        <v>-156.35198610585212</v>
      </c>
      <c r="V158" s="155">
        <f t="shared" ca="1" si="71"/>
        <v>84.837639689842888</v>
      </c>
      <c r="W158" s="155">
        <f t="shared" ca="1" si="71"/>
        <v>0</v>
      </c>
      <c r="X158" s="155">
        <f t="shared" ca="1" si="71"/>
        <v>-11.430513171177608</v>
      </c>
      <c r="Y158" s="155">
        <f t="shared" ca="1" si="71"/>
        <v>0</v>
      </c>
      <c r="Z158" s="155">
        <f t="shared" ca="1" si="71"/>
        <v>-178.23163434234448</v>
      </c>
      <c r="AA158" s="155">
        <f t="shared" ca="1" si="71"/>
        <v>7.889302000003223</v>
      </c>
      <c r="AB158" s="155">
        <f t="shared" ca="1" si="71"/>
        <v>-47.404148295297503</v>
      </c>
      <c r="AC158" s="55">
        <f t="shared" ca="1" si="69"/>
        <v>-126.12967008983061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-124.13617201236775</v>
      </c>
      <c r="R159" s="155">
        <f t="shared" ca="1" si="72"/>
        <v>-99.308937609894201</v>
      </c>
      <c r="S159" s="155">
        <f t="shared" ca="1" si="72"/>
        <v>-148.9634064148413</v>
      </c>
      <c r="T159" s="155">
        <f t="shared" ca="1" si="72"/>
        <v>-24.82723440247355</v>
      </c>
      <c r="U159" s="155">
        <f t="shared" ca="1" si="72"/>
        <v>-358.08680772126672</v>
      </c>
      <c r="V159" s="155">
        <f t="shared" ca="1" si="72"/>
        <v>-24.82723440247355</v>
      </c>
      <c r="W159" s="155">
        <f t="shared" ca="1" si="72"/>
        <v>0</v>
      </c>
      <c r="X159" s="155">
        <f t="shared" ca="1" si="72"/>
        <v>-24.82723440247355</v>
      </c>
      <c r="Y159" s="155">
        <f t="shared" ca="1" si="72"/>
        <v>0</v>
      </c>
      <c r="Z159" s="155">
        <f t="shared" ca="1" si="72"/>
        <v>-226.42016924454367</v>
      </c>
      <c r="AA159" s="155">
        <f t="shared" ca="1" si="72"/>
        <v>0</v>
      </c>
      <c r="AB159" s="155">
        <f t="shared" ca="1" si="72"/>
        <v>-151.10567682969577</v>
      </c>
      <c r="AC159" s="55">
        <f t="shared" ca="1" si="69"/>
        <v>-1182.50287304003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714.55186751359145</v>
      </c>
      <c r="R160" s="155">
        <f t="shared" ca="1" si="73"/>
        <v>630.07186751359143</v>
      </c>
      <c r="S160" s="155">
        <f t="shared" ca="1" si="73"/>
        <v>897.1078012703872</v>
      </c>
      <c r="T160" s="155">
        <f t="shared" ca="1" si="73"/>
        <v>-159.04813248640858</v>
      </c>
      <c r="U160" s="155">
        <f t="shared" ca="1" si="73"/>
        <v>1523.4348589118695</v>
      </c>
      <c r="V160" s="155">
        <f t="shared" ca="1" si="73"/>
        <v>19.437966878397859</v>
      </c>
      <c r="W160" s="155">
        <f t="shared" ca="1" si="73"/>
        <v>87.853024999994091</v>
      </c>
      <c r="X160" s="155">
        <f t="shared" ca="1" si="73"/>
        <v>42.797966878397858</v>
      </c>
      <c r="Y160" s="155">
        <f t="shared" ca="1" si="73"/>
        <v>0</v>
      </c>
      <c r="Z160" s="155">
        <f t="shared" ca="1" si="73"/>
        <v>196.35895245994857</v>
      </c>
      <c r="AA160" s="155">
        <f t="shared" ca="1" si="73"/>
        <v>-2.6420331216021467</v>
      </c>
      <c r="AB160" s="155">
        <f t="shared" ca="1" si="73"/>
        <v>216.64048781118754</v>
      </c>
      <c r="AC160" s="55">
        <f t="shared" ca="1" si="69"/>
        <v>4166.564628629354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-189.28028533922043</v>
      </c>
      <c r="R161" s="155">
        <f t="shared" ca="1" si="74"/>
        <v>-189.28028533922043</v>
      </c>
      <c r="S161" s="155">
        <f t="shared" ca="1" si="74"/>
        <v>-236.60035667402553</v>
      </c>
      <c r="T161" s="155">
        <f t="shared" ca="1" si="74"/>
        <v>-38.495202008815113</v>
      </c>
      <c r="U161" s="155">
        <f t="shared" ca="1" si="74"/>
        <v>-1840.0061931239034</v>
      </c>
      <c r="V161" s="155">
        <f t="shared" ca="1" si="74"/>
        <v>-47.320071334805107</v>
      </c>
      <c r="W161" s="155">
        <f t="shared" ca="1" si="74"/>
        <v>0</v>
      </c>
      <c r="X161" s="155">
        <f t="shared" ca="1" si="74"/>
        <v>-47.320071334805107</v>
      </c>
      <c r="Y161" s="155">
        <f t="shared" ca="1" si="74"/>
        <v>0</v>
      </c>
      <c r="Z161" s="155">
        <f t="shared" ca="1" si="74"/>
        <v>-1162.3383520574739</v>
      </c>
      <c r="AA161" s="155">
        <f t="shared" ca="1" si="74"/>
        <v>0</v>
      </c>
      <c r="AB161" s="155">
        <f t="shared" ca="1" si="74"/>
        <v>-490.73960419615048</v>
      </c>
      <c r="AC161" s="55">
        <f ca="1">SUM(Q161:AB161)</f>
        <v>-4241.3804214084194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-405.87860125627776</v>
      </c>
      <c r="R162" s="155">
        <f t="shared" ca="1" si="75"/>
        <v>-289.91328661162697</v>
      </c>
      <c r="S162" s="155">
        <f t="shared" ca="1" si="75"/>
        <v>-463.86125857860316</v>
      </c>
      <c r="T162" s="155">
        <f t="shared" ca="1" si="75"/>
        <v>339.79735977672283</v>
      </c>
      <c r="U162" s="155">
        <f t="shared" ca="1" si="75"/>
        <v>1538.5223685023193</v>
      </c>
      <c r="V162" s="155">
        <f t="shared" ca="1" si="75"/>
        <v>0</v>
      </c>
      <c r="W162" s="155">
        <f t="shared" ca="1" si="75"/>
        <v>1894.0774699999597</v>
      </c>
      <c r="X162" s="155">
        <f t="shared" ca="1" si="75"/>
        <v>-57.982657322325394</v>
      </c>
      <c r="Y162" s="155">
        <f t="shared" ca="1" si="75"/>
        <v>0</v>
      </c>
      <c r="Z162" s="155">
        <f t="shared" ca="1" si="75"/>
        <v>1063.3795285364522</v>
      </c>
      <c r="AA162" s="155">
        <f t="shared" ca="1" si="75"/>
        <v>0</v>
      </c>
      <c r="AB162" s="155">
        <f t="shared" ca="1" si="75"/>
        <v>237.61842467309816</v>
      </c>
      <c r="AC162" s="55">
        <f t="shared" ref="AC162" ca="1" si="76">SUM(Q162:AB162)</f>
        <v>3855.7593477197188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-70.811854136409238</v>
      </c>
      <c r="U163" s="155">
        <f t="shared" ca="1" si="77"/>
        <v>-1920.1590911859121</v>
      </c>
      <c r="V163" s="155">
        <f t="shared" ca="1" si="77"/>
        <v>0</v>
      </c>
      <c r="W163" s="155">
        <f t="shared" ca="1" si="77"/>
        <v>585.61728300002642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-527.28458736558014</v>
      </c>
      <c r="AA163" s="155">
        <f t="shared" ca="1" si="77"/>
        <v>0</v>
      </c>
      <c r="AB163" s="155">
        <f t="shared" ca="1" si="77"/>
        <v>-1751.0536143650766</v>
      </c>
      <c r="AC163" s="55">
        <f t="shared" ca="1" si="69"/>
        <v>-3683.6918640529516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-81.802601700212108</v>
      </c>
      <c r="U164" s="155">
        <f t="shared" ca="1" si="78"/>
        <v>-1668.3676576155294</v>
      </c>
      <c r="V164" s="155">
        <f t="shared" ca="1" si="78"/>
        <v>0</v>
      </c>
      <c r="W164" s="155">
        <f t="shared" ca="1" si="78"/>
        <v>906.15393800003994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-121.52434160908524</v>
      </c>
      <c r="AA164" s="155">
        <f t="shared" ca="1" si="78"/>
        <v>0</v>
      </c>
      <c r="AB164" s="155">
        <f t="shared" ca="1" si="78"/>
        <v>-751.00763710483307</v>
      </c>
      <c r="AC164" s="55">
        <f t="shared" ca="1" si="69"/>
        <v>-1716.5483000296199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0</v>
      </c>
      <c r="U165" s="155">
        <f t="shared" ca="1" si="79"/>
        <v>2737.8765715285344</v>
      </c>
      <c r="V165" s="155">
        <f t="shared" ca="1" si="79"/>
        <v>0</v>
      </c>
      <c r="W165" s="155">
        <f t="shared" ca="1" si="79"/>
        <v>699.12238000003754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712.24085712399892</v>
      </c>
      <c r="AA165" s="155">
        <f t="shared" ca="1" si="79"/>
        <v>0</v>
      </c>
      <c r="AB165" s="155">
        <f t="shared" ca="1" si="79"/>
        <v>150.87258865577462</v>
      </c>
      <c r="AC165" s="55">
        <f t="shared" ca="1" si="69"/>
        <v>4300.1123973083459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159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6</v>
      </c>
      <c r="S173" s="16">
        <f t="shared" ca="1" si="85"/>
        <v>-25.95621874127313</v>
      </c>
      <c r="T173" s="16">
        <f t="shared" ca="1" si="85"/>
        <v>1</v>
      </c>
      <c r="U173" s="16">
        <f t="shared" ca="1" si="85"/>
        <v>10.708986371798607</v>
      </c>
      <c r="V173" s="16">
        <f t="shared" ca="1" si="85"/>
        <v>-5.81076806174375</v>
      </c>
      <c r="W173" s="16">
        <f t="shared" ca="1" si="85"/>
        <v>0</v>
      </c>
      <c r="X173" s="16">
        <f t="shared" ca="1" si="85"/>
        <v>0.78290792986750435</v>
      </c>
      <c r="Y173" s="16">
        <f t="shared" ca="1" si="85"/>
        <v>0</v>
      </c>
      <c r="Z173" s="16">
        <f t="shared" ca="1" si="85"/>
        <v>12.207584890564554</v>
      </c>
      <c r="AA173" s="16">
        <f t="shared" ca="1" si="85"/>
        <v>-0.54036043740333239</v>
      </c>
      <c r="AB173" s="16">
        <f t="shared" ca="1" si="85"/>
        <v>3.2468431690875734</v>
      </c>
      <c r="AC173" s="55">
        <f t="shared" ref="AC173:AC177" ca="1" si="86">SUM(Q173:AB173)</f>
        <v>8.6389751208980279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4</v>
      </c>
      <c r="S174" s="16">
        <f t="shared" ca="1" si="87"/>
        <v>6</v>
      </c>
      <c r="T174" s="16">
        <f t="shared" ca="1" si="87"/>
        <v>1</v>
      </c>
      <c r="U174" s="16">
        <f t="shared" ca="1" si="87"/>
        <v>14.423145241082121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9.1198304883279828</v>
      </c>
      <c r="AA174" s="16">
        <f t="shared" ca="1" si="87"/>
        <v>0</v>
      </c>
      <c r="AB174" s="16">
        <f t="shared" ca="1" si="87"/>
        <v>6.0862871143892301</v>
      </c>
      <c r="AC174" s="55">
        <f t="shared" ca="1" si="86"/>
        <v>47.629262843799339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-17.970707517100919</v>
      </c>
      <c r="R175" s="16">
        <f t="shared" ca="1" si="88"/>
        <v>-15.846067669293358</v>
      </c>
      <c r="S175" s="16">
        <f t="shared" ca="1" si="88"/>
        <v>-22.561919772231199</v>
      </c>
      <c r="T175" s="16">
        <f t="shared" ca="1" si="88"/>
        <v>4</v>
      </c>
      <c r="U175" s="16">
        <f t="shared" ca="1" si="88"/>
        <v>-38.313806898475953</v>
      </c>
      <c r="V175" s="16">
        <f t="shared" ca="1" si="88"/>
        <v>-0.48885746910757161</v>
      </c>
      <c r="W175" s="16">
        <f t="shared" ca="1" si="88"/>
        <v>-2.2094701428198551</v>
      </c>
      <c r="X175" s="16">
        <f t="shared" ca="1" si="88"/>
        <v>-1.0763525785392078</v>
      </c>
      <c r="Y175" s="16">
        <f t="shared" ca="1" si="88"/>
        <v>0</v>
      </c>
      <c r="Z175" s="16">
        <f t="shared" ca="1" si="88"/>
        <v>-4.9383529222319762</v>
      </c>
      <c r="AA175" s="16">
        <f t="shared" ca="1" si="88"/>
        <v>6.6446127478495751E-2</v>
      </c>
      <c r="AB175" s="16">
        <f t="shared" ca="1" si="88"/>
        <v>-5.4484258173782836</v>
      </c>
      <c r="AC175" s="55">
        <f t="shared" ca="1" si="86"/>
        <v>-104.78751465969982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5</v>
      </c>
      <c r="T176" s="16">
        <f t="shared" ca="1" si="89"/>
        <v>0.81350684652288174</v>
      </c>
      <c r="U176" s="16">
        <f t="shared" ca="1" si="89"/>
        <v>38.884264989907834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24.563326285658931</v>
      </c>
      <c r="AA176" s="16">
        <f t="shared" ca="1" si="89"/>
        <v>0</v>
      </c>
      <c r="AB176" s="16">
        <f t="shared" ca="1" si="89"/>
        <v>10.370643795610661</v>
      </c>
      <c r="AC176" s="55">
        <f t="shared" ref="AC176" ca="1" si="90">SUM(Q176:AB176)</f>
        <v>89.63174191770031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7</v>
      </c>
      <c r="R177" s="16">
        <f t="shared" ca="1" si="91"/>
        <v>5</v>
      </c>
      <c r="S177" s="16">
        <f t="shared" ca="1" si="91"/>
        <v>8</v>
      </c>
      <c r="T177" s="16">
        <f t="shared" ca="1" si="91"/>
        <v>-5.8603274749515268</v>
      </c>
      <c r="U177" s="16">
        <f t="shared" ca="1" si="91"/>
        <v>-26.53418176317237</v>
      </c>
      <c r="V177" s="16">
        <f t="shared" ca="1" si="91"/>
        <v>0</v>
      </c>
      <c r="W177" s="16">
        <f t="shared" ca="1" si="91"/>
        <v>-32.666275701556579</v>
      </c>
      <c r="X177" s="16">
        <f t="shared" ca="1" si="91"/>
        <v>1</v>
      </c>
      <c r="Y177" s="16">
        <f t="shared" ca="1" si="91"/>
        <v>0</v>
      </c>
      <c r="Z177" s="16">
        <f t="shared" ca="1" si="91"/>
        <v>-18.339613561088257</v>
      </c>
      <c r="AA177" s="16">
        <f t="shared" ca="1" si="91"/>
        <v>0</v>
      </c>
      <c r="AB177" s="16">
        <f t="shared" ca="1" si="91"/>
        <v>-4.0980947691337803</v>
      </c>
      <c r="AC177" s="55">
        <f t="shared" ca="1" si="86"/>
        <v>-66.498493269902511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1</v>
      </c>
      <c r="U178" s="16">
        <f t="shared" ca="1" si="92"/>
        <v>27.116350992405753</v>
      </c>
      <c r="V178" s="16">
        <f t="shared" ca="1" si="92"/>
        <v>0</v>
      </c>
      <c r="W178" s="16">
        <f t="shared" ca="1" si="92"/>
        <v>-8.2700458862709034</v>
      </c>
      <c r="X178" s="16">
        <f t="shared" ca="1" si="92"/>
        <v>0</v>
      </c>
      <c r="Y178" s="16">
        <f t="shared" ca="1" si="92"/>
        <v>0</v>
      </c>
      <c r="Z178" s="16">
        <f t="shared" ca="1" si="92"/>
        <v>7.446275680761576</v>
      </c>
      <c r="AA178" s="16">
        <f t="shared" ca="1" si="92"/>
        <v>0</v>
      </c>
      <c r="AB178" s="16">
        <f t="shared" ca="1" si="92"/>
        <v>24.728255399045391</v>
      </c>
      <c r="AC178" s="55">
        <f ca="1">SUM(Q178:AB178)</f>
        <v>52.020836185941818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1</v>
      </c>
      <c r="U179" s="16">
        <f t="shared" ca="1" si="93"/>
        <v>20.395043958744939</v>
      </c>
      <c r="V179" s="16">
        <f t="shared" ca="1" si="93"/>
        <v>0</v>
      </c>
      <c r="W179" s="16">
        <f t="shared" ca="1" si="93"/>
        <v>-11.077324182437223</v>
      </c>
      <c r="X179" s="16">
        <f t="shared" ca="1" si="93"/>
        <v>0</v>
      </c>
      <c r="Y179" s="16">
        <f t="shared" ca="1" si="93"/>
        <v>0</v>
      </c>
      <c r="Z179" s="16">
        <f t="shared" ca="1" si="93"/>
        <v>1.4855803982181919</v>
      </c>
      <c r="AA179" s="16">
        <f t="shared" ca="1" si="93"/>
        <v>0</v>
      </c>
      <c r="AB179" s="16">
        <f t="shared" ca="1" si="93"/>
        <v>9.1807304596142902</v>
      </c>
      <c r="AC179" s="55">
        <f t="shared" ref="AC179:AC180" ca="1" si="94">SUM(Q179:AB179)</f>
        <v>20.984030634140197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0</v>
      </c>
      <c r="U180" s="16">
        <f t="shared" ca="1" si="95"/>
        <v>-31.221646624165682</v>
      </c>
      <c r="V180" s="16">
        <f t="shared" ca="1" si="95"/>
        <v>0</v>
      </c>
      <c r="W180" s="16">
        <f t="shared" ca="1" si="95"/>
        <v>-7.9725112966727325</v>
      </c>
      <c r="X180" s="16">
        <f t="shared" ca="1" si="95"/>
        <v>0</v>
      </c>
      <c r="Y180" s="16">
        <f t="shared" ca="1" si="95"/>
        <v>0</v>
      </c>
      <c r="Z180" s="16">
        <f t="shared" ca="1" si="95"/>
        <v>-8.1221091497208917</v>
      </c>
      <c r="AA180" s="16">
        <f t="shared" ca="1" si="95"/>
        <v>0</v>
      </c>
      <c r="AB180" s="16">
        <f t="shared" ca="1" si="95"/>
        <v>-1.720490506134787</v>
      </c>
      <c r="AC180" s="55">
        <f t="shared" ca="1" si="94"/>
        <v>-49.036757576694093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6">SUM(Q173:Q180)</f>
        <v>5.0292924828990806</v>
      </c>
      <c r="R181" s="67">
        <f t="shared" ca="1" si="96"/>
        <v>3.1539323307066418</v>
      </c>
      <c r="S181" s="207">
        <f t="shared" ca="1" si="96"/>
        <v>-29.518138513504326</v>
      </c>
      <c r="T181" s="207">
        <f t="shared" ca="1" si="96"/>
        <v>2.9531793715713546</v>
      </c>
      <c r="U181" s="207">
        <f t="shared" ca="1" si="96"/>
        <v>15.458156268125247</v>
      </c>
      <c r="V181" s="207">
        <f t="shared" ca="1" si="96"/>
        <v>-4.2996255308513218</v>
      </c>
      <c r="W181" s="207">
        <f t="shared" ca="1" si="96"/>
        <v>-62.195627209757291</v>
      </c>
      <c r="X181" s="207">
        <f t="shared" ca="1" si="96"/>
        <v>2.7065553513282965</v>
      </c>
      <c r="Y181" s="207">
        <f t="shared" ca="1" si="96"/>
        <v>0</v>
      </c>
      <c r="Z181" s="207">
        <f t="shared" ca="1" si="96"/>
        <v>23.422522110490114</v>
      </c>
      <c r="AA181" s="207">
        <f t="shared" ca="1" si="96"/>
        <v>-0.47391430992483663</v>
      </c>
      <c r="AB181" s="68">
        <f t="shared" ca="1" si="96"/>
        <v>42.345748845100289</v>
      </c>
      <c r="AC181" s="65">
        <f t="shared" ca="1" si="96"/>
        <v>-1.4179188038167396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G10" sqref="G10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 t="e">
        <f ca="1">HLOOKUP(RISCO!B2,'Base IPCA'!$P$121:$AC$124,2,0)</f>
        <v>#N/A</v>
      </c>
      <c r="C3" s="67" t="e">
        <f ca="1">HLOOKUP(RISCO!C2,'Base IPCA'!$P$121:$AC$124,2,0)</f>
        <v>#N/A</v>
      </c>
      <c r="D3" s="67" t="e">
        <f ca="1">HLOOKUP(RISCO!D2,'Base IPCA'!$P$121:$AC$124,2,0)</f>
        <v>#N/A</v>
      </c>
      <c r="E3" s="67" t="e">
        <f>HLOOKUP(RISCO!E2,'Base IPCA'!$P$121:$AC$124,2,0)</f>
        <v>#N/A</v>
      </c>
      <c r="F3" s="67" t="e">
        <f>HLOOKUP(RISCO!F2,'Base IPCA'!$P$121:$AC$124,2,0)</f>
        <v>#N/A</v>
      </c>
      <c r="G3" s="67" t="e">
        <f>HLOOKUP(RISCO!G2,'Base IPCA'!$P$121:$AC$124,2,0)</f>
        <v>#N/A</v>
      </c>
      <c r="H3" s="67" t="e">
        <f ca="1">HLOOKUP(RISCO!H2,'Base IPCA'!$P$121:$AC$124,2,0)</f>
        <v>#N/A</v>
      </c>
      <c r="I3" s="67" t="e">
        <f>HLOOKUP(RISCO!I2,'Base IPCA'!$P$121:$AC$124,2,0)</f>
        <v>#N/A</v>
      </c>
      <c r="J3" s="67" t="e">
        <f ca="1">HLOOKUP(RISCO!J2,'Base IPCA'!$P$121:$AC$124,2,0)</f>
        <v>#N/A</v>
      </c>
      <c r="K3" s="67" t="e">
        <f ca="1">HLOOKUP(RISCO!K2,'Base IPCA'!$P$121:$AC$124,2,0)</f>
        <v>#N/A</v>
      </c>
      <c r="L3" s="67" t="e">
        <f>HLOOKUP(RISCO!L2,'Base IPCA'!$P$121:$AC$124,2,0)</f>
        <v>#N/A</v>
      </c>
      <c r="M3" s="67" t="e">
        <f>HLOOKUP(RISCO!M2,'Base IPCA'!$P$121:$AC$124,2,0)</f>
        <v>#N/A</v>
      </c>
    </row>
    <row r="4" spans="1:13" ht="15.75" thickBot="1" x14ac:dyDescent="0.3">
      <c r="A4" s="74" t="s">
        <v>78</v>
      </c>
      <c r="B4" s="152" t="e">
        <f ca="1">HLOOKUP(RISCO!B2,'Base IPCA'!$P$121:$AC$124,3,0)</f>
        <v>#N/A</v>
      </c>
      <c r="C4" s="152" t="e">
        <f ca="1">HLOOKUP(RISCO!C2,'Base IPCA'!$P$121:$AC$124,3,0)</f>
        <v>#N/A</v>
      </c>
      <c r="D4" s="152" t="e">
        <f ca="1">HLOOKUP(RISCO!D2,'Base IPCA'!$P$121:$AC$124,3,0)</f>
        <v>#N/A</v>
      </c>
      <c r="E4" s="152" t="e">
        <f>HLOOKUP(RISCO!E2,'Base IPCA'!$P$121:$AC$124,3,0)</f>
        <v>#N/A</v>
      </c>
      <c r="F4" s="152" t="e">
        <f>HLOOKUP(RISCO!F2,'Base IPCA'!$P$121:$AC$124,3,0)</f>
        <v>#N/A</v>
      </c>
      <c r="G4" s="152" t="e">
        <f>HLOOKUP(RISCO!G2,'Base IPCA'!$P$121:$AC$124,3,0)</f>
        <v>#N/A</v>
      </c>
      <c r="H4" s="152" t="e">
        <f ca="1">HLOOKUP(RISCO!H2,'Base IPCA'!$P$121:$AC$124,3,0)</f>
        <v>#N/A</v>
      </c>
      <c r="I4" s="152" t="e">
        <f>HLOOKUP(RISCO!I2,'Base IPCA'!$P$121:$AC$124,3,0)</f>
        <v>#N/A</v>
      </c>
      <c r="J4" s="152" t="e">
        <f ca="1">HLOOKUP(RISCO!J2,'Base IPCA'!$P$121:$AC$124,3,0)</f>
        <v>#N/A</v>
      </c>
      <c r="K4" s="152" t="e">
        <f ca="1">HLOOKUP(RISCO!K2,'Base IPCA'!$P$121:$AC$124,3,0)</f>
        <v>#N/A</v>
      </c>
      <c r="L4" s="152" t="e">
        <f>HLOOKUP(RISCO!L2,'Base IPCA'!$P$121:$AC$124,3,0)</f>
        <v>#N/A</v>
      </c>
      <c r="M4" s="152" t="e">
        <f>HLOOKUP(RISCO!M2,'Base IPCA'!$P$121:$AC$124,3,0)</f>
        <v>#N/A</v>
      </c>
    </row>
    <row r="5" spans="1:13" ht="15.75" thickBot="1" x14ac:dyDescent="0.3">
      <c r="A5" s="74" t="s">
        <v>217</v>
      </c>
      <c r="B5" s="148" t="e">
        <f ca="1">HLOOKUP(RISCO!B2,'Base IPCA'!$P$121:$AC$124,4,0)</f>
        <v>#N/A</v>
      </c>
      <c r="C5" s="148" t="e">
        <f ca="1">HLOOKUP(RISCO!C2,'Base IPCA'!$P$121:$AC$124,4,0)</f>
        <v>#N/A</v>
      </c>
      <c r="D5" s="148" t="e">
        <f ca="1">HLOOKUP(RISCO!D2,'Base IPCA'!$P$121:$AC$124,4,0)</f>
        <v>#N/A</v>
      </c>
      <c r="E5" s="148" t="e">
        <f>HLOOKUP(RISCO!E2,'Base IPCA'!$P$121:$AC$124,4,0)</f>
        <v>#N/A</v>
      </c>
      <c r="F5" s="148" t="e">
        <f>HLOOKUP(RISCO!F2,'Base IPCA'!$P$121:$AC$124,4,0)</f>
        <v>#N/A</v>
      </c>
      <c r="G5" s="148" t="e">
        <f>HLOOKUP(RISCO!G2,'Base IPCA'!$P$121:$AC$124,4,0)</f>
        <v>#N/A</v>
      </c>
      <c r="H5" s="148" t="e">
        <f ca="1">HLOOKUP(RISCO!H2,'Base IPCA'!$P$121:$AC$124,4,0)</f>
        <v>#N/A</v>
      </c>
      <c r="I5" s="148" t="e">
        <f>HLOOKUP(RISCO!I2,'Base IPCA'!$P$121:$AC$124,4,0)</f>
        <v>#N/A</v>
      </c>
      <c r="J5" s="148" t="e">
        <f ca="1">HLOOKUP(RISCO!J2,'Base IPCA'!$P$121:$AC$124,4,0)</f>
        <v>#N/A</v>
      </c>
      <c r="K5" s="148" t="e">
        <f ca="1">HLOOKUP(RISCO!K2,'Base IPCA'!$P$121:$AC$124,4,0)</f>
        <v>#N/A</v>
      </c>
      <c r="L5" s="148" t="e">
        <f>HLOOKUP(RISCO!L2,'Base IPCA'!$P$121:$AC$124,4,0)</f>
        <v>#N/A</v>
      </c>
      <c r="M5" s="148" t="e">
        <f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>IFERROR(VLOOKUP(B$16,FRC!$L$31:$T$42,2,0),0)</f>
        <v>0</v>
      </c>
      <c r="C17" s="67">
        <f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>IFERROR(VLOOKUP(B$16,FRC!$L$31:$T$42,3,0),0)</f>
        <v>0</v>
      </c>
      <c r="C18" s="67">
        <f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 t="e">
        <f t="shared" ref="B27:M27" ca="1" si="1">SUM(B12+B4+B21)</f>
        <v>#N/A</v>
      </c>
      <c r="C27" s="153" t="e">
        <f t="shared" ca="1" si="1"/>
        <v>#N/A</v>
      </c>
      <c r="D27" s="153" t="e">
        <f t="shared" ca="1" si="1"/>
        <v>#N/A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#N/A</v>
      </c>
      <c r="I27" s="153" t="e">
        <f t="shared" ca="1" si="1"/>
        <v>#N/A</v>
      </c>
      <c r="J27" s="153" t="e">
        <f t="shared" ca="1" si="1"/>
        <v>#N/A</v>
      </c>
      <c r="K27" s="153" t="e">
        <f t="shared" ca="1" si="1"/>
        <v>#N/A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 t="e">
        <f t="shared" ref="B29:M29" ca="1" si="3">SUM(B27:B28)</f>
        <v>#N/A</v>
      </c>
      <c r="C29" s="153" t="e">
        <f t="shared" ca="1" si="3"/>
        <v>#N/A</v>
      </c>
      <c r="D29" s="153" t="e">
        <f t="shared" ca="1" si="3"/>
        <v>#N/A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#N/A</v>
      </c>
      <c r="I29" s="153" t="e">
        <f t="shared" ca="1" si="3"/>
        <v>#N/A</v>
      </c>
      <c r="J29" s="153" t="e">
        <f t="shared" ca="1" si="3"/>
        <v>#N/A</v>
      </c>
      <c r="K29" s="153" t="e">
        <f t="shared" ca="1" si="3"/>
        <v>#N/A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C19" sqref="C18:C19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>#REF!/VLOOKUP(#REF!,'Base CDI'!$A:$D,3,0)</f>
        <v>#REF!</v>
      </c>
      <c r="L11" s="81">
        <f>C11/VLOOKUP(C$10,'Base CDI'!$A:$D,3,0)</f>
        <v>3.1465024888172486E-3</v>
      </c>
      <c r="M11" s="81">
        <f>D11/VLOOKUP(D$10,'Base CDI'!$A:$D,3,0)</f>
        <v>0</v>
      </c>
      <c r="N11" s="81">
        <f>E11/VLOOKUP(E$10,'Base CDI'!$A:$D,3,0)</f>
        <v>0</v>
      </c>
      <c r="O11" s="81">
        <f>F11/VLOOKUP(F$10,'Base CDI'!$A:$D,3,0)</f>
        <v>2.141574035886263E-3</v>
      </c>
      <c r="P11" s="81" t="e">
        <f>G11/VLOOKUP(G$10,'Base CDI'!$A:$D,3,0)</f>
        <v>#N/A</v>
      </c>
      <c r="Q11" s="89" t="e">
        <f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>#REF!/VLOOKUP(#REF!,'Base CDI'!$A:$D,3,0)</f>
        <v>#REF!</v>
      </c>
      <c r="L12" s="3">
        <f>C12/VLOOKUP(C$10,'Base CDI'!$A:$D,3,0)</f>
        <v>9.9225153575809317E-3</v>
      </c>
      <c r="M12" s="3">
        <f>D12/VLOOKUP(D$10,'Base CDI'!$A:$D,3,0)</f>
        <v>0</v>
      </c>
      <c r="N12" s="3">
        <f>E12/VLOOKUP(E$10,'Base CDI'!$A:$D,3,0)</f>
        <v>0</v>
      </c>
      <c r="O12" s="3">
        <f>F12/VLOOKUP(F$10,'Base CDI'!$A:$D,3,0)</f>
        <v>6.8781651449763117E-3</v>
      </c>
      <c r="P12" s="3" t="e">
        <f>G12/VLOOKUP(G$10,'Base CDI'!$A:$D,3,0)</f>
        <v>#N/A</v>
      </c>
      <c r="Q12" s="90" t="e">
        <f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>#REF!/VLOOKUP(#REF!,'Base CDI'!$A:$D,3,0)</f>
        <v>#REF!</v>
      </c>
      <c r="L13" s="3">
        <f>C13/VLOOKUP(C$10,'Base CDI'!$A:$D,3,0)</f>
        <v>1.3538378877742832E-2</v>
      </c>
      <c r="M13" s="3">
        <f>D13/VLOOKUP(D$10,'Base CDI'!$A:$D,3,0)</f>
        <v>0</v>
      </c>
      <c r="N13" s="3">
        <f>E13/VLOOKUP(E$10,'Base CDI'!$A:$D,3,0)</f>
        <v>0</v>
      </c>
      <c r="O13" s="3">
        <f>F13/VLOOKUP(F$10,'Base CDI'!$A:$D,3,0)</f>
        <v>1.259191536831368E-2</v>
      </c>
      <c r="P13" s="3" t="e">
        <f>G13/VLOOKUP(G$10,'Base CDI'!$A:$D,3,0)</f>
        <v>#N/A</v>
      </c>
      <c r="Q13" s="90" t="e">
        <f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>#REF!/VLOOKUP(#REF!,'Base CDI'!$A:$D,3,0)</f>
        <v>#REF!</v>
      </c>
      <c r="L14" s="3">
        <f>C14/VLOOKUP(C$10,'Base CDI'!$A:$D,3,0)</f>
        <v>0</v>
      </c>
      <c r="M14" s="3">
        <f>D14/VLOOKUP(D$10,'Base CDI'!$A:$D,3,0)</f>
        <v>0</v>
      </c>
      <c r="N14" s="3">
        <f>E14/VLOOKUP(E$10,'Base CDI'!$A:$D,3,0)</f>
        <v>0</v>
      </c>
      <c r="O14" s="3">
        <f>F14/VLOOKUP(F$10,'Base CDI'!$A:$D,3,0)</f>
        <v>0</v>
      </c>
      <c r="P14" s="3" t="e">
        <f>G14/VLOOKUP(G$10,'Base CDI'!$A:$D,3,0)</f>
        <v>#N/A</v>
      </c>
      <c r="Q14" s="90" t="e">
        <f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>#REF!/VLOOKUP(#REF!,'Base CDI'!$A:$D,3,0)</f>
        <v>#REF!</v>
      </c>
      <c r="L15" s="83">
        <f>C15/VLOOKUP(C$10,'Base CDI'!$A:$D,3,0)</f>
        <v>0</v>
      </c>
      <c r="M15" s="83">
        <f>D15/VLOOKUP(D$10,'Base CDI'!$A:$D,3,0)</f>
        <v>0</v>
      </c>
      <c r="N15" s="83">
        <f>E15/VLOOKUP(E$10,'Base CDI'!$A:$D,3,0)</f>
        <v>0</v>
      </c>
      <c r="O15" s="83">
        <f>F15/VLOOKUP(F$10,'Base CDI'!$A:$D,3,0)</f>
        <v>0</v>
      </c>
      <c r="P15" s="83" t="e">
        <f>G15/VLOOKUP(G$10,'Base CDI'!$A:$D,3,0)</f>
        <v>#N/A</v>
      </c>
      <c r="Q15" s="91" t="e">
        <f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>IF(SUM(C14:C15)&gt;0,SUM(C14:C15,C13:C13),SUM(C13:C13))/VLOOKUP(C$10,'Base CDI'!$A:$D,3,0)</f>
        <v>1.3538378877742832E-2</v>
      </c>
      <c r="D17" s="73">
        <f>IF(SUM(D14:D15)&gt;0,SUM(D14:D15,D13:D13),SUM(D13:D13))/VLOOKUP(D$10,'Base CDI'!$A:$D,3,0)</f>
        <v>0</v>
      </c>
      <c r="E17" s="73">
        <f>IF(SUM(E14:E15)&gt;0,SUM(E14:E15,E13:E13),SUM(E13:E13))/VLOOKUP(E$10,'Base CDI'!$A:$D,3,0)</f>
        <v>0</v>
      </c>
      <c r="F17" s="73">
        <f>IF(SUM(F14:F15)&gt;0,SUM(F14:F15,F13:F13),SUM(F13:F13))/VLOOKUP(F$10,'Base CDI'!$A:$D,3,0)</f>
        <v>1.259191536831368E-2</v>
      </c>
      <c r="G17" s="73" t="e">
        <f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>IF(SUM(C14:C15)&gt;0,0,SUM(C14:C15))/VLOOKUP(C$10,'Base CDI'!$A:$D,3,0)</f>
        <v>0</v>
      </c>
      <c r="D18" s="98">
        <f>IF(SUM(D14:D15)&gt;0,0,SUM(D14:D15))/VLOOKUP(D$10,'Base CDI'!$A:$D,3,0)</f>
        <v>0</v>
      </c>
      <c r="E18" s="98">
        <f>IF(SUM(E14:E15)&gt;0,0,SUM(E14:E15))/VLOOKUP(E$10,'Base CDI'!$A:$D,3,0)</f>
        <v>0</v>
      </c>
      <c r="F18" s="98">
        <f>IF(SUM(F14:F15)&gt;0,0,SUM(F14:F15))/VLOOKUP(F$10,'Base CDI'!$A:$D,3,0)</f>
        <v>0</v>
      </c>
      <c r="G18" s="98" t="e">
        <f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>+C17+C18</f>
        <v>1.3538378877742832E-2</v>
      </c>
      <c r="D19" s="75">
        <f>+D17+D18</f>
        <v>0</v>
      </c>
      <c r="E19" s="75">
        <f>+E17+E18</f>
        <v>0</v>
      </c>
      <c r="F19" s="75">
        <f>+F17+F18</f>
        <v>1.259191536831368E-2</v>
      </c>
      <c r="G19" s="76" t="e">
        <f>+G17+G18</f>
        <v>#N/A</v>
      </c>
    </row>
    <row r="20" spans="1:11" ht="15.75" thickBot="1" x14ac:dyDescent="0.3">
      <c r="B20" s="74" t="s">
        <v>508</v>
      </c>
      <c r="C20" s="75" t="str">
        <f>+IFERROR(SUM(#REF!)/VLOOKUP(C$10,'Base CDI'!$A:$D,3,0),"")</f>
        <v/>
      </c>
      <c r="D20" s="75" t="str">
        <f>+IFERROR(SUM(#REF!)/VLOOKUP(D$10,'Base CDI'!$A:$D,3,0),"")</f>
        <v/>
      </c>
      <c r="E20" s="75" t="str">
        <f>+IFERROR(SUM(#REF!)/VLOOKUP(E$10,'Base CDI'!$A:$D,3,0),"")</f>
        <v/>
      </c>
      <c r="F20" s="75" t="str">
        <f>+IFERROR(SUM(#REF!)/VLOOKUP(F$10,'Base CDI'!$A:$D,3,0),"")</f>
        <v/>
      </c>
      <c r="G20" s="76" t="str">
        <f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>+IFERROR(SUM(C16)/VLOOKUP(C$10,'Base CDI'!$A:$D,3,0),"")</f>
        <v>1.3538378877742832E-2</v>
      </c>
      <c r="D21" s="75">
        <f>+IFERROR(SUM(D16)/VLOOKUP(D$10,'Base CDI'!$A:$D,3,0),"")</f>
        <v>0</v>
      </c>
      <c r="E21" s="75">
        <f>+IFERROR(SUM(E16)/VLOOKUP(E$10,'Base CDI'!$A:$D,3,0),"")</f>
        <v>0</v>
      </c>
      <c r="F21" s="75">
        <f>+IFERROR(SUM(F16)/VLOOKUP(F$10,'Base CDI'!$A:$D,3,0),"")</f>
        <v>1.259191536831368E-2</v>
      </c>
      <c r="G21" s="76" t="str">
        <f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>IF(C20&lt;0,SUM(C20,C18)/C17,C18/C17)</f>
        <v>0</v>
      </c>
      <c r="D22" s="75" t="e">
        <f>IF(D20&lt;0,SUM(D20,D18)/D17,D18/D17)</f>
        <v>#DIV/0!</v>
      </c>
      <c r="E22" s="75" t="e">
        <f>IF(E20&lt;0,SUM(E20,E18)/E17,E18/E17)</f>
        <v>#DIV/0!</v>
      </c>
      <c r="F22" s="75">
        <f>IF(F20&lt;0,SUM(F20,F18)/F17,F18/F17)</f>
        <v>0</v>
      </c>
      <c r="G22" s="76" t="e">
        <f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F4" sqref="F4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 t="str">
        <f>_xll.BDP(A2,"YLD_CNV_MID",,)</f>
        <v>#N/A N/A</v>
      </c>
      <c r="E2" s="47" t="str">
        <f>_xll.BDP(A2,"YLD_YTM_MID", "PRICING_SOURCE=ANDE")</f>
        <v>#N/A N/A</v>
      </c>
      <c r="F2" s="4" t="e">
        <f t="shared" ref="F2:F15" si="0">+D2-E2</f>
        <v>#VALUE!</v>
      </c>
      <c r="G2" s="71" t="e">
        <f>_xll.BDP(A2,"RISK_MID",,)/100</f>
        <v>#VALUE!</v>
      </c>
      <c r="H2" s="12" t="str">
        <f>_xll.BDP(A2,"DUR_MID",,)</f>
        <v>#N/A N/A</v>
      </c>
      <c r="I2" s="12" t="str">
        <f>_xll.BDP(A2,"px_LAST",,)</f>
        <v>#N/A N/A</v>
      </c>
      <c r="J2" s="3" t="e">
        <f>_xll.BDP(A2,"PX_LAST",,)/_xll.BDP(A2,"PX_YEST_CLOSE",,)-1</f>
        <v>#VALUE!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>N2*_xll.BDP(Q2&amp;" Corp","RISK_MTY_MID")/100</f>
        <v>220.01125000002727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>_xll.BDP(A3,"YLD_CNV_MID",,)</f>
        <v>9.7848000000000006</v>
      </c>
      <c r="E3" s="47">
        <f>_xll.BDP(A3,"YLD_YTM_MID", "PRICING_SOURCE=ANDE")</f>
        <v>9.82</v>
      </c>
      <c r="F3" s="4">
        <f t="shared" si="0"/>
        <v>-3.5199999999999676E-2</v>
      </c>
      <c r="G3" s="71">
        <f>_xll.BDP(A3,"RISK_MID",,)/100</f>
        <v>0.37433045429952472</v>
      </c>
      <c r="H3" s="12">
        <f>_xll.BDP(A3,"DUR_MID",,)</f>
        <v>0.93310388263591437</v>
      </c>
      <c r="I3" s="12">
        <f>_xll.BDP(A3,"px_LAST",,)</f>
        <v>4404.205078</v>
      </c>
      <c r="J3" s="3">
        <f>_xll.BDP(A3,"PX_LAST",,)/_xll.BDP(A3,"PX_YEST_CLOSE",,)-1</f>
        <v>6.3231337508651286E-4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>N3*_xll.BDP(Q3&amp;" Corp","RISK_MTY_MID")/100</f>
        <v>67.612935000016705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>_xll.BDP(A4,"YLD_CNV_MID",,)</f>
        <v>8.6471</v>
      </c>
      <c r="E4" s="47">
        <f>_xll.BDP(A4,"YLD_YTM_MID", "PRICING_SOURCE=ANDE")</f>
        <v>8.6251999999999995</v>
      </c>
      <c r="F4" s="4">
        <f t="shared" si="0"/>
        <v>2.1900000000000475E-2</v>
      </c>
      <c r="G4" s="71">
        <f>_xll.BDP(A4,"RISK_MID",,)/100</f>
        <v>0.65337679296044371</v>
      </c>
      <c r="H4" s="12">
        <f>_xll.BDP(A4,"DUR_MID",,)</f>
        <v>1.5977306019965696</v>
      </c>
      <c r="I4" s="12">
        <f>_xll.BDP(A4,"px_LAST",,)</f>
        <v>4443.0249020000001</v>
      </c>
      <c r="J4" s="3">
        <f>_xll.BDP(A4,"PX_LAST",,)/_xll.BDP(A4,"PX_YEST_CLOSE",,)-1</f>
        <v>-1.3976318717245917E-5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>N4*_xll.BDP(Q4&amp;" Corp","RISK_MTY_MID")/100</f>
        <v>236.38675000000833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>_xll.BDP(A5,"YLD_CNV_MID",,)</f>
        <v>8.0972000000000008</v>
      </c>
      <c r="E5" s="47">
        <f>_xll.BDP(A5,"YLD_YTM_MID", "PRICING_SOURCE=ANDE")</f>
        <v>8.0737000000000005</v>
      </c>
      <c r="F5" s="4">
        <f t="shared" si="0"/>
        <v>2.3500000000000298E-2</v>
      </c>
      <c r="G5" s="71">
        <f>_xll.BDP(A5,"RISK_MID",,)/100</f>
        <v>1.0866926521798632</v>
      </c>
      <c r="H5" s="12">
        <f>_xll.BDP(A5,"DUR_MID",,)</f>
        <v>2.7203367057302441</v>
      </c>
      <c r="I5" s="12">
        <f>_xll.BDP(A5,"px_LAST",,)</f>
        <v>4318.1621089999999</v>
      </c>
      <c r="J5" s="3">
        <f>_xll.BDP(A5,"PX_LAST",,)/_xll.BDP(A5,"PX_YEST_CLOSE",,)-1</f>
        <v>-1.8613043029291898E-4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>N5*_xll.BDP(Q5&amp;" Corp","RISK_MTY_MID")/100</f>
        <v>253.24978100003977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>_xll.BDP(A6,"YLD_CNV_MID",,)</f>
        <v>7.8949999999999996</v>
      </c>
      <c r="E6" s="47">
        <f>_xll.BDP(A6,"YLD_YTM_MID", "PRICING_SOURCE=ANDE")</f>
        <v>7.8784000000000001</v>
      </c>
      <c r="F6" s="4">
        <f t="shared" ref="F6" si="3">+D6-E6</f>
        <v>1.6599999999999504E-2</v>
      </c>
      <c r="G6" s="71">
        <f>_xll.BDP(A6,"RISK_MID",,)/100</f>
        <v>1.3249029412800155</v>
      </c>
      <c r="H6" s="12">
        <f>_xll.BDP(A6,"DUR_MID",,)</f>
        <v>3.2750688030392898</v>
      </c>
      <c r="I6" s="12">
        <f>_xll.BDP(A6,"px_LAST",,)</f>
        <v>4364.8090819999998</v>
      </c>
      <c r="J6" s="3">
        <f>_xll.BDP(A6,"PX_LAST",,)/_xll.BDP(A6,"PX_YEST_CLOSE",,)-1</f>
        <v>-2.9200491790815075E-4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>N6*_xll.BDP(Q6&amp;" Corp","RISK_MTY_MID")/100</f>
        <v>170.78772899999024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>_xll.BDP(A7,"YLD_CNV_MID",,)</f>
        <v>7.8453999999999997</v>
      </c>
      <c r="E7" s="47">
        <f>_xll.BDP(A7,"YLD_YTM_MID", "PRICING_SOURCE=ANDE")</f>
        <v>7.8408999999999995</v>
      </c>
      <c r="F7" s="4">
        <f t="shared" si="0"/>
        <v>4.5000000000001705E-3</v>
      </c>
      <c r="G7" s="71">
        <f>_xll.BDP(A7,"RISK_MID",,)/100</f>
        <v>1.683352709639621</v>
      </c>
      <c r="H7" s="12">
        <f>_xll.BDP(A7,"DUR_MID",,)</f>
        <v>4.2881856298189076</v>
      </c>
      <c r="I7" s="12">
        <f>_xll.BDP(A7,"px_LAST",,)</f>
        <v>4233.5400390000004</v>
      </c>
      <c r="J7" s="3">
        <f>_xll.BDP(A7,"PX_LAST",,)/_xll.BDP(A7,"PX_YEST_CLOSE",,)-1</f>
        <v>-1.7735224149684203E-4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>N7*_xll.BDP(Q7&amp;" Corp","RISK_MTY_MID")/100</f>
        <v>196.00845000000504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>_xll.BDP(A8,"YLD_CNV_MID",,)</f>
        <v>7.7548000000000004</v>
      </c>
      <c r="E8" s="47">
        <f>_xll.BDP(A8,"YLD_YTM_MID", "PRICING_SOURCE=ANDE")</f>
        <v>7.7460000000000004</v>
      </c>
      <c r="F8" s="4">
        <f t="shared" si="0"/>
        <v>8.799999999999919E-3</v>
      </c>
      <c r="G8" s="71">
        <f>_xll.BDP(A8,"RISK_MID",,)/100</f>
        <v>2.186997320879982</v>
      </c>
      <c r="H8" s="12">
        <f>_xll.BDP(A8,"DUR_MID",,)</f>
        <v>5.6764958793243956</v>
      </c>
      <c r="I8" s="12">
        <f>_xll.BDP(A8,"px_LAST",,)</f>
        <v>4151.498047</v>
      </c>
      <c r="J8" s="3">
        <f>_xll.BDP(A8,"PX_LAST",,)/_xll.BDP(A8,"PX_YEST_CLOSE",,)-1</f>
        <v>-2.8510562571359976E-4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>N8*_xll.BDP(Q8&amp;" Corp","RISK_MTY_MID")/100</f>
        <v>100.03519500000606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>_xll.BDP(A9,"YLD_CNV_MID",,)</f>
        <v>7.6974999999999998</v>
      </c>
      <c r="E9" s="47">
        <f>_xll.BDP(A9,"YLD_YTM_MID", "PRICING_SOURCE=ANDE")</f>
        <v>7.6977000000000002</v>
      </c>
      <c r="F9" s="4">
        <f t="shared" si="0"/>
        <v>-2.0000000000042206E-4</v>
      </c>
      <c r="G9" s="71">
        <f>_xll.BDP(A9,"RISK_MID",,)/100</f>
        <v>2.361684866219548</v>
      </c>
      <c r="H9" s="12">
        <f>_xll.BDP(A9,"DUR_MID",,)</f>
        <v>6.0550466617433569</v>
      </c>
      <c r="I9" s="12">
        <f>_xll.BDP(A9,"px_LAST",,)</f>
        <v>4200.5952150000003</v>
      </c>
      <c r="J9" s="3">
        <f>_xll.BDP(A9,"PX_LAST",,)/_xll.BDP(A9,"PX_YEST_CLOSE",,)-1</f>
        <v>2.2768980857645893E-4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>N9*_xll.BDP(Q9&amp;" Corp","RISK_MTY_MID")/100</f>
        <v>81.275275000020429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>_xll.BDP(A10,"YLD_CNV_MID",,)</f>
        <v>7.5998999999999999</v>
      </c>
      <c r="E10" s="47">
        <f>_xll.BDP(A10,"YLD_YTM_MID", "PRICING_SOURCE=ANDE")</f>
        <v>7.5989000000000004</v>
      </c>
      <c r="F10" s="4">
        <f t="shared" si="0"/>
        <v>9.9999999999944578E-4</v>
      </c>
      <c r="G10" s="71">
        <f>_xll.BDP(A10,"RISK_MID",,)/100</f>
        <v>2.7723140312396026</v>
      </c>
      <c r="H10" s="12">
        <f>_xll.BDP(A10,"DUR_MID",,)</f>
        <v>7.1813240403627452</v>
      </c>
      <c r="I10" s="12">
        <f>_xll.BDP(A10,"px_LAST",,)</f>
        <v>4153.8442379999997</v>
      </c>
      <c r="J10" s="3">
        <f>_xll.BDP(A10,"PX_LAST",,)/_xll.BDP(A10,"PX_YEST_CLOSE",,)-1</f>
        <v>8.9931018729116907E-4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>N10*_xll.BDP(Q10&amp;" Corp","RISK_MTY_MID")/100</f>
        <v>131.22288499996557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>_xll.BDP(A11,"YLD_CNV_MID",,)</f>
        <v>7.4474999999999998</v>
      </c>
      <c r="E11" s="47">
        <f>_xll.BDP(A11,"YLD_YTM_MID", "PRICING_SOURCE=ANDE")</f>
        <v>7.4497999999999998</v>
      </c>
      <c r="F11" s="4">
        <f t="shared" si="0"/>
        <v>-2.2999999999999687E-3</v>
      </c>
      <c r="G11" s="71">
        <f>_xll.BDP(A11,"RISK_MID",,)/100</f>
        <v>3.5958410306998303</v>
      </c>
      <c r="H11" s="12">
        <f>_xll.BDP(A11,"DUR_MID",,)</f>
        <v>9.6719876372183844</v>
      </c>
      <c r="I11" s="12">
        <f>_xll.BDP(A11,"px_LAST",,)</f>
        <v>3994.6760250000002</v>
      </c>
      <c r="J11" s="3">
        <f>_xll.BDP(A11,"PX_LAST",,)/_xll.BDP(A11,"PX_YEST_CLOSE",,)-1</f>
        <v>-5.5010416305512067E-6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>N11*_xll.BDP(Q11&amp;" Corp","RISK_MTY_MID")/100</f>
        <v>210.65534999997908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>_xll.BDP(A12,"YLD_CNV_MID",,)</f>
        <v>7.3898999999999999</v>
      </c>
      <c r="E12" s="47">
        <f>_xll.BDP(A12,"YLD_YTM_MID", "PRICING_SOURCE=ANDE")</f>
        <v>7.3882000000000003</v>
      </c>
      <c r="F12" s="4">
        <f t="shared" si="0"/>
        <v>1.6999999999995907E-3</v>
      </c>
      <c r="G12" s="71">
        <f>_xll.BDP(A12,"RISK_MID",,)/100</f>
        <v>4.0904109642601725</v>
      </c>
      <c r="H12" s="12">
        <f>_xll.BDP(A12,"DUR_MID",,)</f>
        <v>10.974379551911223</v>
      </c>
      <c r="I12" s="12">
        <f>_xll.BDP(A12,"px_LAST",,)</f>
        <v>4002.6770019999999</v>
      </c>
      <c r="J12" s="3">
        <f>_xll.BDP(A12,"PX_LAST",,)/_xll.BDP(A12,"PX_YEST_CLOSE",,)-1</f>
        <v>-1.3066642647522331E-3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>IFERROR(N12*_xll.BDP(Q12&amp;" Corp","RISK_MTY_MID")/100,(N12*62.814/100))</f>
        <v>307.2512800000186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>_xll.BDP(A13,"YLD_CNV_MID",,)</f>
        <v>7.2801999999999998</v>
      </c>
      <c r="E13" s="47">
        <f>_xll.BDP(A13,"YLD_YTM_MID", "PRICING_SOURCE=ANDE")</f>
        <v>7.2858999999999998</v>
      </c>
      <c r="F13" s="4">
        <f t="shared" si="0"/>
        <v>-5.7000000000000384E-3</v>
      </c>
      <c r="G13" s="71">
        <f>_xll.BDP(A13,"RISK_MID",,)/100</f>
        <v>4.5101148069602459</v>
      </c>
      <c r="H13" s="12">
        <f>_xll.BDP(A13,"DUR_MID",,)</f>
        <v>12.338879096703497</v>
      </c>
      <c r="I13" s="12">
        <f>_xll.BDP(A13,"px_LAST",,)</f>
        <v>3921.3159179999998</v>
      </c>
      <c r="J13" s="3">
        <f>_xll.BDP(A13,"PX_LAST",,)/_xll.BDP(A13,"PX_YEST_CLOSE",,)-1</f>
        <v>7.671465504259789E-4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>N13*_xll.BDP(Q13&amp;" Corp","RISK_MTY_MID")/100</f>
        <v>118.91500000001543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>_xll.BDP(A14,"YLD_CNV_MID",,)</f>
        <v>7.2824</v>
      </c>
      <c r="E14" s="47">
        <f>_xll.BDP(A14,"YLD_YTM_MID", "PRICING_SOURCE=ANDE")</f>
        <v>7.2746000000000004</v>
      </c>
      <c r="F14" s="4">
        <f t="shared" si="0"/>
        <v>7.799999999999585E-3</v>
      </c>
      <c r="G14" s="71">
        <f>_xll.BDP(A14,"RISK_MID",,)/100</f>
        <v>4.7165637241803324</v>
      </c>
      <c r="H14" s="12">
        <f>_xll.BDP(A14,"DUR_MID",,)</f>
        <v>12.809991535491289</v>
      </c>
      <c r="I14" s="12">
        <f>_xll.BDP(A14,"px_LAST",,)</f>
        <v>3950.0778810000002</v>
      </c>
      <c r="J14" s="3">
        <f>_xll.BDP(A14,"PX_LAST",,)/_xll.BDP(A14,"PX_YEST_CLOSE",,)-1</f>
        <v>5.4836086813470075E-4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>N14*_xll.BDP(Q14&amp;" Corp","RISK_MTY_MID")/100</f>
        <v>479.14595999995981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>_xll.BDP(A15,"YLD_CNV_MID",,)</f>
        <v>7.2897999999999996</v>
      </c>
      <c r="E15" s="47">
        <f>_xll.BDP(A15,"YLD_YTM_MID", "PRICING_SOURCE=ANDE")</f>
        <v>7.2857000000000003</v>
      </c>
      <c r="F15" s="4">
        <f t="shared" si="0"/>
        <v>4.0999999999993264E-3</v>
      </c>
      <c r="G15" s="71">
        <f>_xll.BDP(A15,"RISK_MID",,)/100</f>
        <v>4.8549525587998232</v>
      </c>
      <c r="H15" s="12">
        <f>_xll.BDP(A15,"DUR_MID",,)</f>
        <v>13.532135001088166</v>
      </c>
      <c r="I15" s="12">
        <f>_xll.BDP(A15,"px_LAST",,)</f>
        <v>3849.2609859999998</v>
      </c>
      <c r="J15" s="3">
        <f>_xll.BDP(A15,"PX_LAST",,)/_xll.BDP(A15,"PX_YEST_CLOSE",,)-1</f>
        <v>2.1275180033577534E-3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>N15*_xll.BDP(Q15&amp;" Corp","RISK_MTY_MID")/100</f>
        <v>243.90725000000657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>IFERROR(N16*_xll.BDP(Q16&amp;" Corp","RISK_MTY_MID")/100,(N16*44.84/100))</f>
        <v>221.87344800000938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>IFERROR(N17*_xll.BDP(Q17&amp;" Corp","RISK_MTY_MID")/100,(N17*0.536771))</f>
        <v>62.72308500000031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>N18*_xll.BDP(Q18&amp;" Corp","RISK_MTY_MID")/100</f>
        <v>85.168083000009574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>N19*_xll.BDP(Q19&amp;" Corp","RISK_MTY_MID")/100</f>
        <v>1.8017220000001544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 t="str">
        <f>_xll.BDP(A20,"LAST_PRICE")</f>
        <v>#N/A Real Time</v>
      </c>
      <c r="E20" s="46" t="str">
        <f>_xll.BDP(A20,"PX_CLOSE_1D")</f>
        <v>#N/A N/A</v>
      </c>
      <c r="F20" s="4" t="e">
        <f t="shared" ref="F20:F27" si="4">+D20-E20</f>
        <v>#VALUE!</v>
      </c>
      <c r="G20" s="12" t="e">
        <f>VLOOKUP(B20,'Base IPCA'!$B$18:$M$26,12,0)</f>
        <v>#N/A</v>
      </c>
      <c r="H20" s="12" t="e">
        <f>_xll.BDP(A20,"FUT_BUS_DAYS_VAL")/252</f>
        <v>#VALUE!</v>
      </c>
      <c r="I20" s="4" t="str">
        <f>_xll.BDP(A20,"CONTRACT_VALUE")</f>
        <v>#N/A N/A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>N20*_xll.BDP(Q20&amp;" Corp","RISK_MTY_MID")/100</f>
        <v>82.472250000000713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>_xll.BDP(A21,"LAST_PRICE")</f>
        <v>9.75</v>
      </c>
      <c r="E21" s="46">
        <f>_xll.BDP(A21,"PX_CLOSE_1D")</f>
        <v>9.7799999999999994</v>
      </c>
      <c r="F21" s="4">
        <f t="shared" si="4"/>
        <v>-2.9999999999999361E-2</v>
      </c>
      <c r="G21" s="12">
        <f ca="1">VLOOKUP(B21,'Base IPCA'!$B$18:$M$26,12,0)</f>
        <v>14.600073310168227</v>
      </c>
      <c r="H21" s="12">
        <f>_xll.BDP(A21,"FUT_BUS_DAYS_VAL")/252</f>
        <v>0.95238095238095233</v>
      </c>
      <c r="I21" s="4">
        <f>_xll.BDP(A21,"CONTRACT_VALUE")</f>
        <v>167632.35149371336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>N21*_xll.BDP(Q21&amp;" Corp","RISK_MTY_MID")/100</f>
        <v>66.054975000000695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>_xll.BDP(A22,"LAST_PRICE")</f>
        <v>8.67</v>
      </c>
      <c r="E22" s="46">
        <f>_xll.BDP(A22,"PX_CLOSE_1D")</f>
        <v>8.65</v>
      </c>
      <c r="F22" s="4">
        <f t="shared" si="4"/>
        <v>1.9999999999999574E-2</v>
      </c>
      <c r="G22" s="12">
        <f ca="1">VLOOKUP(B22,'Base IPCA'!$B$18:$M$26,12,0)</f>
        <v>24.82723440247355</v>
      </c>
      <c r="H22" s="12">
        <f>_xll.BDP(A22,"FUT_BUS_DAYS_VAL")/252</f>
        <v>1.6865079365079365</v>
      </c>
      <c r="I22" s="4">
        <f>_xll.BDP(A22,"CONTRACT_VALUE")</f>
        <v>159198.54744702132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>N22*_xll.BDP(A13,"RISK_MID",,)/100</f>
        <v>1059.8769796356578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>_xll.BDP(A23,"LAST_PRICE")</f>
        <v>8.06</v>
      </c>
      <c r="E23" s="46">
        <f>_xll.BDP(A23,"PX_CLOSE_1D")</f>
        <v>8.0399999999999991</v>
      </c>
      <c r="F23" s="4">
        <f t="shared" si="4"/>
        <v>2.000000000000135E-2</v>
      </c>
      <c r="G23" s="12">
        <f ca="1">VLOOKUP(B23,'Base IPCA'!$B$18:$M$26,12,0)</f>
        <v>39.762033121602144</v>
      </c>
      <c r="H23" s="12">
        <f>_xll.BDP(A23,"FUT_BUS_DAYS_VAL")/252</f>
        <v>2.9365079365079363</v>
      </c>
      <c r="I23" s="4">
        <f>_xll.BDP(A23,"CONTRACT_VALUE")</f>
        <v>145875.01351889202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>N23*_xll.BDP(Q23&amp;" Corp","RISK_MTY_MID")/100</f>
        <v>202.73774999998636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>_xll.BDP(A24,"LAST_PRICE")</f>
        <v>7.82</v>
      </c>
      <c r="E24" s="46">
        <f>_xll.BDP(A24,"PX_CLOSE_1D")</f>
        <v>7.81</v>
      </c>
      <c r="F24" s="4">
        <f t="shared" si="4"/>
        <v>1.0000000000000675E-2</v>
      </c>
      <c r="G24" s="12">
        <f ca="1">VLOOKUP(B24,'Base IPCA'!$B$18:$M$26,12,0)</f>
        <v>57.982657322325394</v>
      </c>
      <c r="H24" s="12">
        <f>_xll.BDP(A24,"FUT_BUS_DAYS_VAL")/252</f>
        <v>4.912698412698413</v>
      </c>
      <c r="I24" s="4">
        <f>_xll.BDP(A24,"CONTRACT_VALUE")</f>
        <v>126530.84450465781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>IFERROR(N24*_xll.BDP(Q24&amp;" Corp","RISK_MTY_MID")/100,(N24*0.894042))</f>
        <v>467.13095000000635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>_xll.BDP(A25,"LAST_PRICE")</f>
        <v>7.72</v>
      </c>
      <c r="E25" s="46">
        <f>_xll.BDP(A25,"PX_CLOSE_1D")</f>
        <v>7.7249999999999996</v>
      </c>
      <c r="F25" s="12">
        <f>+D25-E25</f>
        <v>-4.9999999999998934E-3</v>
      </c>
      <c r="G25" s="12">
        <f ca="1">VLOOKUP(B25,'Base IPCA'!$B$18:$M$26,12,0)</f>
        <v>70.811854136409238</v>
      </c>
      <c r="H25" s="12">
        <f>_xll.BDP(A25,"FUT_BUS_DAYS_VAL")/252</f>
        <v>6.912698412698413</v>
      </c>
      <c r="I25" s="4">
        <f>_xll.BDP(A25,"CONTRACT_VALUE")</f>
        <v>109542.70220243611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>_xll.BDP(A26,"LAST_PRICE")</f>
        <v>7.5750000000000002</v>
      </c>
      <c r="E26" s="46">
        <f>_xll.BDP(A26,"PX_CLOSE_1D")</f>
        <v>7.5650000000000004</v>
      </c>
      <c r="F26" s="4">
        <f t="shared" si="4"/>
        <v>9.9999999999997868E-3</v>
      </c>
      <c r="G26" s="12">
        <f ca="1">VLOOKUP(B26,'Base IPCA'!$B$18:$M$26,12,0)</f>
        <v>81.802601700212108</v>
      </c>
      <c r="H26" s="12">
        <f>_xll.BDP(A26,"FUT_BUS_DAYS_VAL")/252</f>
        <v>9.6349206349206344</v>
      </c>
      <c r="I26" s="4">
        <f>_xll.BDP(A26,"CONTRACT_VALUE")</f>
        <v>90636.255424475152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>N26*_xll.BDP(Q26&amp;" Corp","RISK_MTY_MID")/100</f>
        <v>122.88173750002045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>_xll.BDP(A27,"LAST_PRICE")</f>
        <v>7.3849999999999998</v>
      </c>
      <c r="E27" s="46">
        <f>_xll.BDP(A27,"PX_CLOSE_1D")</f>
        <v>7.3849999999999998</v>
      </c>
      <c r="F27" s="4">
        <f t="shared" si="4"/>
        <v>0</v>
      </c>
      <c r="G27" s="12">
        <f ca="1">VLOOKUP(B27,'Base IPCA'!$B$18:$M$26,12,0)</f>
        <v>87.691613593800867</v>
      </c>
      <c r="H27" s="12">
        <f>_xll.BDP(A27,"FUT_BUS_DAYS_VAL")/252</f>
        <v>14.869047619047619</v>
      </c>
      <c r="I27" s="4">
        <f>_xll.BDP(A27,"CONTRACT_VALUE")</f>
        <v>63494.507621336292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>IFERROR(N27*_xll.BDP(Q27&amp;" Corp","RISK_MTY_MID")/100,(N27*0.498514))</f>
        <v>78.723002499999097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>IFERROR(N28*_xll.BDP(Q28&amp;" Corp","RISK_MTY_MID")/100,(N28*0.449935162097789))</f>
        <v>82.735370000009425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>IFERROR(N29*_xll.BDP(Q29&amp;" Corp","RISK_MTY_MID")/100,(N29*0.68605))</f>
        <v>74.831557500003214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>IFERROR(N30*_xll.BDP($M30&amp;" Corp","RISK_MTY_MID")/100,(N30*0.77053))</f>
        <v>169.69583999999372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11.763885540791293</v>
      </c>
      <c r="E31" s="175" t="e">
        <f t="shared" ca="1" si="7"/>
        <v>#VALUE!</v>
      </c>
      <c r="F31" s="176" t="e">
        <f t="shared" ca="1" si="8"/>
        <v>#N/A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 t="e">
        <f t="shared" ref="R31:R37" si="9">N31*VLOOKUP($Q31,$B:$G,6,0)</f>
        <v>#N/A</v>
      </c>
      <c r="V31" s="45" t="s">
        <v>159</v>
      </c>
      <c r="W31" s="5">
        <f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9.4664816802702454</v>
      </c>
      <c r="E32" s="175" t="e">
        <f t="shared" ca="1" si="7"/>
        <v>#VALUE!</v>
      </c>
      <c r="F32" s="176" t="e">
        <f t="shared" ca="1" si="8"/>
        <v>#N/A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87.600439861009363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32.993880573042389</v>
      </c>
      <c r="E33" s="175" t="e">
        <f t="shared" ca="1" si="7"/>
        <v>#VALUE!</v>
      </c>
      <c r="F33" s="176" t="e">
        <f t="shared" ca="1" si="8"/>
        <v>#N/A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29.252663714087667</v>
      </c>
      <c r="E34" s="175" t="e">
        <f t="shared" ca="1" si="7"/>
        <v>#VALUE!</v>
      </c>
      <c r="F34" s="176" t="e">
        <f t="shared" ca="1" si="8"/>
        <v>#N/A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32.445438731494718</v>
      </c>
      <c r="E35" s="175" t="e">
        <f t="shared" ca="1" si="7"/>
        <v>#VALUE!</v>
      </c>
      <c r="F35" s="176" t="e">
        <f t="shared" ca="1" si="8"/>
        <v>#N/A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63.164713386934615</v>
      </c>
      <c r="E36" s="175" t="e">
        <f t="shared" ca="1" si="7"/>
        <v>#VALUE!</v>
      </c>
      <c r="F36" s="176" t="e">
        <f t="shared" ca="1" si="8"/>
        <v>#N/A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212.43556240922771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362.69373458602615</v>
      </c>
      <c r="E37" s="175" t="e">
        <f t="shared" ca="1" si="7"/>
        <v>#VALUE!</v>
      </c>
      <c r="F37" s="176" t="e">
        <f ca="1">-E37</f>
        <v>#VALUE!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490.81561020127265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>SUM(R2:R37)</f>
        <v>#N/A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si="11">D41*VLOOKUP(C41,A:H,7,0)*100</f>
        <v>#VALUE!</v>
      </c>
      <c r="G41" s="175" t="e">
        <f t="shared" ref="G41:G54" si="12">F41/$F$55</f>
        <v>#VALUE!</v>
      </c>
      <c r="J41"/>
      <c r="M41" s="169" t="s">
        <v>177</v>
      </c>
      <c r="N41" s="166" t="e">
        <f>SUMIFS(Estratégia!$F:$F,Estratégia!$C:$C,N$40,Estratégia!$D:$D,$M41,Estratégia!$E:$E,"Hedge IPCA")*VLOOKUP($M41,$B$19:$H$27,6,0)</f>
        <v>#N/A</v>
      </c>
      <c r="O41" s="222" t="e">
        <f t="shared" ref="O41:O48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si="11"/>
        <v>11.763885540791293</v>
      </c>
      <c r="G42" s="175" t="e">
        <f t="shared" si="12"/>
        <v>#VALUE!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 t="e">
        <f t="shared" ca="1" si="13"/>
        <v>#N/A</v>
      </c>
      <c r="P42" s="169" t="str">
        <f t="shared" si="14"/>
        <v>DAPAGO26</v>
      </c>
      <c r="Q42" s="166">
        <f t="shared" ca="1" si="15"/>
        <v>155.21337486102607</v>
      </c>
      <c r="R42" s="222" t="e">
        <f t="shared" ca="1" si="16"/>
        <v>#N/A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si="11"/>
        <v>9.4664816802702454</v>
      </c>
      <c r="G43" s="175" t="e">
        <f t="shared" si="12"/>
        <v>#VALUE!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 t="e">
        <f t="shared" ca="1" si="13"/>
        <v>#N/A</v>
      </c>
      <c r="P43" s="169" t="str">
        <f t="shared" si="14"/>
        <v>DAPMAI27</v>
      </c>
      <c r="Q43" s="166">
        <f t="shared" ca="1" si="15"/>
        <v>420.19479249999279</v>
      </c>
      <c r="R43" s="222" t="e">
        <f t="shared" ca="1" si="16"/>
        <v>#N/A</v>
      </c>
      <c r="T43" s="52" t="str">
        <f t="shared" si="17"/>
        <v>DAPAGO26</v>
      </c>
      <c r="U43" s="166">
        <f t="shared" ca="1" si="18"/>
        <v>155.21337486102607</v>
      </c>
      <c r="V43" s="222" t="e">
        <f t="shared" ca="1" si="19"/>
        <v>#N/A</v>
      </c>
      <c r="W43" s="222" t="e">
        <f t="shared" ca="1" si="20"/>
        <v>#N/A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si="11"/>
        <v>28.378700418358171</v>
      </c>
      <c r="G44" s="175" t="e">
        <f t="shared" si="12"/>
        <v>#VALUE!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-556.66846370243002</v>
      </c>
      <c r="O44" s="222" t="e">
        <f t="shared" ca="1" si="13"/>
        <v>#N/A</v>
      </c>
      <c r="P44" s="169" t="str">
        <f t="shared" si="14"/>
        <v>DAPAGO28</v>
      </c>
      <c r="Q44" s="166">
        <f t="shared" ca="1" si="15"/>
        <v>1494.0655455000765</v>
      </c>
      <c r="R44" s="222" t="e">
        <f t="shared" ca="1" si="16"/>
        <v>#N/A</v>
      </c>
      <c r="T44" s="52" t="str">
        <f t="shared" si="17"/>
        <v>DAPMAI27</v>
      </c>
      <c r="U44" s="166">
        <f t="shared" ca="1" si="18"/>
        <v>420.19479249999279</v>
      </c>
      <c r="V44" s="222" t="e">
        <f t="shared" ca="1" si="19"/>
        <v>#N/A</v>
      </c>
      <c r="W44" s="222" t="e">
        <f t="shared" ca="1" si="20"/>
        <v>#N/A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si="11"/>
        <v>4.6151801546842188</v>
      </c>
      <c r="G45" s="175" t="e">
        <f t="shared" si="12"/>
        <v>#VALUE!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-405.87860125627776</v>
      </c>
      <c r="O45" s="222" t="e">
        <f t="shared" ca="1" si="13"/>
        <v>#N/A</v>
      </c>
      <c r="P45" s="169" t="str">
        <f t="shared" si="14"/>
        <v>DAPAGO30</v>
      </c>
      <c r="Q45" s="166">
        <f t="shared" ca="1" si="15"/>
        <v>1268.5867600000438</v>
      </c>
      <c r="R45" s="222" t="e">
        <f t="shared" ca="1" si="16"/>
        <v>#N/A</v>
      </c>
      <c r="T45" s="52" t="str">
        <f t="shared" si="17"/>
        <v>DAPAGO28</v>
      </c>
      <c r="U45" s="166">
        <f t="shared" ca="1" si="18"/>
        <v>937.39708179764648</v>
      </c>
      <c r="V45" s="222" t="e">
        <f t="shared" ca="1" si="19"/>
        <v>#N/A</v>
      </c>
      <c r="W45" s="222" t="e">
        <f t="shared" ca="1" si="20"/>
        <v>#N/A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si="11"/>
        <v>29.252663714087667</v>
      </c>
      <c r="G46" s="175" t="e">
        <f t="shared" si="12"/>
        <v>#VALUE!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 t="e">
        <f t="shared" ca="1" si="13"/>
        <v>#N/A</v>
      </c>
      <c r="P46" s="169" t="str">
        <f t="shared" si="14"/>
        <v>DAPAGO32</v>
      </c>
      <c r="Q46" s="166">
        <f t="shared" ca="1" si="15"/>
        <v>1057.2858124091863</v>
      </c>
      <c r="R46" s="222" t="e">
        <f t="shared" ca="1" si="16"/>
        <v>#N/A</v>
      </c>
      <c r="T46" s="52" t="str">
        <f t="shared" si="17"/>
        <v>DAPAGO30</v>
      </c>
      <c r="U46" s="166">
        <f t="shared" ca="1" si="18"/>
        <v>862.70815874376603</v>
      </c>
      <c r="V46" s="222" t="e">
        <f t="shared" ca="1" si="19"/>
        <v>#N/A</v>
      </c>
      <c r="W46" s="222" t="e">
        <f t="shared" ca="1" si="20"/>
        <v>#N/A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si="11"/>
        <v>16.990858730822811</v>
      </c>
      <c r="G47" s="175" t="e">
        <f t="shared" si="12"/>
        <v>#VALUE!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 t="e">
        <f t="shared" ca="1" si="13"/>
        <v>#N/A</v>
      </c>
      <c r="P47" s="169" t="str">
        <f t="shared" si="14"/>
        <v>DAPMAI35</v>
      </c>
      <c r="Q47" s="166">
        <f t="shared" ca="1" si="15"/>
        <v>1115.2503677012828</v>
      </c>
      <c r="R47" s="222" t="e">
        <f t="shared" ca="1" si="16"/>
        <v>#N/A</v>
      </c>
      <c r="T47" s="52" t="str">
        <f t="shared" si="17"/>
        <v>DAPAGO32</v>
      </c>
      <c r="U47" s="166">
        <f t="shared" ca="1" si="18"/>
        <v>1057.2858124091863</v>
      </c>
      <c r="V47" s="222" t="e">
        <f t="shared" ca="1" si="19"/>
        <v>#N/A</v>
      </c>
      <c r="W47" s="222" t="e">
        <f t="shared" ca="1" si="20"/>
        <v>#N/A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si="11"/>
        <v>15.454580000671909</v>
      </c>
      <c r="G48" s="175" t="e">
        <f t="shared" si="12"/>
        <v>#VALUE!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 t="e">
        <f t="shared" ca="1" si="13"/>
        <v>#N/A</v>
      </c>
      <c r="P48" s="169" t="str">
        <f t="shared" si="14"/>
        <v>DAPAGO40</v>
      </c>
      <c r="Q48" s="166">
        <f t="shared" ca="1" si="15"/>
        <v>1059.8769796356578</v>
      </c>
      <c r="R48" s="223" t="e">
        <f t="shared" ca="1" si="16"/>
        <v>#N/A</v>
      </c>
      <c r="T48" s="52" t="str">
        <f t="shared" si="17"/>
        <v>DAPMAI35</v>
      </c>
      <c r="U48" s="166">
        <f t="shared" ca="1" si="18"/>
        <v>1115.2503677012828</v>
      </c>
      <c r="V48" s="222" t="e">
        <f t="shared" ca="1" si="19"/>
        <v>#N/A</v>
      </c>
      <c r="W48" s="222" t="e">
        <f t="shared" ca="1" si="20"/>
        <v>#N/A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si="11"/>
        <v>63.164713386934615</v>
      </c>
      <c r="G49" s="175" t="e">
        <f t="shared" si="12"/>
        <v>#VALUE!</v>
      </c>
      <c r="J49"/>
      <c r="M49" s="188" t="s">
        <v>159</v>
      </c>
      <c r="N49" s="224" t="e">
        <f>SUM(N41:N48)</f>
        <v>#N/A</v>
      </c>
      <c r="P49" s="188" t="s">
        <v>159</v>
      </c>
      <c r="Q49" s="224" t="e">
        <f ca="1">SUM(Q41:Q48)</f>
        <v>#N/A</v>
      </c>
      <c r="T49" s="52" t="str">
        <f t="shared" si="17"/>
        <v>DAPAGO40</v>
      </c>
      <c r="U49" s="166">
        <f t="shared" ca="1" si="18"/>
        <v>1059.8769796356578</v>
      </c>
      <c r="V49" s="223" t="e">
        <f t="shared" ca="1" si="19"/>
        <v>#N/A</v>
      </c>
      <c r="W49" s="223" t="e">
        <f t="shared" ca="1" si="20"/>
        <v>#N/A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si="11"/>
        <v>51.899108009306502</v>
      </c>
      <c r="G50" s="175" t="e">
        <f t="shared" si="12"/>
        <v>#VALUE!</v>
      </c>
      <c r="J50"/>
      <c r="T50" s="74" t="s">
        <v>159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si="11"/>
        <v>71.336133202997956</v>
      </c>
      <c r="G51" s="175" t="e">
        <f t="shared" si="12"/>
        <v>#VALUE!</v>
      </c>
      <c r="J51"/>
      <c r="T51" s="2" t="s">
        <v>78</v>
      </c>
      <c r="U51" s="3" t="e">
        <f ca="1">U50/VLOOKUP(U41,'Base CDI'!$A:$D,4,0)</f>
        <v>#N/A</v>
      </c>
      <c r="V51" s="45" t="s">
        <v>221</v>
      </c>
      <c r="W51" s="225" t="e">
        <f>ABS(+N49/R38)</f>
        <v>#N/A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si="11"/>
        <v>123.75714439265653</v>
      </c>
      <c r="G52" s="175" t="e">
        <f t="shared" si="12"/>
        <v>#VALUE!</v>
      </c>
      <c r="J52"/>
      <c r="T52" s="34" t="s">
        <v>217</v>
      </c>
      <c r="U52" s="70" t="e">
        <f ca="1">+(U50/VLOOKUP(U41,'Base CDI'!$A:$D,3,0))</f>
        <v>#N/A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si="11"/>
        <v>79.758300016202824</v>
      </c>
      <c r="G53" s="175" t="e">
        <f t="shared" si="12"/>
        <v>#VALUE!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si="11"/>
        <v>35.943048964862314</v>
      </c>
      <c r="G54" s="179" t="e">
        <f t="shared" si="12"/>
        <v>#VALUE!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 t="e">
        <f>SUM(F41:F54)</f>
        <v>#VALUE!</v>
      </c>
      <c r="G55" s="164" t="e">
        <f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 t="e">
        <f t="shared" ref="N55:N62" si="21">L55*VLOOKUP($M41,$B$19:$H$27,6,0)+N41</f>
        <v>#N/A</v>
      </c>
      <c r="O55" s="222" t="e">
        <f t="shared" ref="O55:O62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 t="e">
        <f t="shared" ca="1" si="22"/>
        <v>#N/A</v>
      </c>
      <c r="P56" s="169" t="str">
        <f t="shared" si="23"/>
        <v>DAPAGO26</v>
      </c>
      <c r="Q56" s="166">
        <f t="shared" ca="1" si="24"/>
        <v>155.21337486102607</v>
      </c>
      <c r="R56" s="222" t="e">
        <f t="shared" ca="1" si="25"/>
        <v>#N/A</v>
      </c>
      <c r="S56" s="5"/>
      <c r="T56" s="52" t="str">
        <f t="shared" si="26"/>
        <v>DAPAGO26</v>
      </c>
      <c r="U56" s="166">
        <f t="shared" ca="1" si="27"/>
        <v>155.21337486102607</v>
      </c>
      <c r="V56" s="222" t="e">
        <f t="shared" ca="1" si="28"/>
        <v>#N/A</v>
      </c>
      <c r="W56" s="222" t="e">
        <f t="shared" ca="1" si="29"/>
        <v>#N/A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 t="e">
        <f t="shared" ca="1" si="22"/>
        <v>#N/A</v>
      </c>
      <c r="P57" s="169" t="str">
        <f t="shared" si="23"/>
        <v>DAPMAI27</v>
      </c>
      <c r="Q57" s="166">
        <f t="shared" ca="1" si="24"/>
        <v>420.19479249999279</v>
      </c>
      <c r="R57" s="222" t="e">
        <f t="shared" ca="1" si="25"/>
        <v>#N/A</v>
      </c>
      <c r="S57" s="5"/>
      <c r="T57" s="52" t="str">
        <f t="shared" si="26"/>
        <v>DAPMAI27</v>
      </c>
      <c r="U57" s="166">
        <f t="shared" ca="1" si="27"/>
        <v>420.19479249999279</v>
      </c>
      <c r="V57" s="222" t="e">
        <f t="shared" ca="1" si="28"/>
        <v>#N/A</v>
      </c>
      <c r="W57" s="222" t="e">
        <f t="shared" ca="1" si="29"/>
        <v>#N/A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-556.66846370243002</v>
      </c>
      <c r="O58" s="222" t="e">
        <f t="shared" ca="1" si="22"/>
        <v>#N/A</v>
      </c>
      <c r="P58" s="169" t="str">
        <f t="shared" si="23"/>
        <v>DAPAGO28</v>
      </c>
      <c r="Q58" s="166">
        <f t="shared" ca="1" si="24"/>
        <v>1494.0655455000765</v>
      </c>
      <c r="R58" s="222" t="e">
        <f t="shared" ca="1" si="25"/>
        <v>#N/A</v>
      </c>
      <c r="S58" s="5"/>
      <c r="T58" s="52" t="str">
        <f t="shared" si="26"/>
        <v>DAPAGO28</v>
      </c>
      <c r="U58" s="166">
        <f t="shared" ca="1" si="27"/>
        <v>937.39708179764648</v>
      </c>
      <c r="V58" s="222" t="e">
        <f t="shared" ca="1" si="28"/>
        <v>#N/A</v>
      </c>
      <c r="W58" s="222" t="e">
        <f t="shared" ca="1" si="29"/>
        <v>#N/A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-405.87860125627776</v>
      </c>
      <c r="O59" s="222" t="e">
        <f t="shared" ca="1" si="22"/>
        <v>#N/A</v>
      </c>
      <c r="P59" s="169" t="str">
        <f t="shared" si="23"/>
        <v>DAPAGO30</v>
      </c>
      <c r="Q59" s="166">
        <f t="shared" ca="1" si="24"/>
        <v>1268.5867600000438</v>
      </c>
      <c r="R59" s="222" t="e">
        <f t="shared" ca="1" si="25"/>
        <v>#N/A</v>
      </c>
      <c r="S59" s="5"/>
      <c r="T59" s="52" t="str">
        <f t="shared" si="26"/>
        <v>DAPAGO30</v>
      </c>
      <c r="U59" s="166">
        <f t="shared" ca="1" si="27"/>
        <v>862.70815874376603</v>
      </c>
      <c r="V59" s="222" t="e">
        <f t="shared" ca="1" si="28"/>
        <v>#N/A</v>
      </c>
      <c r="W59" s="222" t="e">
        <f t="shared" ca="1" si="29"/>
        <v>#N/A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 t="e">
        <f t="shared" ca="1" si="22"/>
        <v>#N/A</v>
      </c>
      <c r="P60" s="169" t="str">
        <f t="shared" si="23"/>
        <v>DAPAGO32</v>
      </c>
      <c r="Q60" s="166">
        <f t="shared" ca="1" si="24"/>
        <v>1057.2858124091863</v>
      </c>
      <c r="R60" s="222" t="e">
        <f t="shared" ca="1" si="25"/>
        <v>#N/A</v>
      </c>
      <c r="S60" s="5"/>
      <c r="T60" s="52" t="str">
        <f t="shared" si="26"/>
        <v>DAPAGO32</v>
      </c>
      <c r="U60" s="166">
        <f t="shared" ca="1" si="27"/>
        <v>1057.2858124091863</v>
      </c>
      <c r="V60" s="222" t="e">
        <f t="shared" ca="1" si="28"/>
        <v>#N/A</v>
      </c>
      <c r="W60" s="222" t="e">
        <f t="shared" ca="1" si="29"/>
        <v>#N/A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 t="e">
        <f t="shared" ca="1" si="22"/>
        <v>#N/A</v>
      </c>
      <c r="P61" s="169" t="str">
        <f t="shared" si="23"/>
        <v>DAPMAI35</v>
      </c>
      <c r="Q61" s="166">
        <f t="shared" ca="1" si="24"/>
        <v>1115.2503677012828</v>
      </c>
      <c r="R61" s="222" t="e">
        <f t="shared" ca="1" si="25"/>
        <v>#N/A</v>
      </c>
      <c r="S61" s="5"/>
      <c r="T61" s="52" t="str">
        <f t="shared" si="26"/>
        <v>DAPMAI35</v>
      </c>
      <c r="U61" s="166">
        <f t="shared" ca="1" si="27"/>
        <v>1115.2503677012828</v>
      </c>
      <c r="V61" s="222" t="e">
        <f t="shared" ca="1" si="28"/>
        <v>#N/A</v>
      </c>
      <c r="W61" s="222" t="e">
        <f t="shared" ca="1" si="29"/>
        <v>#N/A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 t="e">
        <f t="shared" ca="1" si="22"/>
        <v>#N/A</v>
      </c>
      <c r="P62" s="169" t="str">
        <f t="shared" si="23"/>
        <v>DAPAGO40</v>
      </c>
      <c r="Q62" s="166">
        <f t="shared" ca="1" si="24"/>
        <v>1059.8769796356578</v>
      </c>
      <c r="R62" s="223" t="e">
        <f t="shared" ca="1" si="25"/>
        <v>#N/A</v>
      </c>
      <c r="S62" s="5"/>
      <c r="T62" s="52" t="str">
        <f t="shared" si="26"/>
        <v>DAPAGO40</v>
      </c>
      <c r="U62" s="166">
        <f t="shared" ca="1" si="27"/>
        <v>1059.8769796356578</v>
      </c>
      <c r="V62" s="222" t="e">
        <f ca="1">U62/$U$63</f>
        <v>#N/A</v>
      </c>
      <c r="W62" s="222" t="e">
        <f t="shared" ca="1" si="29"/>
        <v>#N/A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 t="e">
        <f>SUM(N55:N62)</f>
        <v>#N/A</v>
      </c>
      <c r="P63" s="188" t="s">
        <v>159</v>
      </c>
      <c r="Q63" s="224" t="e">
        <f ca="1">SUM(Q55:Q62)</f>
        <v>#N/A</v>
      </c>
      <c r="R63" s="5"/>
      <c r="S63" s="5"/>
      <c r="T63" s="74" t="s">
        <v>159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 t="e">
        <f>N63-M64</f>
        <v>#N/A</v>
      </c>
      <c r="S64" s="5"/>
      <c r="T64" s="2" t="s">
        <v>78</v>
      </c>
      <c r="U64" s="3" t="e">
        <f ca="1">U63/VLOOKUP(U54,'Base CDI'!$A:$D,4,0)</f>
        <v>#N/A</v>
      </c>
      <c r="V64" s="45" t="s">
        <v>221</v>
      </c>
      <c r="W64" s="225" t="e">
        <f>ABS(+N63/R38)</f>
        <v>#N/A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 t="e">
        <f ca="1">+(U63/VLOOKUP(U54,'Base CDI'!$A:$D,3,0))</f>
        <v>#N/A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 t="e">
        <f ca="1">-W71*20</f>
        <v>#N/A</v>
      </c>
      <c r="X72" s="251" t="e">
        <f ca="1">-X71*20</f>
        <v>#N/A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tabSelected="1" workbookViewId="0">
      <selection activeCell="G18" sqref="G1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2025-09-02T18:00:05Z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