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RP-07\Reference\01 - Persistance des données\2 - Mettre en place une BDD\03 - Remplir les tables\"/>
    </mc:Choice>
  </mc:AlternateContent>
  <bookViews>
    <workbookView xWindow="0" yWindow="0" windowWidth="28800" windowHeight="12300" activeTab="1"/>
  </bookViews>
  <sheets>
    <sheet name="stagiaireafpa" sheetId="1" r:id="rId1"/>
    <sheet name="Stagiaires" sheetId="6" r:id="rId2"/>
    <sheet name="Villes" sheetId="11" r:id="rId3"/>
    <sheet name="Animations" sheetId="7" r:id="rId4"/>
    <sheet name="Matieres" sheetId="8" r:id="rId5"/>
    <sheet name="Constitutions" sheetId="9" r:id="rId6"/>
    <sheet name="Suivis" sheetId="10" r:id="rId7"/>
    <sheet name="Formations" sheetId="5" r:id="rId8"/>
    <sheet name="Hebergements" sheetId="4" r:id="rId9"/>
    <sheet name="Groupes" sheetId="3" r:id="rId10"/>
    <sheet name="Formateurs" sheetId="2" r:id="rId11"/>
  </sheets>
  <definedNames>
    <definedName name="_xlnm._FilterDatabase" localSheetId="3" hidden="1">Animations!$A$2:$B$19</definedName>
    <definedName name="_xlnm._FilterDatabase" localSheetId="2" hidden="1">Villes!$A$1:$A$18</definedName>
    <definedName name="_xlnm.Extract" localSheetId="3">Animations!#REF!</definedName>
    <definedName name="_xlnm.Extract" localSheetId="2">Villes!$C$1</definedName>
  </definedNames>
  <calcPr calcId="162913"/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" i="10"/>
  <c r="N2" i="10"/>
  <c r="O6" i="10" s="1"/>
  <c r="B2" i="10"/>
  <c r="C2" i="10"/>
  <c r="D2" i="10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D3" i="9"/>
  <c r="D4" i="9"/>
  <c r="D5" i="9"/>
  <c r="D6" i="9"/>
  <c r="D7" i="9"/>
  <c r="D8" i="9"/>
  <c r="D9" i="9"/>
  <c r="D10" i="9"/>
  <c r="D11" i="9"/>
  <c r="D12" i="9"/>
  <c r="D13" i="9"/>
  <c r="D2" i="9"/>
  <c r="C3" i="8"/>
  <c r="C4" i="8"/>
  <c r="C2" i="8"/>
  <c r="E3" i="7"/>
  <c r="E4" i="7"/>
  <c r="E5" i="7"/>
  <c r="E6" i="7"/>
  <c r="E7" i="7"/>
  <c r="E8" i="7"/>
  <c r="E9" i="7"/>
  <c r="E2" i="7"/>
  <c r="D3" i="7"/>
  <c r="D4" i="7"/>
  <c r="D5" i="7"/>
  <c r="D6" i="7"/>
  <c r="D7" i="7"/>
  <c r="D8" i="7"/>
  <c r="D9" i="7"/>
  <c r="D2" i="7"/>
  <c r="C3" i="7"/>
  <c r="C4" i="7"/>
  <c r="C5" i="7"/>
  <c r="C6" i="7"/>
  <c r="C7" i="7"/>
  <c r="C8" i="7"/>
  <c r="C9" i="7"/>
  <c r="C2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" i="6"/>
  <c r="Q3" i="6"/>
  <c r="T3" i="6" s="1"/>
  <c r="Q4" i="6"/>
  <c r="T4" i="6" s="1"/>
  <c r="Q5" i="6"/>
  <c r="T5" i="6" s="1"/>
  <c r="Q6" i="6"/>
  <c r="T6" i="6" s="1"/>
  <c r="Q7" i="6"/>
  <c r="T7" i="6" s="1"/>
  <c r="Q8" i="6"/>
  <c r="T8" i="6" s="1"/>
  <c r="Q9" i="6"/>
  <c r="T9" i="6" s="1"/>
  <c r="Q10" i="6"/>
  <c r="T10" i="6" s="1"/>
  <c r="Q11" i="6"/>
  <c r="T11" i="6" s="1"/>
  <c r="Q12" i="6"/>
  <c r="T12" i="6" s="1"/>
  <c r="Q13" i="6"/>
  <c r="T13" i="6" s="1"/>
  <c r="Q14" i="6"/>
  <c r="T14" i="6" s="1"/>
  <c r="Q15" i="6"/>
  <c r="T15" i="6" s="1"/>
  <c r="Q16" i="6"/>
  <c r="T16" i="6" s="1"/>
  <c r="Q17" i="6"/>
  <c r="T17" i="6" s="1"/>
  <c r="Q18" i="6"/>
  <c r="T18" i="6" s="1"/>
  <c r="Q19" i="6"/>
  <c r="T19" i="6" s="1"/>
  <c r="Q2" i="6"/>
  <c r="T2" i="6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D3" i="2"/>
  <c r="D4" i="2"/>
  <c r="D5" i="2"/>
  <c r="D2" i="2"/>
  <c r="C3" i="3"/>
  <c r="C4" i="3"/>
  <c r="C2" i="3"/>
  <c r="C3" i="4"/>
  <c r="C2" i="4"/>
  <c r="E4" i="5"/>
  <c r="D3" i="5"/>
  <c r="E3" i="5" s="1"/>
  <c r="D4" i="5"/>
  <c r="D5" i="5"/>
  <c r="E5" i="5" s="1"/>
  <c r="D6" i="5"/>
  <c r="E6" i="5" s="1"/>
  <c r="D2" i="5"/>
  <c r="E2" i="5" s="1"/>
  <c r="O2" i="10" l="1"/>
  <c r="O10" i="10"/>
  <c r="O3" i="10"/>
  <c r="O17" i="10"/>
  <c r="O22" i="10"/>
  <c r="O15" i="10"/>
  <c r="O8" i="10"/>
  <c r="O21" i="10"/>
  <c r="O7" i="10"/>
  <c r="O20" i="10"/>
  <c r="O13" i="10"/>
  <c r="O5" i="10"/>
  <c r="O16" i="10"/>
  <c r="O9" i="10"/>
  <c r="O14" i="10"/>
  <c r="O19" i="10"/>
  <c r="O11" i="10"/>
  <c r="O4" i="10"/>
  <c r="O18" i="10"/>
  <c r="O12" i="10"/>
</calcChain>
</file>

<file path=xl/sharedStrings.xml><?xml version="1.0" encoding="utf-8"?>
<sst xmlns="http://schemas.openxmlformats.org/spreadsheetml/2006/main" count="476" uniqueCount="128">
  <si>
    <t>adresse</t>
  </si>
  <si>
    <t>ville</t>
  </si>
  <si>
    <t>codepostal</t>
  </si>
  <si>
    <t>telephone</t>
  </si>
  <si>
    <t>dateEntree</t>
  </si>
  <si>
    <t>sexe</t>
  </si>
  <si>
    <t>dateNaissance</t>
  </si>
  <si>
    <t>roblin</t>
  </si>
  <si>
    <t>lea</t>
  </si>
  <si>
    <t>12,bd de la liberte</t>
  </si>
  <si>
    <t>calais</t>
  </si>
  <si>
    <t>F</t>
  </si>
  <si>
    <t>macarthur</t>
  </si>
  <si>
    <t>leon</t>
  </si>
  <si>
    <t>121,bd gambetta</t>
  </si>
  <si>
    <t>21-30-65-09</t>
  </si>
  <si>
    <t>M</t>
  </si>
  <si>
    <t>minol</t>
  </si>
  <si>
    <t>luc</t>
  </si>
  <si>
    <t>9,rue des prairies</t>
  </si>
  <si>
    <t>boulogne</t>
  </si>
  <si>
    <t>21-30-20-10</t>
  </si>
  <si>
    <t>sophie</t>
  </si>
  <si>
    <t>12,rue des capucines</t>
  </si>
  <si>
    <t>wimereux</t>
  </si>
  <si>
    <t>21-89-04-30</t>
  </si>
  <si>
    <t>marc</t>
  </si>
  <si>
    <t>67,allee ronde</t>
  </si>
  <si>
    <t>marcq</t>
  </si>
  <si>
    <t>21-90-87-65</t>
  </si>
  <si>
    <t>vendraux</t>
  </si>
  <si>
    <t>5,rue de marseille</t>
  </si>
  <si>
    <t>21-96-00-09</t>
  </si>
  <si>
    <t>vendermaele</t>
  </si>
  <si>
    <t>helene</t>
  </si>
  <si>
    <t>456,rue de paris</t>
  </si>
  <si>
    <t>21-45-45-60</t>
  </si>
  <si>
    <t>besson</t>
  </si>
  <si>
    <t>loic</t>
  </si>
  <si>
    <t>3,allee carpentier</t>
  </si>
  <si>
    <t>dunkerque</t>
  </si>
  <si>
    <t>28-90-89-78</t>
  </si>
  <si>
    <t>godart</t>
  </si>
  <si>
    <t>jean-paul</t>
  </si>
  <si>
    <t>123,rue de lens</t>
  </si>
  <si>
    <t>marck</t>
  </si>
  <si>
    <t>28-09-87-65</t>
  </si>
  <si>
    <t>beaux</t>
  </si>
  <si>
    <t>marie</t>
  </si>
  <si>
    <t>1,allee des cygnes</t>
  </si>
  <si>
    <t>21-30-87-90</t>
  </si>
  <si>
    <t>turini</t>
  </si>
  <si>
    <t>elsa</t>
  </si>
  <si>
    <t>12,route de paris</t>
  </si>
  <si>
    <t>21-32-47-97</t>
  </si>
  <si>
    <t>torelle</t>
  </si>
  <si>
    <t>elise</t>
  </si>
  <si>
    <t>123,vallee du denacre</t>
  </si>
  <si>
    <t>21-67-86-90</t>
  </si>
  <si>
    <t>pharis</t>
  </si>
  <si>
    <t>pierre</t>
  </si>
  <si>
    <t>12,avenue foch</t>
  </si>
  <si>
    <t>21-21-85-90</t>
  </si>
  <si>
    <t>ephyre</t>
  </si>
  <si>
    <t>12,rue de lyon</t>
  </si>
  <si>
    <t>21-35-32-90</t>
  </si>
  <si>
    <t>leclercq</t>
  </si>
  <si>
    <t>jules</t>
  </si>
  <si>
    <t>12,allee des ravins</t>
  </si>
  <si>
    <t>21-36-71-92</t>
  </si>
  <si>
    <t>dupont</t>
  </si>
  <si>
    <t>21,avenue monsigny</t>
  </si>
  <si>
    <t>21-21-34-99</t>
  </si>
  <si>
    <t>marke</t>
  </si>
  <si>
    <t>312,route de paris</t>
  </si>
  <si>
    <t>21-87-87-71</t>
  </si>
  <si>
    <t>dewa</t>
  </si>
  <si>
    <t>121,allee des eglantines</t>
  </si>
  <si>
    <t>28-30-87-90</t>
  </si>
  <si>
    <t>TSAII</t>
  </si>
  <si>
    <t>TRTE</t>
  </si>
  <si>
    <t>DWWM</t>
  </si>
  <si>
    <t>Informatique</t>
  </si>
  <si>
    <t>Automatisme</t>
  </si>
  <si>
    <t>Reseau</t>
  </si>
  <si>
    <t>AFPA</t>
  </si>
  <si>
    <t>AUTRE</t>
  </si>
  <si>
    <t>CDA</t>
  </si>
  <si>
    <t>TSSR</t>
  </si>
  <si>
    <t>Martine</t>
  </si>
  <si>
    <t>nomStagiaire</t>
  </si>
  <si>
    <t>prenomStagiaire</t>
  </si>
  <si>
    <t>Formation</t>
  </si>
  <si>
    <t>Formateur</t>
  </si>
  <si>
    <t>Hervé</t>
  </si>
  <si>
    <t>Poix</t>
  </si>
  <si>
    <t>Dubois</t>
  </si>
  <si>
    <t>Thomas</t>
  </si>
  <si>
    <t>Butterdroghe</t>
  </si>
  <si>
    <t>Batzic</t>
  </si>
  <si>
    <t>Jean Paul</t>
  </si>
  <si>
    <t>Groupe</t>
  </si>
  <si>
    <t>Hébergement</t>
  </si>
  <si>
    <t>Hebergement</t>
  </si>
  <si>
    <t>idFormateur</t>
  </si>
  <si>
    <t>NomFormateur</t>
  </si>
  <si>
    <t>PrenomFormateur</t>
  </si>
  <si>
    <t>idGroupe</t>
  </si>
  <si>
    <t>LibelleGroupe</t>
  </si>
  <si>
    <t>idHerbergement</t>
  </si>
  <si>
    <t>LibelleHebergement</t>
  </si>
  <si>
    <t>idFormation</t>
  </si>
  <si>
    <t>LibelleFormation</t>
  </si>
  <si>
    <t>idStagiaire</t>
  </si>
  <si>
    <t>dateEntreeCorrecte</t>
  </si>
  <si>
    <t>dateDeNaissanceCorrecte</t>
  </si>
  <si>
    <t>idHebergement</t>
  </si>
  <si>
    <t>formation</t>
  </si>
  <si>
    <t>idMatiere</t>
  </si>
  <si>
    <t>LibelleMatiere</t>
  </si>
  <si>
    <t>Math</t>
  </si>
  <si>
    <t>Français</t>
  </si>
  <si>
    <t>Sport</t>
  </si>
  <si>
    <t>idConstitution</t>
  </si>
  <si>
    <t>idSuivis</t>
  </si>
  <si>
    <t>note</t>
  </si>
  <si>
    <t>date aléatoire de 800 jours à partir d'aujourd'hui</t>
  </si>
  <si>
    <t>idVille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</si>
</sst>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0" xfId="0" applyFont="1"/>
    <xf numFmtId="0" fontId="0" fillId="0" borderId="12" xfId="0" applyBorder="1"/>
    <xf numFmtId="14" fontId="0" fillId="0" borderId="12" xfId="0" applyNumberForma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1" xfId="0" applyFont="1" applyBorder="1"/>
    <xf numFmtId="164" fontId="0" fillId="0" borderId="0" xfId="0" applyNumberFormat="1"/>
    <xf numFmtId="0" fontId="0" fillId="0" borderId="0" xfId="0" applyFont="1" applyBorder="1"/>
    <xf numFmtId="0" fontId="16" fillId="0" borderId="16" xfId="0" applyFont="1" applyFill="1" applyBorder="1"/>
    <xf numFmtId="0" fontId="16" fillId="0" borderId="0" xfId="0" applyFont="1" applyFill="1" applyBorder="1"/>
    <xf numFmtId="14" fontId="0" fillId="0" borderId="0" xfId="0" applyNumberFormat="1" applyFont="1" applyBorder="1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J2" sqref="J2:K19"/>
    </sheetView>
  </sheetViews>
  <sheetFormatPr baseColWidth="10" defaultRowHeight="15" x14ac:dyDescent="0.25"/>
  <cols>
    <col min="1" max="1" width="12.85546875" bestFit="1" customWidth="1"/>
    <col min="2" max="2" width="15.7109375" bestFit="1" customWidth="1"/>
    <col min="3" max="3" width="22.5703125" bestFit="1" customWidth="1"/>
    <col min="4" max="5" width="10.7109375" bestFit="1" customWidth="1"/>
    <col min="6" max="6" width="11.140625" bestFit="1" customWidth="1"/>
    <col min="7" max="7" width="10.85546875" bestFit="1" customWidth="1"/>
    <col min="8" max="8" width="5.140625" bestFit="1" customWidth="1"/>
    <col min="9" max="9" width="13.85546875" bestFit="1" customWidth="1"/>
    <col min="10" max="10" width="10.140625" bestFit="1" customWidth="1"/>
    <col min="11" max="11" width="10.7109375" bestFit="1" customWidth="1"/>
    <col min="12" max="12" width="13.28515625" bestFit="1" customWidth="1"/>
    <col min="13" max="13" width="5.5703125" customWidth="1"/>
    <col min="14" max="14" width="10.140625" bestFit="1" customWidth="1"/>
    <col min="15" max="15" width="13" bestFit="1" customWidth="1"/>
    <col min="16" max="16" width="4.5703125" customWidth="1"/>
    <col min="17" max="17" width="13" bestFit="1" customWidth="1"/>
    <col min="18" max="18" width="4" customWidth="1"/>
    <col min="19" max="19" width="13.28515625" bestFit="1" customWidth="1"/>
    <col min="20" max="20" width="3.42578125" customWidth="1"/>
    <col min="21" max="21" width="12.85546875" bestFit="1" customWidth="1"/>
    <col min="22" max="22" width="9.28515625" bestFit="1" customWidth="1"/>
  </cols>
  <sheetData>
    <row r="1" spans="1:22" s="3" customFormat="1" ht="15.75" thickBot="1" x14ac:dyDescent="0.3">
      <c r="A1" s="6" t="s">
        <v>90</v>
      </c>
      <c r="B1" s="7" t="s">
        <v>91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92</v>
      </c>
      <c r="K1" s="7" t="s">
        <v>93</v>
      </c>
      <c r="L1" s="8" t="s">
        <v>102</v>
      </c>
      <c r="N1" s="6" t="s">
        <v>92</v>
      </c>
      <c r="O1" s="8" t="s">
        <v>101</v>
      </c>
      <c r="Q1" s="9" t="s">
        <v>101</v>
      </c>
      <c r="S1" s="9" t="s">
        <v>103</v>
      </c>
      <c r="U1" s="6" t="s">
        <v>93</v>
      </c>
      <c r="V1" s="8"/>
    </row>
    <row r="2" spans="1:22" x14ac:dyDescent="0.25">
      <c r="A2" s="4" t="s">
        <v>7</v>
      </c>
      <c r="B2" s="4" t="s">
        <v>8</v>
      </c>
      <c r="C2" s="4" t="s">
        <v>9</v>
      </c>
      <c r="D2" s="4" t="s">
        <v>10</v>
      </c>
      <c r="E2" s="4">
        <v>62100</v>
      </c>
      <c r="F2" s="4">
        <v>21345678</v>
      </c>
      <c r="G2" s="5">
        <v>41883</v>
      </c>
      <c r="H2" s="4" t="s">
        <v>11</v>
      </c>
      <c r="I2" s="5">
        <v>34713</v>
      </c>
      <c r="J2" s="4" t="s">
        <v>88</v>
      </c>
      <c r="K2" s="4" t="s">
        <v>97</v>
      </c>
      <c r="L2" s="4" t="s">
        <v>86</v>
      </c>
      <c r="N2" s="4" t="s">
        <v>79</v>
      </c>
      <c r="O2" s="4" t="s">
        <v>83</v>
      </c>
      <c r="Q2" s="4" t="s">
        <v>82</v>
      </c>
      <c r="S2" s="4" t="s">
        <v>85</v>
      </c>
      <c r="U2" s="4" t="s">
        <v>95</v>
      </c>
      <c r="V2" s="4" t="s">
        <v>89</v>
      </c>
    </row>
    <row r="3" spans="1:22" x14ac:dyDescent="0.25">
      <c r="A3" s="1" t="s">
        <v>12</v>
      </c>
      <c r="B3" s="1" t="s">
        <v>13</v>
      </c>
      <c r="C3" s="1" t="s">
        <v>14</v>
      </c>
      <c r="D3" s="1" t="s">
        <v>10</v>
      </c>
      <c r="E3" s="1">
        <v>62100</v>
      </c>
      <c r="F3" s="1" t="s">
        <v>15</v>
      </c>
      <c r="G3" s="2">
        <v>41883</v>
      </c>
      <c r="H3" s="1" t="s">
        <v>16</v>
      </c>
      <c r="I3" s="2">
        <v>34436</v>
      </c>
      <c r="J3" s="1" t="s">
        <v>81</v>
      </c>
      <c r="K3" s="1" t="s">
        <v>89</v>
      </c>
      <c r="L3" s="1" t="s">
        <v>86</v>
      </c>
      <c r="N3" s="1" t="s">
        <v>80</v>
      </c>
      <c r="O3" s="1" t="s">
        <v>84</v>
      </c>
      <c r="Q3" s="1" t="s">
        <v>83</v>
      </c>
      <c r="S3" s="1" t="s">
        <v>86</v>
      </c>
      <c r="U3" s="1" t="s">
        <v>96</v>
      </c>
      <c r="V3" s="1" t="s">
        <v>97</v>
      </c>
    </row>
    <row r="4" spans="1:22" x14ac:dyDescent="0.25">
      <c r="A4" s="1" t="s">
        <v>17</v>
      </c>
      <c r="B4" s="1" t="s">
        <v>18</v>
      </c>
      <c r="C4" s="1" t="s">
        <v>19</v>
      </c>
      <c r="D4" s="1" t="s">
        <v>20</v>
      </c>
      <c r="E4" s="1">
        <v>62200</v>
      </c>
      <c r="F4" s="1" t="s">
        <v>21</v>
      </c>
      <c r="G4" s="2">
        <v>41883</v>
      </c>
      <c r="H4" s="1" t="s">
        <v>16</v>
      </c>
      <c r="I4" s="2">
        <v>35501</v>
      </c>
      <c r="J4" s="1" t="s">
        <v>80</v>
      </c>
      <c r="K4" s="1" t="s">
        <v>97</v>
      </c>
      <c r="L4" s="1" t="s">
        <v>86</v>
      </c>
      <c r="N4" s="1" t="s">
        <v>81</v>
      </c>
      <c r="O4" s="1" t="s">
        <v>82</v>
      </c>
      <c r="Q4" s="1" t="s">
        <v>84</v>
      </c>
      <c r="U4" s="1" t="s">
        <v>98</v>
      </c>
      <c r="V4" s="1" t="s">
        <v>94</v>
      </c>
    </row>
    <row r="5" spans="1:22" x14ac:dyDescent="0.25">
      <c r="A5" s="1" t="s">
        <v>17</v>
      </c>
      <c r="B5" s="1" t="s">
        <v>22</v>
      </c>
      <c r="C5" s="1" t="s">
        <v>23</v>
      </c>
      <c r="D5" s="1" t="s">
        <v>24</v>
      </c>
      <c r="E5" s="1">
        <v>62930</v>
      </c>
      <c r="F5" s="1" t="s">
        <v>25</v>
      </c>
      <c r="G5" s="2">
        <v>41883</v>
      </c>
      <c r="H5" s="1" t="s">
        <v>11</v>
      </c>
      <c r="I5" s="2">
        <v>35145</v>
      </c>
      <c r="J5" s="1" t="s">
        <v>88</v>
      </c>
      <c r="K5" s="1" t="s">
        <v>100</v>
      </c>
      <c r="L5" s="1" t="s">
        <v>86</v>
      </c>
      <c r="N5" s="1" t="s">
        <v>87</v>
      </c>
      <c r="O5" s="1" t="s">
        <v>82</v>
      </c>
      <c r="U5" s="1" t="s">
        <v>99</v>
      </c>
      <c r="V5" s="1" t="s">
        <v>100</v>
      </c>
    </row>
    <row r="6" spans="1:22" x14ac:dyDescent="0.25">
      <c r="A6" s="1" t="s">
        <v>17</v>
      </c>
      <c r="B6" s="1" t="s">
        <v>26</v>
      </c>
      <c r="C6" s="1" t="s">
        <v>27</v>
      </c>
      <c r="D6" s="1" t="s">
        <v>28</v>
      </c>
      <c r="E6" s="1">
        <v>62300</v>
      </c>
      <c r="F6" s="1" t="s">
        <v>29</v>
      </c>
      <c r="G6" s="2">
        <v>41883</v>
      </c>
      <c r="H6" s="1" t="s">
        <v>16</v>
      </c>
      <c r="I6" s="2">
        <v>34005</v>
      </c>
      <c r="J6" s="1" t="s">
        <v>81</v>
      </c>
      <c r="K6" s="1" t="s">
        <v>89</v>
      </c>
      <c r="L6" s="1" t="s">
        <v>86</v>
      </c>
      <c r="N6" s="1" t="s">
        <v>88</v>
      </c>
      <c r="O6" s="1" t="s">
        <v>84</v>
      </c>
    </row>
    <row r="7" spans="1:22" x14ac:dyDescent="0.25">
      <c r="A7" s="1" t="s">
        <v>30</v>
      </c>
      <c r="B7" s="1" t="s">
        <v>26</v>
      </c>
      <c r="C7" s="1" t="s">
        <v>31</v>
      </c>
      <c r="D7" s="1" t="s">
        <v>10</v>
      </c>
      <c r="E7" s="1">
        <v>62100</v>
      </c>
      <c r="F7" s="1" t="s">
        <v>32</v>
      </c>
      <c r="G7" s="2">
        <v>41518</v>
      </c>
      <c r="H7" s="1" t="s">
        <v>16</v>
      </c>
      <c r="I7" s="2">
        <v>35085</v>
      </c>
      <c r="J7" s="1" t="s">
        <v>87</v>
      </c>
      <c r="K7" s="2" t="s">
        <v>89</v>
      </c>
      <c r="L7" s="1" t="s">
        <v>86</v>
      </c>
    </row>
    <row r="8" spans="1:22" x14ac:dyDescent="0.25">
      <c r="A8" s="1" t="s">
        <v>33</v>
      </c>
      <c r="B8" s="1" t="s">
        <v>34</v>
      </c>
      <c r="C8" s="1" t="s">
        <v>35</v>
      </c>
      <c r="D8" s="1" t="s">
        <v>20</v>
      </c>
      <c r="E8" s="1">
        <v>62200</v>
      </c>
      <c r="F8" s="1" t="s">
        <v>36</v>
      </c>
      <c r="G8" s="2">
        <v>41883</v>
      </c>
      <c r="H8" s="1" t="s">
        <v>11</v>
      </c>
      <c r="I8" s="2">
        <v>34788</v>
      </c>
      <c r="J8" s="1" t="s">
        <v>88</v>
      </c>
      <c r="K8" s="1" t="s">
        <v>97</v>
      </c>
      <c r="L8" s="1" t="s">
        <v>86</v>
      </c>
    </row>
    <row r="9" spans="1:22" x14ac:dyDescent="0.25">
      <c r="A9" s="1" t="s">
        <v>37</v>
      </c>
      <c r="B9" s="1" t="s">
        <v>38</v>
      </c>
      <c r="C9" s="1" t="s">
        <v>39</v>
      </c>
      <c r="D9" s="1" t="s">
        <v>40</v>
      </c>
      <c r="E9" s="1">
        <v>59300</v>
      </c>
      <c r="F9" s="1" t="s">
        <v>41</v>
      </c>
      <c r="G9" s="2">
        <v>41883</v>
      </c>
      <c r="H9" s="1" t="s">
        <v>16</v>
      </c>
      <c r="I9" s="2">
        <v>34475</v>
      </c>
      <c r="J9" s="1" t="s">
        <v>79</v>
      </c>
      <c r="K9" s="2" t="s">
        <v>94</v>
      </c>
      <c r="L9" s="1" t="s">
        <v>85</v>
      </c>
    </row>
    <row r="10" spans="1:22" x14ac:dyDescent="0.25">
      <c r="A10" s="1" t="s">
        <v>42</v>
      </c>
      <c r="B10" s="1" t="s">
        <v>43</v>
      </c>
      <c r="C10" s="1" t="s">
        <v>44</v>
      </c>
      <c r="D10" s="1" t="s">
        <v>45</v>
      </c>
      <c r="E10" s="1">
        <v>59870</v>
      </c>
      <c r="F10" s="1" t="s">
        <v>46</v>
      </c>
      <c r="G10" s="2">
        <v>41518</v>
      </c>
      <c r="H10" s="1" t="s">
        <v>16</v>
      </c>
      <c r="I10" s="2">
        <v>33981</v>
      </c>
      <c r="J10" s="1" t="s">
        <v>79</v>
      </c>
      <c r="K10" s="1" t="s">
        <v>94</v>
      </c>
      <c r="L10" s="1" t="s">
        <v>85</v>
      </c>
    </row>
    <row r="11" spans="1:22" x14ac:dyDescent="0.25">
      <c r="A11" s="1" t="s">
        <v>47</v>
      </c>
      <c r="B11" s="1" t="s">
        <v>48</v>
      </c>
      <c r="C11" s="1" t="s">
        <v>49</v>
      </c>
      <c r="D11" s="1" t="s">
        <v>40</v>
      </c>
      <c r="E11" s="1">
        <v>59100</v>
      </c>
      <c r="F11" s="1" t="s">
        <v>50</v>
      </c>
      <c r="G11" s="2">
        <v>41883</v>
      </c>
      <c r="H11" s="1" t="s">
        <v>11</v>
      </c>
      <c r="I11" s="2">
        <v>35167</v>
      </c>
      <c r="J11" s="1" t="s">
        <v>80</v>
      </c>
      <c r="K11" s="1" t="s">
        <v>97</v>
      </c>
      <c r="L11" s="1" t="s">
        <v>86</v>
      </c>
    </row>
    <row r="12" spans="1:22" x14ac:dyDescent="0.25">
      <c r="A12" s="1" t="s">
        <v>51</v>
      </c>
      <c r="B12" s="1" t="s">
        <v>52</v>
      </c>
      <c r="C12" s="1" t="s">
        <v>53</v>
      </c>
      <c r="D12" s="1" t="s">
        <v>20</v>
      </c>
      <c r="E12" s="1">
        <v>62200</v>
      </c>
      <c r="F12" s="1" t="s">
        <v>54</v>
      </c>
      <c r="G12" s="2">
        <v>41883</v>
      </c>
      <c r="H12" s="1" t="s">
        <v>11</v>
      </c>
      <c r="I12" s="2">
        <v>35263</v>
      </c>
      <c r="J12" s="1" t="s">
        <v>79</v>
      </c>
      <c r="K12" s="1" t="s">
        <v>94</v>
      </c>
      <c r="L12" s="1" t="s">
        <v>86</v>
      </c>
    </row>
    <row r="13" spans="1:22" x14ac:dyDescent="0.25">
      <c r="A13" s="1" t="s">
        <v>55</v>
      </c>
      <c r="B13" s="1" t="s">
        <v>56</v>
      </c>
      <c r="C13" s="1" t="s">
        <v>57</v>
      </c>
      <c r="D13" s="1" t="s">
        <v>20</v>
      </c>
      <c r="E13" s="1">
        <v>62200</v>
      </c>
      <c r="F13" s="1" t="s">
        <v>58</v>
      </c>
      <c r="G13" s="2">
        <v>41883</v>
      </c>
      <c r="H13" s="1" t="s">
        <v>11</v>
      </c>
      <c r="I13" s="2">
        <v>35536</v>
      </c>
      <c r="J13" s="1" t="s">
        <v>81</v>
      </c>
      <c r="K13" s="2" t="s">
        <v>89</v>
      </c>
      <c r="L13" s="1" t="s">
        <v>85</v>
      </c>
    </row>
    <row r="14" spans="1:22" x14ac:dyDescent="0.25">
      <c r="A14" s="1" t="s">
        <v>59</v>
      </c>
      <c r="B14" s="1" t="s">
        <v>60</v>
      </c>
      <c r="C14" s="1" t="s">
        <v>61</v>
      </c>
      <c r="D14" s="1" t="s">
        <v>10</v>
      </c>
      <c r="E14" s="1">
        <v>62100</v>
      </c>
      <c r="F14" s="1" t="s">
        <v>62</v>
      </c>
      <c r="G14" s="2">
        <v>41883</v>
      </c>
      <c r="H14" s="1" t="s">
        <v>16</v>
      </c>
      <c r="I14" s="2">
        <v>35142</v>
      </c>
      <c r="J14" s="1" t="s">
        <v>87</v>
      </c>
      <c r="K14" s="1" t="s">
        <v>89</v>
      </c>
      <c r="L14" s="1" t="s">
        <v>85</v>
      </c>
    </row>
    <row r="15" spans="1:22" x14ac:dyDescent="0.25">
      <c r="A15" s="1" t="s">
        <v>63</v>
      </c>
      <c r="B15" s="1" t="s">
        <v>18</v>
      </c>
      <c r="C15" s="1" t="s">
        <v>64</v>
      </c>
      <c r="D15" s="1" t="s">
        <v>10</v>
      </c>
      <c r="E15" s="1">
        <v>62100</v>
      </c>
      <c r="F15" s="1" t="s">
        <v>65</v>
      </c>
      <c r="G15" s="2">
        <v>41883</v>
      </c>
      <c r="H15" s="1" t="s">
        <v>16</v>
      </c>
      <c r="I15" s="2">
        <v>34720</v>
      </c>
      <c r="J15" s="1" t="s">
        <v>81</v>
      </c>
      <c r="K15" s="1" t="s">
        <v>100</v>
      </c>
      <c r="L15" s="1" t="s">
        <v>85</v>
      </c>
    </row>
    <row r="16" spans="1:22" x14ac:dyDescent="0.25">
      <c r="A16" s="1" t="s">
        <v>66</v>
      </c>
      <c r="B16" s="1" t="s">
        <v>67</v>
      </c>
      <c r="C16" s="1" t="s">
        <v>68</v>
      </c>
      <c r="D16" s="1" t="s">
        <v>20</v>
      </c>
      <c r="E16" s="1">
        <v>62200</v>
      </c>
      <c r="F16" s="1" t="s">
        <v>69</v>
      </c>
      <c r="G16" s="2">
        <v>41883</v>
      </c>
      <c r="H16" s="1" t="s">
        <v>16</v>
      </c>
      <c r="I16" s="2">
        <v>34473</v>
      </c>
      <c r="J16" s="1" t="s">
        <v>81</v>
      </c>
      <c r="K16" s="1" t="s">
        <v>89</v>
      </c>
      <c r="L16" s="1" t="s">
        <v>86</v>
      </c>
    </row>
    <row r="17" spans="1:12" x14ac:dyDescent="0.25">
      <c r="A17" s="1" t="s">
        <v>70</v>
      </c>
      <c r="B17" s="1" t="s">
        <v>18</v>
      </c>
      <c r="C17" s="1" t="s">
        <v>71</v>
      </c>
      <c r="D17" s="1" t="s">
        <v>10</v>
      </c>
      <c r="E17" s="1">
        <v>62200</v>
      </c>
      <c r="F17" s="1" t="s">
        <v>72</v>
      </c>
      <c r="G17" s="2">
        <v>41883</v>
      </c>
      <c r="H17" s="1" t="s">
        <v>16</v>
      </c>
      <c r="I17" s="2">
        <v>35371</v>
      </c>
      <c r="J17" s="1" t="s">
        <v>80</v>
      </c>
      <c r="K17" s="1" t="s">
        <v>97</v>
      </c>
      <c r="L17" s="1" t="s">
        <v>86</v>
      </c>
    </row>
    <row r="18" spans="1:12" x14ac:dyDescent="0.25">
      <c r="A18" s="1" t="s">
        <v>73</v>
      </c>
      <c r="B18" s="1" t="s">
        <v>38</v>
      </c>
      <c r="C18" s="1" t="s">
        <v>74</v>
      </c>
      <c r="D18" s="1" t="s">
        <v>24</v>
      </c>
      <c r="E18" s="1">
        <v>62930</v>
      </c>
      <c r="F18" s="1" t="s">
        <v>75</v>
      </c>
      <c r="G18" s="2">
        <v>41883</v>
      </c>
      <c r="H18" s="1" t="s">
        <v>16</v>
      </c>
      <c r="I18" s="2">
        <v>35381</v>
      </c>
      <c r="J18" s="1" t="s">
        <v>88</v>
      </c>
      <c r="K18" s="1" t="s">
        <v>100</v>
      </c>
      <c r="L18" s="1" t="s">
        <v>85</v>
      </c>
    </row>
    <row r="19" spans="1:12" x14ac:dyDescent="0.25">
      <c r="A19" s="1" t="s">
        <v>76</v>
      </c>
      <c r="B19" s="1" t="s">
        <v>13</v>
      </c>
      <c r="C19" s="1" t="s">
        <v>77</v>
      </c>
      <c r="D19" s="1" t="s">
        <v>40</v>
      </c>
      <c r="E19" s="1">
        <v>59100</v>
      </c>
      <c r="F19" s="1" t="s">
        <v>78</v>
      </c>
      <c r="G19" s="2">
        <v>41883</v>
      </c>
      <c r="H19" s="1" t="s">
        <v>16</v>
      </c>
      <c r="I19" s="2">
        <v>35523</v>
      </c>
      <c r="J19" s="1" t="s">
        <v>80</v>
      </c>
      <c r="K19" s="1" t="s">
        <v>100</v>
      </c>
      <c r="L19" s="1" t="s">
        <v>85</v>
      </c>
    </row>
    <row r="27" spans="1:12" x14ac:dyDescent="0.25">
      <c r="K27" s="10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:C4"/>
    </sheetView>
  </sheetViews>
  <sheetFormatPr baseColWidth="10" defaultRowHeight="15" x14ac:dyDescent="0.25"/>
  <cols>
    <col min="1" max="1" width="13.7109375" style="11" bestFit="1" customWidth="1"/>
    <col min="2" max="2" width="9.28515625" style="11" bestFit="1" customWidth="1"/>
    <col min="3" max="3" width="42.42578125" bestFit="1" customWidth="1"/>
  </cols>
  <sheetData>
    <row r="1" spans="1:3" x14ac:dyDescent="0.25">
      <c r="A1" s="11" t="s">
        <v>108</v>
      </c>
      <c r="B1" s="11" t="s">
        <v>107</v>
      </c>
    </row>
    <row r="2" spans="1:3" x14ac:dyDescent="0.25">
      <c r="A2" s="11" t="s">
        <v>82</v>
      </c>
      <c r="B2" s="11">
        <v>1</v>
      </c>
      <c r="C2" t="str">
        <f>"insert into groupes values ("&amp;B2&amp;",""" &amp; A2&amp;""");"</f>
        <v>insert into groupes values (1,"Informatique");</v>
      </c>
    </row>
    <row r="3" spans="1:3" x14ac:dyDescent="0.25">
      <c r="A3" s="11" t="s">
        <v>83</v>
      </c>
      <c r="B3" s="11">
        <v>2</v>
      </c>
      <c r="C3" t="str">
        <f t="shared" ref="C3:C4" si="0">"insert into groupes values ("&amp;B3&amp;",""" &amp; A3&amp;""");"</f>
        <v>insert into groupes values (2,"Automatisme");</v>
      </c>
    </row>
    <row r="4" spans="1:3" x14ac:dyDescent="0.25">
      <c r="A4" s="11" t="s">
        <v>84</v>
      </c>
      <c r="B4" s="11">
        <v>3</v>
      </c>
      <c r="C4" t="str">
        <f t="shared" si="0"/>
        <v>insert into groupes values (3,"Reseau");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" sqref="C1:C1048576"/>
    </sheetView>
  </sheetViews>
  <sheetFormatPr baseColWidth="10" defaultRowHeight="15" x14ac:dyDescent="0.25"/>
  <cols>
    <col min="1" max="1" width="14.5703125" bestFit="1" customWidth="1"/>
    <col min="2" max="2" width="17.42578125" bestFit="1" customWidth="1"/>
    <col min="3" max="3" width="12" bestFit="1" customWidth="1"/>
    <col min="4" max="4" width="54.85546875" bestFit="1" customWidth="1"/>
  </cols>
  <sheetData>
    <row r="1" spans="1:4" x14ac:dyDescent="0.25">
      <c r="A1" s="11" t="s">
        <v>105</v>
      </c>
      <c r="B1" s="11" t="s">
        <v>106</v>
      </c>
      <c r="C1" s="11" t="s">
        <v>104</v>
      </c>
    </row>
    <row r="2" spans="1:4" x14ac:dyDescent="0.25">
      <c r="A2" s="11" t="s">
        <v>95</v>
      </c>
      <c r="B2" s="11" t="s">
        <v>89</v>
      </c>
      <c r="C2" s="11">
        <v>1</v>
      </c>
      <c r="D2" t="str">
        <f>"insert into formateurs values (null,""" &amp; A2 &amp; """,""" &amp;B2 &amp; """);"</f>
        <v>insert into formateurs values (null,"Poix","Martine");</v>
      </c>
    </row>
    <row r="3" spans="1:4" x14ac:dyDescent="0.25">
      <c r="A3" s="11" t="s">
        <v>96</v>
      </c>
      <c r="B3" s="11" t="s">
        <v>97</v>
      </c>
      <c r="C3" s="11">
        <v>2</v>
      </c>
      <c r="D3" t="str">
        <f t="shared" ref="D3:D5" si="0">"insert into formateurs values (null,""" &amp; A3 &amp; """,""" &amp;B3 &amp; """);"</f>
        <v>insert into formateurs values (null,"Dubois","Thomas");</v>
      </c>
    </row>
    <row r="4" spans="1:4" x14ac:dyDescent="0.25">
      <c r="A4" s="11" t="s">
        <v>98</v>
      </c>
      <c r="B4" s="11" t="s">
        <v>94</v>
      </c>
      <c r="C4" s="11">
        <v>3</v>
      </c>
      <c r="D4" t="str">
        <f t="shared" si="0"/>
        <v>insert into formateurs values (null,"Butterdroghe","Hervé");</v>
      </c>
    </row>
    <row r="5" spans="1:4" x14ac:dyDescent="0.25">
      <c r="A5" s="11" t="s">
        <v>99</v>
      </c>
      <c r="B5" s="11" t="s">
        <v>100</v>
      </c>
      <c r="C5" s="11">
        <v>4</v>
      </c>
      <c r="D5" t="str">
        <f t="shared" si="0"/>
        <v>insert into formateurs values (null,"Batzic","Jean Paul");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M23" sqref="M23"/>
    </sheetView>
  </sheetViews>
  <sheetFormatPr baseColWidth="10" defaultRowHeight="15" x14ac:dyDescent="0.25"/>
  <cols>
    <col min="2" max="2" width="12.85546875" bestFit="1" customWidth="1"/>
    <col min="3" max="3" width="15.7109375" bestFit="1" customWidth="1"/>
    <col min="4" max="4" width="22.5703125" bestFit="1" customWidth="1"/>
    <col min="5" max="5" width="10.7109375" bestFit="1" customWidth="1"/>
    <col min="6" max="6" width="10.7109375" customWidth="1"/>
    <col min="7" max="7" width="10.7109375" bestFit="1" customWidth="1"/>
    <col min="8" max="8" width="11.140625" bestFit="1" customWidth="1"/>
    <col min="9" max="9" width="14.85546875" customWidth="1"/>
    <col min="10" max="10" width="5.140625" bestFit="1" customWidth="1"/>
    <col min="11" max="11" width="13.85546875" bestFit="1" customWidth="1"/>
    <col min="12" max="12" width="10.140625" bestFit="1" customWidth="1"/>
    <col min="13" max="13" width="10.7109375" bestFit="1" customWidth="1"/>
    <col min="14" max="14" width="13.28515625" bestFit="1" customWidth="1"/>
    <col min="15" max="15" width="18.5703125" bestFit="1" customWidth="1"/>
    <col min="16" max="16" width="24.140625" bestFit="1" customWidth="1"/>
  </cols>
  <sheetData>
    <row r="1" spans="1:20" ht="15.75" thickBot="1" x14ac:dyDescent="0.3">
      <c r="A1" t="s">
        <v>113</v>
      </c>
      <c r="B1" s="6" t="s">
        <v>90</v>
      </c>
      <c r="C1" s="7" t="s">
        <v>91</v>
      </c>
      <c r="D1" s="7" t="s">
        <v>0</v>
      </c>
      <c r="E1" s="7" t="s">
        <v>1</v>
      </c>
      <c r="F1" s="7" t="s">
        <v>127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92</v>
      </c>
      <c r="M1" s="7" t="s">
        <v>93</v>
      </c>
      <c r="N1" s="8" t="s">
        <v>102</v>
      </c>
      <c r="O1" s="12" t="s">
        <v>114</v>
      </c>
      <c r="P1" s="13" t="s">
        <v>115</v>
      </c>
      <c r="Q1" s="13" t="s">
        <v>111</v>
      </c>
      <c r="R1" s="13" t="s">
        <v>104</v>
      </c>
      <c r="S1" s="13" t="s">
        <v>116</v>
      </c>
    </row>
    <row r="2" spans="1:20" x14ac:dyDescent="0.25">
      <c r="A2">
        <v>1</v>
      </c>
      <c r="B2" s="4" t="s">
        <v>7</v>
      </c>
      <c r="C2" s="4" t="s">
        <v>8</v>
      </c>
      <c r="D2" s="4" t="s">
        <v>9</v>
      </c>
      <c r="E2" s="4" t="s">
        <v>10</v>
      </c>
      <c r="F2" s="4">
        <f>VLOOKUP(E2,Villes!$C$2:$D$7,2,0)</f>
        <v>1</v>
      </c>
      <c r="G2" s="4">
        <v>62100</v>
      </c>
      <c r="H2" s="4">
        <v>21345678</v>
      </c>
      <c r="I2" s="5">
        <v>41883</v>
      </c>
      <c r="J2" s="4" t="s">
        <v>11</v>
      </c>
      <c r="K2" s="5">
        <v>34713</v>
      </c>
      <c r="L2" s="4" t="s">
        <v>88</v>
      </c>
      <c r="M2" s="4" t="s">
        <v>97</v>
      </c>
      <c r="N2" s="4" t="s">
        <v>86</v>
      </c>
      <c r="O2" t="str">
        <f>TEXT(I2,"aaaa-mm-jj")</f>
        <v>2014-09-01</v>
      </c>
      <c r="P2" t="str">
        <f>TEXT(K2,"aaaa-mm-jj")</f>
        <v>1995-01-14</v>
      </c>
      <c r="Q2">
        <f>VLOOKUP(L2,Formations!$A$1:$B$6,2,0)</f>
        <v>5</v>
      </c>
      <c r="R2">
        <f>VLOOKUP(M2,Formateurs!$B$2:$C$5,2,0)</f>
        <v>2</v>
      </c>
      <c r="S2">
        <f>VLOOKUP(N2,Hebergements!$A$2:$B$3,2,0)</f>
        <v>2</v>
      </c>
      <c r="T2" t="str">
        <f>"INSERT INTO `stagiaires`(`idStagiaire`, `nomStagiaire`, `prenomStagiaire`, `adresseStagiaire`, `ville`, `codePostal`, `telStagiaire`, `dateEntree`, `SexeStagiaire`, `dateNaissance`, `idFormation`, `idFormateur`, `idHebergement`) VALUES ("&amp;A2&amp;","""&amp;B2&amp;""","""&amp;C2&amp;""","""&amp;D2&amp;""","""&amp;E2&amp;""","&amp;G2&amp;","""&amp;H2&amp;""","""&amp;O2&amp;""","""&amp;J2&amp;""","""&amp;P2&amp;""","&amp;Q2&amp;","&amp;R2&amp;","&amp;S2&amp;");"</f>
        <v>INSERT INTO `stagiaires`(`idStagiaire`, `nomStagiaire`, `prenomStagiaire`, `adresseStagiaire`, `ville`, `codePostal`, `telStagiaire`, `dateEntree`, `SexeStagiaire`, `dateNaissance`, `idFormation`, `idFormateur`, `idHebergement`) VALUES (1,"roblin","lea","12,bd de la liberte","calais",62100,"21345678","2014-09-01","F","1995-01-14",5,2,2);</v>
      </c>
    </row>
    <row r="3" spans="1:20" x14ac:dyDescent="0.25">
      <c r="A3">
        <v>2</v>
      </c>
      <c r="B3" s="1" t="s">
        <v>12</v>
      </c>
      <c r="C3" s="1" t="s">
        <v>13</v>
      </c>
      <c r="D3" s="1" t="s">
        <v>14</v>
      </c>
      <c r="E3" s="1" t="s">
        <v>10</v>
      </c>
      <c r="F3" s="4">
        <f>VLOOKUP(E3,Villes!$C$2:$D$7,2,0)</f>
        <v>1</v>
      </c>
      <c r="G3" s="1">
        <v>62100</v>
      </c>
      <c r="H3" s="1" t="s">
        <v>15</v>
      </c>
      <c r="I3" s="2">
        <v>41883</v>
      </c>
      <c r="J3" s="1" t="s">
        <v>16</v>
      </c>
      <c r="K3" s="2">
        <v>34436</v>
      </c>
      <c r="L3" s="1" t="s">
        <v>81</v>
      </c>
      <c r="M3" s="1" t="s">
        <v>89</v>
      </c>
      <c r="N3" s="1" t="s">
        <v>86</v>
      </c>
      <c r="O3" t="str">
        <f t="shared" ref="O3:O19" si="0">TEXT(I3,"aaaa-mm-jj")</f>
        <v>2014-09-01</v>
      </c>
      <c r="P3" t="str">
        <f t="shared" ref="P3:P19" si="1">TEXT(K3,"aaaa-mm-jj")</f>
        <v>1994-04-12</v>
      </c>
      <c r="Q3">
        <f>VLOOKUP(L3,Formations!$A$1:$B$6,2,0)</f>
        <v>3</v>
      </c>
      <c r="R3">
        <f>VLOOKUP(M3,Formateurs!$B$2:$C$5,2,0)</f>
        <v>1</v>
      </c>
      <c r="S3">
        <f>VLOOKUP(N3,Hebergements!$A$2:$B$3,2,0)</f>
        <v>2</v>
      </c>
      <c r="T3" t="str">
        <f t="shared" ref="T3:T19" si="2">"INSERT INTO `stagiaires`(`idStagiaire`, `nomStagiaire`, `prenomStagiaire`, `adresseStagiaire`, `ville`, `codePostal`, `telStagiaire`, `dateEntree`, `SexeStagiaire`, `dateNaissance`, `idFormation`, `idFormateur`, `idHebergement`) VALUES ("&amp;A3&amp;","""&amp;B3&amp;""","""&amp;C3&amp;""","""&amp;D3&amp;""","""&amp;E3&amp;""","&amp;G3&amp;","""&amp;H3&amp;""","""&amp;O3&amp;""","""&amp;J3&amp;""","""&amp;P3&amp;""","&amp;Q3&amp;","&amp;R3&amp;","&amp;S3&amp;");"</f>
        <v>INSERT INTO `stagiaires`(`idStagiaire`, `nomStagiaire`, `prenomStagiaire`, `adresseStagiaire`, `ville`, `codePostal`, `telStagiaire`, `dateEntree`, `SexeStagiaire`, `dateNaissance`, `idFormation`, `idFormateur`, `idHebergement`) VALUES (2,"macarthur","leon","121,bd gambetta","calais",62100,"21-30-65-09","2014-09-01","M","1994-04-12",3,1,2);</v>
      </c>
    </row>
    <row r="4" spans="1:20" x14ac:dyDescent="0.25">
      <c r="A4">
        <v>3</v>
      </c>
      <c r="B4" s="1" t="s">
        <v>17</v>
      </c>
      <c r="C4" s="1" t="s">
        <v>18</v>
      </c>
      <c r="D4" s="1" t="s">
        <v>19</v>
      </c>
      <c r="E4" s="1" t="s">
        <v>20</v>
      </c>
      <c r="F4" s="4">
        <f>VLOOKUP(E4,Villes!$C$2:$D$7,2,0)</f>
        <v>2</v>
      </c>
      <c r="G4" s="1">
        <v>62200</v>
      </c>
      <c r="H4" s="1" t="s">
        <v>21</v>
      </c>
      <c r="I4" s="2">
        <v>41883</v>
      </c>
      <c r="J4" s="1" t="s">
        <v>16</v>
      </c>
      <c r="K4" s="2">
        <v>35501</v>
      </c>
      <c r="L4" s="1" t="s">
        <v>80</v>
      </c>
      <c r="M4" s="1" t="s">
        <v>97</v>
      </c>
      <c r="N4" s="1" t="s">
        <v>86</v>
      </c>
      <c r="O4" t="str">
        <f t="shared" si="0"/>
        <v>2014-09-01</v>
      </c>
      <c r="P4" t="str">
        <f t="shared" si="1"/>
        <v>1997-03-12</v>
      </c>
      <c r="Q4">
        <f>VLOOKUP(L4,Formations!$A$1:$B$6,2,0)</f>
        <v>2</v>
      </c>
      <c r="R4">
        <f>VLOOKUP(M4,Formateurs!$B$2:$C$5,2,0)</f>
        <v>2</v>
      </c>
      <c r="S4">
        <f>VLOOKUP(N4,Hebergements!$A$2:$B$3,2,0)</f>
        <v>2</v>
      </c>
      <c r="T4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(3,"minol","luc","9,rue des prairies","boulogne",62200,"21-30-20-10","2014-09-01","M","1997-03-12",2,2,2);</v>
      </c>
    </row>
    <row r="5" spans="1:20" x14ac:dyDescent="0.25">
      <c r="A5">
        <v>4</v>
      </c>
      <c r="B5" s="1" t="s">
        <v>17</v>
      </c>
      <c r="C5" s="1" t="s">
        <v>22</v>
      </c>
      <c r="D5" s="1" t="s">
        <v>23</v>
      </c>
      <c r="E5" s="1" t="s">
        <v>24</v>
      </c>
      <c r="F5" s="4">
        <f>VLOOKUP(E5,Villes!$C$2:$D$7,2,0)</f>
        <v>3</v>
      </c>
      <c r="G5" s="1">
        <v>62930</v>
      </c>
      <c r="H5" s="1" t="s">
        <v>25</v>
      </c>
      <c r="I5" s="2">
        <v>41883</v>
      </c>
      <c r="J5" s="1" t="s">
        <v>11</v>
      </c>
      <c r="K5" s="2">
        <v>35145</v>
      </c>
      <c r="L5" s="1" t="s">
        <v>88</v>
      </c>
      <c r="M5" s="1" t="s">
        <v>100</v>
      </c>
      <c r="N5" s="1" t="s">
        <v>86</v>
      </c>
      <c r="O5" t="str">
        <f t="shared" si="0"/>
        <v>2014-09-01</v>
      </c>
      <c r="P5" t="str">
        <f t="shared" si="1"/>
        <v>1996-03-21</v>
      </c>
      <c r="Q5">
        <f>VLOOKUP(L5,Formations!$A$1:$B$6,2,0)</f>
        <v>5</v>
      </c>
      <c r="R5">
        <f>VLOOKUP(M5,Formateurs!$B$2:$C$5,2,0)</f>
        <v>4</v>
      </c>
      <c r="S5">
        <f>VLOOKUP(N5,Hebergements!$A$2:$B$3,2,0)</f>
        <v>2</v>
      </c>
      <c r="T5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(4,"minol","sophie","12,rue des capucines","wimereux",62930,"21-89-04-30","2014-09-01","F","1996-03-21",5,4,2);</v>
      </c>
    </row>
    <row r="6" spans="1:20" x14ac:dyDescent="0.25">
      <c r="A6">
        <v>5</v>
      </c>
      <c r="B6" s="1" t="s">
        <v>17</v>
      </c>
      <c r="C6" s="1" t="s">
        <v>26</v>
      </c>
      <c r="D6" s="1" t="s">
        <v>27</v>
      </c>
      <c r="E6" s="1" t="s">
        <v>28</v>
      </c>
      <c r="F6" s="4">
        <f>VLOOKUP(E6,Villes!$C$2:$D$7,2,0)</f>
        <v>4</v>
      </c>
      <c r="G6" s="1">
        <v>62300</v>
      </c>
      <c r="H6" s="1" t="s">
        <v>29</v>
      </c>
      <c r="I6" s="2">
        <v>41883</v>
      </c>
      <c r="J6" s="1" t="s">
        <v>16</v>
      </c>
      <c r="K6" s="2">
        <v>34005</v>
      </c>
      <c r="L6" s="1" t="s">
        <v>81</v>
      </c>
      <c r="M6" s="1" t="s">
        <v>89</v>
      </c>
      <c r="N6" s="1" t="s">
        <v>86</v>
      </c>
      <c r="O6" t="str">
        <f t="shared" si="0"/>
        <v>2014-09-01</v>
      </c>
      <c r="P6" t="str">
        <f t="shared" si="1"/>
        <v>1993-02-05</v>
      </c>
      <c r="Q6">
        <f>VLOOKUP(L6,Formations!$A$1:$B$6,2,0)</f>
        <v>3</v>
      </c>
      <c r="R6">
        <f>VLOOKUP(M6,Formateurs!$B$2:$C$5,2,0)</f>
        <v>1</v>
      </c>
      <c r="S6">
        <f>VLOOKUP(N6,Hebergements!$A$2:$B$3,2,0)</f>
        <v>2</v>
      </c>
      <c r="T6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(5,"minol","marc","67,allee ronde","marcq",62300,"21-90-87-65","2014-09-01","M","1993-02-05",3,1,2);</v>
      </c>
    </row>
    <row r="7" spans="1:20" x14ac:dyDescent="0.25">
      <c r="A7">
        <v>6</v>
      </c>
      <c r="B7" s="1" t="s">
        <v>30</v>
      </c>
      <c r="C7" s="1" t="s">
        <v>26</v>
      </c>
      <c r="D7" s="1" t="s">
        <v>31</v>
      </c>
      <c r="E7" s="1" t="s">
        <v>10</v>
      </c>
      <c r="F7" s="4">
        <f>VLOOKUP(E7,Villes!$C$2:$D$7,2,0)</f>
        <v>1</v>
      </c>
      <c r="G7" s="1">
        <v>62100</v>
      </c>
      <c r="H7" s="1" t="s">
        <v>32</v>
      </c>
      <c r="I7" s="2">
        <v>41518</v>
      </c>
      <c r="J7" s="1" t="s">
        <v>16</v>
      </c>
      <c r="K7" s="2">
        <v>35085</v>
      </c>
      <c r="L7" s="1" t="s">
        <v>87</v>
      </c>
      <c r="M7" s="2" t="s">
        <v>89</v>
      </c>
      <c r="N7" s="1" t="s">
        <v>86</v>
      </c>
      <c r="O7" t="str">
        <f t="shared" si="0"/>
        <v>2013-09-01</v>
      </c>
      <c r="P7" t="str">
        <f t="shared" si="1"/>
        <v>1996-01-21</v>
      </c>
      <c r="Q7">
        <f>VLOOKUP(L7,Formations!$A$1:$B$6,2,0)</f>
        <v>4</v>
      </c>
      <c r="R7">
        <f>VLOOKUP(M7,Formateurs!$B$2:$C$5,2,0)</f>
        <v>1</v>
      </c>
      <c r="S7">
        <f>VLOOKUP(N7,Hebergements!$A$2:$B$3,2,0)</f>
        <v>2</v>
      </c>
      <c r="T7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(6,"vendraux","marc","5,rue de marseille","calais",62100,"21-96-00-09","2013-09-01","M","1996-01-21",4,1,2);</v>
      </c>
    </row>
    <row r="8" spans="1:20" x14ac:dyDescent="0.25">
      <c r="A8">
        <v>7</v>
      </c>
      <c r="B8" s="1" t="s">
        <v>33</v>
      </c>
      <c r="C8" s="1" t="s">
        <v>34</v>
      </c>
      <c r="D8" s="1" t="s">
        <v>35</v>
      </c>
      <c r="E8" s="1" t="s">
        <v>20</v>
      </c>
      <c r="F8" s="4">
        <f>VLOOKUP(E8,Villes!$C$2:$D$7,2,0)</f>
        <v>2</v>
      </c>
      <c r="G8" s="1">
        <v>62200</v>
      </c>
      <c r="H8" s="1" t="s">
        <v>36</v>
      </c>
      <c r="I8" s="2">
        <v>41883</v>
      </c>
      <c r="J8" s="1" t="s">
        <v>11</v>
      </c>
      <c r="K8" s="2">
        <v>34788</v>
      </c>
      <c r="L8" s="1" t="s">
        <v>88</v>
      </c>
      <c r="M8" s="1" t="s">
        <v>97</v>
      </c>
      <c r="N8" s="1" t="s">
        <v>86</v>
      </c>
      <c r="O8" t="str">
        <f t="shared" si="0"/>
        <v>2014-09-01</v>
      </c>
      <c r="P8" t="str">
        <f t="shared" si="1"/>
        <v>1995-03-30</v>
      </c>
      <c r="Q8">
        <f>VLOOKUP(L8,Formations!$A$1:$B$6,2,0)</f>
        <v>5</v>
      </c>
      <c r="R8">
        <f>VLOOKUP(M8,Formateurs!$B$2:$C$5,2,0)</f>
        <v>2</v>
      </c>
      <c r="S8">
        <f>VLOOKUP(N8,Hebergements!$A$2:$B$3,2,0)</f>
        <v>2</v>
      </c>
      <c r="T8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(7,"vendermaele","helene","456,rue de paris","boulogne",62200,"21-45-45-60","2014-09-01","F","1995-03-30",5,2,2);</v>
      </c>
    </row>
    <row r="9" spans="1:20" x14ac:dyDescent="0.25">
      <c r="A9">
        <v>8</v>
      </c>
      <c r="B9" s="1" t="s">
        <v>37</v>
      </c>
      <c r="C9" s="1" t="s">
        <v>38</v>
      </c>
      <c r="D9" s="1" t="s">
        <v>39</v>
      </c>
      <c r="E9" s="1" t="s">
        <v>40</v>
      </c>
      <c r="F9" s="4">
        <f>VLOOKUP(E9,Villes!$C$2:$D$7,2,0)</f>
        <v>5</v>
      </c>
      <c r="G9" s="1">
        <v>59300</v>
      </c>
      <c r="H9" s="1" t="s">
        <v>41</v>
      </c>
      <c r="I9" s="2">
        <v>41883</v>
      </c>
      <c r="J9" s="1" t="s">
        <v>16</v>
      </c>
      <c r="K9" s="2">
        <v>34475</v>
      </c>
      <c r="L9" s="1" t="s">
        <v>79</v>
      </c>
      <c r="M9" s="2" t="s">
        <v>94</v>
      </c>
      <c r="N9" s="1" t="s">
        <v>85</v>
      </c>
      <c r="O9" t="str">
        <f t="shared" si="0"/>
        <v>2014-09-01</v>
      </c>
      <c r="P9" t="str">
        <f t="shared" si="1"/>
        <v>1994-05-21</v>
      </c>
      <c r="Q9">
        <f>VLOOKUP(L9,Formations!$A$1:$B$6,2,0)</f>
        <v>1</v>
      </c>
      <c r="R9">
        <f>VLOOKUP(M9,Formateurs!$B$2:$C$5,2,0)</f>
        <v>3</v>
      </c>
      <c r="S9">
        <f>VLOOKUP(N9,Hebergements!$A$2:$B$3,2,0)</f>
        <v>1</v>
      </c>
      <c r="T9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(8,"besson","loic","3,allee carpentier","dunkerque",59300,"28-90-89-78","2014-09-01","M","1994-05-21",1,3,1);</v>
      </c>
    </row>
    <row r="10" spans="1:20" x14ac:dyDescent="0.25">
      <c r="A10">
        <v>9</v>
      </c>
      <c r="B10" s="1" t="s">
        <v>42</v>
      </c>
      <c r="C10" s="1" t="s">
        <v>43</v>
      </c>
      <c r="D10" s="1" t="s">
        <v>44</v>
      </c>
      <c r="E10" s="1" t="s">
        <v>45</v>
      </c>
      <c r="F10" s="4">
        <f>VLOOKUP(E10,Villes!$C$2:$D$7,2,0)</f>
        <v>6</v>
      </c>
      <c r="G10" s="1">
        <v>59870</v>
      </c>
      <c r="H10" s="1" t="s">
        <v>46</v>
      </c>
      <c r="I10" s="2">
        <v>41518</v>
      </c>
      <c r="J10" s="1" t="s">
        <v>16</v>
      </c>
      <c r="K10" s="2">
        <v>33981</v>
      </c>
      <c r="L10" s="1" t="s">
        <v>79</v>
      </c>
      <c r="M10" s="1" t="s">
        <v>94</v>
      </c>
      <c r="N10" s="1" t="s">
        <v>85</v>
      </c>
      <c r="O10" t="str">
        <f t="shared" si="0"/>
        <v>2013-09-01</v>
      </c>
      <c r="P10" t="str">
        <f t="shared" si="1"/>
        <v>1993-01-12</v>
      </c>
      <c r="Q10">
        <f>VLOOKUP(L10,Formations!$A$1:$B$6,2,0)</f>
        <v>1</v>
      </c>
      <c r="R10">
        <f>VLOOKUP(M10,Formateurs!$B$2:$C$5,2,0)</f>
        <v>3</v>
      </c>
      <c r="S10">
        <f>VLOOKUP(N10,Hebergements!$A$2:$B$3,2,0)</f>
        <v>1</v>
      </c>
      <c r="T10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(9,"godart","jean-paul","123,rue de lens","marck",59870,"28-09-87-65","2013-09-01","M","1993-01-12",1,3,1);</v>
      </c>
    </row>
    <row r="11" spans="1:20" x14ac:dyDescent="0.25">
      <c r="A11">
        <v>10</v>
      </c>
      <c r="B11" s="1" t="s">
        <v>47</v>
      </c>
      <c r="C11" s="1" t="s">
        <v>48</v>
      </c>
      <c r="D11" s="1" t="s">
        <v>49</v>
      </c>
      <c r="E11" s="1" t="s">
        <v>40</v>
      </c>
      <c r="F11" s="4">
        <f>VLOOKUP(E11,Villes!$C$2:$D$7,2,0)</f>
        <v>5</v>
      </c>
      <c r="G11" s="1">
        <v>59100</v>
      </c>
      <c r="H11" s="1" t="s">
        <v>50</v>
      </c>
      <c r="I11" s="2">
        <v>41883</v>
      </c>
      <c r="J11" s="1" t="s">
        <v>11</v>
      </c>
      <c r="K11" s="2">
        <v>35167</v>
      </c>
      <c r="L11" s="1" t="s">
        <v>80</v>
      </c>
      <c r="M11" s="1" t="s">
        <v>97</v>
      </c>
      <c r="N11" s="1" t="s">
        <v>86</v>
      </c>
      <c r="O11" t="str">
        <f t="shared" si="0"/>
        <v>2014-09-01</v>
      </c>
      <c r="P11" t="str">
        <f t="shared" si="1"/>
        <v>1996-04-12</v>
      </c>
      <c r="Q11">
        <f>VLOOKUP(L11,Formations!$A$1:$B$6,2,0)</f>
        <v>2</v>
      </c>
      <c r="R11">
        <f>VLOOKUP(M11,Formateurs!$B$2:$C$5,2,0)</f>
        <v>2</v>
      </c>
      <c r="S11">
        <f>VLOOKUP(N11,Hebergements!$A$2:$B$3,2,0)</f>
        <v>2</v>
      </c>
      <c r="T11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(10,"beaux","marie","1,allee des cygnes","dunkerque",59100,"21-30-87-90","2014-09-01","F","1996-04-12",2,2,2);</v>
      </c>
    </row>
    <row r="12" spans="1:20" x14ac:dyDescent="0.25">
      <c r="A12">
        <v>11</v>
      </c>
      <c r="B12" s="1" t="s">
        <v>51</v>
      </c>
      <c r="C12" s="1" t="s">
        <v>52</v>
      </c>
      <c r="D12" s="1" t="s">
        <v>53</v>
      </c>
      <c r="E12" s="1" t="s">
        <v>20</v>
      </c>
      <c r="F12" s="4">
        <f>VLOOKUP(E12,Villes!$C$2:$D$7,2,0)</f>
        <v>2</v>
      </c>
      <c r="G12" s="1">
        <v>62200</v>
      </c>
      <c r="H12" s="1" t="s">
        <v>54</v>
      </c>
      <c r="I12" s="2">
        <v>41883</v>
      </c>
      <c r="J12" s="1" t="s">
        <v>11</v>
      </c>
      <c r="K12" s="2">
        <v>35263</v>
      </c>
      <c r="L12" s="1" t="s">
        <v>79</v>
      </c>
      <c r="M12" s="1" t="s">
        <v>94</v>
      </c>
      <c r="N12" s="1" t="s">
        <v>86</v>
      </c>
      <c r="O12" t="str">
        <f t="shared" si="0"/>
        <v>2014-09-01</v>
      </c>
      <c r="P12" t="str">
        <f t="shared" si="1"/>
        <v>1996-07-17</v>
      </c>
      <c r="Q12">
        <f>VLOOKUP(L12,Formations!$A$1:$B$6,2,0)</f>
        <v>1</v>
      </c>
      <c r="R12">
        <f>VLOOKUP(M12,Formateurs!$B$2:$C$5,2,0)</f>
        <v>3</v>
      </c>
      <c r="S12">
        <f>VLOOKUP(N12,Hebergements!$A$2:$B$3,2,0)</f>
        <v>2</v>
      </c>
      <c r="T12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(11,"turini","elsa","12,route de paris","boulogne",62200,"21-32-47-97","2014-09-01","F","1996-07-17",1,3,2);</v>
      </c>
    </row>
    <row r="13" spans="1:20" x14ac:dyDescent="0.25">
      <c r="A13">
        <v>12</v>
      </c>
      <c r="B13" s="1" t="s">
        <v>55</v>
      </c>
      <c r="C13" s="1" t="s">
        <v>56</v>
      </c>
      <c r="D13" s="1" t="s">
        <v>57</v>
      </c>
      <c r="E13" s="1" t="s">
        <v>20</v>
      </c>
      <c r="F13" s="4">
        <f>VLOOKUP(E13,Villes!$C$2:$D$7,2,0)</f>
        <v>2</v>
      </c>
      <c r="G13" s="1">
        <v>62200</v>
      </c>
      <c r="H13" s="1" t="s">
        <v>58</v>
      </c>
      <c r="I13" s="2">
        <v>41883</v>
      </c>
      <c r="J13" s="1" t="s">
        <v>11</v>
      </c>
      <c r="K13" s="2">
        <v>35536</v>
      </c>
      <c r="L13" s="1" t="s">
        <v>81</v>
      </c>
      <c r="M13" s="2" t="s">
        <v>89</v>
      </c>
      <c r="N13" s="1" t="s">
        <v>85</v>
      </c>
      <c r="O13" t="str">
        <f t="shared" si="0"/>
        <v>2014-09-01</v>
      </c>
      <c r="P13" t="str">
        <f t="shared" si="1"/>
        <v>1997-04-16</v>
      </c>
      <c r="Q13">
        <f>VLOOKUP(L13,Formations!$A$1:$B$6,2,0)</f>
        <v>3</v>
      </c>
      <c r="R13">
        <f>VLOOKUP(M13,Formateurs!$B$2:$C$5,2,0)</f>
        <v>1</v>
      </c>
      <c r="S13">
        <f>VLOOKUP(N13,Hebergements!$A$2:$B$3,2,0)</f>
        <v>1</v>
      </c>
      <c r="T13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(12,"torelle","elise","123,vallee du denacre","boulogne",62200,"21-67-86-90","2014-09-01","F","1997-04-16",3,1,1);</v>
      </c>
    </row>
    <row r="14" spans="1:20" x14ac:dyDescent="0.25">
      <c r="A14">
        <v>13</v>
      </c>
      <c r="B14" s="1" t="s">
        <v>59</v>
      </c>
      <c r="C14" s="1" t="s">
        <v>60</v>
      </c>
      <c r="D14" s="1" t="s">
        <v>61</v>
      </c>
      <c r="E14" s="1" t="s">
        <v>10</v>
      </c>
      <c r="F14" s="4">
        <f>VLOOKUP(E14,Villes!$C$2:$D$7,2,0)</f>
        <v>1</v>
      </c>
      <c r="G14" s="1">
        <v>62100</v>
      </c>
      <c r="H14" s="1" t="s">
        <v>62</v>
      </c>
      <c r="I14" s="2">
        <v>41883</v>
      </c>
      <c r="J14" s="1" t="s">
        <v>16</v>
      </c>
      <c r="K14" s="2">
        <v>35142</v>
      </c>
      <c r="L14" s="1" t="s">
        <v>87</v>
      </c>
      <c r="M14" s="1" t="s">
        <v>89</v>
      </c>
      <c r="N14" s="1" t="s">
        <v>85</v>
      </c>
      <c r="O14" t="str">
        <f t="shared" si="0"/>
        <v>2014-09-01</v>
      </c>
      <c r="P14" t="str">
        <f t="shared" si="1"/>
        <v>1996-03-18</v>
      </c>
      <c r="Q14">
        <f>VLOOKUP(L14,Formations!$A$1:$B$6,2,0)</f>
        <v>4</v>
      </c>
      <c r="R14">
        <f>VLOOKUP(M14,Formateurs!$B$2:$C$5,2,0)</f>
        <v>1</v>
      </c>
      <c r="S14">
        <f>VLOOKUP(N14,Hebergements!$A$2:$B$3,2,0)</f>
        <v>1</v>
      </c>
      <c r="T14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(13,"pharis","pierre","12,avenue foch","calais",62100,"21-21-85-90","2014-09-01","M","1996-03-18",4,1,1);</v>
      </c>
    </row>
    <row r="15" spans="1:20" x14ac:dyDescent="0.25">
      <c r="A15">
        <v>14</v>
      </c>
      <c r="B15" s="1" t="s">
        <v>63</v>
      </c>
      <c r="C15" s="1" t="s">
        <v>18</v>
      </c>
      <c r="D15" s="1" t="s">
        <v>64</v>
      </c>
      <c r="E15" s="1" t="s">
        <v>10</v>
      </c>
      <c r="F15" s="4">
        <f>VLOOKUP(E15,Villes!$C$2:$D$7,2,0)</f>
        <v>1</v>
      </c>
      <c r="G15" s="1">
        <v>62100</v>
      </c>
      <c r="H15" s="1" t="s">
        <v>65</v>
      </c>
      <c r="I15" s="2">
        <v>41883</v>
      </c>
      <c r="J15" s="1" t="s">
        <v>16</v>
      </c>
      <c r="K15" s="2">
        <v>34720</v>
      </c>
      <c r="L15" s="1" t="s">
        <v>81</v>
      </c>
      <c r="M15" s="1" t="s">
        <v>100</v>
      </c>
      <c r="N15" s="1" t="s">
        <v>85</v>
      </c>
      <c r="O15" t="str">
        <f t="shared" si="0"/>
        <v>2014-09-01</v>
      </c>
      <c r="P15" t="str">
        <f t="shared" si="1"/>
        <v>1995-01-21</v>
      </c>
      <c r="Q15">
        <f>VLOOKUP(L15,Formations!$A$1:$B$6,2,0)</f>
        <v>3</v>
      </c>
      <c r="R15">
        <f>VLOOKUP(M15,Formateurs!$B$2:$C$5,2,0)</f>
        <v>4</v>
      </c>
      <c r="S15">
        <f>VLOOKUP(N15,Hebergements!$A$2:$B$3,2,0)</f>
        <v>1</v>
      </c>
      <c r="T15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(14,"ephyre","luc","12,rue de lyon","calais",62100,"21-35-32-90","2014-09-01","M","1995-01-21",3,4,1);</v>
      </c>
    </row>
    <row r="16" spans="1:20" x14ac:dyDescent="0.25">
      <c r="A16">
        <v>15</v>
      </c>
      <c r="B16" s="1" t="s">
        <v>66</v>
      </c>
      <c r="C16" s="1" t="s">
        <v>67</v>
      </c>
      <c r="D16" s="1" t="s">
        <v>68</v>
      </c>
      <c r="E16" s="1" t="s">
        <v>20</v>
      </c>
      <c r="F16" s="4">
        <f>VLOOKUP(E16,Villes!$C$2:$D$7,2,0)</f>
        <v>2</v>
      </c>
      <c r="G16" s="1">
        <v>62200</v>
      </c>
      <c r="H16" s="1" t="s">
        <v>69</v>
      </c>
      <c r="I16" s="2">
        <v>41883</v>
      </c>
      <c r="J16" s="1" t="s">
        <v>16</v>
      </c>
      <c r="K16" s="2">
        <v>34473</v>
      </c>
      <c r="L16" s="1" t="s">
        <v>81</v>
      </c>
      <c r="M16" s="1" t="s">
        <v>89</v>
      </c>
      <c r="N16" s="1" t="s">
        <v>86</v>
      </c>
      <c r="O16" t="str">
        <f t="shared" si="0"/>
        <v>2014-09-01</v>
      </c>
      <c r="P16" t="str">
        <f t="shared" si="1"/>
        <v>1994-05-19</v>
      </c>
      <c r="Q16">
        <f>VLOOKUP(L16,Formations!$A$1:$B$6,2,0)</f>
        <v>3</v>
      </c>
      <c r="R16">
        <f>VLOOKUP(M16,Formateurs!$B$2:$C$5,2,0)</f>
        <v>1</v>
      </c>
      <c r="S16">
        <f>VLOOKUP(N16,Hebergements!$A$2:$B$3,2,0)</f>
        <v>2</v>
      </c>
      <c r="T16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(15,"leclercq","jules","12,allee des ravins","boulogne",62200,"21-36-71-92","2014-09-01","M","1994-05-19",3,1,2);</v>
      </c>
    </row>
    <row r="17" spans="1:20" x14ac:dyDescent="0.25">
      <c r="A17">
        <v>16</v>
      </c>
      <c r="B17" s="1" t="s">
        <v>70</v>
      </c>
      <c r="C17" s="1" t="s">
        <v>18</v>
      </c>
      <c r="D17" s="1" t="s">
        <v>71</v>
      </c>
      <c r="E17" s="1" t="s">
        <v>10</v>
      </c>
      <c r="F17" s="4">
        <f>VLOOKUP(E17,Villes!$C$2:$D$7,2,0)</f>
        <v>1</v>
      </c>
      <c r="G17" s="1">
        <v>62200</v>
      </c>
      <c r="H17" s="1" t="s">
        <v>72</v>
      </c>
      <c r="I17" s="2">
        <v>41883</v>
      </c>
      <c r="J17" s="1" t="s">
        <v>16</v>
      </c>
      <c r="K17" s="2">
        <v>35371</v>
      </c>
      <c r="L17" s="1" t="s">
        <v>80</v>
      </c>
      <c r="M17" s="1" t="s">
        <v>97</v>
      </c>
      <c r="N17" s="1" t="s">
        <v>86</v>
      </c>
      <c r="O17" t="str">
        <f t="shared" si="0"/>
        <v>2014-09-01</v>
      </c>
      <c r="P17" t="str">
        <f t="shared" si="1"/>
        <v>1996-11-02</v>
      </c>
      <c r="Q17">
        <f>VLOOKUP(L17,Formations!$A$1:$B$6,2,0)</f>
        <v>2</v>
      </c>
      <c r="R17">
        <f>VLOOKUP(M17,Formateurs!$B$2:$C$5,2,0)</f>
        <v>2</v>
      </c>
      <c r="S17">
        <f>VLOOKUP(N17,Hebergements!$A$2:$B$3,2,0)</f>
        <v>2</v>
      </c>
      <c r="T17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(16,"dupont","luc","21,avenue monsigny","calais",62200,"21-21-34-99","2014-09-01","M","1996-11-02",2,2,2);</v>
      </c>
    </row>
    <row r="18" spans="1:20" x14ac:dyDescent="0.25">
      <c r="A18">
        <v>17</v>
      </c>
      <c r="B18" s="1" t="s">
        <v>73</v>
      </c>
      <c r="C18" s="1" t="s">
        <v>38</v>
      </c>
      <c r="D18" s="1" t="s">
        <v>74</v>
      </c>
      <c r="E18" s="1" t="s">
        <v>24</v>
      </c>
      <c r="F18" s="4">
        <f>VLOOKUP(E18,Villes!$C$2:$D$7,2,0)</f>
        <v>3</v>
      </c>
      <c r="G18" s="1">
        <v>62930</v>
      </c>
      <c r="H18" s="1" t="s">
        <v>75</v>
      </c>
      <c r="I18" s="2">
        <v>41883</v>
      </c>
      <c r="J18" s="1" t="s">
        <v>16</v>
      </c>
      <c r="K18" s="2">
        <v>35381</v>
      </c>
      <c r="L18" s="1" t="s">
        <v>88</v>
      </c>
      <c r="M18" s="1" t="s">
        <v>100</v>
      </c>
      <c r="N18" s="1" t="s">
        <v>85</v>
      </c>
      <c r="O18" t="str">
        <f t="shared" si="0"/>
        <v>2014-09-01</v>
      </c>
      <c r="P18" t="str">
        <f t="shared" si="1"/>
        <v>1996-11-12</v>
      </c>
      <c r="Q18">
        <f>VLOOKUP(L18,Formations!$A$1:$B$6,2,0)</f>
        <v>5</v>
      </c>
      <c r="R18">
        <f>VLOOKUP(M18,Formateurs!$B$2:$C$5,2,0)</f>
        <v>4</v>
      </c>
      <c r="S18">
        <f>VLOOKUP(N18,Hebergements!$A$2:$B$3,2,0)</f>
        <v>1</v>
      </c>
      <c r="T18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(17,"marke","loic","312,route de paris","wimereux",62930,"21-87-87-71","2014-09-01","M","1996-11-12",5,4,1);</v>
      </c>
    </row>
    <row r="19" spans="1:20" x14ac:dyDescent="0.25">
      <c r="A19">
        <v>18</v>
      </c>
      <c r="B19" s="1" t="s">
        <v>76</v>
      </c>
      <c r="C19" s="1" t="s">
        <v>13</v>
      </c>
      <c r="D19" s="1" t="s">
        <v>77</v>
      </c>
      <c r="E19" s="1" t="s">
        <v>40</v>
      </c>
      <c r="F19" s="4">
        <f>VLOOKUP(E19,Villes!$C$2:$D$7,2,0)</f>
        <v>5</v>
      </c>
      <c r="G19" s="1">
        <v>59100</v>
      </c>
      <c r="H19" s="1" t="s">
        <v>78</v>
      </c>
      <c r="I19" s="2">
        <v>41883</v>
      </c>
      <c r="J19" s="1" t="s">
        <v>16</v>
      </c>
      <c r="K19" s="2">
        <v>35523</v>
      </c>
      <c r="L19" s="1" t="s">
        <v>80</v>
      </c>
      <c r="M19" s="1" t="s">
        <v>100</v>
      </c>
      <c r="N19" s="1" t="s">
        <v>85</v>
      </c>
      <c r="O19" t="str">
        <f t="shared" si="0"/>
        <v>2014-09-01</v>
      </c>
      <c r="P19" t="str">
        <f t="shared" si="1"/>
        <v>1997-04-03</v>
      </c>
      <c r="Q19">
        <f>VLOOKUP(L19,Formations!$A$1:$B$6,2,0)</f>
        <v>2</v>
      </c>
      <c r="R19">
        <f>VLOOKUP(M19,Formateurs!$B$2:$C$5,2,0)</f>
        <v>4</v>
      </c>
      <c r="S19">
        <f>VLOOKUP(N19,Hebergements!$A$2:$B$3,2,0)</f>
        <v>1</v>
      </c>
      <c r="T19" t="str">
        <f t="shared" si="2"/>
        <v>INSERT INTO `stagiaires`(`idStagiaire`, `nomStagiaire`, `prenomStagiaire`, `adresseStagiaire`, `ville`, `codePostal`, `telStagiaire`, `dateEntree`, `SexeStagiaire`, `dateNaissance`, `idFormation`, `idFormateur`, `idHebergement`) VALUES (18,"dewa","leon","121,allee des eglantines","dunkerque",59100,"28-30-87-90","2014-09-01","M","1997-04-03",2,4,1);</v>
      </c>
    </row>
    <row r="27" spans="1:20" x14ac:dyDescent="0.25">
      <c r="M2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4" sqref="D4"/>
    </sheetView>
  </sheetViews>
  <sheetFormatPr baseColWidth="10" defaultRowHeight="15" x14ac:dyDescent="0.25"/>
  <sheetData>
    <row r="1" spans="1:4" x14ac:dyDescent="0.25">
      <c r="A1" s="4" t="s">
        <v>10</v>
      </c>
      <c r="C1" s="4"/>
    </row>
    <row r="2" spans="1:4" x14ac:dyDescent="0.25">
      <c r="A2" s="1" t="s">
        <v>10</v>
      </c>
      <c r="C2" s="1" t="s">
        <v>10</v>
      </c>
      <c r="D2">
        <v>1</v>
      </c>
    </row>
    <row r="3" spans="1:4" x14ac:dyDescent="0.25">
      <c r="A3" s="1" t="s">
        <v>20</v>
      </c>
      <c r="C3" s="1" t="s">
        <v>20</v>
      </c>
      <c r="D3">
        <v>2</v>
      </c>
    </row>
    <row r="4" spans="1:4" x14ac:dyDescent="0.25">
      <c r="A4" s="1" t="s">
        <v>24</v>
      </c>
      <c r="C4" s="1" t="s">
        <v>24</v>
      </c>
      <c r="D4">
        <v>3</v>
      </c>
    </row>
    <row r="5" spans="1:4" x14ac:dyDescent="0.25">
      <c r="A5" s="1" t="s">
        <v>28</v>
      </c>
      <c r="C5" s="1" t="s">
        <v>28</v>
      </c>
      <c r="D5">
        <v>4</v>
      </c>
    </row>
    <row r="6" spans="1:4" x14ac:dyDescent="0.25">
      <c r="A6" s="1" t="s">
        <v>10</v>
      </c>
      <c r="C6" s="1" t="s">
        <v>40</v>
      </c>
      <c r="D6">
        <v>5</v>
      </c>
    </row>
    <row r="7" spans="1:4" x14ac:dyDescent="0.25">
      <c r="A7" s="1" t="s">
        <v>20</v>
      </c>
      <c r="C7" s="1" t="s">
        <v>45</v>
      </c>
      <c r="D7">
        <v>6</v>
      </c>
    </row>
    <row r="8" spans="1:4" x14ac:dyDescent="0.25">
      <c r="A8" s="1" t="s">
        <v>40</v>
      </c>
    </row>
    <row r="9" spans="1:4" x14ac:dyDescent="0.25">
      <c r="A9" s="1" t="s">
        <v>45</v>
      </c>
    </row>
    <row r="10" spans="1:4" x14ac:dyDescent="0.25">
      <c r="A10" s="1" t="s">
        <v>40</v>
      </c>
    </row>
    <row r="11" spans="1:4" x14ac:dyDescent="0.25">
      <c r="A11" s="1" t="s">
        <v>20</v>
      </c>
    </row>
    <row r="12" spans="1:4" x14ac:dyDescent="0.25">
      <c r="A12" s="1" t="s">
        <v>20</v>
      </c>
    </row>
    <row r="13" spans="1:4" x14ac:dyDescent="0.25">
      <c r="A13" s="1" t="s">
        <v>10</v>
      </c>
    </row>
    <row r="14" spans="1:4" x14ac:dyDescent="0.25">
      <c r="A14" s="1" t="s">
        <v>10</v>
      </c>
    </row>
    <row r="15" spans="1:4" x14ac:dyDescent="0.25">
      <c r="A15" s="1" t="s">
        <v>20</v>
      </c>
    </row>
    <row r="16" spans="1:4" x14ac:dyDescent="0.25">
      <c r="A16" s="1" t="s">
        <v>10</v>
      </c>
    </row>
    <row r="17" spans="1:1" x14ac:dyDescent="0.25">
      <c r="A17" s="1" t="s">
        <v>24</v>
      </c>
    </row>
    <row r="18" spans="1:1" x14ac:dyDescent="0.25">
      <c r="A18" s="1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8" sqref="E8"/>
    </sheetView>
  </sheetViews>
  <sheetFormatPr baseColWidth="10" defaultRowHeight="15" x14ac:dyDescent="0.25"/>
  <cols>
    <col min="1" max="1" width="9.85546875" style="11" bestFit="1" customWidth="1"/>
    <col min="2" max="2" width="10.28515625" style="11" bestFit="1" customWidth="1"/>
    <col min="3" max="3" width="11.85546875" style="11" bestFit="1" customWidth="1"/>
    <col min="4" max="4" width="12" style="11" bestFit="1" customWidth="1"/>
    <col min="5" max="5" width="36.140625" style="11" bestFit="1" customWidth="1"/>
    <col min="6" max="6" width="11.42578125" style="11"/>
  </cols>
  <sheetData>
    <row r="1" spans="1:5" x14ac:dyDescent="0.25">
      <c r="A1" s="11" t="s">
        <v>117</v>
      </c>
      <c r="B1" s="11" t="s">
        <v>93</v>
      </c>
      <c r="C1" s="11" t="s">
        <v>111</v>
      </c>
      <c r="D1" s="11" t="s">
        <v>104</v>
      </c>
    </row>
    <row r="2" spans="1:5" x14ac:dyDescent="0.25">
      <c r="A2" s="11" t="s">
        <v>88</v>
      </c>
      <c r="B2" s="11" t="s">
        <v>97</v>
      </c>
      <c r="C2" s="11">
        <f>VLOOKUP(A2,Formations!$A$2:$B$6,2,0)</f>
        <v>5</v>
      </c>
      <c r="D2" s="11">
        <f>VLOOKUP(B2,Formateurs!$B$2:$C$5,2,0)</f>
        <v>2</v>
      </c>
      <c r="E2" s="11" t="str">
        <f>"insert into  animations values(null,"&amp;D2&amp;","&amp;C2&amp;");"</f>
        <v>insert into  animations values(null,2,5);</v>
      </c>
    </row>
    <row r="3" spans="1:5" x14ac:dyDescent="0.25">
      <c r="A3" s="11" t="s">
        <v>81</v>
      </c>
      <c r="B3" s="11" t="s">
        <v>89</v>
      </c>
      <c r="C3" s="11">
        <f>VLOOKUP(A3,Formations!$A$2:$B$6,2,0)</f>
        <v>3</v>
      </c>
      <c r="D3" s="11">
        <f>VLOOKUP(B3,Formateurs!$B$2:$C$5,2,0)</f>
        <v>1</v>
      </c>
      <c r="E3" s="11" t="str">
        <f t="shared" ref="E3:E9" si="0">"insert into  animations values(null,"&amp;D3&amp;","&amp;C3&amp;");"</f>
        <v>insert into  animations values(null,1,3);</v>
      </c>
    </row>
    <row r="4" spans="1:5" x14ac:dyDescent="0.25">
      <c r="A4" s="11" t="s">
        <v>80</v>
      </c>
      <c r="B4" s="11" t="s">
        <v>97</v>
      </c>
      <c r="C4" s="11">
        <f>VLOOKUP(A4,Formations!$A$2:$B$6,2,0)</f>
        <v>2</v>
      </c>
      <c r="D4" s="11">
        <f>VLOOKUP(B4,Formateurs!$B$2:$C$5,2,0)</f>
        <v>2</v>
      </c>
      <c r="E4" s="11" t="str">
        <f t="shared" si="0"/>
        <v>insert into  animations values(null,2,2);</v>
      </c>
    </row>
    <row r="5" spans="1:5" x14ac:dyDescent="0.25">
      <c r="A5" s="11" t="s">
        <v>88</v>
      </c>
      <c r="B5" s="11" t="s">
        <v>100</v>
      </c>
      <c r="C5" s="11">
        <f>VLOOKUP(A5,Formations!$A$2:$B$6,2,0)</f>
        <v>5</v>
      </c>
      <c r="D5" s="11">
        <f>VLOOKUP(B5,Formateurs!$B$2:$C$5,2,0)</f>
        <v>4</v>
      </c>
      <c r="E5" s="11" t="str">
        <f t="shared" si="0"/>
        <v>insert into  animations values(null,4,5);</v>
      </c>
    </row>
    <row r="6" spans="1:5" x14ac:dyDescent="0.25">
      <c r="A6" s="11" t="s">
        <v>87</v>
      </c>
      <c r="B6" s="14" t="s">
        <v>89</v>
      </c>
      <c r="C6" s="11">
        <f>VLOOKUP(A6,Formations!$A$2:$B$6,2,0)</f>
        <v>4</v>
      </c>
      <c r="D6" s="11">
        <f>VLOOKUP(B6,Formateurs!$B$2:$C$5,2,0)</f>
        <v>1</v>
      </c>
      <c r="E6" s="11" t="str">
        <f t="shared" si="0"/>
        <v>insert into  animations values(null,1,4);</v>
      </c>
    </row>
    <row r="7" spans="1:5" x14ac:dyDescent="0.25">
      <c r="A7" s="11" t="s">
        <v>79</v>
      </c>
      <c r="B7" s="14" t="s">
        <v>94</v>
      </c>
      <c r="C7" s="11">
        <f>VLOOKUP(A7,Formations!$A$2:$B$6,2,0)</f>
        <v>1</v>
      </c>
      <c r="D7" s="11">
        <f>VLOOKUP(B7,Formateurs!$B$2:$C$5,2,0)</f>
        <v>3</v>
      </c>
      <c r="E7" s="11" t="str">
        <f t="shared" si="0"/>
        <v>insert into  animations values(null,3,1);</v>
      </c>
    </row>
    <row r="8" spans="1:5" x14ac:dyDescent="0.25">
      <c r="A8" s="11" t="s">
        <v>81</v>
      </c>
      <c r="B8" s="11" t="s">
        <v>100</v>
      </c>
      <c r="C8" s="11">
        <f>VLOOKUP(A8,Formations!$A$2:$B$6,2,0)</f>
        <v>3</v>
      </c>
      <c r="D8" s="11">
        <f>VLOOKUP(B8,Formateurs!$B$2:$C$5,2,0)</f>
        <v>4</v>
      </c>
      <c r="E8" s="11" t="str">
        <f t="shared" si="0"/>
        <v>insert into  animations values(null,4,3);</v>
      </c>
    </row>
    <row r="9" spans="1:5" x14ac:dyDescent="0.25">
      <c r="A9" s="11" t="s">
        <v>80</v>
      </c>
      <c r="B9" s="11" t="s">
        <v>100</v>
      </c>
      <c r="C9" s="11">
        <f>VLOOKUP(A9,Formations!$A$2:$B$6,2,0)</f>
        <v>2</v>
      </c>
      <c r="D9" s="11">
        <f>VLOOKUP(B9,Formateurs!$B$2:$C$5,2,0)</f>
        <v>4</v>
      </c>
      <c r="E9" s="11" t="str">
        <f t="shared" si="0"/>
        <v>insert into  animations values(null,4,2);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6" sqref="C6"/>
    </sheetView>
  </sheetViews>
  <sheetFormatPr baseColWidth="10" defaultRowHeight="15" x14ac:dyDescent="0.25"/>
  <cols>
    <col min="1" max="1" width="9.7109375" bestFit="1" customWidth="1"/>
    <col min="2" max="2" width="14" bestFit="1" customWidth="1"/>
  </cols>
  <sheetData>
    <row r="1" spans="1:3" x14ac:dyDescent="0.25">
      <c r="A1" t="s">
        <v>118</v>
      </c>
      <c r="B1" t="s">
        <v>119</v>
      </c>
    </row>
    <row r="2" spans="1:3" x14ac:dyDescent="0.25">
      <c r="A2">
        <v>1</v>
      </c>
      <c r="B2" t="s">
        <v>120</v>
      </c>
      <c r="C2" t="str">
        <f>"insert into matieres values( "&amp;A2&amp;","""&amp;B2&amp;""");"</f>
        <v>insert into matieres values( 1,"Math");</v>
      </c>
    </row>
    <row r="3" spans="1:3" x14ac:dyDescent="0.25">
      <c r="A3">
        <v>2</v>
      </c>
      <c r="B3" t="s">
        <v>121</v>
      </c>
      <c r="C3" t="str">
        <f t="shared" ref="C3:C4" si="0">"insert into matieres values( "&amp;A3&amp;","""&amp;B3&amp;""");"</f>
        <v>insert into matieres values( 2,"Français");</v>
      </c>
    </row>
    <row r="4" spans="1:3" x14ac:dyDescent="0.25">
      <c r="A4">
        <v>3</v>
      </c>
      <c r="B4" t="s">
        <v>122</v>
      </c>
      <c r="C4" t="str">
        <f t="shared" si="0"/>
        <v>insert into matieres values( 3,"Sport");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8" sqref="D8"/>
    </sheetView>
  </sheetViews>
  <sheetFormatPr baseColWidth="10" defaultRowHeight="15" x14ac:dyDescent="0.25"/>
  <cols>
    <col min="1" max="1" width="13.7109375" bestFit="1" customWidth="1"/>
    <col min="2" max="2" width="11.85546875" bestFit="1" customWidth="1"/>
    <col min="3" max="3" width="9.7109375" bestFit="1" customWidth="1"/>
    <col min="4" max="4" width="38" bestFit="1" customWidth="1"/>
  </cols>
  <sheetData>
    <row r="1" spans="1:4" x14ac:dyDescent="0.25">
      <c r="A1" t="s">
        <v>123</v>
      </c>
      <c r="B1" t="s">
        <v>111</v>
      </c>
      <c r="C1" t="s">
        <v>118</v>
      </c>
    </row>
    <row r="2" spans="1:4" x14ac:dyDescent="0.25">
      <c r="A2">
        <v>1</v>
      </c>
      <c r="B2">
        <v>1</v>
      </c>
      <c r="C2">
        <v>1</v>
      </c>
      <c r="D2" t="str">
        <f>"insert into constitutions values (null,"&amp;B2&amp;","&amp;C2&amp;");"</f>
        <v>insert into constitutions values (null,1,1);</v>
      </c>
    </row>
    <row r="3" spans="1:4" x14ac:dyDescent="0.25">
      <c r="A3">
        <v>2</v>
      </c>
      <c r="B3">
        <v>1</v>
      </c>
      <c r="C3">
        <v>2</v>
      </c>
      <c r="D3" t="str">
        <f t="shared" ref="D3:D13" si="0">"insert into constitutions values (null,"&amp;B3&amp;","&amp;C3&amp;");"</f>
        <v>insert into constitutions values (null,1,2);</v>
      </c>
    </row>
    <row r="4" spans="1:4" x14ac:dyDescent="0.25">
      <c r="A4">
        <v>3</v>
      </c>
      <c r="B4">
        <v>1</v>
      </c>
      <c r="C4">
        <v>3</v>
      </c>
      <c r="D4" t="str">
        <f t="shared" si="0"/>
        <v>insert into constitutions values (null,1,3);</v>
      </c>
    </row>
    <row r="5" spans="1:4" x14ac:dyDescent="0.25">
      <c r="A5">
        <v>4</v>
      </c>
      <c r="B5">
        <v>2</v>
      </c>
      <c r="C5">
        <v>1</v>
      </c>
      <c r="D5" t="str">
        <f t="shared" si="0"/>
        <v>insert into constitutions values (null,2,1);</v>
      </c>
    </row>
    <row r="6" spans="1:4" x14ac:dyDescent="0.25">
      <c r="A6">
        <v>5</v>
      </c>
      <c r="B6">
        <v>2</v>
      </c>
      <c r="C6">
        <v>2</v>
      </c>
      <c r="D6" t="str">
        <f t="shared" si="0"/>
        <v>insert into constitutions values (null,2,2);</v>
      </c>
    </row>
    <row r="7" spans="1:4" x14ac:dyDescent="0.25">
      <c r="A7">
        <v>6</v>
      </c>
      <c r="B7">
        <v>2</v>
      </c>
      <c r="C7">
        <v>3</v>
      </c>
      <c r="D7" t="str">
        <f t="shared" si="0"/>
        <v>insert into constitutions values (null,2,3);</v>
      </c>
    </row>
    <row r="8" spans="1:4" x14ac:dyDescent="0.25">
      <c r="A8">
        <v>7</v>
      </c>
      <c r="B8">
        <v>3</v>
      </c>
      <c r="C8">
        <v>1</v>
      </c>
      <c r="D8" t="str">
        <f t="shared" si="0"/>
        <v>insert into constitutions values (null,3,1);</v>
      </c>
    </row>
    <row r="9" spans="1:4" x14ac:dyDescent="0.25">
      <c r="A9">
        <v>8</v>
      </c>
      <c r="B9">
        <v>3</v>
      </c>
      <c r="C9">
        <v>2</v>
      </c>
      <c r="D9" t="str">
        <f t="shared" si="0"/>
        <v>insert into constitutions values (null,3,2);</v>
      </c>
    </row>
    <row r="10" spans="1:4" x14ac:dyDescent="0.25">
      <c r="A10">
        <v>9</v>
      </c>
      <c r="B10">
        <v>3</v>
      </c>
      <c r="C10">
        <v>3</v>
      </c>
      <c r="D10" t="str">
        <f t="shared" si="0"/>
        <v>insert into constitutions values (null,3,3);</v>
      </c>
    </row>
    <row r="11" spans="1:4" x14ac:dyDescent="0.25">
      <c r="A11">
        <v>10</v>
      </c>
      <c r="B11">
        <v>4</v>
      </c>
      <c r="C11">
        <v>1</v>
      </c>
      <c r="D11" t="str">
        <f t="shared" si="0"/>
        <v>insert into constitutions values (null,4,1);</v>
      </c>
    </row>
    <row r="12" spans="1:4" x14ac:dyDescent="0.25">
      <c r="A12">
        <v>11</v>
      </c>
      <c r="B12">
        <v>4</v>
      </c>
      <c r="C12">
        <v>2</v>
      </c>
      <c r="D12" t="str">
        <f t="shared" si="0"/>
        <v>insert into constitutions values (null,4,2);</v>
      </c>
    </row>
    <row r="13" spans="1:4" x14ac:dyDescent="0.25">
      <c r="A13">
        <v>12</v>
      </c>
      <c r="B13">
        <v>4</v>
      </c>
      <c r="C13">
        <v>3</v>
      </c>
      <c r="D13" t="str">
        <f t="shared" si="0"/>
        <v>insert into constitutions values (null,4,3);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K6" sqref="K6"/>
    </sheetView>
  </sheetViews>
  <sheetFormatPr baseColWidth="10" defaultRowHeight="15" x14ac:dyDescent="0.25"/>
  <cols>
    <col min="11" max="11" width="33.85546875" bestFit="1" customWidth="1"/>
  </cols>
  <sheetData>
    <row r="1" spans="1:16" x14ac:dyDescent="0.25">
      <c r="A1" t="s">
        <v>124</v>
      </c>
      <c r="B1" t="s">
        <v>113</v>
      </c>
      <c r="C1" t="s">
        <v>118</v>
      </c>
      <c r="D1" t="s">
        <v>125</v>
      </c>
      <c r="G1" t="s">
        <v>124</v>
      </c>
      <c r="H1" t="s">
        <v>113</v>
      </c>
      <c r="I1" t="s">
        <v>118</v>
      </c>
      <c r="J1" t="s">
        <v>125</v>
      </c>
    </row>
    <row r="2" spans="1:16" x14ac:dyDescent="0.25">
      <c r="A2">
        <v>1</v>
      </c>
      <c r="B2">
        <f t="shared" ref="B2:B30" ca="1" si="0">RANDBETWEEN(1,18)</f>
        <v>17</v>
      </c>
      <c r="C2">
        <f t="shared" ref="C2:C30" ca="1" si="1">RANDBETWEEN(1,3)</f>
        <v>3</v>
      </c>
      <c r="D2">
        <f t="shared" ref="D2:D30" ca="1" si="2">RANDBETWEEN(0,20)</f>
        <v>5</v>
      </c>
      <c r="G2">
        <v>1</v>
      </c>
      <c r="H2">
        <v>17</v>
      </c>
      <c r="I2">
        <v>1</v>
      </c>
      <c r="J2">
        <v>17</v>
      </c>
      <c r="K2" t="str">
        <f>"insert into suivis values ( "&amp;G2&amp;","&amp;H2&amp;","&amp;I2&amp;","&amp;J2&amp;");"</f>
        <v>insert into suivis values ( 1,17,1,17);</v>
      </c>
      <c r="N2" s="15">
        <f ca="1">TODAY()</f>
        <v>44481</v>
      </c>
      <c r="O2" s="15">
        <f ca="1">$N$2+RANDBETWEEN(1,800)</f>
        <v>44944</v>
      </c>
      <c r="P2" t="s">
        <v>126</v>
      </c>
    </row>
    <row r="3" spans="1:16" x14ac:dyDescent="0.25">
      <c r="A3">
        <v>2</v>
      </c>
      <c r="B3">
        <f t="shared" ca="1" si="0"/>
        <v>8</v>
      </c>
      <c r="C3">
        <f t="shared" ca="1" si="1"/>
        <v>1</v>
      </c>
      <c r="D3">
        <f t="shared" ca="1" si="2"/>
        <v>12</v>
      </c>
      <c r="G3">
        <v>2</v>
      </c>
      <c r="H3">
        <v>3</v>
      </c>
      <c r="I3">
        <v>2</v>
      </c>
      <c r="J3">
        <v>16</v>
      </c>
      <c r="K3" t="str">
        <f t="shared" ref="K3:K26" si="3">"insert into suivis values ( "&amp;G3&amp;","&amp;H3&amp;","&amp;I3&amp;","&amp;J3&amp;");"</f>
        <v>insert into suivis values ( 2,3,2,16);</v>
      </c>
      <c r="O3" s="15">
        <f t="shared" ref="O3:O22" ca="1" si="4">$N$2+RANDBETWEEN(1,800)</f>
        <v>44757</v>
      </c>
    </row>
    <row r="4" spans="1:16" x14ac:dyDescent="0.25">
      <c r="A4">
        <v>3</v>
      </c>
      <c r="B4">
        <f t="shared" ca="1" si="0"/>
        <v>14</v>
      </c>
      <c r="C4">
        <f t="shared" ca="1" si="1"/>
        <v>1</v>
      </c>
      <c r="D4">
        <f t="shared" ca="1" si="2"/>
        <v>18</v>
      </c>
      <c r="G4">
        <v>3</v>
      </c>
      <c r="H4">
        <v>5</v>
      </c>
      <c r="I4">
        <v>3</v>
      </c>
      <c r="J4">
        <v>4</v>
      </c>
      <c r="K4" t="str">
        <f t="shared" si="3"/>
        <v>insert into suivis values ( 3,5,3,4);</v>
      </c>
      <c r="O4" s="15">
        <f t="shared" ca="1" si="4"/>
        <v>44725</v>
      </c>
    </row>
    <row r="5" spans="1:16" x14ac:dyDescent="0.25">
      <c r="A5">
        <v>4</v>
      </c>
      <c r="B5">
        <f t="shared" ca="1" si="0"/>
        <v>1</v>
      </c>
      <c r="C5">
        <f t="shared" ca="1" si="1"/>
        <v>2</v>
      </c>
      <c r="D5">
        <f t="shared" ca="1" si="2"/>
        <v>19</v>
      </c>
      <c r="G5">
        <v>4</v>
      </c>
      <c r="H5">
        <v>18</v>
      </c>
      <c r="I5">
        <v>1</v>
      </c>
      <c r="J5">
        <v>0</v>
      </c>
      <c r="K5" t="str">
        <f t="shared" si="3"/>
        <v>insert into suivis values ( 4,18,1,0);</v>
      </c>
      <c r="O5" s="15">
        <f t="shared" ca="1" si="4"/>
        <v>45274</v>
      </c>
    </row>
    <row r="6" spans="1:16" x14ac:dyDescent="0.25">
      <c r="A6">
        <v>5</v>
      </c>
      <c r="B6">
        <f t="shared" ca="1" si="0"/>
        <v>16</v>
      </c>
      <c r="C6">
        <f t="shared" ca="1" si="1"/>
        <v>1</v>
      </c>
      <c r="D6">
        <f t="shared" ca="1" si="2"/>
        <v>12</v>
      </c>
      <c r="G6">
        <v>5</v>
      </c>
      <c r="H6">
        <v>10</v>
      </c>
      <c r="I6">
        <v>2</v>
      </c>
      <c r="J6">
        <v>5</v>
      </c>
      <c r="K6" t="str">
        <f t="shared" si="3"/>
        <v>insert into suivis values ( 5,10,2,5);</v>
      </c>
      <c r="O6" s="15">
        <f t="shared" ca="1" si="4"/>
        <v>44670</v>
      </c>
    </row>
    <row r="7" spans="1:16" x14ac:dyDescent="0.25">
      <c r="A7">
        <v>6</v>
      </c>
      <c r="B7">
        <f t="shared" ca="1" si="0"/>
        <v>2</v>
      </c>
      <c r="C7">
        <f t="shared" ca="1" si="1"/>
        <v>1</v>
      </c>
      <c r="D7">
        <f t="shared" ca="1" si="2"/>
        <v>15</v>
      </c>
      <c r="G7">
        <v>6</v>
      </c>
      <c r="H7">
        <v>12</v>
      </c>
      <c r="I7">
        <v>2</v>
      </c>
      <c r="J7">
        <v>4</v>
      </c>
      <c r="K7" t="str">
        <f t="shared" si="3"/>
        <v>insert into suivis values ( 6,12,2,4);</v>
      </c>
      <c r="O7" s="15">
        <f t="shared" ca="1" si="4"/>
        <v>45241</v>
      </c>
    </row>
    <row r="8" spans="1:16" x14ac:dyDescent="0.25">
      <c r="A8">
        <v>7</v>
      </c>
      <c r="B8">
        <f t="shared" ca="1" si="0"/>
        <v>12</v>
      </c>
      <c r="C8">
        <f t="shared" ca="1" si="1"/>
        <v>2</v>
      </c>
      <c r="D8">
        <f t="shared" ca="1" si="2"/>
        <v>6</v>
      </c>
      <c r="G8">
        <v>7</v>
      </c>
      <c r="H8">
        <v>11</v>
      </c>
      <c r="I8">
        <v>1</v>
      </c>
      <c r="J8">
        <v>8</v>
      </c>
      <c r="K8" t="str">
        <f t="shared" si="3"/>
        <v>insert into suivis values ( 7,11,1,8);</v>
      </c>
      <c r="O8" s="15">
        <f t="shared" ca="1" si="4"/>
        <v>44499</v>
      </c>
    </row>
    <row r="9" spans="1:16" x14ac:dyDescent="0.25">
      <c r="A9">
        <v>8</v>
      </c>
      <c r="B9">
        <f t="shared" ca="1" si="0"/>
        <v>7</v>
      </c>
      <c r="C9">
        <f t="shared" ca="1" si="1"/>
        <v>2</v>
      </c>
      <c r="D9">
        <f t="shared" ca="1" si="2"/>
        <v>15</v>
      </c>
      <c r="G9">
        <v>8</v>
      </c>
      <c r="H9">
        <v>1</v>
      </c>
      <c r="I9">
        <v>3</v>
      </c>
      <c r="J9">
        <v>19</v>
      </c>
      <c r="K9" t="str">
        <f t="shared" si="3"/>
        <v>insert into suivis values ( 8,1,3,19);</v>
      </c>
      <c r="O9" s="15">
        <f t="shared" ca="1" si="4"/>
        <v>44605</v>
      </c>
    </row>
    <row r="10" spans="1:16" x14ac:dyDescent="0.25">
      <c r="A10">
        <v>9</v>
      </c>
      <c r="B10">
        <f t="shared" ca="1" si="0"/>
        <v>10</v>
      </c>
      <c r="C10">
        <f t="shared" ca="1" si="1"/>
        <v>2</v>
      </c>
      <c r="D10">
        <f t="shared" ca="1" si="2"/>
        <v>9</v>
      </c>
      <c r="G10">
        <v>9</v>
      </c>
      <c r="H10">
        <v>7</v>
      </c>
      <c r="I10">
        <v>1</v>
      </c>
      <c r="J10">
        <v>3</v>
      </c>
      <c r="K10" t="str">
        <f t="shared" si="3"/>
        <v>insert into suivis values ( 9,7,1,3);</v>
      </c>
      <c r="O10" s="15">
        <f t="shared" ca="1" si="4"/>
        <v>44577</v>
      </c>
    </row>
    <row r="11" spans="1:16" x14ac:dyDescent="0.25">
      <c r="A11">
        <v>10</v>
      </c>
      <c r="B11">
        <f t="shared" ca="1" si="0"/>
        <v>8</v>
      </c>
      <c r="C11">
        <f t="shared" ca="1" si="1"/>
        <v>1</v>
      </c>
      <c r="D11">
        <f t="shared" ca="1" si="2"/>
        <v>18</v>
      </c>
      <c r="G11">
        <v>10</v>
      </c>
      <c r="H11">
        <v>15</v>
      </c>
      <c r="I11">
        <v>3</v>
      </c>
      <c r="J11">
        <v>17</v>
      </c>
      <c r="K11" t="str">
        <f t="shared" si="3"/>
        <v>insert into suivis values ( 10,15,3,17);</v>
      </c>
      <c r="O11" s="15">
        <f t="shared" ca="1" si="4"/>
        <v>45190</v>
      </c>
    </row>
    <row r="12" spans="1:16" x14ac:dyDescent="0.25">
      <c r="A12">
        <v>11</v>
      </c>
      <c r="B12">
        <f t="shared" ca="1" si="0"/>
        <v>1</v>
      </c>
      <c r="C12">
        <f t="shared" ca="1" si="1"/>
        <v>3</v>
      </c>
      <c r="D12">
        <f t="shared" ca="1" si="2"/>
        <v>3</v>
      </c>
      <c r="G12">
        <v>11</v>
      </c>
      <c r="H12">
        <v>2</v>
      </c>
      <c r="I12">
        <v>3</v>
      </c>
      <c r="J12">
        <v>11</v>
      </c>
      <c r="K12" t="str">
        <f t="shared" si="3"/>
        <v>insert into suivis values ( 11,2,3,11);</v>
      </c>
      <c r="O12" s="15">
        <f t="shared" ca="1" si="4"/>
        <v>44878</v>
      </c>
    </row>
    <row r="13" spans="1:16" x14ac:dyDescent="0.25">
      <c r="A13">
        <v>12</v>
      </c>
      <c r="B13">
        <f t="shared" ca="1" si="0"/>
        <v>4</v>
      </c>
      <c r="C13">
        <f t="shared" ca="1" si="1"/>
        <v>3</v>
      </c>
      <c r="D13">
        <f t="shared" ca="1" si="2"/>
        <v>9</v>
      </c>
      <c r="G13">
        <v>12</v>
      </c>
      <c r="H13">
        <v>16</v>
      </c>
      <c r="I13">
        <v>3</v>
      </c>
      <c r="J13">
        <v>7</v>
      </c>
      <c r="K13" t="str">
        <f t="shared" si="3"/>
        <v>insert into suivis values ( 12,16,3,7);</v>
      </c>
      <c r="O13" s="15">
        <f t="shared" ca="1" si="4"/>
        <v>45216</v>
      </c>
    </row>
    <row r="14" spans="1:16" x14ac:dyDescent="0.25">
      <c r="A14">
        <v>13</v>
      </c>
      <c r="B14">
        <f t="shared" ca="1" si="0"/>
        <v>16</v>
      </c>
      <c r="C14">
        <f t="shared" ca="1" si="1"/>
        <v>3</v>
      </c>
      <c r="D14">
        <f t="shared" ca="1" si="2"/>
        <v>12</v>
      </c>
      <c r="G14">
        <v>13</v>
      </c>
      <c r="H14">
        <v>17</v>
      </c>
      <c r="I14">
        <v>3</v>
      </c>
      <c r="J14">
        <v>9</v>
      </c>
      <c r="K14" t="str">
        <f t="shared" si="3"/>
        <v>insert into suivis values ( 13,17,3,9);</v>
      </c>
      <c r="O14" s="15">
        <f t="shared" ca="1" si="4"/>
        <v>44528</v>
      </c>
    </row>
    <row r="15" spans="1:16" x14ac:dyDescent="0.25">
      <c r="A15">
        <v>14</v>
      </c>
      <c r="B15">
        <f t="shared" ca="1" si="0"/>
        <v>11</v>
      </c>
      <c r="C15">
        <f t="shared" ca="1" si="1"/>
        <v>3</v>
      </c>
      <c r="D15">
        <f t="shared" ca="1" si="2"/>
        <v>1</v>
      </c>
      <c r="G15">
        <v>14</v>
      </c>
      <c r="H15">
        <v>11</v>
      </c>
      <c r="I15">
        <v>2</v>
      </c>
      <c r="J15">
        <v>16</v>
      </c>
      <c r="K15" t="str">
        <f t="shared" si="3"/>
        <v>insert into suivis values ( 14,11,2,16);</v>
      </c>
      <c r="O15" s="15">
        <f t="shared" ca="1" si="4"/>
        <v>44617</v>
      </c>
    </row>
    <row r="16" spans="1:16" x14ac:dyDescent="0.25">
      <c r="A16">
        <v>15</v>
      </c>
      <c r="B16">
        <f t="shared" ca="1" si="0"/>
        <v>16</v>
      </c>
      <c r="C16">
        <f t="shared" ca="1" si="1"/>
        <v>2</v>
      </c>
      <c r="D16">
        <f t="shared" ca="1" si="2"/>
        <v>4</v>
      </c>
      <c r="G16">
        <v>16</v>
      </c>
      <c r="H16">
        <v>10</v>
      </c>
      <c r="I16">
        <v>1</v>
      </c>
      <c r="J16">
        <v>15</v>
      </c>
      <c r="K16" t="str">
        <f t="shared" si="3"/>
        <v>insert into suivis values ( 16,10,1,15);</v>
      </c>
      <c r="O16" s="15">
        <f t="shared" ca="1" si="4"/>
        <v>44847</v>
      </c>
    </row>
    <row r="17" spans="1:15" x14ac:dyDescent="0.25">
      <c r="A17">
        <v>16</v>
      </c>
      <c r="B17">
        <f t="shared" ca="1" si="0"/>
        <v>1</v>
      </c>
      <c r="C17">
        <f t="shared" ca="1" si="1"/>
        <v>3</v>
      </c>
      <c r="D17">
        <f t="shared" ca="1" si="2"/>
        <v>15</v>
      </c>
      <c r="G17">
        <v>17</v>
      </c>
      <c r="H17">
        <v>15</v>
      </c>
      <c r="I17">
        <v>2</v>
      </c>
      <c r="J17">
        <v>0</v>
      </c>
      <c r="K17" t="str">
        <f t="shared" si="3"/>
        <v>insert into suivis values ( 17,15,2,0);</v>
      </c>
      <c r="O17" s="15">
        <f t="shared" ca="1" si="4"/>
        <v>44542</v>
      </c>
    </row>
    <row r="18" spans="1:15" x14ac:dyDescent="0.25">
      <c r="A18">
        <v>17</v>
      </c>
      <c r="B18">
        <f t="shared" ca="1" si="0"/>
        <v>9</v>
      </c>
      <c r="C18">
        <f t="shared" ca="1" si="1"/>
        <v>3</v>
      </c>
      <c r="D18">
        <f t="shared" ca="1" si="2"/>
        <v>10</v>
      </c>
      <c r="G18">
        <v>18</v>
      </c>
      <c r="H18">
        <v>18</v>
      </c>
      <c r="I18">
        <v>2</v>
      </c>
      <c r="J18">
        <v>4</v>
      </c>
      <c r="K18" t="str">
        <f t="shared" si="3"/>
        <v>insert into suivis values ( 18,18,2,4);</v>
      </c>
      <c r="O18" s="15">
        <f t="shared" ca="1" si="4"/>
        <v>44966</v>
      </c>
    </row>
    <row r="19" spans="1:15" x14ac:dyDescent="0.25">
      <c r="A19">
        <v>18</v>
      </c>
      <c r="B19">
        <f t="shared" ca="1" si="0"/>
        <v>18</v>
      </c>
      <c r="C19">
        <f t="shared" ca="1" si="1"/>
        <v>3</v>
      </c>
      <c r="D19">
        <f t="shared" ca="1" si="2"/>
        <v>11</v>
      </c>
      <c r="G19">
        <v>20</v>
      </c>
      <c r="H19">
        <v>14</v>
      </c>
      <c r="I19">
        <v>2</v>
      </c>
      <c r="J19">
        <v>14</v>
      </c>
      <c r="K19" t="str">
        <f t="shared" si="3"/>
        <v>insert into suivis values ( 20,14,2,14);</v>
      </c>
      <c r="O19" s="15">
        <f t="shared" ca="1" si="4"/>
        <v>44973</v>
      </c>
    </row>
    <row r="20" spans="1:15" x14ac:dyDescent="0.25">
      <c r="A20">
        <v>19</v>
      </c>
      <c r="B20">
        <f t="shared" ca="1" si="0"/>
        <v>7</v>
      </c>
      <c r="C20">
        <f t="shared" ca="1" si="1"/>
        <v>2</v>
      </c>
      <c r="D20">
        <f t="shared" ca="1" si="2"/>
        <v>19</v>
      </c>
      <c r="G20">
        <v>22</v>
      </c>
      <c r="H20">
        <v>15</v>
      </c>
      <c r="I20">
        <v>1</v>
      </c>
      <c r="J20">
        <v>20</v>
      </c>
      <c r="K20" t="str">
        <f t="shared" si="3"/>
        <v>insert into suivis values ( 22,15,1,20);</v>
      </c>
      <c r="O20" s="15">
        <f t="shared" ca="1" si="4"/>
        <v>44695</v>
      </c>
    </row>
    <row r="21" spans="1:15" x14ac:dyDescent="0.25">
      <c r="A21">
        <v>20</v>
      </c>
      <c r="B21">
        <f t="shared" ca="1" si="0"/>
        <v>9</v>
      </c>
      <c r="C21">
        <f t="shared" ca="1" si="1"/>
        <v>1</v>
      </c>
      <c r="D21">
        <f t="shared" ca="1" si="2"/>
        <v>16</v>
      </c>
      <c r="G21">
        <v>23</v>
      </c>
      <c r="H21">
        <v>3</v>
      </c>
      <c r="I21">
        <v>1</v>
      </c>
      <c r="J21">
        <v>12</v>
      </c>
      <c r="K21" t="str">
        <f t="shared" si="3"/>
        <v>insert into suivis values ( 23,3,1,12);</v>
      </c>
      <c r="O21" s="15">
        <f t="shared" ca="1" si="4"/>
        <v>44897</v>
      </c>
    </row>
    <row r="22" spans="1:15" x14ac:dyDescent="0.25">
      <c r="A22">
        <v>21</v>
      </c>
      <c r="B22">
        <f t="shared" ca="1" si="0"/>
        <v>4</v>
      </c>
      <c r="C22">
        <f t="shared" ca="1" si="1"/>
        <v>2</v>
      </c>
      <c r="D22">
        <f t="shared" ca="1" si="2"/>
        <v>10</v>
      </c>
      <c r="G22">
        <v>24</v>
      </c>
      <c r="H22">
        <v>6</v>
      </c>
      <c r="I22">
        <v>1</v>
      </c>
      <c r="J22">
        <v>10</v>
      </c>
      <c r="K22" t="str">
        <f t="shared" si="3"/>
        <v>insert into suivis values ( 24,6,1,10);</v>
      </c>
      <c r="O22" s="15">
        <f t="shared" ca="1" si="4"/>
        <v>44863</v>
      </c>
    </row>
    <row r="23" spans="1:15" x14ac:dyDescent="0.25">
      <c r="A23">
        <v>22</v>
      </c>
      <c r="B23">
        <f t="shared" ca="1" si="0"/>
        <v>11</v>
      </c>
      <c r="C23">
        <f t="shared" ca="1" si="1"/>
        <v>1</v>
      </c>
      <c r="D23">
        <f t="shared" ca="1" si="2"/>
        <v>4</v>
      </c>
      <c r="G23">
        <v>25</v>
      </c>
      <c r="H23">
        <v>8</v>
      </c>
      <c r="I23">
        <v>3</v>
      </c>
      <c r="J23">
        <v>0</v>
      </c>
      <c r="K23" t="str">
        <f t="shared" si="3"/>
        <v>insert into suivis values ( 25,8,3,0);</v>
      </c>
    </row>
    <row r="24" spans="1:15" x14ac:dyDescent="0.25">
      <c r="A24">
        <v>23</v>
      </c>
      <c r="B24">
        <f t="shared" ca="1" si="0"/>
        <v>12</v>
      </c>
      <c r="C24">
        <f t="shared" ca="1" si="1"/>
        <v>1</v>
      </c>
      <c r="D24">
        <f t="shared" ca="1" si="2"/>
        <v>14</v>
      </c>
      <c r="G24">
        <v>26</v>
      </c>
      <c r="H24">
        <v>4</v>
      </c>
      <c r="I24">
        <v>2</v>
      </c>
      <c r="J24">
        <v>6</v>
      </c>
      <c r="K24" t="str">
        <f t="shared" si="3"/>
        <v>insert into suivis values ( 26,4,2,6);</v>
      </c>
    </row>
    <row r="25" spans="1:15" x14ac:dyDescent="0.25">
      <c r="A25">
        <v>24</v>
      </c>
      <c r="B25">
        <f t="shared" ca="1" si="0"/>
        <v>4</v>
      </c>
      <c r="C25">
        <f t="shared" ca="1" si="1"/>
        <v>1</v>
      </c>
      <c r="D25">
        <f t="shared" ca="1" si="2"/>
        <v>13</v>
      </c>
      <c r="G25">
        <v>27</v>
      </c>
      <c r="H25">
        <v>5</v>
      </c>
      <c r="I25">
        <v>1</v>
      </c>
      <c r="J25">
        <v>10</v>
      </c>
      <c r="K25" t="str">
        <f t="shared" si="3"/>
        <v>insert into suivis values ( 27,5,1,10);</v>
      </c>
    </row>
    <row r="26" spans="1:15" x14ac:dyDescent="0.25">
      <c r="A26">
        <v>25</v>
      </c>
      <c r="B26">
        <f t="shared" ca="1" si="0"/>
        <v>2</v>
      </c>
      <c r="C26">
        <f t="shared" ca="1" si="1"/>
        <v>2</v>
      </c>
      <c r="D26">
        <f t="shared" ca="1" si="2"/>
        <v>3</v>
      </c>
      <c r="G26">
        <v>29</v>
      </c>
      <c r="H26">
        <v>13</v>
      </c>
      <c r="I26">
        <v>2</v>
      </c>
      <c r="J26">
        <v>8</v>
      </c>
      <c r="K26" t="str">
        <f t="shared" si="3"/>
        <v>insert into suivis values ( 29,13,2,8);</v>
      </c>
    </row>
    <row r="27" spans="1:15" x14ac:dyDescent="0.25">
      <c r="A27">
        <v>26</v>
      </c>
      <c r="B27">
        <f t="shared" ca="1" si="0"/>
        <v>10</v>
      </c>
      <c r="C27">
        <f t="shared" ca="1" si="1"/>
        <v>2</v>
      </c>
      <c r="D27">
        <f t="shared" ca="1" si="2"/>
        <v>19</v>
      </c>
    </row>
    <row r="28" spans="1:15" x14ac:dyDescent="0.25">
      <c r="A28">
        <v>27</v>
      </c>
      <c r="B28">
        <f t="shared" ca="1" si="0"/>
        <v>13</v>
      </c>
      <c r="C28">
        <f t="shared" ca="1" si="1"/>
        <v>3</v>
      </c>
      <c r="D28">
        <f t="shared" ca="1" si="2"/>
        <v>18</v>
      </c>
    </row>
    <row r="29" spans="1:15" x14ac:dyDescent="0.25">
      <c r="A29">
        <v>28</v>
      </c>
      <c r="B29">
        <f t="shared" ca="1" si="0"/>
        <v>17</v>
      </c>
      <c r="C29">
        <f t="shared" ca="1" si="1"/>
        <v>2</v>
      </c>
      <c r="D29">
        <f t="shared" ca="1" si="2"/>
        <v>16</v>
      </c>
    </row>
    <row r="30" spans="1:15" x14ac:dyDescent="0.25">
      <c r="A30">
        <v>29</v>
      </c>
      <c r="B30">
        <f t="shared" ca="1" si="0"/>
        <v>18</v>
      </c>
      <c r="C30">
        <f t="shared" ca="1" si="1"/>
        <v>2</v>
      </c>
      <c r="D30">
        <f t="shared" ca="1" si="2"/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5" sqref="B5"/>
    </sheetView>
  </sheetViews>
  <sheetFormatPr baseColWidth="10" defaultRowHeight="15" x14ac:dyDescent="0.25"/>
  <cols>
    <col min="1" max="1" width="16.28515625" bestFit="1" customWidth="1"/>
    <col min="2" max="2" width="11.85546875" bestFit="1" customWidth="1"/>
    <col min="3" max="3" width="13" bestFit="1" customWidth="1"/>
    <col min="4" max="4" width="9.28515625" bestFit="1" customWidth="1"/>
    <col min="5" max="5" width="41.140625" bestFit="1" customWidth="1"/>
  </cols>
  <sheetData>
    <row r="1" spans="1:5" x14ac:dyDescent="0.25">
      <c r="A1" s="11" t="s">
        <v>112</v>
      </c>
      <c r="B1" s="11" t="s">
        <v>111</v>
      </c>
      <c r="C1" s="11" t="s">
        <v>101</v>
      </c>
      <c r="D1" s="11" t="s">
        <v>107</v>
      </c>
    </row>
    <row r="2" spans="1:5" x14ac:dyDescent="0.25">
      <c r="A2" s="11" t="s">
        <v>79</v>
      </c>
      <c r="B2" s="11">
        <v>1</v>
      </c>
      <c r="C2" s="11" t="s">
        <v>83</v>
      </c>
      <c r="D2" s="11">
        <f>VLOOKUP(C2,Groupes!$A$2:$B$4,2,0)</f>
        <v>2</v>
      </c>
      <c r="E2" t="str">
        <f>"insert into formations values ("&amp;B2&amp;","""&amp;A2&amp;""","&amp;D2&amp;");"</f>
        <v>insert into formations values (1,"TSAII",2);</v>
      </c>
    </row>
    <row r="3" spans="1:5" x14ac:dyDescent="0.25">
      <c r="A3" s="11" t="s">
        <v>80</v>
      </c>
      <c r="B3" s="11">
        <v>2</v>
      </c>
      <c r="C3" s="11" t="s">
        <v>84</v>
      </c>
      <c r="D3" s="11">
        <f>VLOOKUP(C3,Groupes!$A$2:$B$4,2,0)</f>
        <v>3</v>
      </c>
      <c r="E3" t="str">
        <f>"insert into formations values ("&amp;B3&amp;","""&amp;A3&amp;""","&amp;D3&amp;");"</f>
        <v>insert into formations values (2,"TRTE",3);</v>
      </c>
    </row>
    <row r="4" spans="1:5" x14ac:dyDescent="0.25">
      <c r="A4" s="11" t="s">
        <v>81</v>
      </c>
      <c r="B4" s="11">
        <v>3</v>
      </c>
      <c r="C4" s="11" t="s">
        <v>82</v>
      </c>
      <c r="D4" s="11">
        <f>VLOOKUP(C4,Groupes!$A$2:$B$4,2,0)</f>
        <v>1</v>
      </c>
      <c r="E4" t="str">
        <f>"insert into formations values ("&amp;B4&amp;","""&amp;A4&amp;""","&amp;D4&amp;");"</f>
        <v>insert into formations values (3,"DWWM",1);</v>
      </c>
    </row>
    <row r="5" spans="1:5" x14ac:dyDescent="0.25">
      <c r="A5" s="11" t="s">
        <v>87</v>
      </c>
      <c r="B5" s="11">
        <v>4</v>
      </c>
      <c r="C5" s="11" t="s">
        <v>82</v>
      </c>
      <c r="D5" s="11">
        <f>VLOOKUP(C5,Groupes!$A$2:$B$4,2,0)</f>
        <v>1</v>
      </c>
      <c r="E5" t="str">
        <f>"insert into formations values ("&amp;B5&amp;","""&amp;A5&amp;""","&amp;D5&amp;");"</f>
        <v>insert into formations values (4,"CDA",1);</v>
      </c>
    </row>
    <row r="6" spans="1:5" x14ac:dyDescent="0.25">
      <c r="A6" s="11" t="s">
        <v>88</v>
      </c>
      <c r="B6" s="11">
        <v>5</v>
      </c>
      <c r="C6" s="11" t="s">
        <v>84</v>
      </c>
      <c r="D6" s="11">
        <f>VLOOKUP(C6,Groupes!$A$2:$B$4,2,0)</f>
        <v>3</v>
      </c>
      <c r="E6" t="str">
        <f>"insert into formations values ("&amp;B6&amp;","""&amp;A6&amp;""","&amp;D6&amp;");"</f>
        <v>insert into formations values (5,"TSSR",3);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RowHeight="15" x14ac:dyDescent="0.25"/>
  <cols>
    <col min="1" max="1" width="19.42578125" style="11" bestFit="1" customWidth="1"/>
    <col min="2" max="2" width="15.7109375" style="11" bestFit="1" customWidth="1"/>
    <col min="3" max="3" width="42" bestFit="1" customWidth="1"/>
  </cols>
  <sheetData>
    <row r="1" spans="1:3" x14ac:dyDescent="0.25">
      <c r="A1" s="11" t="s">
        <v>110</v>
      </c>
      <c r="B1" s="11" t="s">
        <v>109</v>
      </c>
    </row>
    <row r="2" spans="1:3" x14ac:dyDescent="0.25">
      <c r="A2" s="11" t="s">
        <v>85</v>
      </c>
      <c r="B2" s="11">
        <v>1</v>
      </c>
      <c r="C2" t="str">
        <f>"insert into hebergements values ("&amp;B2&amp;","""&amp;A2&amp;""");"</f>
        <v>insert into hebergements values (1,"AFPA");</v>
      </c>
    </row>
    <row r="3" spans="1:3" x14ac:dyDescent="0.25">
      <c r="A3" s="11" t="s">
        <v>86</v>
      </c>
      <c r="B3" s="11">
        <v>2</v>
      </c>
      <c r="C3" t="str">
        <f>"insert into hebergements values ("&amp;B3&amp;","""&amp;A3&amp;""");"</f>
        <v>insert into hebergements values (2,"AUTRE");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stagiaireafpa</vt:lpstr>
      <vt:lpstr>Stagiaires</vt:lpstr>
      <vt:lpstr>Villes</vt:lpstr>
      <vt:lpstr>Animations</vt:lpstr>
      <vt:lpstr>Matieres</vt:lpstr>
      <vt:lpstr>Constitutions</vt:lpstr>
      <vt:lpstr>Suivis</vt:lpstr>
      <vt:lpstr>Formations</vt:lpstr>
      <vt:lpstr>Hebergements</vt:lpstr>
      <vt:lpstr>Groupes</vt:lpstr>
      <vt:lpstr>Formateurs</vt:lpstr>
      <vt:lpstr>Villes!Extraire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2021-03-22T08:16:23Z</dcterms:created>
  <dcterms:modified xsi:type="dcterms:W3CDTF">2021-10-12T14:29:46Z</dcterms:modified>
</cp:coreProperties>
</file>