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d5722_uminho_pt/Documents/Github/PROMETHEUS-1_dev/2.Satellite/Hardware/Boards/"/>
    </mc:Choice>
  </mc:AlternateContent>
  <xr:revisionPtr revIDLastSave="1178" documentId="8_{22129DA0-BD8B-AE48-BCE2-635A1FDB0FF3}" xr6:coauthVersionLast="47" xr6:coauthVersionMax="47" xr10:uidLastSave="{46532755-A180-3F45-A0EE-C435DC74FDEA}"/>
  <bookViews>
    <workbookView xWindow="5680" yWindow="2520" windowWidth="25100" windowHeight="16440" activeTab="5" xr2:uid="{D5D34EED-105E-0542-994D-BBAACB1A7E64}"/>
  </bookViews>
  <sheets>
    <sheet name="BOM_Global" sheetId="1" r:id="rId1"/>
    <sheet name="BOM_v2" sheetId="3" r:id="rId2"/>
    <sheet name="JLCPCB" sheetId="4" r:id="rId3"/>
    <sheet name="PCBWay" sheetId="5" r:id="rId4"/>
    <sheet name="Eurocircuits" sheetId="2" r:id="rId5"/>
    <sheet name="extra" sheetId="6" r:id="rId6"/>
  </sheets>
  <definedNames>
    <definedName name="_xlnm._FilterDatabase" localSheetId="1" hidden="1">BOM_v2!$A$2:$AU$2</definedName>
    <definedName name="_xlnm._FilterDatabase" localSheetId="3" hidden="1">PCBWay!$A$1:$F$1</definedName>
    <definedName name="ExternalData_1" localSheetId="0" hidden="1">BOM_Global!$B$1:$J$286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19" i="6"/>
  <c r="L3" i="5"/>
  <c r="L4" i="5"/>
  <c r="L5" i="5"/>
  <c r="L6" i="5"/>
  <c r="L7" i="5"/>
  <c r="L8" i="5"/>
  <c r="L9" i="5"/>
  <c r="L10" i="5"/>
  <c r="L11" i="5"/>
  <c r="L2" i="5"/>
  <c r="F13" i="5"/>
  <c r="I11" i="5"/>
  <c r="E13" i="5"/>
  <c r="C13" i="5"/>
  <c r="I3" i="5"/>
  <c r="I4" i="5"/>
  <c r="I5" i="5"/>
  <c r="I6" i="5"/>
  <c r="I7" i="5"/>
  <c r="I8" i="5"/>
  <c r="I9" i="5"/>
  <c r="I10" i="5"/>
  <c r="I2" i="5"/>
  <c r="AB239" i="3"/>
  <c r="AB195" i="3"/>
  <c r="AB172" i="3"/>
  <c r="AB139" i="3"/>
  <c r="AB253" i="3"/>
  <c r="AB221" i="3"/>
  <c r="AB186" i="3"/>
  <c r="AB154" i="3"/>
  <c r="AB247" i="3"/>
  <c r="AB213" i="3"/>
  <c r="AB180" i="3"/>
  <c r="AB148" i="3"/>
  <c r="AB257" i="3"/>
  <c r="AB225" i="3"/>
  <c r="AB190" i="3"/>
  <c r="AB158" i="3"/>
  <c r="AB255" i="3"/>
  <c r="AB222" i="3"/>
  <c r="AB188" i="3"/>
  <c r="AB156" i="3"/>
  <c r="AB236" i="3"/>
  <c r="AB207" i="3"/>
  <c r="AB169" i="3"/>
  <c r="AB136" i="3"/>
  <c r="AB256" i="3"/>
  <c r="AB224" i="3"/>
  <c r="AB189" i="3"/>
  <c r="AB157" i="3"/>
  <c r="AB232" i="3"/>
  <c r="AB203" i="3"/>
  <c r="AB165" i="3"/>
  <c r="AB132" i="3"/>
  <c r="AB241" i="3"/>
  <c r="AB201" i="3"/>
  <c r="AB174" i="3"/>
  <c r="AB233" i="3"/>
  <c r="AB204" i="3"/>
  <c r="AB166" i="3"/>
  <c r="AB133" i="3"/>
  <c r="AB103" i="3"/>
  <c r="AB87" i="3"/>
  <c r="Z55" i="3"/>
  <c r="AB19" i="3"/>
  <c r="AB101" i="3"/>
  <c r="AB54" i="3"/>
  <c r="AB249" i="3"/>
  <c r="AB215" i="3"/>
  <c r="AB182" i="3"/>
  <c r="AB150" i="3"/>
  <c r="AB119" i="3"/>
  <c r="AB63" i="3"/>
  <c r="AB26" i="3"/>
  <c r="AB69" i="3"/>
  <c r="AB120" i="3"/>
  <c r="AB151" i="3"/>
  <c r="AB183" i="3"/>
  <c r="AB216" i="3"/>
  <c r="AB250" i="3"/>
  <c r="AB248" i="3"/>
  <c r="AB214" i="3"/>
  <c r="AB181" i="3"/>
  <c r="AB149" i="3"/>
  <c r="AB118" i="3"/>
  <c r="AB70" i="3"/>
  <c r="AB251" i="3"/>
  <c r="AB217" i="3"/>
  <c r="AB184" i="3"/>
  <c r="AB152" i="3"/>
  <c r="AB121" i="3"/>
  <c r="AB71" i="3"/>
  <c r="AB141" i="3"/>
  <c r="AB99" i="3"/>
  <c r="AB235" i="3"/>
  <c r="AB206" i="3"/>
  <c r="AB168" i="3"/>
  <c r="AB135" i="3"/>
  <c r="AB105" i="3"/>
  <c r="AB42" i="3"/>
  <c r="AB4" i="3"/>
  <c r="AB32" i="3"/>
  <c r="AB16" i="3"/>
  <c r="AB52" i="3"/>
  <c r="AB102" i="3"/>
  <c r="AB86" i="3"/>
  <c r="AB9" i="3"/>
  <c r="AB41" i="3"/>
  <c r="AB8" i="3"/>
  <c r="AB38" i="3"/>
  <c r="AB15" i="3"/>
  <c r="AB50" i="3"/>
  <c r="AB79" i="3"/>
  <c r="AB202" i="3"/>
  <c r="AB74" i="3"/>
  <c r="AB13" i="3"/>
  <c r="AB142" i="3"/>
  <c r="AB129" i="3"/>
  <c r="AB162" i="3"/>
  <c r="AB192" i="3"/>
  <c r="AB223" i="3"/>
  <c r="AB259" i="3"/>
  <c r="AB29" i="3"/>
  <c r="AB6" i="3"/>
  <c r="AB44" i="3"/>
  <c r="AB40" i="3"/>
  <c r="AB56" i="3"/>
  <c r="AB126" i="3"/>
  <c r="AB92" i="3"/>
  <c r="AB110" i="3"/>
  <c r="AB140" i="3"/>
  <c r="AB173" i="3"/>
  <c r="AB196" i="3"/>
  <c r="AB240" i="3"/>
  <c r="AB83" i="3"/>
  <c r="AB37" i="3"/>
  <c r="AB3" i="3"/>
  <c r="AB100" i="3"/>
  <c r="AB98" i="3"/>
  <c r="AB111" i="3"/>
  <c r="AB89" i="3"/>
  <c r="AB106" i="3"/>
  <c r="AB108" i="3"/>
  <c r="AB138" i="3"/>
  <c r="AB171" i="3"/>
  <c r="AB209" i="3"/>
  <c r="AB238" i="3"/>
  <c r="AB7" i="3"/>
  <c r="AB45" i="3"/>
  <c r="AB5" i="3"/>
  <c r="AB46" i="3"/>
  <c r="AB107" i="3"/>
  <c r="AB137" i="3"/>
  <c r="AB170" i="3"/>
  <c r="AB208" i="3"/>
  <c r="AB237" i="3"/>
  <c r="AB10" i="3"/>
  <c r="AB104" i="3"/>
  <c r="AB134" i="3"/>
  <c r="AB167" i="3"/>
  <c r="AB205" i="3"/>
  <c r="AB234" i="3"/>
  <c r="AB39" i="3"/>
  <c r="AB97" i="3"/>
  <c r="AB199" i="3"/>
  <c r="AB62" i="3"/>
  <c r="AB198" i="3"/>
  <c r="AB30" i="3"/>
  <c r="AB36" i="3"/>
  <c r="AB81" i="3"/>
  <c r="AB131" i="3"/>
  <c r="AB164" i="3"/>
  <c r="AB194" i="3"/>
  <c r="AB200" i="3"/>
  <c r="AB261" i="3"/>
  <c r="AB78" i="3"/>
  <c r="AB60" i="3"/>
  <c r="AB91" i="3"/>
  <c r="AB115" i="3"/>
  <c r="AB146" i="3"/>
  <c r="AB178" i="3"/>
  <c r="AB197" i="3"/>
  <c r="AB245" i="3"/>
  <c r="AB59" i="3"/>
  <c r="AB58" i="3"/>
  <c r="AB90" i="3"/>
  <c r="AB114" i="3"/>
  <c r="AB145" i="3"/>
  <c r="AB177" i="3"/>
  <c r="AB211" i="3"/>
  <c r="AB244" i="3"/>
  <c r="AB130" i="3"/>
  <c r="AB163" i="3"/>
  <c r="AB193" i="3"/>
  <c r="AB229" i="3"/>
  <c r="AB260" i="3"/>
  <c r="AB76" i="3"/>
  <c r="AB96" i="3"/>
  <c r="AB68" i="3"/>
  <c r="AB125" i="3"/>
  <c r="AB127" i="3"/>
  <c r="AB117" i="3"/>
  <c r="AB124" i="3"/>
  <c r="AB155" i="3"/>
  <c r="AB187" i="3"/>
  <c r="AB230" i="3"/>
  <c r="AB254" i="3"/>
  <c r="AB93" i="3"/>
  <c r="AB123" i="3"/>
  <c r="AB21" i="3"/>
  <c r="AB66" i="3"/>
  <c r="AB95" i="3"/>
  <c r="AB94" i="3"/>
  <c r="AB25" i="3"/>
  <c r="AB27" i="3"/>
  <c r="AB64" i="3"/>
  <c r="AB22" i="3"/>
  <c r="AB72" i="3"/>
  <c r="AB219" i="3"/>
  <c r="AB23" i="3"/>
  <c r="AB67" i="3"/>
  <c r="AB220" i="3"/>
  <c r="AB88" i="3"/>
  <c r="AB20" i="3"/>
  <c r="AB61" i="3"/>
  <c r="AB49" i="3"/>
  <c r="AB31" i="3"/>
  <c r="AB109" i="3"/>
  <c r="AB35" i="3"/>
  <c r="AB210" i="3"/>
  <c r="AB51" i="3"/>
  <c r="AB75" i="3"/>
  <c r="AB33" i="3"/>
  <c r="W17" i="3"/>
  <c r="Z17" i="3"/>
  <c r="W19" i="3"/>
  <c r="Z19" i="3"/>
  <c r="W4" i="3"/>
  <c r="Y4" i="3"/>
  <c r="Z4" i="3"/>
  <c r="W9" i="3"/>
  <c r="Y9" i="3"/>
  <c r="Z9" i="3"/>
  <c r="W8" i="3"/>
  <c r="Y8" i="3"/>
  <c r="Z8" i="3"/>
  <c r="W6" i="3"/>
  <c r="Y6" i="3"/>
  <c r="Z6" i="3"/>
  <c r="W7" i="3"/>
  <c r="Y7" i="3"/>
  <c r="Z7" i="3"/>
  <c r="W5" i="3"/>
  <c r="Y5" i="3"/>
  <c r="Z5" i="3"/>
  <c r="W10" i="3"/>
  <c r="Y10" i="3"/>
  <c r="Z10" i="3"/>
  <c r="W3" i="3"/>
  <c r="Y3" i="3"/>
  <c r="Z3" i="3"/>
  <c r="W16" i="3"/>
  <c r="Z16" i="3"/>
  <c r="W15" i="3"/>
  <c r="Z15" i="3"/>
  <c r="W14" i="3"/>
  <c r="Z14" i="3"/>
  <c r="W37" i="3"/>
  <c r="Z37" i="3"/>
  <c r="W12" i="3"/>
  <c r="Y12" i="3"/>
  <c r="Z12" i="3"/>
  <c r="W13" i="3"/>
  <c r="Y13" i="3"/>
  <c r="Z13" i="3"/>
  <c r="W11" i="3"/>
  <c r="Y11" i="3"/>
  <c r="Z11" i="3"/>
  <c r="W30" i="3"/>
  <c r="Z30" i="3"/>
  <c r="W18" i="3"/>
  <c r="Z18" i="3"/>
  <c r="W31" i="3"/>
  <c r="Y31" i="3"/>
  <c r="Z31" i="3"/>
  <c r="W34" i="3"/>
  <c r="Y34" i="3"/>
  <c r="Z34" i="3"/>
  <c r="W35" i="3"/>
  <c r="Y35" i="3"/>
  <c r="Z35" i="3"/>
  <c r="W33" i="3"/>
  <c r="Y33" i="3"/>
  <c r="Z33" i="3"/>
  <c r="W32" i="3"/>
  <c r="Y32" i="3"/>
  <c r="Z32" i="3"/>
  <c r="W20" i="3"/>
  <c r="Y20" i="3"/>
  <c r="Z20" i="3"/>
  <c r="W36" i="3"/>
  <c r="Y36" i="3"/>
  <c r="Z36" i="3"/>
  <c r="W24" i="3"/>
  <c r="Y24" i="3"/>
  <c r="Z24" i="3"/>
  <c r="W21" i="3"/>
  <c r="Y21" i="3"/>
  <c r="Z21" i="3"/>
  <c r="W26" i="3"/>
  <c r="Y26" i="3"/>
  <c r="Z26" i="3"/>
  <c r="W25" i="3"/>
  <c r="Y25" i="3"/>
  <c r="Z25" i="3"/>
  <c r="W27" i="3"/>
  <c r="Y27" i="3"/>
  <c r="Z27" i="3"/>
  <c r="W22" i="3"/>
  <c r="Y22" i="3"/>
  <c r="Z22" i="3"/>
  <c r="W23" i="3"/>
  <c r="Y23" i="3"/>
  <c r="Z23" i="3"/>
  <c r="W28" i="3"/>
  <c r="Z28" i="3"/>
  <c r="W42" i="3"/>
  <c r="Y42" i="3"/>
  <c r="Z42" i="3"/>
  <c r="W41" i="3"/>
  <c r="Y41" i="3"/>
  <c r="Z41" i="3"/>
  <c r="W38" i="3"/>
  <c r="Y38" i="3"/>
  <c r="Z38" i="3"/>
  <c r="W43" i="3"/>
  <c r="Y43" i="3"/>
  <c r="Z43" i="3"/>
  <c r="W44" i="3"/>
  <c r="Y44" i="3"/>
  <c r="Z44" i="3"/>
  <c r="W45" i="3"/>
  <c r="Y45" i="3"/>
  <c r="Z45" i="3"/>
  <c r="W46" i="3"/>
  <c r="Y46" i="3"/>
  <c r="Z46" i="3"/>
  <c r="W40" i="3"/>
  <c r="Y40" i="3"/>
  <c r="Z40" i="3"/>
  <c r="W39" i="3"/>
  <c r="Y39" i="3"/>
  <c r="Z39" i="3"/>
  <c r="W50" i="3"/>
  <c r="Z50" i="3"/>
  <c r="W53" i="3"/>
  <c r="Z53" i="3"/>
  <c r="W85" i="3"/>
  <c r="Z85" i="3"/>
  <c r="W84" i="3"/>
  <c r="Z84" i="3"/>
  <c r="W48" i="3"/>
  <c r="Y48" i="3"/>
  <c r="Z48" i="3"/>
  <c r="W57" i="3"/>
  <c r="Y57" i="3"/>
  <c r="Z57" i="3"/>
  <c r="W77" i="3"/>
  <c r="Y77" i="3"/>
  <c r="Z77" i="3"/>
  <c r="W52" i="3"/>
  <c r="Z52" i="3"/>
  <c r="W80" i="3"/>
  <c r="Y80" i="3"/>
  <c r="Z80" i="3"/>
  <c r="W82" i="3"/>
  <c r="Z82" i="3"/>
  <c r="W56" i="3"/>
  <c r="Z56" i="3"/>
  <c r="W54" i="3"/>
  <c r="Z54" i="3"/>
  <c r="W55" i="3"/>
  <c r="W47" i="3"/>
  <c r="Z47" i="3"/>
  <c r="W73" i="3"/>
  <c r="Z73" i="3"/>
  <c r="W49" i="3"/>
  <c r="Y49" i="3"/>
  <c r="Z49" i="3"/>
  <c r="W51" i="3"/>
  <c r="Z51" i="3"/>
  <c r="W83" i="3"/>
  <c r="Y83" i="3"/>
  <c r="Z83" i="3"/>
  <c r="W74" i="3"/>
  <c r="Y74" i="3"/>
  <c r="Z74" i="3"/>
  <c r="W78" i="3"/>
  <c r="Y78" i="3"/>
  <c r="Z78" i="3"/>
  <c r="W76" i="3"/>
  <c r="Y76" i="3"/>
  <c r="Z76" i="3"/>
  <c r="W62" i="3"/>
  <c r="Y62" i="3"/>
  <c r="Z62" i="3"/>
  <c r="W59" i="3"/>
  <c r="Y59" i="3"/>
  <c r="Z59" i="3"/>
  <c r="W79" i="3"/>
  <c r="Y79" i="3"/>
  <c r="Z79" i="3"/>
  <c r="W61" i="3"/>
  <c r="Y61" i="3"/>
  <c r="Z61" i="3"/>
  <c r="W75" i="3"/>
  <c r="Y75" i="3"/>
  <c r="Z75" i="3"/>
  <c r="W60" i="3"/>
  <c r="Y60" i="3"/>
  <c r="Z60" i="3"/>
  <c r="W58" i="3"/>
  <c r="Y58" i="3"/>
  <c r="Z58" i="3"/>
  <c r="W81" i="3"/>
  <c r="Y81" i="3"/>
  <c r="Z81" i="3"/>
  <c r="W71" i="3"/>
  <c r="Y71" i="3"/>
  <c r="Z71" i="3"/>
  <c r="W68" i="3"/>
  <c r="Y68" i="3"/>
  <c r="Z68" i="3"/>
  <c r="W70" i="3"/>
  <c r="Y70" i="3"/>
  <c r="Z70" i="3"/>
  <c r="W65" i="3"/>
  <c r="Y65" i="3"/>
  <c r="Z65" i="3"/>
  <c r="W66" i="3"/>
  <c r="Y66" i="3"/>
  <c r="Z66" i="3"/>
  <c r="W69" i="3"/>
  <c r="Y69" i="3"/>
  <c r="Z69" i="3"/>
  <c r="W63" i="3"/>
  <c r="Y63" i="3"/>
  <c r="Z63" i="3"/>
  <c r="W64" i="3"/>
  <c r="Y64" i="3"/>
  <c r="Z64" i="3"/>
  <c r="W72" i="3"/>
  <c r="Y72" i="3"/>
  <c r="Z72" i="3"/>
  <c r="W67" i="3"/>
  <c r="Y67" i="3"/>
  <c r="Z67" i="3"/>
  <c r="W92" i="3"/>
  <c r="Y92" i="3"/>
  <c r="Z92" i="3"/>
  <c r="W89" i="3"/>
  <c r="Z89" i="3"/>
  <c r="W86" i="3"/>
  <c r="Y86" i="3"/>
  <c r="Z86" i="3"/>
  <c r="W87" i="3"/>
  <c r="Y87" i="3"/>
  <c r="Z87" i="3"/>
  <c r="W88" i="3"/>
  <c r="Z88" i="3"/>
  <c r="W97" i="3"/>
  <c r="Y97" i="3"/>
  <c r="Z97" i="3"/>
  <c r="W91" i="3"/>
  <c r="Y91" i="3"/>
  <c r="Z91" i="3"/>
  <c r="W90" i="3"/>
  <c r="Y90" i="3"/>
  <c r="Z90" i="3"/>
  <c r="W96" i="3"/>
  <c r="Y96" i="3"/>
  <c r="Z96" i="3"/>
  <c r="W93" i="3"/>
  <c r="Y93" i="3"/>
  <c r="Z93" i="3"/>
  <c r="W95" i="3"/>
  <c r="Y95" i="3"/>
  <c r="Z95" i="3"/>
  <c r="W94" i="3"/>
  <c r="Y94" i="3"/>
  <c r="Z94" i="3"/>
  <c r="W98" i="3"/>
  <c r="Z98" i="3"/>
  <c r="W99" i="3"/>
  <c r="Z99" i="3"/>
  <c r="W100" i="3"/>
  <c r="Z100" i="3"/>
  <c r="W101" i="3"/>
  <c r="Z101" i="3"/>
  <c r="W102" i="3"/>
  <c r="Y102" i="3"/>
  <c r="Z102" i="3"/>
  <c r="W105" i="3"/>
  <c r="Y105" i="3"/>
  <c r="Z105" i="3"/>
  <c r="W103" i="3"/>
  <c r="Y103" i="3"/>
  <c r="Z103" i="3"/>
  <c r="W108" i="3"/>
  <c r="Y108" i="3"/>
  <c r="Z108" i="3"/>
  <c r="W107" i="3"/>
  <c r="Y107" i="3"/>
  <c r="Z107" i="3"/>
  <c r="W104" i="3"/>
  <c r="Y104" i="3"/>
  <c r="Z104" i="3"/>
  <c r="W106" i="3"/>
  <c r="Y106" i="3"/>
  <c r="Z106" i="3"/>
  <c r="W110" i="3"/>
  <c r="Y110" i="3"/>
  <c r="Z110" i="3"/>
  <c r="W109" i="3"/>
  <c r="Y109" i="3"/>
  <c r="Z109" i="3"/>
  <c r="W131" i="3"/>
  <c r="Y131" i="3"/>
  <c r="Z131" i="3"/>
  <c r="W115" i="3"/>
  <c r="Y115" i="3"/>
  <c r="Z115" i="3"/>
  <c r="W114" i="3"/>
  <c r="Y114" i="3"/>
  <c r="Z114" i="3"/>
  <c r="W116" i="3"/>
  <c r="Y116" i="3"/>
  <c r="Z116" i="3"/>
  <c r="W126" i="3"/>
  <c r="Y126" i="3"/>
  <c r="Z126" i="3"/>
  <c r="W121" i="3"/>
  <c r="Y121" i="3"/>
  <c r="Z121" i="3"/>
  <c r="W125" i="3"/>
  <c r="Y125" i="3"/>
  <c r="Z125" i="3"/>
  <c r="W127" i="3"/>
  <c r="Y127" i="3"/>
  <c r="Z127" i="3"/>
  <c r="W117" i="3"/>
  <c r="Y117" i="3"/>
  <c r="Z117" i="3"/>
  <c r="W124" i="3"/>
  <c r="Y124" i="3"/>
  <c r="Z124" i="3"/>
  <c r="W118" i="3"/>
  <c r="Y118" i="3"/>
  <c r="Z118" i="3"/>
  <c r="W123" i="3"/>
  <c r="Y123" i="3"/>
  <c r="Z123" i="3"/>
  <c r="W122" i="3"/>
  <c r="Y122" i="3"/>
  <c r="Z122" i="3"/>
  <c r="W120" i="3"/>
  <c r="Y120" i="3"/>
  <c r="Z120" i="3"/>
  <c r="W119" i="3"/>
  <c r="Y119" i="3"/>
  <c r="Z119" i="3"/>
  <c r="W128" i="3"/>
  <c r="Z128" i="3"/>
  <c r="W113" i="3"/>
  <c r="Y113" i="3"/>
  <c r="Z113" i="3"/>
  <c r="W112" i="3"/>
  <c r="Y112" i="3"/>
  <c r="Z112" i="3"/>
  <c r="W130" i="3"/>
  <c r="Y130" i="3"/>
  <c r="Z130" i="3"/>
  <c r="W129" i="3"/>
  <c r="Y129" i="3"/>
  <c r="Z129" i="3"/>
  <c r="W111" i="3"/>
  <c r="Z111" i="3"/>
  <c r="W141" i="3"/>
  <c r="Z141" i="3"/>
  <c r="W132" i="3"/>
  <c r="Y132" i="3"/>
  <c r="Z132" i="3"/>
  <c r="W135" i="3"/>
  <c r="Y135" i="3"/>
  <c r="Z135" i="3"/>
  <c r="W133" i="3"/>
  <c r="Y133" i="3"/>
  <c r="Z133" i="3"/>
  <c r="W138" i="3"/>
  <c r="Y138" i="3"/>
  <c r="Z138" i="3"/>
  <c r="W137" i="3"/>
  <c r="Y137" i="3"/>
  <c r="Z137" i="3"/>
  <c r="W134" i="3"/>
  <c r="Y134" i="3"/>
  <c r="Z134" i="3"/>
  <c r="W136" i="3"/>
  <c r="Y136" i="3"/>
  <c r="Z136" i="3"/>
  <c r="W142" i="3"/>
  <c r="Z142" i="3"/>
  <c r="W140" i="3"/>
  <c r="Y140" i="3"/>
  <c r="Z140" i="3"/>
  <c r="W139" i="3"/>
  <c r="Y139" i="3"/>
  <c r="Z139" i="3"/>
  <c r="W164" i="3"/>
  <c r="Y164" i="3"/>
  <c r="Z164" i="3"/>
  <c r="W146" i="3"/>
  <c r="Y146" i="3"/>
  <c r="Z146" i="3"/>
  <c r="W145" i="3"/>
  <c r="Y145" i="3"/>
  <c r="Z145" i="3"/>
  <c r="W147" i="3"/>
  <c r="Y147" i="3"/>
  <c r="Z147" i="3"/>
  <c r="W157" i="3"/>
  <c r="Y157" i="3"/>
  <c r="Z157" i="3"/>
  <c r="W152" i="3"/>
  <c r="Y152" i="3"/>
  <c r="Z152" i="3"/>
  <c r="W156" i="3"/>
  <c r="Y156" i="3"/>
  <c r="Z156" i="3"/>
  <c r="W158" i="3"/>
  <c r="Y158" i="3"/>
  <c r="Z158" i="3"/>
  <c r="W148" i="3"/>
  <c r="Y148" i="3"/>
  <c r="Z148" i="3"/>
  <c r="W155" i="3"/>
  <c r="Y155" i="3"/>
  <c r="Z155" i="3"/>
  <c r="W149" i="3"/>
  <c r="Y149" i="3"/>
  <c r="Z149" i="3"/>
  <c r="W154" i="3"/>
  <c r="Y154" i="3"/>
  <c r="Z154" i="3"/>
  <c r="W153" i="3"/>
  <c r="Y153" i="3"/>
  <c r="Z153" i="3"/>
  <c r="W151" i="3"/>
  <c r="Y151" i="3"/>
  <c r="Z151" i="3"/>
  <c r="W150" i="3"/>
  <c r="Y150" i="3"/>
  <c r="Z150" i="3"/>
  <c r="W161" i="3"/>
  <c r="Z161" i="3"/>
  <c r="W160" i="3"/>
  <c r="Z160" i="3"/>
  <c r="W159" i="3"/>
  <c r="Z159" i="3"/>
  <c r="W144" i="3"/>
  <c r="Y144" i="3"/>
  <c r="Z144" i="3"/>
  <c r="W143" i="3"/>
  <c r="Y143" i="3"/>
  <c r="Z143" i="3"/>
  <c r="W163" i="3"/>
  <c r="Y163" i="3"/>
  <c r="Z163" i="3"/>
  <c r="W162" i="3"/>
  <c r="Y162" i="3"/>
  <c r="Z162" i="3"/>
  <c r="W165" i="3"/>
  <c r="Y165" i="3"/>
  <c r="Z165" i="3"/>
  <c r="W168" i="3"/>
  <c r="Y168" i="3"/>
  <c r="Z168" i="3"/>
  <c r="W166" i="3"/>
  <c r="Y166" i="3"/>
  <c r="Z166" i="3"/>
  <c r="W171" i="3"/>
  <c r="Y171" i="3"/>
  <c r="Z171" i="3"/>
  <c r="W170" i="3"/>
  <c r="Y170" i="3"/>
  <c r="Z170" i="3"/>
  <c r="W167" i="3"/>
  <c r="Y167" i="3"/>
  <c r="Z167" i="3"/>
  <c r="W169" i="3"/>
  <c r="Y169" i="3"/>
  <c r="Z169" i="3"/>
  <c r="W173" i="3"/>
  <c r="Y173" i="3"/>
  <c r="Z173" i="3"/>
  <c r="W172" i="3"/>
  <c r="Y172" i="3"/>
  <c r="Z172" i="3"/>
  <c r="W194" i="3"/>
  <c r="Y194" i="3"/>
  <c r="Z194" i="3"/>
  <c r="W178" i="3"/>
  <c r="Y178" i="3"/>
  <c r="Z178" i="3"/>
  <c r="W177" i="3"/>
  <c r="Y177" i="3"/>
  <c r="Z177" i="3"/>
  <c r="W179" i="3"/>
  <c r="Y179" i="3"/>
  <c r="Z179" i="3"/>
  <c r="W189" i="3"/>
  <c r="Y189" i="3"/>
  <c r="Z189" i="3"/>
  <c r="W184" i="3"/>
  <c r="Y184" i="3"/>
  <c r="Z184" i="3"/>
  <c r="W188" i="3"/>
  <c r="Y188" i="3"/>
  <c r="Z188" i="3"/>
  <c r="W190" i="3"/>
  <c r="Y190" i="3"/>
  <c r="Z190" i="3"/>
  <c r="W180" i="3"/>
  <c r="Y180" i="3"/>
  <c r="Z180" i="3"/>
  <c r="W187" i="3"/>
  <c r="Y187" i="3"/>
  <c r="Z187" i="3"/>
  <c r="W181" i="3"/>
  <c r="Y181" i="3"/>
  <c r="Z181" i="3"/>
  <c r="W186" i="3"/>
  <c r="Y186" i="3"/>
  <c r="Z186" i="3"/>
  <c r="W185" i="3"/>
  <c r="Y185" i="3"/>
  <c r="Z185" i="3"/>
  <c r="W183" i="3"/>
  <c r="Y183" i="3"/>
  <c r="Z183" i="3"/>
  <c r="W182" i="3"/>
  <c r="Y182" i="3"/>
  <c r="Z182" i="3"/>
  <c r="W191" i="3"/>
  <c r="Z191" i="3"/>
  <c r="W176" i="3"/>
  <c r="Y176" i="3"/>
  <c r="Z176" i="3"/>
  <c r="W175" i="3"/>
  <c r="Y175" i="3"/>
  <c r="Z175" i="3"/>
  <c r="W193" i="3"/>
  <c r="Y193" i="3"/>
  <c r="Z193" i="3"/>
  <c r="W192" i="3"/>
  <c r="Y192" i="3"/>
  <c r="Z192" i="3"/>
  <c r="W174" i="3"/>
  <c r="Z174" i="3"/>
  <c r="W203" i="3"/>
  <c r="Y203" i="3"/>
  <c r="Z203" i="3"/>
  <c r="W206" i="3"/>
  <c r="Y206" i="3"/>
  <c r="Z206" i="3"/>
  <c r="W204" i="3"/>
  <c r="Y204" i="3"/>
  <c r="Z204" i="3"/>
  <c r="W209" i="3"/>
  <c r="Y209" i="3"/>
  <c r="Z209" i="3"/>
  <c r="W208" i="3"/>
  <c r="Y208" i="3"/>
  <c r="Z208" i="3"/>
  <c r="W205" i="3"/>
  <c r="Y205" i="3"/>
  <c r="Z205" i="3"/>
  <c r="W207" i="3"/>
  <c r="Y207" i="3"/>
  <c r="Z207" i="3"/>
  <c r="W196" i="3"/>
  <c r="Y196" i="3"/>
  <c r="Z196" i="3"/>
  <c r="W195" i="3"/>
  <c r="Y195" i="3"/>
  <c r="Z195" i="3"/>
  <c r="W210" i="3"/>
  <c r="Z210" i="3"/>
  <c r="W199" i="3"/>
  <c r="Y199" i="3"/>
  <c r="Z199" i="3"/>
  <c r="W198" i="3"/>
  <c r="Y198" i="3"/>
  <c r="Z198" i="3"/>
  <c r="W200" i="3"/>
  <c r="Y200" i="3"/>
  <c r="Z200" i="3"/>
  <c r="W197" i="3"/>
  <c r="Y197" i="3"/>
  <c r="Z197" i="3"/>
  <c r="W211" i="3"/>
  <c r="Y211" i="3"/>
  <c r="Z211" i="3"/>
  <c r="W212" i="3"/>
  <c r="Y212" i="3"/>
  <c r="Z212" i="3"/>
  <c r="W224" i="3"/>
  <c r="Y224" i="3"/>
  <c r="Z224" i="3"/>
  <c r="W217" i="3"/>
  <c r="Y217" i="3"/>
  <c r="Z217" i="3"/>
  <c r="W222" i="3"/>
  <c r="Y222" i="3"/>
  <c r="Z222" i="3"/>
  <c r="W225" i="3"/>
  <c r="Y225" i="3"/>
  <c r="Z225" i="3"/>
  <c r="W213" i="3"/>
  <c r="Y213" i="3"/>
  <c r="Z213" i="3"/>
  <c r="W230" i="3"/>
  <c r="Y230" i="3"/>
  <c r="Z230" i="3"/>
  <c r="W214" i="3"/>
  <c r="Y214" i="3"/>
  <c r="Z214" i="3"/>
  <c r="W221" i="3"/>
  <c r="Y221" i="3"/>
  <c r="Z221" i="3"/>
  <c r="W218" i="3"/>
  <c r="Y218" i="3"/>
  <c r="Z218" i="3"/>
  <c r="W216" i="3"/>
  <c r="Y216" i="3"/>
  <c r="Z216" i="3"/>
  <c r="W215" i="3"/>
  <c r="Y215" i="3"/>
  <c r="Z215" i="3"/>
  <c r="W219" i="3"/>
  <c r="Y219" i="3"/>
  <c r="Z219" i="3"/>
  <c r="W220" i="3"/>
  <c r="Y220" i="3"/>
  <c r="Z220" i="3"/>
  <c r="W202" i="3"/>
  <c r="Y202" i="3"/>
  <c r="Z202" i="3"/>
  <c r="W231" i="3"/>
  <c r="Z231" i="3"/>
  <c r="W226" i="3"/>
  <c r="Z226" i="3"/>
  <c r="W227" i="3"/>
  <c r="Y227" i="3"/>
  <c r="Z227" i="3"/>
  <c r="W228" i="3"/>
  <c r="Y228" i="3"/>
  <c r="Z228" i="3"/>
  <c r="W229" i="3"/>
  <c r="Y229" i="3"/>
  <c r="Z229" i="3"/>
  <c r="W223" i="3"/>
  <c r="Y223" i="3"/>
  <c r="Z223" i="3"/>
  <c r="W201" i="3"/>
  <c r="Z201" i="3"/>
  <c r="W232" i="3"/>
  <c r="Y232" i="3"/>
  <c r="Z232" i="3"/>
  <c r="W235" i="3"/>
  <c r="Y235" i="3"/>
  <c r="Z235" i="3"/>
  <c r="W233" i="3"/>
  <c r="Y233" i="3"/>
  <c r="Z233" i="3"/>
  <c r="W238" i="3"/>
  <c r="Y238" i="3"/>
  <c r="Z238" i="3"/>
  <c r="W237" i="3"/>
  <c r="Y237" i="3"/>
  <c r="Z237" i="3"/>
  <c r="W234" i="3"/>
  <c r="Y234" i="3"/>
  <c r="Z234" i="3"/>
  <c r="W236" i="3"/>
  <c r="Y236" i="3"/>
  <c r="Z236" i="3"/>
  <c r="W240" i="3"/>
  <c r="Y240" i="3"/>
  <c r="Z240" i="3"/>
  <c r="W239" i="3"/>
  <c r="Y239" i="3"/>
  <c r="Z239" i="3"/>
  <c r="W261" i="3"/>
  <c r="Y261" i="3"/>
  <c r="Z261" i="3"/>
  <c r="W245" i="3"/>
  <c r="Y245" i="3"/>
  <c r="Z245" i="3"/>
  <c r="W244" i="3"/>
  <c r="Y244" i="3"/>
  <c r="Z244" i="3"/>
  <c r="W246" i="3"/>
  <c r="Y246" i="3"/>
  <c r="Z246" i="3"/>
  <c r="W256" i="3"/>
  <c r="Y256" i="3"/>
  <c r="Z256" i="3"/>
  <c r="W251" i="3"/>
  <c r="Y251" i="3"/>
  <c r="Z251" i="3"/>
  <c r="W255" i="3"/>
  <c r="Y255" i="3"/>
  <c r="Z255" i="3"/>
  <c r="W257" i="3"/>
  <c r="Y257" i="3"/>
  <c r="Z257" i="3"/>
  <c r="W247" i="3"/>
  <c r="Y247" i="3"/>
  <c r="Z247" i="3"/>
  <c r="W254" i="3"/>
  <c r="Y254" i="3"/>
  <c r="Z254" i="3"/>
  <c r="W248" i="3"/>
  <c r="Y248" i="3"/>
  <c r="Z248" i="3"/>
  <c r="W253" i="3"/>
  <c r="Y253" i="3"/>
  <c r="Z253" i="3"/>
  <c r="W252" i="3"/>
  <c r="Y252" i="3"/>
  <c r="Z252" i="3"/>
  <c r="W250" i="3"/>
  <c r="Y250" i="3"/>
  <c r="Z250" i="3"/>
  <c r="W249" i="3"/>
  <c r="Y249" i="3"/>
  <c r="Z249" i="3"/>
  <c r="W258" i="3"/>
  <c r="Z258" i="3"/>
  <c r="W243" i="3"/>
  <c r="Y243" i="3"/>
  <c r="Z243" i="3"/>
  <c r="W242" i="3"/>
  <c r="Y242" i="3"/>
  <c r="Z242" i="3"/>
  <c r="W260" i="3"/>
  <c r="Y260" i="3"/>
  <c r="Z260" i="3"/>
  <c r="W259" i="3"/>
  <c r="Y259" i="3"/>
  <c r="Z259" i="3"/>
  <c r="W241" i="3"/>
  <c r="Z241" i="3"/>
  <c r="Z29" i="3"/>
  <c r="W29" i="3"/>
  <c r="N32" i="3"/>
  <c r="X32" i="3" s="1"/>
  <c r="O32" i="3"/>
  <c r="N16" i="3"/>
  <c r="X16" i="3" s="1"/>
  <c r="O16" i="3"/>
  <c r="N52" i="3"/>
  <c r="X52" i="3" s="1"/>
  <c r="O52" i="3"/>
  <c r="N17" i="3"/>
  <c r="X17" i="3" s="1"/>
  <c r="O17" i="3"/>
  <c r="N102" i="3"/>
  <c r="X102" i="3" s="1"/>
  <c r="O102" i="3"/>
  <c r="N132" i="3"/>
  <c r="X132" i="3" s="1"/>
  <c r="O132" i="3"/>
  <c r="N165" i="3"/>
  <c r="X165" i="3" s="1"/>
  <c r="O165" i="3"/>
  <c r="N203" i="3"/>
  <c r="X203" i="3" s="1"/>
  <c r="O203" i="3"/>
  <c r="N232" i="3"/>
  <c r="X232" i="3" s="1"/>
  <c r="O232" i="3"/>
  <c r="N86" i="3"/>
  <c r="X86" i="3" s="1"/>
  <c r="O86" i="3"/>
  <c r="N4" i="3"/>
  <c r="X4" i="3" s="1"/>
  <c r="O4" i="3"/>
  <c r="N42" i="3"/>
  <c r="X42" i="3" s="1"/>
  <c r="O42" i="3"/>
  <c r="N105" i="3"/>
  <c r="X105" i="3" s="1"/>
  <c r="O105" i="3"/>
  <c r="N135" i="3"/>
  <c r="X135" i="3" s="1"/>
  <c r="O135" i="3"/>
  <c r="N168" i="3"/>
  <c r="X168" i="3" s="1"/>
  <c r="O168" i="3"/>
  <c r="N206" i="3"/>
  <c r="X206" i="3" s="1"/>
  <c r="O206" i="3"/>
  <c r="N235" i="3"/>
  <c r="X235" i="3" s="1"/>
  <c r="O235" i="3"/>
  <c r="N9" i="3"/>
  <c r="X9" i="3" s="1"/>
  <c r="O9" i="3"/>
  <c r="N41" i="3"/>
  <c r="X41" i="3" s="1"/>
  <c r="O41" i="3"/>
  <c r="N87" i="3"/>
  <c r="X87" i="3" s="1"/>
  <c r="O87" i="3"/>
  <c r="N8" i="3"/>
  <c r="X8" i="3" s="1"/>
  <c r="O8" i="3"/>
  <c r="N38" i="3"/>
  <c r="X38" i="3" s="1"/>
  <c r="O38" i="3"/>
  <c r="N103" i="3"/>
  <c r="X103" i="3" s="1"/>
  <c r="O103" i="3"/>
  <c r="N133" i="3"/>
  <c r="X133" i="3" s="1"/>
  <c r="O133" i="3"/>
  <c r="N166" i="3"/>
  <c r="X166" i="3" s="1"/>
  <c r="O166" i="3"/>
  <c r="N204" i="3"/>
  <c r="X204" i="3" s="1"/>
  <c r="O204" i="3"/>
  <c r="N233" i="3"/>
  <c r="X233" i="3" s="1"/>
  <c r="O233" i="3"/>
  <c r="N43" i="3"/>
  <c r="X43" i="3" s="1"/>
  <c r="O43" i="3"/>
  <c r="N57" i="3"/>
  <c r="X57" i="3" s="1"/>
  <c r="O57" i="3"/>
  <c r="N11" i="3"/>
  <c r="X11" i="3" s="1"/>
  <c r="O11" i="3"/>
  <c r="N15" i="3"/>
  <c r="X15" i="3" s="1"/>
  <c r="O15" i="3"/>
  <c r="N50" i="3"/>
  <c r="X50" i="3" s="1"/>
  <c r="O50" i="3"/>
  <c r="N73" i="3"/>
  <c r="X73" i="3" s="1"/>
  <c r="O73" i="3"/>
  <c r="N79" i="3"/>
  <c r="X79" i="3" s="1"/>
  <c r="O79" i="3"/>
  <c r="N34" i="3"/>
  <c r="X34" i="3" s="1"/>
  <c r="O34" i="3"/>
  <c r="N202" i="3"/>
  <c r="X202" i="3" s="1"/>
  <c r="O202" i="3"/>
  <c r="N74" i="3"/>
  <c r="X74" i="3" s="1"/>
  <c r="O74" i="3"/>
  <c r="N13" i="3"/>
  <c r="X13" i="3" s="1"/>
  <c r="O13" i="3"/>
  <c r="N142" i="3"/>
  <c r="X142" i="3" s="1"/>
  <c r="O142" i="3"/>
  <c r="N77" i="3"/>
  <c r="X77" i="3" s="1"/>
  <c r="O77" i="3"/>
  <c r="N129" i="3"/>
  <c r="X129" i="3" s="1"/>
  <c r="O129" i="3"/>
  <c r="N162" i="3"/>
  <c r="X162" i="3" s="1"/>
  <c r="O162" i="3"/>
  <c r="N192" i="3"/>
  <c r="X192" i="3" s="1"/>
  <c r="O192" i="3"/>
  <c r="N223" i="3"/>
  <c r="X223" i="3" s="1"/>
  <c r="O223" i="3"/>
  <c r="N259" i="3"/>
  <c r="X259" i="3" s="1"/>
  <c r="O259" i="3"/>
  <c r="N29" i="3"/>
  <c r="X29" i="3" s="1"/>
  <c r="O29" i="3"/>
  <c r="N85" i="3"/>
  <c r="X85" i="3" s="1"/>
  <c r="O85" i="3"/>
  <c r="N84" i="3"/>
  <c r="X84" i="3" s="1"/>
  <c r="O84" i="3"/>
  <c r="N6" i="3"/>
  <c r="X6" i="3" s="1"/>
  <c r="O6" i="3"/>
  <c r="N44" i="3"/>
  <c r="X44" i="3" s="1"/>
  <c r="O44" i="3"/>
  <c r="N40" i="3"/>
  <c r="X40" i="3" s="1"/>
  <c r="O40" i="3"/>
  <c r="N56" i="3"/>
  <c r="X56" i="3" s="1"/>
  <c r="O56" i="3"/>
  <c r="N126" i="3"/>
  <c r="X126" i="3" s="1"/>
  <c r="O126" i="3"/>
  <c r="N157" i="3"/>
  <c r="X157" i="3" s="1"/>
  <c r="O157" i="3"/>
  <c r="N189" i="3"/>
  <c r="X189" i="3" s="1"/>
  <c r="O189" i="3"/>
  <c r="N224" i="3"/>
  <c r="X224" i="3" s="1"/>
  <c r="O224" i="3"/>
  <c r="N256" i="3"/>
  <c r="X256" i="3" s="1"/>
  <c r="O256" i="3"/>
  <c r="N92" i="3"/>
  <c r="X92" i="3" s="1"/>
  <c r="O92" i="3"/>
  <c r="N161" i="3"/>
  <c r="X161" i="3" s="1"/>
  <c r="O161" i="3"/>
  <c r="N160" i="3"/>
  <c r="X160" i="3" s="1"/>
  <c r="O160" i="3"/>
  <c r="N110" i="3"/>
  <c r="X110" i="3" s="1"/>
  <c r="O110" i="3"/>
  <c r="N140" i="3"/>
  <c r="X140" i="3" s="1"/>
  <c r="O140" i="3"/>
  <c r="N173" i="3"/>
  <c r="X173" i="3" s="1"/>
  <c r="O173" i="3"/>
  <c r="N196" i="3"/>
  <c r="X196" i="3" s="1"/>
  <c r="O196" i="3"/>
  <c r="N240" i="3"/>
  <c r="X240" i="3" s="1"/>
  <c r="O240" i="3"/>
  <c r="N83" i="3"/>
  <c r="X83" i="3" s="1"/>
  <c r="O83" i="3"/>
  <c r="N37" i="3"/>
  <c r="X37" i="3" s="1"/>
  <c r="O37" i="3"/>
  <c r="N3" i="3"/>
  <c r="X3" i="3" s="1"/>
  <c r="O3" i="3"/>
  <c r="N100" i="3"/>
  <c r="X100" i="3" s="1"/>
  <c r="O100" i="3"/>
  <c r="N19" i="3"/>
  <c r="X19" i="3" s="1"/>
  <c r="O19" i="3"/>
  <c r="N98" i="3"/>
  <c r="X98" i="3" s="1"/>
  <c r="O98" i="3"/>
  <c r="N101" i="3"/>
  <c r="X101" i="3" s="1"/>
  <c r="O101" i="3"/>
  <c r="N111" i="3"/>
  <c r="X111" i="3" s="1"/>
  <c r="O111" i="3"/>
  <c r="N174" i="3"/>
  <c r="X174" i="3" s="1"/>
  <c r="O174" i="3"/>
  <c r="N201" i="3"/>
  <c r="X201" i="3" s="1"/>
  <c r="O201" i="3"/>
  <c r="N241" i="3"/>
  <c r="X241" i="3" s="1"/>
  <c r="O241" i="3"/>
  <c r="N89" i="3"/>
  <c r="X89" i="3" s="1"/>
  <c r="O89" i="3"/>
  <c r="N99" i="3"/>
  <c r="X99" i="3" s="1"/>
  <c r="O99" i="3"/>
  <c r="N141" i="3"/>
  <c r="X141" i="3" s="1"/>
  <c r="O141" i="3"/>
  <c r="N106" i="3"/>
  <c r="X106" i="3" s="1"/>
  <c r="O106" i="3"/>
  <c r="N136" i="3"/>
  <c r="X136" i="3" s="1"/>
  <c r="O136" i="3"/>
  <c r="N169" i="3"/>
  <c r="X169" i="3" s="1"/>
  <c r="O169" i="3"/>
  <c r="N207" i="3"/>
  <c r="X207" i="3" s="1"/>
  <c r="O207" i="3"/>
  <c r="N236" i="3"/>
  <c r="X236" i="3" s="1"/>
  <c r="O236" i="3"/>
  <c r="N108" i="3"/>
  <c r="X108" i="3" s="1"/>
  <c r="O108" i="3"/>
  <c r="N138" i="3"/>
  <c r="X138" i="3" s="1"/>
  <c r="O138" i="3"/>
  <c r="N171" i="3"/>
  <c r="X171" i="3" s="1"/>
  <c r="O171" i="3"/>
  <c r="N209" i="3"/>
  <c r="X209" i="3" s="1"/>
  <c r="O209" i="3"/>
  <c r="N238" i="3"/>
  <c r="X238" i="3" s="1"/>
  <c r="O238" i="3"/>
  <c r="N7" i="3"/>
  <c r="X7" i="3" s="1"/>
  <c r="O7" i="3"/>
  <c r="N45" i="3"/>
  <c r="X45" i="3" s="1"/>
  <c r="O45" i="3"/>
  <c r="N5" i="3"/>
  <c r="X5" i="3" s="1"/>
  <c r="O5" i="3"/>
  <c r="N46" i="3"/>
  <c r="X46" i="3" s="1"/>
  <c r="O46" i="3"/>
  <c r="N107" i="3"/>
  <c r="X107" i="3" s="1"/>
  <c r="O107" i="3"/>
  <c r="N137" i="3"/>
  <c r="X137" i="3" s="1"/>
  <c r="O137" i="3"/>
  <c r="N170" i="3"/>
  <c r="X170" i="3" s="1"/>
  <c r="O170" i="3"/>
  <c r="N208" i="3"/>
  <c r="X208" i="3" s="1"/>
  <c r="O208" i="3"/>
  <c r="N237" i="3"/>
  <c r="X237" i="3" s="1"/>
  <c r="O237" i="3"/>
  <c r="N10" i="3"/>
  <c r="X10" i="3" s="1"/>
  <c r="O10" i="3"/>
  <c r="N104" i="3"/>
  <c r="X104" i="3" s="1"/>
  <c r="O104" i="3"/>
  <c r="N134" i="3"/>
  <c r="X134" i="3" s="1"/>
  <c r="O134" i="3"/>
  <c r="N167" i="3"/>
  <c r="X167" i="3" s="1"/>
  <c r="O167" i="3"/>
  <c r="N205" i="3"/>
  <c r="X205" i="3" s="1"/>
  <c r="O205" i="3"/>
  <c r="N234" i="3"/>
  <c r="X234" i="3" s="1"/>
  <c r="O234" i="3"/>
  <c r="N39" i="3"/>
  <c r="X39" i="3" s="1"/>
  <c r="O39" i="3"/>
  <c r="N97" i="3"/>
  <c r="X97" i="3" s="1"/>
  <c r="O97" i="3"/>
  <c r="N199" i="3"/>
  <c r="X199" i="3" s="1"/>
  <c r="O199" i="3"/>
  <c r="N62" i="3"/>
  <c r="X62" i="3" s="1"/>
  <c r="O62" i="3"/>
  <c r="N198" i="3"/>
  <c r="X198" i="3" s="1"/>
  <c r="O198" i="3"/>
  <c r="N30" i="3"/>
  <c r="X30" i="3" s="1"/>
  <c r="O30" i="3"/>
  <c r="N128" i="3"/>
  <c r="X128" i="3" s="1"/>
  <c r="O128" i="3"/>
  <c r="N159" i="3"/>
  <c r="X159" i="3" s="1"/>
  <c r="O159" i="3"/>
  <c r="N191" i="3"/>
  <c r="X191" i="3" s="1"/>
  <c r="O191" i="3"/>
  <c r="N226" i="3"/>
  <c r="X226" i="3" s="1"/>
  <c r="O226" i="3"/>
  <c r="N258" i="3"/>
  <c r="X258" i="3" s="1"/>
  <c r="O258" i="3"/>
  <c r="N113" i="3"/>
  <c r="X113" i="3" s="1"/>
  <c r="O113" i="3"/>
  <c r="N144" i="3"/>
  <c r="X144" i="3" s="1"/>
  <c r="O144" i="3"/>
  <c r="N176" i="3"/>
  <c r="X176" i="3" s="1"/>
  <c r="O176" i="3"/>
  <c r="N227" i="3"/>
  <c r="X227" i="3" s="1"/>
  <c r="O227" i="3"/>
  <c r="N243" i="3"/>
  <c r="X243" i="3" s="1"/>
  <c r="O243" i="3"/>
  <c r="N112" i="3"/>
  <c r="X112" i="3" s="1"/>
  <c r="O112" i="3"/>
  <c r="N143" i="3"/>
  <c r="X143" i="3" s="1"/>
  <c r="O143" i="3"/>
  <c r="N175" i="3"/>
  <c r="X175" i="3" s="1"/>
  <c r="O175" i="3"/>
  <c r="N228" i="3"/>
  <c r="X228" i="3" s="1"/>
  <c r="O228" i="3"/>
  <c r="N242" i="3"/>
  <c r="X242" i="3" s="1"/>
  <c r="O242" i="3"/>
  <c r="N36" i="3"/>
  <c r="X36" i="3" s="1"/>
  <c r="O36" i="3"/>
  <c r="N81" i="3"/>
  <c r="X81" i="3" s="1"/>
  <c r="O81" i="3"/>
  <c r="N131" i="3"/>
  <c r="X131" i="3" s="1"/>
  <c r="O131" i="3"/>
  <c r="N164" i="3"/>
  <c r="X164" i="3" s="1"/>
  <c r="O164" i="3"/>
  <c r="N194" i="3"/>
  <c r="X194" i="3" s="1"/>
  <c r="O194" i="3"/>
  <c r="N200" i="3"/>
  <c r="X200" i="3" s="1"/>
  <c r="O200" i="3"/>
  <c r="N261" i="3"/>
  <c r="X261" i="3" s="1"/>
  <c r="O261" i="3"/>
  <c r="N78" i="3"/>
  <c r="X78" i="3" s="1"/>
  <c r="O78" i="3"/>
  <c r="N12" i="3"/>
  <c r="X12" i="3" s="1"/>
  <c r="O12" i="3"/>
  <c r="N48" i="3"/>
  <c r="X48" i="3" s="1"/>
  <c r="O48" i="3"/>
  <c r="N60" i="3"/>
  <c r="X60" i="3" s="1"/>
  <c r="O60" i="3"/>
  <c r="N91" i="3"/>
  <c r="X91" i="3" s="1"/>
  <c r="O91" i="3"/>
  <c r="N115" i="3"/>
  <c r="X115" i="3" s="1"/>
  <c r="O115" i="3"/>
  <c r="N146" i="3"/>
  <c r="X146" i="3" s="1"/>
  <c r="O146" i="3"/>
  <c r="N178" i="3"/>
  <c r="X178" i="3" s="1"/>
  <c r="O178" i="3"/>
  <c r="N197" i="3"/>
  <c r="X197" i="3" s="1"/>
  <c r="O197" i="3"/>
  <c r="N245" i="3"/>
  <c r="X245" i="3" s="1"/>
  <c r="O245" i="3"/>
  <c r="N59" i="3"/>
  <c r="X59" i="3" s="1"/>
  <c r="O59" i="3"/>
  <c r="N80" i="3"/>
  <c r="X80" i="3" s="1"/>
  <c r="O80" i="3"/>
  <c r="N58" i="3"/>
  <c r="X58" i="3" s="1"/>
  <c r="O58" i="3"/>
  <c r="N90" i="3"/>
  <c r="X90" i="3" s="1"/>
  <c r="O90" i="3"/>
  <c r="N114" i="3"/>
  <c r="X114" i="3" s="1"/>
  <c r="O114" i="3"/>
  <c r="N145" i="3"/>
  <c r="X145" i="3" s="1"/>
  <c r="O145" i="3"/>
  <c r="N177" i="3"/>
  <c r="X177" i="3" s="1"/>
  <c r="O177" i="3"/>
  <c r="N211" i="3"/>
  <c r="X211" i="3" s="1"/>
  <c r="O211" i="3"/>
  <c r="N244" i="3"/>
  <c r="X244" i="3" s="1"/>
  <c r="O244" i="3"/>
  <c r="N130" i="3"/>
  <c r="X130" i="3" s="1"/>
  <c r="O130" i="3"/>
  <c r="N163" i="3"/>
  <c r="X163" i="3" s="1"/>
  <c r="O163" i="3"/>
  <c r="N193" i="3"/>
  <c r="X193" i="3" s="1"/>
  <c r="O193" i="3"/>
  <c r="N229" i="3"/>
  <c r="X229" i="3" s="1"/>
  <c r="O229" i="3"/>
  <c r="N260" i="3"/>
  <c r="X260" i="3" s="1"/>
  <c r="O260" i="3"/>
  <c r="N76" i="3"/>
  <c r="X76" i="3" s="1"/>
  <c r="O76" i="3"/>
  <c r="N82" i="3"/>
  <c r="X82" i="3" s="1"/>
  <c r="O82" i="3"/>
  <c r="N116" i="3"/>
  <c r="X116" i="3" s="1"/>
  <c r="O116" i="3"/>
  <c r="N147" i="3"/>
  <c r="X147" i="3" s="1"/>
  <c r="O147" i="3"/>
  <c r="N179" i="3"/>
  <c r="X179" i="3" s="1"/>
  <c r="O179" i="3"/>
  <c r="N212" i="3"/>
  <c r="X212" i="3" s="1"/>
  <c r="O212" i="3"/>
  <c r="N246" i="3"/>
  <c r="X246" i="3" s="1"/>
  <c r="O246" i="3"/>
  <c r="N96" i="3"/>
  <c r="X96" i="3" s="1"/>
  <c r="O96" i="3"/>
  <c r="N71" i="3"/>
  <c r="X71" i="3" s="1"/>
  <c r="O71" i="3"/>
  <c r="N121" i="3"/>
  <c r="X121" i="3" s="1"/>
  <c r="O121" i="3"/>
  <c r="N152" i="3"/>
  <c r="X152" i="3" s="1"/>
  <c r="O152" i="3"/>
  <c r="N184" i="3"/>
  <c r="X184" i="3" s="1"/>
  <c r="O184" i="3"/>
  <c r="N217" i="3"/>
  <c r="X217" i="3" s="1"/>
  <c r="O217" i="3"/>
  <c r="N251" i="3"/>
  <c r="X251" i="3" s="1"/>
  <c r="O251" i="3"/>
  <c r="N68" i="3"/>
  <c r="X68" i="3" s="1"/>
  <c r="O68" i="3"/>
  <c r="N125" i="3"/>
  <c r="X125" i="3" s="1"/>
  <c r="O125" i="3"/>
  <c r="N156" i="3"/>
  <c r="X156" i="3" s="1"/>
  <c r="O156" i="3"/>
  <c r="N188" i="3"/>
  <c r="X188" i="3" s="1"/>
  <c r="O188" i="3"/>
  <c r="N222" i="3"/>
  <c r="X222" i="3" s="1"/>
  <c r="O222" i="3"/>
  <c r="N255" i="3"/>
  <c r="X255" i="3" s="1"/>
  <c r="O255" i="3"/>
  <c r="N127" i="3"/>
  <c r="X127" i="3" s="1"/>
  <c r="O127" i="3"/>
  <c r="N158" i="3"/>
  <c r="X158" i="3" s="1"/>
  <c r="O158" i="3"/>
  <c r="N190" i="3"/>
  <c r="X190" i="3" s="1"/>
  <c r="O190" i="3"/>
  <c r="N225" i="3"/>
  <c r="X225" i="3" s="1"/>
  <c r="O225" i="3"/>
  <c r="N257" i="3"/>
  <c r="X257" i="3" s="1"/>
  <c r="O257" i="3"/>
  <c r="N117" i="3"/>
  <c r="X117" i="3" s="1"/>
  <c r="O117" i="3"/>
  <c r="N148" i="3"/>
  <c r="X148" i="3" s="1"/>
  <c r="O148" i="3"/>
  <c r="N180" i="3"/>
  <c r="X180" i="3" s="1"/>
  <c r="O180" i="3"/>
  <c r="N213" i="3"/>
  <c r="X213" i="3" s="1"/>
  <c r="O213" i="3"/>
  <c r="N247" i="3"/>
  <c r="X247" i="3" s="1"/>
  <c r="O247" i="3"/>
  <c r="N124" i="3"/>
  <c r="X124" i="3" s="1"/>
  <c r="O124" i="3"/>
  <c r="N155" i="3"/>
  <c r="X155" i="3" s="1"/>
  <c r="O155" i="3"/>
  <c r="N187" i="3"/>
  <c r="X187" i="3" s="1"/>
  <c r="O187" i="3"/>
  <c r="N230" i="3"/>
  <c r="X230" i="3" s="1"/>
  <c r="O230" i="3"/>
  <c r="N254" i="3"/>
  <c r="X254" i="3" s="1"/>
  <c r="O254" i="3"/>
  <c r="N93" i="3"/>
  <c r="X93" i="3" s="1"/>
  <c r="O93" i="3"/>
  <c r="N70" i="3"/>
  <c r="X70" i="3" s="1"/>
  <c r="O70" i="3"/>
  <c r="N118" i="3"/>
  <c r="X118" i="3" s="1"/>
  <c r="O118" i="3"/>
  <c r="N149" i="3"/>
  <c r="X149" i="3" s="1"/>
  <c r="O149" i="3"/>
  <c r="N181" i="3"/>
  <c r="X181" i="3" s="1"/>
  <c r="O181" i="3"/>
  <c r="N214" i="3"/>
  <c r="X214" i="3" s="1"/>
  <c r="O214" i="3"/>
  <c r="N248" i="3"/>
  <c r="X248" i="3" s="1"/>
  <c r="O248" i="3"/>
  <c r="N123" i="3"/>
  <c r="X123" i="3" s="1"/>
  <c r="O123" i="3"/>
  <c r="N154" i="3"/>
  <c r="X154" i="3" s="1"/>
  <c r="O154" i="3"/>
  <c r="N186" i="3"/>
  <c r="X186" i="3" s="1"/>
  <c r="O186" i="3"/>
  <c r="N221" i="3"/>
  <c r="X221" i="3" s="1"/>
  <c r="O221" i="3"/>
  <c r="N253" i="3"/>
  <c r="X253" i="3" s="1"/>
  <c r="O253" i="3"/>
  <c r="N24" i="3"/>
  <c r="X24" i="3" s="1"/>
  <c r="O24" i="3"/>
  <c r="N65" i="3"/>
  <c r="X65" i="3" s="1"/>
  <c r="O65" i="3"/>
  <c r="N122" i="3"/>
  <c r="X122" i="3" s="1"/>
  <c r="O122" i="3"/>
  <c r="N153" i="3"/>
  <c r="X153" i="3" s="1"/>
  <c r="O153" i="3"/>
  <c r="N185" i="3"/>
  <c r="X185" i="3" s="1"/>
  <c r="O185" i="3"/>
  <c r="N218" i="3"/>
  <c r="X218" i="3" s="1"/>
  <c r="O218" i="3"/>
  <c r="N252" i="3"/>
  <c r="X252" i="3" s="1"/>
  <c r="O252" i="3"/>
  <c r="N21" i="3"/>
  <c r="X21" i="3" s="1"/>
  <c r="O21" i="3"/>
  <c r="N66" i="3"/>
  <c r="X66" i="3" s="1"/>
  <c r="O66" i="3"/>
  <c r="N95" i="3"/>
  <c r="X95" i="3" s="1"/>
  <c r="O95" i="3"/>
  <c r="N26" i="3"/>
  <c r="X26" i="3" s="1"/>
  <c r="O26" i="3"/>
  <c r="N69" i="3"/>
  <c r="X69" i="3" s="1"/>
  <c r="O69" i="3"/>
  <c r="N120" i="3"/>
  <c r="X120" i="3" s="1"/>
  <c r="O120" i="3"/>
  <c r="N151" i="3"/>
  <c r="X151" i="3" s="1"/>
  <c r="O151" i="3"/>
  <c r="N183" i="3"/>
  <c r="X183" i="3" s="1"/>
  <c r="O183" i="3"/>
  <c r="N216" i="3"/>
  <c r="X216" i="3" s="1"/>
  <c r="O216" i="3"/>
  <c r="N250" i="3"/>
  <c r="X250" i="3" s="1"/>
  <c r="O250" i="3"/>
  <c r="N94" i="3"/>
  <c r="X94" i="3" s="1"/>
  <c r="O94" i="3"/>
  <c r="N63" i="3"/>
  <c r="X63" i="3" s="1"/>
  <c r="O63" i="3"/>
  <c r="N119" i="3"/>
  <c r="X119" i="3" s="1"/>
  <c r="O119" i="3"/>
  <c r="N150" i="3"/>
  <c r="X150" i="3" s="1"/>
  <c r="O150" i="3"/>
  <c r="N182" i="3"/>
  <c r="X182" i="3" s="1"/>
  <c r="O182" i="3"/>
  <c r="N215" i="3"/>
  <c r="X215" i="3" s="1"/>
  <c r="O215" i="3"/>
  <c r="N249" i="3"/>
  <c r="X249" i="3" s="1"/>
  <c r="O249" i="3"/>
  <c r="N25" i="3"/>
  <c r="X25" i="3" s="1"/>
  <c r="O25" i="3"/>
  <c r="N27" i="3"/>
  <c r="X27" i="3" s="1"/>
  <c r="O27" i="3"/>
  <c r="N64" i="3"/>
  <c r="X64" i="3" s="1"/>
  <c r="O64" i="3"/>
  <c r="N22" i="3"/>
  <c r="X22" i="3" s="1"/>
  <c r="O22" i="3"/>
  <c r="N72" i="3"/>
  <c r="X72" i="3" s="1"/>
  <c r="O72" i="3"/>
  <c r="N219" i="3"/>
  <c r="X219" i="3" s="1"/>
  <c r="O219" i="3"/>
  <c r="N23" i="3"/>
  <c r="X23" i="3" s="1"/>
  <c r="O23" i="3"/>
  <c r="N67" i="3"/>
  <c r="X67" i="3" s="1"/>
  <c r="O67" i="3"/>
  <c r="N220" i="3"/>
  <c r="X220" i="3" s="1"/>
  <c r="O220" i="3"/>
  <c r="N54" i="3"/>
  <c r="X54" i="3" s="1"/>
  <c r="O54" i="3"/>
  <c r="N88" i="3"/>
  <c r="X88" i="3" s="1"/>
  <c r="O88" i="3"/>
  <c r="N20" i="3"/>
  <c r="X20" i="3" s="1"/>
  <c r="O20" i="3"/>
  <c r="N61" i="3"/>
  <c r="X61" i="3" s="1"/>
  <c r="O61" i="3"/>
  <c r="N49" i="3"/>
  <c r="X49" i="3" s="1"/>
  <c r="O49" i="3"/>
  <c r="N31" i="3"/>
  <c r="X31" i="3" s="1"/>
  <c r="O31" i="3"/>
  <c r="N109" i="3"/>
  <c r="X109" i="3" s="1"/>
  <c r="O109" i="3"/>
  <c r="N139" i="3"/>
  <c r="X139" i="3" s="1"/>
  <c r="O139" i="3"/>
  <c r="N172" i="3"/>
  <c r="X172" i="3" s="1"/>
  <c r="O172" i="3"/>
  <c r="N195" i="3"/>
  <c r="X195" i="3" s="1"/>
  <c r="O195" i="3"/>
  <c r="N239" i="3"/>
  <c r="X239" i="3" s="1"/>
  <c r="O239" i="3"/>
  <c r="N18" i="3"/>
  <c r="X18" i="3" s="1"/>
  <c r="O18" i="3"/>
  <c r="N55" i="3"/>
  <c r="X55" i="3" s="1"/>
  <c r="O55" i="3"/>
  <c r="N35" i="3"/>
  <c r="X35" i="3" s="1"/>
  <c r="O35" i="3"/>
  <c r="N210" i="3"/>
  <c r="X210" i="3" s="1"/>
  <c r="O210" i="3"/>
  <c r="N51" i="3"/>
  <c r="X51" i="3" s="1"/>
  <c r="O51" i="3"/>
  <c r="N14" i="3"/>
  <c r="X14" i="3" s="1"/>
  <c r="O14" i="3"/>
  <c r="N53" i="3"/>
  <c r="X53" i="3" s="1"/>
  <c r="O53" i="3"/>
  <c r="N75" i="3"/>
  <c r="X75" i="3" s="1"/>
  <c r="O75" i="3"/>
  <c r="N33" i="3"/>
  <c r="X33" i="3" s="1"/>
  <c r="O33" i="3"/>
  <c r="N28" i="3"/>
  <c r="X28" i="3" s="1"/>
  <c r="O28" i="3"/>
  <c r="N231" i="3"/>
  <c r="X231" i="3" s="1"/>
  <c r="O231" i="3"/>
  <c r="O47" i="3"/>
  <c r="N47" i="3"/>
  <c r="X47" i="3" s="1"/>
  <c r="Q67" i="3"/>
  <c r="Q219" i="3"/>
  <c r="Q72" i="3"/>
  <c r="Q64" i="3"/>
  <c r="Q249" i="3"/>
  <c r="Q215" i="3"/>
  <c r="Q182" i="3"/>
  <c r="Q150" i="3"/>
  <c r="Q119" i="3"/>
  <c r="Q63" i="3"/>
  <c r="Q250" i="3"/>
  <c r="Q216" i="3"/>
  <c r="Q183" i="3"/>
  <c r="Q151" i="3"/>
  <c r="Q120" i="3"/>
  <c r="Q69" i="3"/>
  <c r="Q26" i="3"/>
  <c r="Q66" i="3"/>
  <c r="Q252" i="3"/>
  <c r="Q218" i="3"/>
  <c r="Q185" i="3"/>
  <c r="Q153" i="3"/>
  <c r="Q122" i="3"/>
  <c r="Q65" i="3"/>
  <c r="Q253" i="3"/>
  <c r="Q221" i="3"/>
  <c r="Q186" i="3"/>
  <c r="Q154" i="3"/>
  <c r="Q248" i="3"/>
  <c r="Q214" i="3"/>
  <c r="Q181" i="3"/>
  <c r="Q149" i="3"/>
  <c r="Q118" i="3"/>
  <c r="Q70" i="3"/>
  <c r="Q254" i="3"/>
  <c r="Q230" i="3"/>
  <c r="Q187" i="3"/>
  <c r="Q155" i="3"/>
  <c r="Q247" i="3"/>
  <c r="Q213" i="3"/>
  <c r="Q180" i="3"/>
  <c r="Q148" i="3"/>
  <c r="Q257" i="3"/>
  <c r="Q225" i="3"/>
  <c r="Q190" i="3"/>
  <c r="Q158" i="3"/>
  <c r="Q255" i="3"/>
  <c r="Q222" i="3"/>
  <c r="Q188" i="3"/>
  <c r="Q156" i="3"/>
  <c r="Q251" i="3"/>
  <c r="Q217" i="3"/>
  <c r="Q184" i="3"/>
  <c r="Q152" i="3"/>
  <c r="Q121" i="3"/>
  <c r="Q71" i="3"/>
  <c r="Q246" i="3"/>
  <c r="Q212" i="3"/>
  <c r="Q179" i="3"/>
  <c r="Q147" i="3"/>
  <c r="Q234" i="3"/>
  <c r="Q205" i="3"/>
  <c r="Q167" i="3"/>
  <c r="Q134" i="3"/>
  <c r="Q237" i="3"/>
  <c r="Q208" i="3"/>
  <c r="Q170" i="3"/>
  <c r="Q137" i="3"/>
  <c r="Q107" i="3"/>
  <c r="Q46" i="3"/>
  <c r="Q45" i="3"/>
  <c r="Q238" i="3"/>
  <c r="Q209" i="3"/>
  <c r="Q171" i="3"/>
  <c r="Q138" i="3"/>
  <c r="Q236" i="3"/>
  <c r="Q207" i="3"/>
  <c r="Q169" i="3"/>
  <c r="Q136" i="3"/>
  <c r="Q256" i="3"/>
  <c r="Q224" i="3"/>
  <c r="Q189" i="3"/>
  <c r="Q157" i="3"/>
  <c r="Q233" i="3"/>
  <c r="Q204" i="3"/>
  <c r="Q166" i="3"/>
  <c r="Q133" i="3"/>
  <c r="Q103" i="3"/>
  <c r="Q38" i="3"/>
  <c r="Q8" i="3"/>
  <c r="Q41" i="3"/>
  <c r="Q235" i="3"/>
  <c r="Q206" i="3"/>
  <c r="Q168" i="3"/>
  <c r="Q135" i="3"/>
  <c r="Q105" i="3"/>
  <c r="Q42" i="3"/>
  <c r="Q4" i="3"/>
  <c r="Q232" i="3"/>
  <c r="Q203" i="3"/>
  <c r="Q165" i="3"/>
  <c r="Q132" i="3"/>
  <c r="Q243" i="3"/>
  <c r="Q227" i="3"/>
  <c r="Q176" i="3"/>
  <c r="Q144" i="3"/>
  <c r="Q242" i="3"/>
  <c r="Q228" i="3"/>
  <c r="Q175" i="3"/>
  <c r="Q143" i="3"/>
  <c r="Q50" i="3"/>
  <c r="Q261" i="3"/>
  <c r="Q200" i="3"/>
  <c r="Q194" i="3"/>
  <c r="Q164" i="3"/>
  <c r="Q81" i="3"/>
  <c r="Q258" i="3"/>
  <c r="Q226" i="3"/>
  <c r="Q191" i="3"/>
  <c r="Q159" i="3"/>
  <c r="Q240" i="3"/>
  <c r="Q196" i="3"/>
  <c r="Q173" i="3"/>
  <c r="Q140" i="3"/>
  <c r="Q53" i="3"/>
  <c r="Q198" i="3"/>
  <c r="Q52" i="3"/>
  <c r="Q90" i="3"/>
  <c r="Q244" i="3"/>
  <c r="Q211" i="3"/>
  <c r="Q177" i="3"/>
  <c r="Q145" i="3"/>
  <c r="Q114" i="3"/>
  <c r="Q245" i="3"/>
  <c r="Q197" i="3"/>
  <c r="Q178" i="3"/>
  <c r="Q146" i="3"/>
  <c r="Q115" i="3"/>
  <c r="Q91" i="3"/>
  <c r="Q239" i="3"/>
  <c r="Q195" i="3"/>
  <c r="Q172" i="3"/>
  <c r="Q139" i="3"/>
  <c r="Q48" i="3"/>
  <c r="Q101" i="3"/>
  <c r="Q98" i="3"/>
  <c r="Q241" i="3"/>
  <c r="Q201" i="3"/>
  <c r="Q174" i="3"/>
  <c r="Q141" i="3"/>
  <c r="Q99" i="3"/>
  <c r="Q88" i="3"/>
  <c r="Q55" i="3"/>
  <c r="Q259" i="3"/>
  <c r="Q223" i="3"/>
  <c r="Q192" i="3"/>
  <c r="Q162" i="3"/>
  <c r="Q229" i="3"/>
  <c r="Q193" i="3"/>
  <c r="Q163" i="3"/>
  <c r="Q61" i="3"/>
  <c r="Q32" i="3"/>
  <c r="Q73" i="3"/>
  <c r="Q11" i="3"/>
  <c r="Q20" i="3"/>
  <c r="Q33" i="3"/>
  <c r="Q35" i="3"/>
  <c r="Q130" i="3"/>
  <c r="Q97" i="3"/>
  <c r="Q83" i="3"/>
  <c r="Q129" i="3"/>
  <c r="Q202" i="3"/>
  <c r="Q75" i="3"/>
  <c r="Q31" i="3"/>
  <c r="Q18" i="3"/>
  <c r="Q54" i="3"/>
  <c r="Q89" i="3"/>
  <c r="Q111" i="3"/>
  <c r="Q19" i="3"/>
  <c r="Q100" i="3"/>
  <c r="Q56" i="3"/>
  <c r="Q12" i="3"/>
  <c r="Q109" i="3"/>
  <c r="Q60" i="3"/>
  <c r="Q160" i="3"/>
  <c r="Q161" i="3"/>
  <c r="Q76" i="3"/>
  <c r="Q29" i="3"/>
  <c r="Q58" i="3"/>
  <c r="Q13" i="3"/>
  <c r="Q17" i="3"/>
  <c r="Q16" i="3"/>
  <c r="Q142" i="3"/>
  <c r="Q62" i="3"/>
  <c r="Q199" i="3"/>
  <c r="Q51" i="3"/>
  <c r="Q210" i="3"/>
  <c r="Q14" i="3"/>
  <c r="Q80" i="3"/>
  <c r="Q37" i="3"/>
  <c r="Q59" i="3"/>
  <c r="Q110" i="3"/>
  <c r="Q34" i="3"/>
  <c r="Q79" i="3"/>
  <c r="Q77" i="3"/>
  <c r="Q30" i="3"/>
  <c r="Q49" i="3"/>
  <c r="Q128" i="3"/>
  <c r="Q36" i="3"/>
  <c r="Q78" i="3"/>
  <c r="Q131" i="3"/>
  <c r="Q15" i="3"/>
  <c r="Q47" i="3"/>
  <c r="Q260" i="3"/>
  <c r="Q84" i="3"/>
  <c r="Q85" i="3"/>
  <c r="Q112" i="3"/>
  <c r="Q113" i="3"/>
  <c r="Q92" i="3"/>
  <c r="Q87" i="3"/>
  <c r="Q86" i="3"/>
  <c r="Q94" i="3"/>
  <c r="Q95" i="3"/>
  <c r="Q96" i="3"/>
  <c r="Q93" i="3"/>
  <c r="Q3" i="3"/>
  <c r="Q5" i="3"/>
  <c r="Q6" i="3"/>
  <c r="Q7" i="3"/>
  <c r="Q9" i="3"/>
  <c r="Q10" i="3"/>
  <c r="Q21" i="3"/>
  <c r="Q22" i="3"/>
  <c r="Q23" i="3"/>
  <c r="Q24" i="3"/>
  <c r="Q25" i="3"/>
  <c r="Q27" i="3"/>
  <c r="Q39" i="3"/>
  <c r="Q40" i="3"/>
  <c r="Q43" i="3"/>
  <c r="Q44" i="3"/>
  <c r="Q57" i="3"/>
  <c r="Q68" i="3"/>
  <c r="Q74" i="3"/>
  <c r="Q102" i="3"/>
  <c r="Q104" i="3"/>
  <c r="Q106" i="3"/>
  <c r="Q108" i="3"/>
  <c r="Q116" i="3"/>
  <c r="Q117" i="3"/>
  <c r="Q123" i="3"/>
  <c r="Q124" i="3"/>
  <c r="Q125" i="3"/>
  <c r="Q126" i="3"/>
  <c r="Q127" i="3"/>
  <c r="Q231" i="3"/>
  <c r="Q220" i="3"/>
  <c r="Q82" i="3"/>
  <c r="R128" i="1"/>
  <c r="R129" i="1"/>
  <c r="R130" i="1"/>
  <c r="R131" i="1"/>
  <c r="R132" i="1"/>
  <c r="R133" i="1"/>
  <c r="R134" i="1"/>
  <c r="R135" i="1"/>
  <c r="R5" i="1"/>
  <c r="R40" i="1"/>
  <c r="R65" i="1"/>
  <c r="R136" i="1"/>
  <c r="R75" i="1"/>
  <c r="R103" i="1"/>
  <c r="R67" i="1"/>
  <c r="R66" i="1"/>
  <c r="R24" i="1"/>
  <c r="R35" i="1"/>
  <c r="R137" i="1"/>
  <c r="R6" i="1"/>
  <c r="R138" i="1"/>
  <c r="R139" i="1"/>
  <c r="R140" i="1"/>
  <c r="R141" i="1"/>
  <c r="R142" i="1"/>
  <c r="R143" i="1"/>
  <c r="R144" i="1"/>
  <c r="R145" i="1"/>
  <c r="R57" i="1"/>
  <c r="R88" i="1"/>
  <c r="R23" i="1"/>
  <c r="R3" i="1"/>
  <c r="R8" i="1"/>
  <c r="R85" i="1"/>
  <c r="R9" i="1"/>
  <c r="R95" i="1"/>
  <c r="R78" i="1"/>
  <c r="R146" i="1"/>
  <c r="R147" i="1"/>
  <c r="R148" i="1"/>
  <c r="R149" i="1"/>
  <c r="R150" i="1"/>
  <c r="R151" i="1"/>
  <c r="R152" i="1"/>
  <c r="R153" i="1"/>
  <c r="R154" i="1"/>
  <c r="R105" i="1"/>
  <c r="R41" i="1"/>
  <c r="R89" i="1"/>
  <c r="R155" i="1"/>
  <c r="R104" i="1"/>
  <c r="R73" i="1"/>
  <c r="R68" i="1"/>
  <c r="R76" i="1"/>
  <c r="R26" i="1"/>
  <c r="R25" i="1"/>
  <c r="R39" i="1"/>
  <c r="R156" i="1"/>
  <c r="R58" i="1"/>
  <c r="R79" i="1"/>
  <c r="R47" i="1"/>
  <c r="R7" i="1"/>
  <c r="R70" i="1"/>
  <c r="R157" i="1"/>
  <c r="R158" i="1"/>
  <c r="R159" i="1"/>
  <c r="R160" i="1"/>
  <c r="R161" i="1"/>
  <c r="R162" i="1"/>
  <c r="R163" i="1"/>
  <c r="R164" i="1"/>
  <c r="R165" i="1"/>
  <c r="R166" i="1"/>
  <c r="R167" i="1"/>
  <c r="R4" i="1"/>
  <c r="R168" i="1"/>
  <c r="R22" i="1"/>
  <c r="R56" i="1"/>
  <c r="R87" i="1"/>
  <c r="R97" i="1"/>
  <c r="R86" i="1"/>
  <c r="R77" i="1"/>
  <c r="R96" i="1"/>
  <c r="R2" i="1"/>
  <c r="R15" i="1"/>
  <c r="R107" i="1"/>
  <c r="R108" i="1"/>
  <c r="R119" i="1"/>
  <c r="R120" i="1"/>
  <c r="R121" i="1"/>
  <c r="R28" i="1"/>
  <c r="R14" i="1"/>
  <c r="R48" i="1"/>
  <c r="R59" i="1"/>
  <c r="R27" i="1"/>
  <c r="R122" i="1"/>
  <c r="R123" i="1"/>
  <c r="R124" i="1"/>
  <c r="R125" i="1"/>
  <c r="R126" i="1"/>
  <c r="R127" i="1"/>
  <c r="R36" i="1"/>
  <c r="R29" i="1"/>
  <c r="R169" i="1"/>
  <c r="R170" i="1"/>
  <c r="R38" i="1"/>
  <c r="R37" i="1"/>
  <c r="R171" i="1"/>
  <c r="R172" i="1"/>
  <c r="R173" i="1"/>
  <c r="R174" i="1"/>
  <c r="R175" i="1"/>
  <c r="R176" i="1"/>
  <c r="R177" i="1"/>
  <c r="R178" i="1"/>
  <c r="R42" i="1"/>
  <c r="R80" i="1"/>
  <c r="R179" i="1"/>
  <c r="R31" i="1"/>
  <c r="R109" i="1"/>
  <c r="R114" i="1"/>
  <c r="R60" i="1"/>
  <c r="R4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90" i="1"/>
  <c r="R193" i="1"/>
  <c r="R16" i="1"/>
  <c r="R10" i="1"/>
  <c r="R98" i="1"/>
  <c r="R194" i="1"/>
  <c r="R195" i="1"/>
  <c r="R196" i="1"/>
  <c r="R197" i="1"/>
  <c r="R198" i="1"/>
  <c r="R199" i="1"/>
  <c r="R200" i="1"/>
  <c r="R43" i="1"/>
  <c r="R81" i="1"/>
  <c r="R201" i="1"/>
  <c r="R30" i="1"/>
  <c r="R69" i="1"/>
  <c r="R110" i="1"/>
  <c r="R115" i="1"/>
  <c r="R61" i="1"/>
  <c r="R50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91" i="1"/>
  <c r="R54" i="1"/>
  <c r="R55" i="1"/>
  <c r="R215" i="1"/>
  <c r="R216" i="1"/>
  <c r="R17" i="1"/>
  <c r="R11" i="1"/>
  <c r="R99" i="1"/>
  <c r="R217" i="1"/>
  <c r="R218" i="1"/>
  <c r="R18" i="1"/>
  <c r="R219" i="1"/>
  <c r="R82" i="1"/>
  <c r="R32" i="1"/>
  <c r="R92" i="1"/>
  <c r="R116" i="1"/>
  <c r="R111" i="1"/>
  <c r="R100" i="1"/>
  <c r="R51" i="1"/>
  <c r="R62" i="1"/>
  <c r="R12" i="1"/>
  <c r="R44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1" i="1"/>
  <c r="R239" i="1"/>
  <c r="R240" i="1"/>
  <c r="R241" i="1"/>
  <c r="R242" i="1"/>
  <c r="R243" i="1"/>
  <c r="R244" i="1"/>
  <c r="R245" i="1"/>
  <c r="R45" i="1"/>
  <c r="R83" i="1"/>
  <c r="R246" i="1"/>
  <c r="R247" i="1"/>
  <c r="R33" i="1"/>
  <c r="R74" i="1"/>
  <c r="R248" i="1"/>
  <c r="R112" i="1"/>
  <c r="R117" i="1"/>
  <c r="R63" i="1"/>
  <c r="R52" i="1"/>
  <c r="R71" i="1"/>
  <c r="R72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93" i="1"/>
  <c r="R264" i="1"/>
  <c r="R19" i="1"/>
  <c r="R13" i="1"/>
  <c r="R101" i="1"/>
  <c r="R265" i="1"/>
  <c r="R266" i="1"/>
  <c r="R267" i="1"/>
  <c r="R268" i="1"/>
  <c r="R269" i="1"/>
  <c r="R270" i="1"/>
  <c r="R271" i="1"/>
  <c r="R46" i="1"/>
  <c r="R84" i="1"/>
  <c r="R272" i="1"/>
  <c r="R34" i="1"/>
  <c r="R113" i="1"/>
  <c r="R118" i="1"/>
  <c r="R64" i="1"/>
  <c r="R53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94" i="1"/>
  <c r="R286" i="1"/>
  <c r="R20" i="1"/>
  <c r="R106" i="1"/>
  <c r="R102" i="1"/>
  <c r="P128" i="1"/>
  <c r="P129" i="1"/>
  <c r="P130" i="1"/>
  <c r="P131" i="1"/>
  <c r="P132" i="1"/>
  <c r="P133" i="1"/>
  <c r="P134" i="1"/>
  <c r="P135" i="1"/>
  <c r="P5" i="1"/>
  <c r="P40" i="1"/>
  <c r="P65" i="1"/>
  <c r="P136" i="1"/>
  <c r="P75" i="1"/>
  <c r="P103" i="1"/>
  <c r="P67" i="1"/>
  <c r="P66" i="1"/>
  <c r="P24" i="1"/>
  <c r="P35" i="1"/>
  <c r="P137" i="1"/>
  <c r="P6" i="1"/>
  <c r="P138" i="1"/>
  <c r="P139" i="1"/>
  <c r="P140" i="1"/>
  <c r="P141" i="1"/>
  <c r="P142" i="1"/>
  <c r="P143" i="1"/>
  <c r="P144" i="1"/>
  <c r="P145" i="1"/>
  <c r="P57" i="1"/>
  <c r="P88" i="1"/>
  <c r="P23" i="1"/>
  <c r="P3" i="1"/>
  <c r="P8" i="1"/>
  <c r="P85" i="1"/>
  <c r="P9" i="1"/>
  <c r="P95" i="1"/>
  <c r="P78" i="1"/>
  <c r="P146" i="1"/>
  <c r="P147" i="1"/>
  <c r="P148" i="1"/>
  <c r="P149" i="1"/>
  <c r="P150" i="1"/>
  <c r="P151" i="1"/>
  <c r="P152" i="1"/>
  <c r="P153" i="1"/>
  <c r="P154" i="1"/>
  <c r="P105" i="1"/>
  <c r="P41" i="1"/>
  <c r="P89" i="1"/>
  <c r="P155" i="1"/>
  <c r="P104" i="1"/>
  <c r="P73" i="1"/>
  <c r="P68" i="1"/>
  <c r="P76" i="1"/>
  <c r="P26" i="1"/>
  <c r="P25" i="1"/>
  <c r="P39" i="1"/>
  <c r="P156" i="1"/>
  <c r="P58" i="1"/>
  <c r="P79" i="1"/>
  <c r="P47" i="1"/>
  <c r="P7" i="1"/>
  <c r="P70" i="1"/>
  <c r="P157" i="1"/>
  <c r="P158" i="1"/>
  <c r="P159" i="1"/>
  <c r="P160" i="1"/>
  <c r="P161" i="1"/>
  <c r="P162" i="1"/>
  <c r="P163" i="1"/>
  <c r="P164" i="1"/>
  <c r="P165" i="1"/>
  <c r="P166" i="1"/>
  <c r="P167" i="1"/>
  <c r="P4" i="1"/>
  <c r="P168" i="1"/>
  <c r="P22" i="1"/>
  <c r="P56" i="1"/>
  <c r="P87" i="1"/>
  <c r="P97" i="1"/>
  <c r="P86" i="1"/>
  <c r="P77" i="1"/>
  <c r="P96" i="1"/>
  <c r="P2" i="1"/>
  <c r="P15" i="1"/>
  <c r="P107" i="1"/>
  <c r="P108" i="1"/>
  <c r="P119" i="1"/>
  <c r="P120" i="1"/>
  <c r="P121" i="1"/>
  <c r="P28" i="1"/>
  <c r="P14" i="1"/>
  <c r="P48" i="1"/>
  <c r="P59" i="1"/>
  <c r="P27" i="1"/>
  <c r="P122" i="1"/>
  <c r="P123" i="1"/>
  <c r="P124" i="1"/>
  <c r="P125" i="1"/>
  <c r="P126" i="1"/>
  <c r="P127" i="1"/>
  <c r="P36" i="1"/>
  <c r="P29" i="1"/>
  <c r="P169" i="1"/>
  <c r="P170" i="1"/>
  <c r="P38" i="1"/>
  <c r="P37" i="1"/>
  <c r="P171" i="1"/>
  <c r="P172" i="1"/>
  <c r="P173" i="1"/>
  <c r="P174" i="1"/>
  <c r="P175" i="1"/>
  <c r="P176" i="1"/>
  <c r="P177" i="1"/>
  <c r="P178" i="1"/>
  <c r="P42" i="1"/>
  <c r="P80" i="1"/>
  <c r="P179" i="1"/>
  <c r="P31" i="1"/>
  <c r="P109" i="1"/>
  <c r="P114" i="1"/>
  <c r="P60" i="1"/>
  <c r="P4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90" i="1"/>
  <c r="P193" i="1"/>
  <c r="P16" i="1"/>
  <c r="P10" i="1"/>
  <c r="P98" i="1"/>
  <c r="P194" i="1"/>
  <c r="P195" i="1"/>
  <c r="P196" i="1"/>
  <c r="P197" i="1"/>
  <c r="P198" i="1"/>
  <c r="P199" i="1"/>
  <c r="P200" i="1"/>
  <c r="P43" i="1"/>
  <c r="P81" i="1"/>
  <c r="P201" i="1"/>
  <c r="P30" i="1"/>
  <c r="P69" i="1"/>
  <c r="P110" i="1"/>
  <c r="P115" i="1"/>
  <c r="P61" i="1"/>
  <c r="P50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91" i="1"/>
  <c r="P54" i="1"/>
  <c r="P55" i="1"/>
  <c r="P215" i="1"/>
  <c r="P216" i="1"/>
  <c r="P17" i="1"/>
  <c r="P11" i="1"/>
  <c r="P99" i="1"/>
  <c r="P217" i="1"/>
  <c r="P218" i="1"/>
  <c r="P18" i="1"/>
  <c r="P219" i="1"/>
  <c r="P82" i="1"/>
  <c r="P32" i="1"/>
  <c r="P92" i="1"/>
  <c r="P116" i="1"/>
  <c r="P111" i="1"/>
  <c r="P100" i="1"/>
  <c r="P51" i="1"/>
  <c r="P62" i="1"/>
  <c r="P12" i="1"/>
  <c r="P44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1" i="1"/>
  <c r="P239" i="1"/>
  <c r="P240" i="1"/>
  <c r="P241" i="1"/>
  <c r="P242" i="1"/>
  <c r="P243" i="1"/>
  <c r="P244" i="1"/>
  <c r="P245" i="1"/>
  <c r="P45" i="1"/>
  <c r="P83" i="1"/>
  <c r="P246" i="1"/>
  <c r="P247" i="1"/>
  <c r="P33" i="1"/>
  <c r="P74" i="1"/>
  <c r="P248" i="1"/>
  <c r="P112" i="1"/>
  <c r="P117" i="1"/>
  <c r="P63" i="1"/>
  <c r="P52" i="1"/>
  <c r="P71" i="1"/>
  <c r="P72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93" i="1"/>
  <c r="P264" i="1"/>
  <c r="P19" i="1"/>
  <c r="P13" i="1"/>
  <c r="P101" i="1"/>
  <c r="P265" i="1"/>
  <c r="P266" i="1"/>
  <c r="P267" i="1"/>
  <c r="P268" i="1"/>
  <c r="P269" i="1"/>
  <c r="P270" i="1"/>
  <c r="P271" i="1"/>
  <c r="P46" i="1"/>
  <c r="P84" i="1"/>
  <c r="P272" i="1"/>
  <c r="P34" i="1"/>
  <c r="P113" i="1"/>
  <c r="P118" i="1"/>
  <c r="P64" i="1"/>
  <c r="P53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94" i="1"/>
  <c r="P286" i="1"/>
  <c r="P20" i="1"/>
  <c r="P106" i="1"/>
  <c r="P102" i="1"/>
  <c r="O128" i="1"/>
  <c r="O129" i="1"/>
  <c r="O130" i="1"/>
  <c r="O131" i="1"/>
  <c r="O132" i="1"/>
  <c r="O133" i="1"/>
  <c r="O134" i="1"/>
  <c r="O135" i="1"/>
  <c r="O5" i="1"/>
  <c r="O40" i="1"/>
  <c r="O65" i="1"/>
  <c r="O136" i="1"/>
  <c r="O75" i="1"/>
  <c r="O103" i="1"/>
  <c r="O67" i="1"/>
  <c r="O66" i="1"/>
  <c r="O24" i="1"/>
  <c r="O35" i="1"/>
  <c r="O137" i="1"/>
  <c r="O6" i="1"/>
  <c r="O138" i="1"/>
  <c r="O139" i="1"/>
  <c r="O140" i="1"/>
  <c r="O141" i="1"/>
  <c r="O142" i="1"/>
  <c r="O143" i="1"/>
  <c r="O144" i="1"/>
  <c r="O145" i="1"/>
  <c r="O57" i="1"/>
  <c r="O88" i="1"/>
  <c r="O23" i="1"/>
  <c r="O3" i="1"/>
  <c r="O8" i="1"/>
  <c r="O85" i="1"/>
  <c r="O9" i="1"/>
  <c r="O95" i="1"/>
  <c r="O78" i="1"/>
  <c r="O146" i="1"/>
  <c r="O147" i="1"/>
  <c r="O148" i="1"/>
  <c r="O149" i="1"/>
  <c r="O150" i="1"/>
  <c r="O151" i="1"/>
  <c r="O152" i="1"/>
  <c r="O153" i="1"/>
  <c r="O154" i="1"/>
  <c r="O105" i="1"/>
  <c r="O41" i="1"/>
  <c r="O89" i="1"/>
  <c r="O155" i="1"/>
  <c r="O104" i="1"/>
  <c r="O73" i="1"/>
  <c r="O68" i="1"/>
  <c r="O76" i="1"/>
  <c r="O26" i="1"/>
  <c r="O25" i="1"/>
  <c r="O39" i="1"/>
  <c r="O156" i="1"/>
  <c r="O58" i="1"/>
  <c r="O79" i="1"/>
  <c r="O47" i="1"/>
  <c r="O7" i="1"/>
  <c r="O70" i="1"/>
  <c r="O157" i="1"/>
  <c r="O158" i="1"/>
  <c r="O159" i="1"/>
  <c r="O160" i="1"/>
  <c r="O161" i="1"/>
  <c r="O162" i="1"/>
  <c r="O163" i="1"/>
  <c r="O164" i="1"/>
  <c r="O165" i="1"/>
  <c r="O166" i="1"/>
  <c r="O167" i="1"/>
  <c r="O4" i="1"/>
  <c r="O168" i="1"/>
  <c r="O22" i="1"/>
  <c r="O56" i="1"/>
  <c r="O87" i="1"/>
  <c r="O97" i="1"/>
  <c r="O86" i="1"/>
  <c r="O77" i="1"/>
  <c r="O96" i="1"/>
  <c r="O2" i="1"/>
  <c r="O15" i="1"/>
  <c r="O107" i="1"/>
  <c r="O108" i="1"/>
  <c r="O119" i="1"/>
  <c r="O120" i="1"/>
  <c r="O121" i="1"/>
  <c r="O28" i="1"/>
  <c r="O14" i="1"/>
  <c r="O48" i="1"/>
  <c r="O59" i="1"/>
  <c r="O27" i="1"/>
  <c r="O122" i="1"/>
  <c r="O123" i="1"/>
  <c r="O124" i="1"/>
  <c r="O125" i="1"/>
  <c r="O126" i="1"/>
  <c r="O127" i="1"/>
  <c r="O36" i="1"/>
  <c r="O29" i="1"/>
  <c r="O169" i="1"/>
  <c r="O170" i="1"/>
  <c r="O38" i="1"/>
  <c r="O37" i="1"/>
  <c r="O171" i="1"/>
  <c r="O172" i="1"/>
  <c r="O173" i="1"/>
  <c r="O174" i="1"/>
  <c r="O175" i="1"/>
  <c r="O176" i="1"/>
  <c r="O177" i="1"/>
  <c r="O178" i="1"/>
  <c r="O42" i="1"/>
  <c r="O80" i="1"/>
  <c r="O179" i="1"/>
  <c r="O31" i="1"/>
  <c r="O109" i="1"/>
  <c r="O114" i="1"/>
  <c r="O60" i="1"/>
  <c r="O4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90" i="1"/>
  <c r="O193" i="1"/>
  <c r="O16" i="1"/>
  <c r="O10" i="1"/>
  <c r="O98" i="1"/>
  <c r="O194" i="1"/>
  <c r="O195" i="1"/>
  <c r="O196" i="1"/>
  <c r="O197" i="1"/>
  <c r="O198" i="1"/>
  <c r="O199" i="1"/>
  <c r="O200" i="1"/>
  <c r="O43" i="1"/>
  <c r="O81" i="1"/>
  <c r="O201" i="1"/>
  <c r="O30" i="1"/>
  <c r="O69" i="1"/>
  <c r="O110" i="1"/>
  <c r="O115" i="1"/>
  <c r="O61" i="1"/>
  <c r="O50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91" i="1"/>
  <c r="O54" i="1"/>
  <c r="O55" i="1"/>
  <c r="O215" i="1"/>
  <c r="O216" i="1"/>
  <c r="O17" i="1"/>
  <c r="O11" i="1"/>
  <c r="O99" i="1"/>
  <c r="O217" i="1"/>
  <c r="O218" i="1"/>
  <c r="O18" i="1"/>
  <c r="O219" i="1"/>
  <c r="O82" i="1"/>
  <c r="O32" i="1"/>
  <c r="O92" i="1"/>
  <c r="O116" i="1"/>
  <c r="O111" i="1"/>
  <c r="O100" i="1"/>
  <c r="O51" i="1"/>
  <c r="O62" i="1"/>
  <c r="O12" i="1"/>
  <c r="O44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1" i="1"/>
  <c r="O239" i="1"/>
  <c r="O240" i="1"/>
  <c r="O241" i="1"/>
  <c r="O242" i="1"/>
  <c r="O243" i="1"/>
  <c r="O244" i="1"/>
  <c r="O245" i="1"/>
  <c r="O45" i="1"/>
  <c r="O83" i="1"/>
  <c r="O246" i="1"/>
  <c r="O247" i="1"/>
  <c r="O33" i="1"/>
  <c r="O74" i="1"/>
  <c r="O248" i="1"/>
  <c r="O112" i="1"/>
  <c r="O117" i="1"/>
  <c r="O63" i="1"/>
  <c r="O52" i="1"/>
  <c r="O71" i="1"/>
  <c r="O72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93" i="1"/>
  <c r="O264" i="1"/>
  <c r="O19" i="1"/>
  <c r="O13" i="1"/>
  <c r="O101" i="1"/>
  <c r="O265" i="1"/>
  <c r="O266" i="1"/>
  <c r="O267" i="1"/>
  <c r="O268" i="1"/>
  <c r="O269" i="1"/>
  <c r="O270" i="1"/>
  <c r="O271" i="1"/>
  <c r="O46" i="1"/>
  <c r="O84" i="1"/>
  <c r="O272" i="1"/>
  <c r="O34" i="1"/>
  <c r="O113" i="1"/>
  <c r="O118" i="1"/>
  <c r="O64" i="1"/>
  <c r="O53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94" i="1"/>
  <c r="O286" i="1"/>
  <c r="O20" i="1"/>
  <c r="O106" i="1"/>
  <c r="O102" i="1"/>
  <c r="L13" i="5" l="1"/>
  <c r="G13" i="5"/>
  <c r="AC190" i="3"/>
  <c r="AC195" i="3"/>
  <c r="AC165" i="3"/>
  <c r="AC87" i="3"/>
  <c r="AC205" i="3"/>
  <c r="AC255" i="3"/>
  <c r="AC203" i="3"/>
  <c r="AC241" i="3"/>
  <c r="AC151" i="3"/>
  <c r="AC216" i="3"/>
  <c r="AC242" i="3"/>
  <c r="AC218" i="3"/>
  <c r="AC236" i="3"/>
  <c r="AC97" i="3"/>
  <c r="AC253" i="3"/>
  <c r="AC224" i="3"/>
  <c r="AC136" i="3"/>
  <c r="AC52" i="3"/>
  <c r="AC149" i="3"/>
  <c r="AC197" i="3"/>
  <c r="AC86" i="3"/>
  <c r="AC208" i="3"/>
  <c r="AC259" i="3"/>
  <c r="AC258" i="3"/>
  <c r="AC211" i="3"/>
  <c r="AC199" i="3"/>
  <c r="AC209" i="3"/>
  <c r="AC243" i="3"/>
  <c r="AC225" i="3"/>
  <c r="AC196" i="3"/>
  <c r="AC212" i="3"/>
  <c r="AC217" i="3"/>
  <c r="AC103" i="3"/>
  <c r="AC247" i="3"/>
  <c r="AC222" i="3"/>
  <c r="AC174" i="3"/>
  <c r="AC157" i="3"/>
  <c r="AC213" i="3"/>
  <c r="AC206" i="3"/>
  <c r="AC204" i="3"/>
  <c r="AC214" i="3"/>
  <c r="AC167" i="3"/>
  <c r="AC215" i="3"/>
  <c r="AC188" i="3"/>
  <c r="AC221" i="3"/>
  <c r="AC207" i="3"/>
  <c r="AC182" i="3"/>
  <c r="AC166" i="3"/>
  <c r="AC120" i="3"/>
  <c r="AC132" i="3"/>
  <c r="AC50" i="3"/>
  <c r="AC139" i="3"/>
  <c r="AC180" i="3"/>
  <c r="AC173" i="3"/>
  <c r="AC172" i="3"/>
  <c r="AC145" i="3"/>
  <c r="AC186" i="3"/>
  <c r="AC144" i="3"/>
  <c r="AC156" i="3"/>
  <c r="AC189" i="3"/>
  <c r="AC158" i="3"/>
  <c r="AC256" i="3"/>
  <c r="AC148" i="3"/>
  <c r="AC257" i="3"/>
  <c r="AC239" i="3"/>
  <c r="AC232" i="3"/>
  <c r="AC169" i="3"/>
  <c r="AC154" i="3"/>
  <c r="AC240" i="3"/>
  <c r="AC201" i="3"/>
  <c r="AC162" i="3"/>
  <c r="AC133" i="3"/>
  <c r="AC261" i="3"/>
  <c r="AC235" i="3"/>
  <c r="AC223" i="3"/>
  <c r="AC260" i="3"/>
  <c r="AC200" i="3"/>
  <c r="AC152" i="3"/>
  <c r="AC94" i="3"/>
  <c r="AC198" i="3"/>
  <c r="AC48" i="3"/>
  <c r="AC115" i="3"/>
  <c r="AC119" i="3"/>
  <c r="AC159" i="3"/>
  <c r="AC105" i="3"/>
  <c r="AC143" i="3"/>
  <c r="AC116" i="3"/>
  <c r="AC114" i="3"/>
  <c r="AC163" i="3"/>
  <c r="AC233" i="3"/>
  <c r="AC193" i="3"/>
  <c r="AC191" i="3"/>
  <c r="AC101" i="3"/>
  <c r="AC91" i="3"/>
  <c r="AC74" i="3"/>
  <c r="AC33" i="3"/>
  <c r="AC153" i="3"/>
  <c r="AC248" i="3"/>
  <c r="AC244" i="3"/>
  <c r="AC238" i="3"/>
  <c r="AC194" i="3"/>
  <c r="AC134" i="3"/>
  <c r="AC118" i="3"/>
  <c r="AC129" i="3"/>
  <c r="AC42" i="3"/>
  <c r="AC38" i="3"/>
  <c r="AC122" i="3"/>
  <c r="AC82" i="3"/>
  <c r="AC72" i="3"/>
  <c r="AC44" i="3"/>
  <c r="AC96" i="3"/>
  <c r="AC56" i="3"/>
  <c r="AC179" i="3"/>
  <c r="AC58" i="3"/>
  <c r="AC73" i="3"/>
  <c r="AC111" i="3"/>
  <c r="AC69" i="3"/>
  <c r="AC46" i="3"/>
  <c r="AC128" i="3"/>
  <c r="AC19" i="3"/>
  <c r="AC64" i="3"/>
  <c r="AC246" i="3"/>
  <c r="AC237" i="3"/>
  <c r="AC250" i="3"/>
  <c r="AC251" i="3"/>
  <c r="AC227" i="3"/>
  <c r="AC138" i="3"/>
  <c r="AC141" i="3"/>
  <c r="AC187" i="3"/>
  <c r="AC178" i="3"/>
  <c r="AC176" i="3"/>
  <c r="AC175" i="3"/>
  <c r="AC131" i="3"/>
  <c r="AC67" i="3"/>
  <c r="AC168" i="3"/>
  <c r="AC150" i="3"/>
  <c r="AC140" i="3"/>
  <c r="AC99" i="3"/>
  <c r="AC90" i="3"/>
  <c r="AC61" i="3"/>
  <c r="AC252" i="3"/>
  <c r="AC234" i="3"/>
  <c r="AC226" i="3"/>
  <c r="AC102" i="3"/>
  <c r="AC181" i="3"/>
  <c r="AC177" i="3"/>
  <c r="AC147" i="3"/>
  <c r="AC245" i="3"/>
  <c r="AC79" i="3"/>
  <c r="AC53" i="3"/>
  <c r="AC41" i="3"/>
  <c r="AC161" i="3"/>
  <c r="AC100" i="3"/>
  <c r="AC170" i="3"/>
  <c r="AC155" i="3"/>
  <c r="AC146" i="3"/>
  <c r="AC121" i="3"/>
  <c r="AC229" i="3"/>
  <c r="AC45" i="3"/>
  <c r="AC183" i="3"/>
  <c r="AC184" i="3"/>
  <c r="AC109" i="3"/>
  <c r="AC98" i="3"/>
  <c r="AC60" i="3"/>
  <c r="AC51" i="3"/>
  <c r="AC16" i="3"/>
  <c r="AC29" i="3"/>
  <c r="AC93" i="3"/>
  <c r="AC70" i="3"/>
  <c r="AC31" i="3"/>
  <c r="AC110" i="3"/>
  <c r="AC23" i="3"/>
  <c r="AC7" i="3"/>
  <c r="AC117" i="3"/>
  <c r="AC125" i="3"/>
  <c r="AC59" i="3"/>
  <c r="AC77" i="3"/>
  <c r="AC43" i="3"/>
  <c r="AC65" i="3"/>
  <c r="AC18" i="3"/>
  <c r="AC10" i="3"/>
  <c r="AC84" i="3"/>
  <c r="AC32" i="3"/>
  <c r="AC15" i="3"/>
  <c r="AC6" i="3"/>
  <c r="AC113" i="3"/>
  <c r="AC106" i="3"/>
  <c r="AC63" i="3"/>
  <c r="AC78" i="3"/>
  <c r="AC47" i="3"/>
  <c r="AC39" i="3"/>
  <c r="AC22" i="3"/>
  <c r="AC220" i="3"/>
  <c r="AC192" i="3"/>
  <c r="AC108" i="3"/>
  <c r="AC26" i="3"/>
  <c r="AC34" i="3"/>
  <c r="AC30" i="3"/>
  <c r="AC12" i="3"/>
  <c r="AC4" i="3"/>
  <c r="AC130" i="3"/>
  <c r="AC127" i="3"/>
  <c r="AC89" i="3"/>
  <c r="AC71" i="3"/>
  <c r="AC62" i="3"/>
  <c r="AC55" i="3"/>
  <c r="AC80" i="3"/>
  <c r="AC57" i="3"/>
  <c r="AC85" i="3"/>
  <c r="AC81" i="3"/>
  <c r="AC5" i="3"/>
  <c r="AC104" i="3"/>
  <c r="AC49" i="3"/>
  <c r="AC40" i="3"/>
  <c r="AC28" i="3"/>
  <c r="AC27" i="3"/>
  <c r="AC11" i="3"/>
  <c r="AC8" i="3"/>
  <c r="AC249" i="3"/>
  <c r="AC228" i="3"/>
  <c r="AC124" i="3"/>
  <c r="AC92" i="3"/>
  <c r="AC54" i="3"/>
  <c r="AC21" i="3"/>
  <c r="AC37" i="3"/>
  <c r="AC3" i="3"/>
  <c r="AC185" i="3"/>
  <c r="AC160" i="3"/>
  <c r="AC76" i="3"/>
  <c r="AC20" i="3"/>
  <c r="AC254" i="3"/>
  <c r="AC123" i="3"/>
  <c r="AC137" i="3"/>
  <c r="AC95" i="3"/>
  <c r="AC83" i="3"/>
  <c r="AC25" i="3"/>
  <c r="AC210" i="3"/>
  <c r="AC13" i="3"/>
  <c r="AC14" i="3"/>
  <c r="AC9" i="3"/>
  <c r="AC17" i="3"/>
  <c r="AC35" i="3"/>
  <c r="AC219" i="3"/>
  <c r="AC66" i="3"/>
  <c r="AC24" i="3"/>
  <c r="AC230" i="3"/>
  <c r="AC164" i="3"/>
  <c r="AC112" i="3"/>
  <c r="AC142" i="3"/>
  <c r="AC171" i="3"/>
  <c r="AC126" i="3"/>
  <c r="AC75" i="3"/>
  <c r="AC68" i="3"/>
  <c r="AC36" i="3"/>
  <c r="AC107" i="3"/>
  <c r="AC202" i="3"/>
  <c r="AC1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02A22-19E4-1446-BDB3-6316152E08A5}" keepAlive="1" name="Query - batteryboard-bottom" description="Connection to the 'batteryboard-bottom' query in the workbook." type="5" refreshedVersion="0" background="1">
    <dbPr connection="Provider=Microsoft.Mashup.OleDb.1;Data Source=$Workbook$;Location=batteryboard-bottom;Extended Properties=&quot;&quot;" command="SELECT * FROM [batteryboard-bottom]"/>
  </connection>
  <connection id="2" xr16:uid="{ECFB8425-2F73-A641-A4FF-831D032731F5}" keepAlive="1" name="Query - batteryboard-bottom (2)" description="Connection to the 'batteryboard-bottom (2)' query in the workbook." type="5" refreshedVersion="8" background="1" saveData="1">
    <dbPr connection="Provider=Microsoft.Mashup.OleDb.1;Data Source=$Workbook$;Location=&quot;batteryboard-bottom (2)&quot;;Extended Properties=&quot;&quot;" command="SELECT * FROM [batteryboard-bottom (2)]"/>
  </connection>
  <connection id="3" xr16:uid="{2A051DA1-1A28-7D43-9110-C8C6C7899C7F}" keepAlive="1" name="Query - batteryboard-middle" description="Connection to the 'batteryboard-middle' query in the workbook." type="5" refreshedVersion="8" background="1" saveData="1">
    <dbPr connection="Provider=Microsoft.Mashup.OleDb.1;Data Source=$Workbook$;Location=batteryboard-middle;Extended Properties=&quot;&quot;" command="SELECT * FROM [batteryboard-middle]"/>
  </connection>
  <connection id="4" xr16:uid="{5014F448-44AE-B04D-8AAE-F61E8E6C1A56}" keepAlive="1" name="Query - batteryboard-top" description="Connection to the 'batteryboard-top' query in the workbook." type="5" refreshedVersion="0" background="1">
    <dbPr connection="Provider=Microsoft.Mashup.OleDb.1;Data Source=$Workbook$;Location=batteryboard-top;Extended Properties=&quot;&quot;" command="SELECT * FROM [batteryboard-top]"/>
  </connection>
  <connection id="5" xr16:uid="{12ED84CB-4B51-444F-B0D0-32B445A4AA2A}" keepAlive="1" name="Query - cameraboard" description="Connection to the 'cameraboard' query in the workbook." type="5" refreshedVersion="0" background="1" saveData="1">
    <dbPr connection="Provider=Microsoft.Mashup.OleDb.1;Data Source=$Workbook$;Location=cameraboard;Extended Properties=&quot;&quot;" command="SELECT * FROM [cameraboard]"/>
  </connection>
  <connection id="6" xr16:uid="{6DDAA2B2-148C-C74F-A62F-A3DD46ED5647}" keepAlive="1" name="Query - mainboard" description="Connection to the 'mainboard' query in the workbook." type="5" refreshedVersion="0" background="1" saveData="1">
    <dbPr connection="Provider=Microsoft.Mashup.OleDb.1;Data Source=$Workbook$;Location=mainboard;Extended Properties=&quot;&quot;" command="SELECT * FROM [mainboard]"/>
  </connection>
  <connection id="7" xr16:uid="{956F6ECF-CA82-7647-A478-62231C6E031E}" keepAlive="1" name="Query - Solar-Panel-X" description="Connection to the 'Solar-Panel-X' query in the workbook." type="5" refreshedVersion="0" background="1" saveData="1">
    <dbPr connection="Provider=Microsoft.Mashup.OleDb.1;Data Source=$Workbook$;Location=Solar-Panel-X;Extended Properties=&quot;&quot;" command="SELECT * FROM [Solar-Panel-X]"/>
  </connection>
  <connection id="8" xr16:uid="{5735A5CB-47B3-E94E-9D89-54B97E515102}" keepAlive="1" name="Query - Solar-Panel-Y-" description="Connection to the 'Solar-Panel-Y-' query in the workbook." type="5" refreshedVersion="0" background="1" saveData="1">
    <dbPr connection="Provider=Microsoft.Mashup.OleDb.1;Data Source=$Workbook$;Location=Solar-Panel-Y-;Extended Properties=&quot;&quot;" command="SELECT * FROM [Solar-Panel-Y-]"/>
  </connection>
  <connection id="9" xr16:uid="{10B422EE-5930-3E4C-9531-649DA3835274}" keepAlive="1" name="Query - Solar-Panel-Y+" description="Connection to the 'Solar-Panel-Y+' query in the workbook." type="5" refreshedVersion="0" background="1" saveData="1">
    <dbPr connection="Provider=Microsoft.Mashup.OleDb.1;Data Source=$Workbook$;Location=Solar-Panel-Y+;Extended Properties=&quot;&quot;" command="SELECT * FROM [Solar-Panel-Y+]"/>
  </connection>
  <connection id="10" xr16:uid="{7C4331EE-78E9-DB4B-97C7-59B33CF6369C}" keepAlive="1" name="Query - Solar-Panel-Z-" description="Connection to the 'Solar-Panel-Z-' query in the workbook." type="5" refreshedVersion="0" background="1" saveData="1">
    <dbPr connection="Provider=Microsoft.Mashup.OleDb.1;Data Source=$Workbook$;Location=Solar-Panel-Z-;Extended Properties=&quot;&quot;" command="SELECT * FROM [Solar-Panel-Z-]"/>
  </connection>
  <connection id="11" xr16:uid="{70B8BF44-8BA7-8A4E-89B4-AB9E1A9E34B8}" keepAlive="1" name="Query - Solar-Panel-Z+" description="Connection to the 'Solar-Panel-Z+' query in the workbook." type="5" refreshedVersion="0" background="1" saveData="1">
    <dbPr connection="Provider=Microsoft.Mashup.OleDb.1;Data Source=$Workbook$;Location=Solar-Panel-Z+;Extended Properties=&quot;&quot;" command="SELECT * FROM [Solar-Panel-Z+]"/>
  </connection>
</connections>
</file>

<file path=xl/sharedStrings.xml><?xml version="1.0" encoding="utf-8"?>
<sst xmlns="http://schemas.openxmlformats.org/spreadsheetml/2006/main" count="7244" uniqueCount="1208">
  <si>
    <t>Value</t>
  </si>
  <si>
    <t>Footprint</t>
  </si>
  <si>
    <t>DNI</t>
  </si>
  <si>
    <t>LCSC Part#</t>
  </si>
  <si>
    <t>C1, C2</t>
  </si>
  <si>
    <t>10nF</t>
  </si>
  <si>
    <t>Capacitor_SMD:C_0603_1608Metric</t>
  </si>
  <si>
    <t/>
  </si>
  <si>
    <t>C3</t>
  </si>
  <si>
    <t>0.1uF</t>
  </si>
  <si>
    <t>H1-H4</t>
  </si>
  <si>
    <t>MountingHole_Pad</t>
  </si>
  <si>
    <t>mainboard:MountingHole</t>
  </si>
  <si>
    <t>J1</t>
  </si>
  <si>
    <t>SFC-110-T2-X-D-A</t>
  </si>
  <si>
    <t>mainboard:SAMTEC_SFC-110-T2-X-D-A</t>
  </si>
  <si>
    <t>C3323528</t>
  </si>
  <si>
    <t>SFC-110-T2-F-D-A</t>
  </si>
  <si>
    <t>https://www.digikey.pt/pt/products/detail/samtec-inc/SFC-110-T2-F-D-A/6678600</t>
  </si>
  <si>
    <t>J2</t>
  </si>
  <si>
    <t>FTS-107-01-X-DV-A</t>
  </si>
  <si>
    <t>batteryboard:SAMTEC-FTS-107-01-X-DV-A</t>
  </si>
  <si>
    <t>FTS-107-01-L-DV-A</t>
  </si>
  <si>
    <t>https://www.digikey.pt/pt/products/detail/samtec-inc/FTS-107-01-L-DV-A/7343465</t>
  </si>
  <si>
    <t>Q1, Q3</t>
  </si>
  <si>
    <t>NX3008NBKS</t>
  </si>
  <si>
    <t>Package_TO_SOT_SMD:SOT-363_SC-70-6</t>
  </si>
  <si>
    <t>C396098</t>
  </si>
  <si>
    <t>NX3008NBKS,115</t>
  </si>
  <si>
    <t>https://www.digikey.pt/pt/products/detail/nexperia-usa-inc/NX3008NBKS-115/2779963?s=N4IgTCBcDaIHIA0DMAGFAOOAhA0gZQBoBGIgVhAF0BfIA</t>
  </si>
  <si>
    <t>Q2, Q4</t>
  </si>
  <si>
    <t>MBT2222ADW1T1</t>
  </si>
  <si>
    <t>C157366</t>
  </si>
  <si>
    <t>MBT2222ADW1T1G</t>
  </si>
  <si>
    <t>https://www.digikey.pt/pt/products/detail/onsemi/MBT2222ADW1T1G/1477281?s=N4IgTCBcDaILICEAqZVgIIBEDqBGJuA4iALoC%2BQA</t>
  </si>
  <si>
    <t>R1</t>
  </si>
  <si>
    <t>0.04R</t>
  </si>
  <si>
    <t>batteryboard:R_2512_CurrentSense</t>
  </si>
  <si>
    <t>R2, R7</t>
  </si>
  <si>
    <t>680R</t>
  </si>
  <si>
    <t>Resistor_SMD:R_0603_1608Metric</t>
  </si>
  <si>
    <t>R3, R8</t>
  </si>
  <si>
    <t>100K</t>
  </si>
  <si>
    <t>R4, R5, R9, R10</t>
  </si>
  <si>
    <t>10K</t>
  </si>
  <si>
    <t>R6, R11</t>
  </si>
  <si>
    <t>200K</t>
  </si>
  <si>
    <t>R12, R13</t>
  </si>
  <si>
    <t>DNI (0R)</t>
  </si>
  <si>
    <t>U1</t>
  </si>
  <si>
    <t>INA219BxD</t>
  </si>
  <si>
    <t>Package_SO:SOIC-8_3.9x4.9mm_P1.27mm</t>
  </si>
  <si>
    <t>C2155799</t>
  </si>
  <si>
    <t>INA219BIDR</t>
  </si>
  <si>
    <t>https://www.digikey.pt/pt/products/detail/texas-instruments/INA219BIDR/2426057?s=N4IgTCBcDaIJIDkCCYCMBOAQnAIgJRAF0BfIA</t>
  </si>
  <si>
    <t>Board</t>
  </si>
  <si>
    <t>batteryboard-bottom</t>
  </si>
  <si>
    <t>FLE-107-01-X-DV-A</t>
  </si>
  <si>
    <t>batteryboard:SAMTEC_FLE-107-01-X-DV-A</t>
  </si>
  <si>
    <t>J3, J4</t>
  </si>
  <si>
    <t>Battery Pads</t>
  </si>
  <si>
    <t>batteryboard:Battery Pads</t>
  </si>
  <si>
    <t>batteryboard-middle</t>
  </si>
  <si>
    <t>FLE-105-01-X-DV-A</t>
  </si>
  <si>
    <t>batteryboard:SAMTEC_FLE-105-01-X-DV-A</t>
  </si>
  <si>
    <t>batteryboard-top</t>
  </si>
  <si>
    <t>C1, C19</t>
  </si>
  <si>
    <t>47uF</t>
  </si>
  <si>
    <t>Capacitor_Tantalum_SMD:CP_EIA-2012-12_Kemet-R</t>
  </si>
  <si>
    <t>C4, C6</t>
  </si>
  <si>
    <t>2.2uF</t>
  </si>
  <si>
    <t>C10</t>
  </si>
  <si>
    <t>1uF</t>
  </si>
  <si>
    <t>C16, C17</t>
  </si>
  <si>
    <t>4pF</t>
  </si>
  <si>
    <t>C18, C23, C27, C28, C31</t>
  </si>
  <si>
    <t>10uF</t>
  </si>
  <si>
    <t>C35</t>
  </si>
  <si>
    <t>4.7nF</t>
  </si>
  <si>
    <t>D1</t>
  </si>
  <si>
    <t>150141M173100</t>
  </si>
  <si>
    <t>LED_SMD:LED_RGB_Wuerth-PLCC4_3.2x2.8mm_150141M173100</t>
  </si>
  <si>
    <t>D2</t>
  </si>
  <si>
    <t>MBR1020VL-AU_R1</t>
  </si>
  <si>
    <t>Diode_SMD:D_SOD-123F</t>
  </si>
  <si>
    <t>FB1, FB2</t>
  </si>
  <si>
    <t>120R</t>
  </si>
  <si>
    <t>Inductor_SMD:L_0603_1608Metric</t>
  </si>
  <si>
    <t>USB_C_Receptacle_USB2.0</t>
  </si>
  <si>
    <t>Connector_USB:USB_C_Receptacle_HRO_TYPE-C-31-M-12</t>
  </si>
  <si>
    <t>02x05 M 1.27mm</t>
  </si>
  <si>
    <t>Connector_PinHeader_1.27mm:PinHeader_2x05_P1.27mm_Vertical_SMD</t>
  </si>
  <si>
    <t>J3</t>
  </si>
  <si>
    <t>USD-1040310811</t>
  </si>
  <si>
    <t>Connector_Card:microSD_HC_Molex_104031-0811</t>
  </si>
  <si>
    <t>J4</t>
  </si>
  <si>
    <t>MOLEX_5051102491</t>
  </si>
  <si>
    <t>cameraboard:MOLEX_5051102491</t>
  </si>
  <si>
    <t>J5</t>
  </si>
  <si>
    <t>TFM-110-12-X-D-A</t>
  </si>
  <si>
    <t>mainboard:SAMTEC_TFM-110-12-X-D-A</t>
  </si>
  <si>
    <t>J6</t>
  </si>
  <si>
    <t>cameraboard:SAMTEC_FLE-107-01-X-DV-A</t>
  </si>
  <si>
    <t>J7, J8</t>
  </si>
  <si>
    <t>Conn_01x08</t>
  </si>
  <si>
    <t>Connector_PinHeader_2.54mm:PinHeader_1x08_P2.54mm_Vertical</t>
  </si>
  <si>
    <t>Q1</t>
  </si>
  <si>
    <t>SQ3495EV-T1</t>
  </si>
  <si>
    <t>Package_TO_SOT_SMD:SOT-23-6</t>
  </si>
  <si>
    <t>1M</t>
  </si>
  <si>
    <t>R2, R3</t>
  </si>
  <si>
    <t>5.1K</t>
  </si>
  <si>
    <t>R4</t>
  </si>
  <si>
    <t>100R</t>
  </si>
  <si>
    <t>R8</t>
  </si>
  <si>
    <t>1K</t>
  </si>
  <si>
    <t>4.7K</t>
  </si>
  <si>
    <t>R20</t>
  </si>
  <si>
    <t>0R</t>
  </si>
  <si>
    <t>RN1</t>
  </si>
  <si>
    <t>330R</t>
  </si>
  <si>
    <t>Resistor_SMD:R_Array_Concave_4x0603</t>
  </si>
  <si>
    <t>SW1, SW3</t>
  </si>
  <si>
    <t>CAS-120TA</t>
  </si>
  <si>
    <t>cameraboard:CAS-120TA</t>
  </si>
  <si>
    <t>SW2</t>
  </si>
  <si>
    <t>KMR2x</t>
  </si>
  <si>
    <t>mainboard:BTN_KMR2</t>
  </si>
  <si>
    <t>STM32H743VITx</t>
  </si>
  <si>
    <t>Package_QFP:LQFP-100_14x14mm_P0.5mm</t>
  </si>
  <si>
    <t>U2</t>
  </si>
  <si>
    <t>WE-TVS-82400102</t>
  </si>
  <si>
    <t>U3</t>
  </si>
  <si>
    <t>XC6210B332MR-G</t>
  </si>
  <si>
    <t>Package_TO_SOT_SMD:SOT-23-5</t>
  </si>
  <si>
    <t>U4</t>
  </si>
  <si>
    <t>AP7366-28W5-7</t>
  </si>
  <si>
    <t>U5</t>
  </si>
  <si>
    <t>TLV75515PDBVR</t>
  </si>
  <si>
    <t>U6</t>
  </si>
  <si>
    <t>LTC4412xS6</t>
  </si>
  <si>
    <t>Package_TO_SOT_SMD:TSOT-23-6</t>
  </si>
  <si>
    <t>Y1</t>
  </si>
  <si>
    <t>12MHz/7pF</t>
  </si>
  <si>
    <t>Crystal:Crystal_SMD_2520-4Pin_2.5x2.0mm</t>
  </si>
  <si>
    <t>avionics-cameraboard</t>
  </si>
  <si>
    <t>C6, C7</t>
  </si>
  <si>
    <t>C8, C17, C18</t>
  </si>
  <si>
    <t>C9, C11, C12, C20, C22</t>
  </si>
  <si>
    <t>C14, C15</t>
  </si>
  <si>
    <t>Capacitor_SMD:C_0805_2012Metric</t>
  </si>
  <si>
    <t>C16</t>
  </si>
  <si>
    <t>C26</t>
  </si>
  <si>
    <t>C28-C35</t>
  </si>
  <si>
    <t>C37, C38</t>
  </si>
  <si>
    <t>22pF</t>
  </si>
  <si>
    <t>SK6812-SIDE</t>
  </si>
  <si>
    <t>mainboard:SK6812-SIDE</t>
  </si>
  <si>
    <t>SRF2012</t>
  </si>
  <si>
    <t>mainboard:SRF2012</t>
  </si>
  <si>
    <t>Conn 02x05 1.27mm</t>
  </si>
  <si>
    <t>U.FL-R-SMT-1</t>
  </si>
  <si>
    <t>mainboard:U.FL-R-SMT-1</t>
  </si>
  <si>
    <t>Micro_SD_Card</t>
  </si>
  <si>
    <t>mainboard:microSD_104031-0811</t>
  </si>
  <si>
    <t>CLP-105-02-X-DH-A</t>
  </si>
  <si>
    <t>mainboard:SAMTEC_CLP-105-02-X-DH-A</t>
  </si>
  <si>
    <t>L1</t>
  </si>
  <si>
    <t>10uH</t>
  </si>
  <si>
    <t>Inductor_SMD:L_0805_2012Metric</t>
  </si>
  <si>
    <t>Q1, Q3, Q5, Q7, Q9, Q11, Q13, Q15</t>
  </si>
  <si>
    <t>Q2, Q4, Q6, Q8, Q10, Q12, Q14, Q16</t>
  </si>
  <si>
    <t>Q17-Q19</t>
  </si>
  <si>
    <t>MMBT2907</t>
  </si>
  <si>
    <t>Package_TO_SOT_SMD:SOT-23</t>
  </si>
  <si>
    <t>Q20</t>
  </si>
  <si>
    <t>Q21</t>
  </si>
  <si>
    <t>IRLML2803</t>
  </si>
  <si>
    <t>R1, R2, R11, R27, R36, R41, R48, R53, R60, R65, R72, R77</t>
  </si>
  <si>
    <t>R3-R10, R14, R16-R19, R37, R38, R42, R43, R49, R50, R54, R55, R61, R62, R66, R67, R73, R74, R78, R79, R81-R83</t>
  </si>
  <si>
    <t>R12, R15, R86, R87, R91, R92, R96, R97</t>
  </si>
  <si>
    <t>R13, R20-R22, R26, R30-R32, R84, R89, R94</t>
  </si>
  <si>
    <t>R23</t>
  </si>
  <si>
    <t>R24, R25</t>
  </si>
  <si>
    <t>R28, R29</t>
  </si>
  <si>
    <t>22R</t>
  </si>
  <si>
    <t>R33, R34, R45, R46, R57, R58, R69, R70, R88, R93, R98, R99</t>
  </si>
  <si>
    <t>R35, R40, R47, R52, R59, R64, R71, R76</t>
  </si>
  <si>
    <t>R39, R44, R51, R56, R63, R68, R75, R80, R100</t>
  </si>
  <si>
    <t>R85, R90, R95</t>
  </si>
  <si>
    <t>SW1</t>
  </si>
  <si>
    <t>434331045822</t>
  </si>
  <si>
    <t>mainboard:SMT_1045822_WRE</t>
  </si>
  <si>
    <t>ATSAMD51J19A-M</t>
  </si>
  <si>
    <t>Package_DFN_QFN:QFN-64-1EP_9x9mm_P0.5mm_EP4.7x4.7mm</t>
  </si>
  <si>
    <t>MAX706RESA+</t>
  </si>
  <si>
    <t>AP2112K-3.3</t>
  </si>
  <si>
    <t>MR25H40</t>
  </si>
  <si>
    <t>mainboard:MR25H40DF</t>
  </si>
  <si>
    <t>RFM98PW</t>
  </si>
  <si>
    <t>mainboard:RFM98PW</t>
  </si>
  <si>
    <t>U7-U9</t>
  </si>
  <si>
    <t>DRV8830DRC</t>
  </si>
  <si>
    <t>mainboard:VSON-10</t>
  </si>
  <si>
    <t>U10</t>
  </si>
  <si>
    <t>USBLC6-2SC6</t>
  </si>
  <si>
    <t>U11</t>
  </si>
  <si>
    <t>PCF8523TK</t>
  </si>
  <si>
    <t>Package_SON:HVSON-8-1EP_4x4mm_P0.8mm_EP2.2x3.1mm</t>
  </si>
  <si>
    <t>U12</t>
  </si>
  <si>
    <t>BNO085</t>
  </si>
  <si>
    <t>mainboard:BNO085</t>
  </si>
  <si>
    <t>Y1, Y2</t>
  </si>
  <si>
    <t>32.768kHz/7pF</t>
  </si>
  <si>
    <t>Crystal:Crystal_SMD_MicroCrystal_CC7V-T1A-2Pin_3.2x1.5mm</t>
  </si>
  <si>
    <t>Y3</t>
  </si>
  <si>
    <t>32.768kHz/12.5pF</t>
  </si>
  <si>
    <t>avionics-mainboard</t>
  </si>
  <si>
    <t>C1</t>
  </si>
  <si>
    <t>Capacitor_SMD:C_0402_1005Metric</t>
  </si>
  <si>
    <t>C2, C9-C11</t>
  </si>
  <si>
    <t>C3, C7</t>
  </si>
  <si>
    <t>4.7uF</t>
  </si>
  <si>
    <t>C4, C12, C13</t>
  </si>
  <si>
    <t>C5</t>
  </si>
  <si>
    <t>100uF</t>
  </si>
  <si>
    <t>C6</t>
  </si>
  <si>
    <t>C8</t>
  </si>
  <si>
    <t>22uF</t>
  </si>
  <si>
    <t>SZMM5Z5V1T1G</t>
  </si>
  <si>
    <t>Diode_SMD:D_SOD-523</t>
  </si>
  <si>
    <t>D2-D4</t>
  </si>
  <si>
    <t>DFLS130L-7</t>
  </si>
  <si>
    <t>Diode_SMD:D_PowerDI-123</t>
  </si>
  <si>
    <t>MountingHole</t>
  </si>
  <si>
    <t>solarpanels:MountingHole_2.2mm_M2_DIN965_Pad_TopBottom</t>
  </si>
  <si>
    <t>FTS-105-01-X-DV-A</t>
  </si>
  <si>
    <t>solarpanels:SAMTEC-FTS-105-01-X-DV-A</t>
  </si>
  <si>
    <t>22uH-LPS4018-223MR</t>
  </si>
  <si>
    <t>solarpanels:LPS4018</t>
  </si>
  <si>
    <t>L2</t>
  </si>
  <si>
    <t>10uH-LPS4018-103MR</t>
  </si>
  <si>
    <t>R1, R2</t>
  </si>
  <si>
    <t>Resistor_SMD:R_0402_1005Metric</t>
  </si>
  <si>
    <t>R3, R4, R12, R13, R16-R18</t>
  </si>
  <si>
    <t>R5</t>
  </si>
  <si>
    <t>7.32M</t>
  </si>
  <si>
    <t>R6</t>
  </si>
  <si>
    <t>5.62M</t>
  </si>
  <si>
    <t>R7</t>
  </si>
  <si>
    <t>374K</t>
  </si>
  <si>
    <t>R8, R10</t>
  </si>
  <si>
    <t>8.25M</t>
  </si>
  <si>
    <t>R9</t>
  </si>
  <si>
    <t>4.53M</t>
  </si>
  <si>
    <t>R11</t>
  </si>
  <si>
    <t>4.75M</t>
  </si>
  <si>
    <t>R14, R15, R19, R20</t>
  </si>
  <si>
    <t>R21, R26</t>
  </si>
  <si>
    <t>R22, R27</t>
  </si>
  <si>
    <t>R23, R24, R28, R29</t>
  </si>
  <si>
    <t>R25, R30</t>
  </si>
  <si>
    <t>SC1-SC8</t>
  </si>
  <si>
    <t>SolarCell_Small</t>
  </si>
  <si>
    <t>solarpanels:KXOB25-05X3F</t>
  </si>
  <si>
    <t>TP1-TP4</t>
  </si>
  <si>
    <t>TP</t>
  </si>
  <si>
    <t>TestPoint:TestPoint_THTPad_D1.0mm_Drill0.5mm</t>
  </si>
  <si>
    <t>BQ25570RGRR</t>
  </si>
  <si>
    <t>solarpanels:QFN50P350X350X100-21N-D</t>
  </si>
  <si>
    <t>OPT3001</t>
  </si>
  <si>
    <t>solarpanels:OPT3001</t>
  </si>
  <si>
    <t>MAX40200AUK</t>
  </si>
  <si>
    <t>Solar-Panel-X (4L)</t>
  </si>
  <si>
    <t>solarpanels:MountingHole_3.2mm_M3_DIN965_Pad_TopBottom</t>
  </si>
  <si>
    <t>BM02B-SRSS-TB</t>
  </si>
  <si>
    <t>Connector_JST:JST_SH_BM02B-SRSS-TB_1x02-1MP_P1.00mm_Vertical</t>
  </si>
  <si>
    <t>R3, R4, R12, R13, R16-R18, R31</t>
  </si>
  <si>
    <t>D2F-L2-A1</t>
  </si>
  <si>
    <t>solarpanels:D2F-L2-A1</t>
  </si>
  <si>
    <t>D2F-L2-A</t>
  </si>
  <si>
    <t>solarpanels:D2F-L2-A</t>
  </si>
  <si>
    <t>TP5, TP6</t>
  </si>
  <si>
    <t>TestPoint:TestPoint_Pad_D1.5mm</t>
  </si>
  <si>
    <t>Solar-Panel-Y- (4L)</t>
  </si>
  <si>
    <t>Solar-Panel-Y+ (4L)</t>
  </si>
  <si>
    <t>BA1</t>
  </si>
  <si>
    <t>ATB2012-50011-T000</t>
  </si>
  <si>
    <t>solarpanels:ATB2012</t>
  </si>
  <si>
    <t>H5, H6</t>
  </si>
  <si>
    <t>solarpanels:Antenna Mount</t>
  </si>
  <si>
    <t>JP1, JP2</t>
  </si>
  <si>
    <t>BurnWire</t>
  </si>
  <si>
    <t>solarpanels:Burn-Wire</t>
  </si>
  <si>
    <t>Q5</t>
  </si>
  <si>
    <t>Q6</t>
  </si>
  <si>
    <t>IRF7404</t>
  </si>
  <si>
    <t>R22, R27, R33</t>
  </si>
  <si>
    <t>R23, R24, R28, R29, R31</t>
  </si>
  <si>
    <t>R32</t>
  </si>
  <si>
    <t>R34</t>
  </si>
  <si>
    <t>1R</t>
  </si>
  <si>
    <t>Resistor_SMD:R_1206_3216Metric</t>
  </si>
  <si>
    <t>SC1-SC4</t>
  </si>
  <si>
    <t>Solar-Panel-Z- (4L)</t>
  </si>
  <si>
    <t>SC1-SC6</t>
  </si>
  <si>
    <t>Solar-Panel-Z+ (4L)</t>
  </si>
  <si>
    <t>C2921534</t>
  </si>
  <si>
    <t>https://www.digikey.pt/pt/products/detail/nidec-components-corporation/CAS-120TA/341661</t>
  </si>
  <si>
    <t>C585350</t>
  </si>
  <si>
    <t>https://www.digikey.pt/pt/products/detail/molex/1040310811/2370379</t>
  </si>
  <si>
    <t>FLE-107-01-G-DV-A-K-TR</t>
  </si>
  <si>
    <t>https://www.digikey.pt/pt/products/detail/samtec-inc/FLE-107-01-G-DV-A-K-TR/7256489?s=N4IgTCBcDaIGIBkCiBaAjABgOwo2lA4igCIBqKAgigNIoAqASiALoC%2BQA</t>
  </si>
  <si>
    <t>https://www.digikey.pt/pt/products/detail/molex/5051102491/5254657</t>
  </si>
  <si>
    <t>20021121-00010C4LF</t>
  </si>
  <si>
    <t>C150517</t>
  </si>
  <si>
    <t>https://www.digikey.pt/pt/products/detail/amphenol-cs-fci/20021121-00010C4LF/2209057?s=N4IgTCBcDa4AxzARicgtAuS4GEAsAMgGIgC6AvkA</t>
  </si>
  <si>
    <t>USB4105-GF-A</t>
  </si>
  <si>
    <t>https://www.digikey.pt/pt/products/detail/gct/USB4105-GF-A/11198441</t>
  </si>
  <si>
    <t>ECS-160-10-36Q-ES-TR</t>
  </si>
  <si>
    <t>C2449898</t>
  </si>
  <si>
    <t>https://www.digikey.pt/pt/products/detail/ecs-inc/ECS-160-10-36Q-ES-TR/6049636?s=N4IgTCBcDaIKIGEDKBaAjANgAzpwZgwEUU5UAVAJRAF0BfIA</t>
  </si>
  <si>
    <t>MBR1020VL-AU_R1_000A1</t>
  </si>
  <si>
    <t>https://www.digikey.pt/pt/products/detail/panjit-international-inc/MBR1020VL-AU-R1-000A1/14661152?s=N4IgTCBcDaILICEBKBGADGNA1AMgWgEEBVAfVRLUoJRAF0BfIA</t>
  </si>
  <si>
    <t>BLM18AG121SH1D</t>
  </si>
  <si>
    <t>C440129</t>
  </si>
  <si>
    <t>https://www.digikey.pt/pt/products/detail/murata-electronics/BLM18AG121SH1D/2587982?s=N4IgTCBcDaIEIBkCyBGAHAQQOIrCgygBIoAiIAugL5A</t>
  </si>
  <si>
    <t>https://www.digikey.pt/pt/products/detail/würth-elektronik/150141M173100/4489960?s=N4IgTCBcDaIIwFYAMcAscCycDsBmOSSIAugL5A</t>
  </si>
  <si>
    <t>KMR241NG ULC LFS</t>
  </si>
  <si>
    <t>C221684</t>
  </si>
  <si>
    <t>https://www.digikey.pt/pt/products/detail/c-k/KMR241NG-ULC-LFS/2043217?s=N4IgTCBcDaINIFkBKYAsBGAcgcQAQFUAZAYV0IDEBlEAXQF8g</t>
  </si>
  <si>
    <t>TFM-110-12-L-D-A</t>
  </si>
  <si>
    <t>https://www.digikey.pt/pt/products/detail/samtec-inc/TFM-110-12-L-D-A/6678862</t>
  </si>
  <si>
    <t>STM32H743VIT6</t>
  </si>
  <si>
    <t>https://www.digikey.pt/pt/products/detail/stmicroelectronics/STM32H743VIT6/7809237</t>
  </si>
  <si>
    <t>C114409</t>
  </si>
  <si>
    <t>C47719</t>
  </si>
  <si>
    <t>https://www.digikey.pt/pt/products/detail/torex-semiconductor-ltd/XC6210B332MR-G/2138119?s=N4IgTCBcDaIBoGEBsYCMAGAQgZm2AsgEoC0A4iALoC%2BQA</t>
  </si>
  <si>
    <t>https://www.digikey.pt/pt/products/detail/diodes-incorporated/AP7366-28W5-7/10294972?s=N4IgTCBcDaIIIAUDsBmAbGgtGAHAdQFZMkQBdAXyA</t>
  </si>
  <si>
    <t>https://www.digikey.pt/pt/products/detail/texas-instruments/TLV75515PDBVR/9356527?s=N4IgTCBcDaICoBkBqB2ArGgjGgCgEQCEkAlEAXQF8g</t>
  </si>
  <si>
    <t>SQ3495EV-T1_GE3</t>
  </si>
  <si>
    <t>https://www.digikey.pt/pt/products/detail/vishay-siliconix/SQ3495EV-T1-GE3/13175719?s=N4IgTCBcDaIMoEUDMAWAnAVgKIDUC0AKgIwD6A4lkiALoC%2BQA</t>
  </si>
  <si>
    <t>https://www.digikey.pt/pt/products/detail/würth-elektronik/82400102/3900520</t>
  </si>
  <si>
    <t>LTC4412ES6#TRMPBF</t>
  </si>
  <si>
    <t>https://www.digikey.pt/pt/products/detail/analog-devices-inc/LTC4412ES6-TRMPBF/1116052?s=N4IgTCBcDaIDIBUDCAWFBGMBRAygNgGIEAlAWQAUAhAMRAF0BfIA</t>
  </si>
  <si>
    <t>FLE-105-01-G-DV-A</t>
  </si>
  <si>
    <t>https://www.digikey.pt/pt/products/detail/samtec-inc/FLE-105-01-G-DV-A/2651128</t>
  </si>
  <si>
    <t>https://www.digikey.pt/pt/products/detail/onsemi/SZMM5Z5V1T1G/3063186?s=N4IgTCBcDaIMoC0CySCsDUDUCMAVbA4iALoC%2BQA</t>
  </si>
  <si>
    <t>https://www.digikey.pt/pt/products/detail/diodes-incorporated/DFLS130L-7/673198</t>
  </si>
  <si>
    <t>FTS-105-01-L-DV-A-P-TR</t>
  </si>
  <si>
    <t>https://www.digikey.pt/pt/products/detail/samtec-inc/FTS-105-01-L-DV-A-P-TR/7342348?s=N4IgTCBcDaIGIBUDKBaAjABgKwo2lAMigCIBqKAgigAooIBKIAugL5A</t>
  </si>
  <si>
    <t>LPS4018-223MRC</t>
  </si>
  <si>
    <t>https://pt.mouser.com/ProductDetail/Coilcraft/LPS4018-223MRC?qs=QQJxVsr8EGZ1iTyTHMP0jg%3D%3D</t>
  </si>
  <si>
    <t>LPS4018-103MRC</t>
  </si>
  <si>
    <t>https://pt.mouser.com/ProductDetail/Coilcraft/LPS4018-103MRC?qs=QQJxVsr8EGa4OX30WnhtBw%3D%3D</t>
  </si>
  <si>
    <t>KXOB25-05X3F-TR</t>
  </si>
  <si>
    <t>https://www.digikey.pt/pt/products/detail/anysolar-ltd/KXOB25-05X3F-TR/9990478?s=N4IgTCBcDaINIA0DyAhMBWAtABnQgzAGKYAqASiALoC%2BQA</t>
  </si>
  <si>
    <t>https://www.digikey.pt/pt/products/detail/texas-instruments/BQ25570RGRR/4384228?s=N4IgTCBcDaIEIEUwFZkHYAMAlA4lrIAugL5A</t>
  </si>
  <si>
    <t>OPT3001IDNPRQ1</t>
  </si>
  <si>
    <t>https://www.digikey.pt/pt/products/detail/texas-instruments/OPT3001IDNPRQ1/8133004?s=N4IgTCBcDaIPIAUAqBmADGgjASQCIDkEAlARUxAF0BfIA</t>
  </si>
  <si>
    <t>MAX40200AUK+T</t>
  </si>
  <si>
    <t>https://www.digikey.pt/pt/products/detail/analog-devices-inc-maxim-integrated/MAX40200AUK-T/7392218?s=N4IgTCBcDaILIEEAaAWADGNaEFUDSA1ACogC6AvkA</t>
  </si>
  <si>
    <t>BM02B-SRSS-TB(LF)(SN)</t>
  </si>
  <si>
    <t>https://www.digikey.pt/pt/products/detail/jst-sales-america-inc/BM02B-SRSS-TB-LF-SN/926694?s=N4IgTCBcDaIEIFkAMY4FoDKAlDG0BU4AKAGQDEBKIjAOQpAF0BfIA</t>
  </si>
  <si>
    <t>https://www.digikey.pt/pt/products/detail/omron-electronics-inc-emc-div/D2F-L2-A1/1811810?s=N4IgTCBcDaICJgGIFoAyZkEECMIC6AvkA</t>
  </si>
  <si>
    <t>https://www.digikey.pt/pt/products/detail/omron-electronics-inc-emc-div/D2F-L2-A/368472</t>
  </si>
  <si>
    <t>https://www.digikey.pt/pt/products/detail/tdk-corporation/ATB2012-50011-T000/2464898?s=N4IgTCBcDaIIIBUBCYAMBGMBaArKj6WC%2BqIAugL5A</t>
  </si>
  <si>
    <t>U.FL-R-SMT-1(10)</t>
  </si>
  <si>
    <t>https://www.digikey.pt/pt/products/detail/hirose-electric-co-ltd/U-FL-R-SMT-1-10/2391570?s=N4IgTCBcDaIKoDoBiAZAtAJTQZQLIBU0BGACiIAYBKEAXQF8g</t>
  </si>
  <si>
    <t>IRLML2803TRPBF</t>
  </si>
  <si>
    <t>https://www.digikey.pt/pt/products/detail/infineon-technologies/IRLML2803TRPBF/811435</t>
  </si>
  <si>
    <t>IRF7404TRPBF</t>
  </si>
  <si>
    <t>https://www.digikey.pt/pt/products/detail/infineon-technologies/IRF7404TRPBF/811488</t>
  </si>
  <si>
    <t>https://www.digikey.com/en/products/detail/texas-instruments/OPT3001IDNPRQ1/8133004</t>
  </si>
  <si>
    <t>https://www.digikey.pt/pt/products/detail/adafruit-industries-llc/4691/13170955</t>
  </si>
  <si>
    <t>SRF2012A-670YA</t>
  </si>
  <si>
    <t>https://www.digikey.pt/pt/products/detail/bourns-inc/SRF2012A-670YA/5429623?s=N4IgTCBcDaIMoCUBiYAMBGMBBAtANgHZUBNLEAXQF8g</t>
  </si>
  <si>
    <t>U.FL-R-SMT-1(80)</t>
  </si>
  <si>
    <t>https://www.digikey.pt/pt/products/detail/hirose-electric-co-ltd/U-FL-R-SMT-1-80/3978495?s=N4IgTCBcDaIKoDoBiAZAtAJTQZQLIBU0BGACgA4AGAShAF0BfIA</t>
  </si>
  <si>
    <t>CLP-105-02-F-DH-A</t>
  </si>
  <si>
    <t>https://www.digikey.pt/pt/products/detail/samtec-inc/CLP-105-02-F-DH-A/6705807</t>
  </si>
  <si>
    <t>MMBT2907A-7-F</t>
  </si>
  <si>
    <t>https://www.digikey.pt/pt/products/detail/diodes-incorporated/MMBT2907A-7-F/814501</t>
  </si>
  <si>
    <t>https://www.digikey.pt/pt/products/detail/würth-elektronik/434331045822/5209088?s=N4IgTCBcDaICwGZEIIwAY4FYAcYIF0BfIA</t>
  </si>
  <si>
    <t>MAX706RESA+T</t>
  </si>
  <si>
    <t>https://www.digikey.pt/pt/products/detail/analog-devices-inc-maxim-integrated/MAX706RESA-T/1521730?s=N4IgTCBcDaILIEEAaB2ADANgEoFEDKCA1ACogC6AvkA</t>
  </si>
  <si>
    <t>AP2112K-3.3TRG1</t>
  </si>
  <si>
    <t>https://www.digikey.pt/pt/products/detail/diodes-incorporated/AP2112K-3-3TRG1/4470746?s=N4IgTCBcDaIIIAUwEZlgNIFoDMA6bAKgEoDiyIAugL5A</t>
  </si>
  <si>
    <t>MR25H40DF</t>
  </si>
  <si>
    <t>https://www.digikey.pt/pt/products/detail/everspin-technologies-inc/MR25H40DF/13157950</t>
  </si>
  <si>
    <t>RFM98PW-433S2</t>
  </si>
  <si>
    <t>https://www.tme.eu/pt/details/rfm98pw-433s2/modulos-de-rf/hope-microelectronics/</t>
  </si>
  <si>
    <t>DRV8830DRCT</t>
  </si>
  <si>
    <t>https://www.digikey.pt/pt/products/detail/texas-instruments/DRV8830DRCT/3588868?s=N4IgTCBcDaICICUBqAOFBmADIgwgFRAF0BfIA</t>
  </si>
  <si>
    <t>https://www.digikey.pt/pt/products/detail/stmicroelectronics/USBLC6-2SC6/1040559</t>
  </si>
  <si>
    <t>PCF8523TK/1,118</t>
  </si>
  <si>
    <t>https://www.digikey.pt/pt/products/detail/nxp-usa-inc/PCF8523TK-1-118/2606089?s=N4IgTCBcDaIAoGEBiAOArGAzAFQNIHoBGAGkMJRAF0BfIA</t>
  </si>
  <si>
    <t>https://www.digikey.pt/pt/products/detail/ceva-technologies-inc/BNO085/9445940</t>
  </si>
  <si>
    <t>CC7V-T1A-32.768k-7pF-20PPM-TB-QA</t>
  </si>
  <si>
    <t>https://pt.mouser.com/ProductDetail/Micro-Crystal/CC7V-T1A-32.768k-7pF-20PPM-TB-QA?qs=7bTaA%2FLYtSaWk6v%252BbU3wYA%3D%3D</t>
  </si>
  <si>
    <t>CC7V-T1A-32.768k-12.5pF-20PPM-TC-QA</t>
  </si>
  <si>
    <t>https://pt.mouser.com/ProductDetail/Micro-Crystal/CC7V-T1A-32.768k-12.5pF-20PPM-TC-QA?qs=7bTaA%2FLYtSaDF6b8BAcHpQ%3D%3D</t>
  </si>
  <si>
    <t>C1975330</t>
  </si>
  <si>
    <t>C51118</t>
  </si>
  <si>
    <t>C92015</t>
  </si>
  <si>
    <t>C614645</t>
  </si>
  <si>
    <t>C160388</t>
  </si>
  <si>
    <t>C506250</t>
  </si>
  <si>
    <t>C3320164</t>
  </si>
  <si>
    <t>C110493</t>
  </si>
  <si>
    <t>C1848374</t>
  </si>
  <si>
    <t>C3323591</t>
  </si>
  <si>
    <t>C2997</t>
  </si>
  <si>
    <t>C2590</t>
  </si>
  <si>
    <t>C459883</t>
  </si>
  <si>
    <t>C2649430</t>
  </si>
  <si>
    <t>C28380</t>
  </si>
  <si>
    <t>C106923</t>
  </si>
  <si>
    <t>C2861428</t>
  </si>
  <si>
    <t>C2651518</t>
  </si>
  <si>
    <t>C3281943</t>
  </si>
  <si>
    <t>C2662206</t>
  </si>
  <si>
    <t>C150058</t>
  </si>
  <si>
    <t>C2867152</t>
  </si>
  <si>
    <t>C88373</t>
  </si>
  <si>
    <t>C88374</t>
  </si>
  <si>
    <t>C7519</t>
  </si>
  <si>
    <t>GenericPart(EuroCircuit)</t>
  </si>
  <si>
    <t>GPC0603104</t>
  </si>
  <si>
    <t>GPC0603472</t>
  </si>
  <si>
    <t>GPC0603103</t>
  </si>
  <si>
    <t>GPC0603220</t>
  </si>
  <si>
    <t>GPC0603105</t>
  </si>
  <si>
    <t>GPC0805105</t>
  </si>
  <si>
    <t>04025C104KAT2A</t>
  </si>
  <si>
    <t>06035C104K4T2A</t>
  </si>
  <si>
    <t>06031C472K4T4A</t>
  </si>
  <si>
    <t>06031C103K4T4A</t>
  </si>
  <si>
    <t>GRT188R61H105KE13D</t>
  </si>
  <si>
    <t>GRT188R61H225KE13D</t>
  </si>
  <si>
    <t>GRT188R61C106KE13D</t>
  </si>
  <si>
    <t>0603YA220J4T2A</t>
  </si>
  <si>
    <t>GRT188R61A226ME13D</t>
  </si>
  <si>
    <t>GRT188R6YA475KE13D</t>
  </si>
  <si>
    <t>CGA3E2NP01H040C080AA</t>
  </si>
  <si>
    <t>GRT21BC71E106KE13L</t>
  </si>
  <si>
    <t>CGA4J1X8R1E105K125AC</t>
  </si>
  <si>
    <t>GRM21BR60J107ME15K</t>
  </si>
  <si>
    <t>F981A476MSA</t>
  </si>
  <si>
    <t>RMCF0402ZT0R00</t>
  </si>
  <si>
    <t>RMCF0603ZT0R00</t>
  </si>
  <si>
    <t>RNCF0603DTE100K</t>
  </si>
  <si>
    <t>RNCF0603DTE100R</t>
  </si>
  <si>
    <t>RNCF0603BTE10K0</t>
  </si>
  <si>
    <t>RNCF0603DTE1K00</t>
  </si>
  <si>
    <t>RNCF0603BKC1M00</t>
  </si>
  <si>
    <t>RMCF0603FT200K</t>
  </si>
  <si>
    <t>RMCF0603FT22R0</t>
  </si>
  <si>
    <t>RMCF0603FT374K</t>
  </si>
  <si>
    <t>RMCF0603FT4M53</t>
  </si>
  <si>
    <t>RMCF0603FT4M75</t>
  </si>
  <si>
    <t>RNCF0603DTE4K70</t>
  </si>
  <si>
    <t>RNCF0603DTE5K10</t>
  </si>
  <si>
    <t>RMCF0603FT5M62</t>
  </si>
  <si>
    <t>RMCF0603FT680R</t>
  </si>
  <si>
    <t>RMCF0603FT7M32</t>
  </si>
  <si>
    <t>CRCW06038M25FKEA</t>
  </si>
  <si>
    <t>RNCF1206DTE1R00</t>
  </si>
  <si>
    <t>0805LS-103XGRC</t>
  </si>
  <si>
    <t>CSM2512FT40L0</t>
  </si>
  <si>
    <t>C2, C3, C5, C7, C8, C9, C13, C24, C29</t>
  </si>
  <si>
    <t>C11, C12, C14, C15, C20, C21, C22, C25, C26, C30, C32, C33, C34</t>
  </si>
  <si>
    <t>H1, H2, H3, H4</t>
  </si>
  <si>
    <t>R5, R6, R7, R9, R10, R11, R12, R13, R14, R19</t>
  </si>
  <si>
    <t>R15, R16, R17, R18</t>
  </si>
  <si>
    <t>C1, C2, C3, C4, C5, C10, C13, C19, C21, C23, C24, C25, C27, C36</t>
  </si>
  <si>
    <t>J7, J8, J9, J10</t>
  </si>
  <si>
    <t>FL1, FL2, FL3</t>
  </si>
  <si>
    <t>CGA3E2C0G1H040C080AA</t>
  </si>
  <si>
    <t>FLE-107-01-G-DV-A</t>
  </si>
  <si>
    <t>Manufacturer Part Number</t>
  </si>
  <si>
    <t>Reference Designator</t>
  </si>
  <si>
    <t>Quantity</t>
  </si>
  <si>
    <t>URL</t>
  </si>
  <si>
    <t>Reference?</t>
  </si>
  <si>
    <t>eurocircuits_missing</t>
  </si>
  <si>
    <t>eurocircuits_missing; Reference?</t>
  </si>
  <si>
    <t>generic part</t>
  </si>
  <si>
    <t>OBS_eurocircuit</t>
  </si>
  <si>
    <t>reference?</t>
  </si>
  <si>
    <t>reference mssing</t>
  </si>
  <si>
    <r>
      <t>PCB Visualizer</t>
    </r>
    <r>
      <rPr>
        <vertAlign val="superscript"/>
        <sz val="12"/>
        <color rgb="FFFFFFFF"/>
        <rFont val="Arial"/>
        <family val="2"/>
      </rPr>
      <t>®</t>
    </r>
  </si>
  <si>
    <t>Assembly Visualizer </t>
  </si>
  <si>
    <t>Enclosures Visualizer</t>
  </si>
  <si>
    <t>Remarks</t>
  </si>
  <si>
    <t>Offer</t>
  </si>
  <si>
    <t>Basket number</t>
  </si>
  <si>
    <t>Project</t>
  </si>
  <si>
    <t>Type</t>
  </si>
  <si>
    <t>Status</t>
  </si>
  <si>
    <t>PCB Name</t>
  </si>
  <si>
    <t>Service</t>
  </si>
  <si>
    <t>Assembly qty</t>
  </si>
  <si>
    <t>Delivery days</t>
  </si>
  <si>
    <t>PCB unit price</t>
  </si>
  <si>
    <t>Price</t>
  </si>
  <si>
    <t>Stencil top price</t>
  </si>
  <si>
    <t>Stencil bottom price</t>
  </si>
  <si>
    <t>VAT %</t>
  </si>
  <si>
    <t>VAT</t>
  </si>
  <si>
    <t>Created date</t>
  </si>
  <si>
    <t>User name</t>
  </si>
  <si>
    <t> PCB Visualizer®</t>
  </si>
  <si>
    <t> Assembly Visualizer</t>
  </si>
  <si>
    <t>B3919887</t>
  </si>
  <si>
    <t>PROMETHEUS</t>
  </si>
  <si>
    <t>PCBA</t>
  </si>
  <si>
    <t>Ready to checkout</t>
  </si>
  <si>
    <t>Solar-Panel-Z+</t>
  </si>
  <si>
    <t>PCB Proto</t>
  </si>
  <si>
    <t>3 Working days</t>
  </si>
  <si>
    <t>84.61</t>
  </si>
  <si>
    <t>0.00</t>
  </si>
  <si>
    <t>-</t>
  </si>
  <si>
    <t>asilva@dei.uminho.pt</t>
  </si>
  <si>
    <t>B3919883</t>
  </si>
  <si>
    <t>Solar-Panel-Z-</t>
  </si>
  <si>
    <t>B3919882</t>
  </si>
  <si>
    <t>Solar-Panel-Y+</t>
  </si>
  <si>
    <t>85.04</t>
  </si>
  <si>
    <t>B3919881</t>
  </si>
  <si>
    <t>42.29</t>
  </si>
  <si>
    <t>B3919880</t>
  </si>
  <si>
    <t>B3919879</t>
  </si>
  <si>
    <t>B3919866</t>
  </si>
  <si>
    <t>Solar-Panel-Y-</t>
  </si>
  <si>
    <t>52.67</t>
  </si>
  <si>
    <t>B3919864</t>
  </si>
  <si>
    <t>Solar-Panel-X</t>
  </si>
  <si>
    <t>B3919857</t>
  </si>
  <si>
    <t>mainboard</t>
  </si>
  <si>
    <t>STANDARD pool</t>
  </si>
  <si>
    <t>7 Working days</t>
  </si>
  <si>
    <t>93.84</t>
  </si>
  <si>
    <t>B3919854</t>
  </si>
  <si>
    <t>cameraboard</t>
  </si>
  <si>
    <t>83.95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</si>
  <si>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</si>
  <si>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</si>
  <si>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</si>
  <si>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</si>
  <si>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</si>
  <si>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</si>
  <si>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Your Instructions / Notes</t>
  </si>
  <si>
    <t>Minimum Quantity</t>
  </si>
  <si>
    <t>1</t>
  </si>
  <si>
    <t>Availability</t>
  </si>
  <si>
    <t>YES</t>
  </si>
  <si>
    <t>12,29</t>
  </si>
  <si>
    <t>Module: transceiver; RF; FSK,GFSK,GMSK,LoRa,MSK,OOK; 433.92MHz</t>
  </si>
  <si>
    <t>SMD</t>
  </si>
  <si>
    <t>HOPE MICROELECTRONICS</t>
  </si>
  <si>
    <t>Würth Elektronik</t>
  </si>
  <si>
    <t>TVS DIODE 5VWM 7.7VC SOT23-6L</t>
  </si>
  <si>
    <t>SOT-23-6</t>
  </si>
  <si>
    <t>SWITCH TACTILE SPST-NO 0.05A 12V</t>
  </si>
  <si>
    <t>LED RGB CLEAR 3528 SMD</t>
  </si>
  <si>
    <t>Vishay Siliconix</t>
  </si>
  <si>
    <t>MOSFET P-CH 30V 8A 6TSOP</t>
  </si>
  <si>
    <t>*Designator</t>
  </si>
  <si>
    <t>*Qty</t>
  </si>
  <si>
    <t>*Mfg Part #</t>
  </si>
  <si>
    <t xml:space="preserve">*Package/Footprint </t>
  </si>
  <si>
    <t>Torex Semiconductor Ltd</t>
  </si>
  <si>
    <t>IC REG LINEAR 3.3V 700MA SOT25</t>
  </si>
  <si>
    <t>SOT-23-5</t>
  </si>
  <si>
    <t>Texas Instruments</t>
  </si>
  <si>
    <t>IC REG LINEAR 1.5V 500MA SOT23-5</t>
  </si>
  <si>
    <t>SENSOR OPT 550NM AMBIENT 6USON</t>
  </si>
  <si>
    <t>6-USON</t>
  </si>
  <si>
    <t>IC CURRENT MONITOR 0.5% 8SOIC</t>
  </si>
  <si>
    <t>8-SOIC</t>
  </si>
  <si>
    <t>IC MTRDRV BIPLR 2.75-6.8V 10VSON</t>
  </si>
  <si>
    <t>10-VSON</t>
  </si>
  <si>
    <t>IC ENERGY HARV CTRLR BATT 20VQFN</t>
  </si>
  <si>
    <t>20-VQFN</t>
  </si>
  <si>
    <t>TDK Corporation</t>
  </si>
  <si>
    <t>BALUN 40MHZ-860MHZ 50/50 0805</t>
  </si>
  <si>
    <t>0805</t>
  </si>
  <si>
    <t>STMicroelectronics</t>
  </si>
  <si>
    <t>TVS DIODE 5.25VWM 17VC SOT23-6</t>
  </si>
  <si>
    <t>IC MCU 32BIT 2MB FLASH 100LQFP</t>
  </si>
  <si>
    <t>100-LQFP</t>
  </si>
  <si>
    <t>Samtec Inc.</t>
  </si>
  <si>
    <t>CONN HEADER SMD 20POS 1.27MM</t>
  </si>
  <si>
    <t>CONN RCPT 20POS 0.05 GOLD SMD</t>
  </si>
  <si>
    <t>CONN HEADER SMD 14POS 1.27MM</t>
  </si>
  <si>
    <t>CONN HEADER SMD 10POS 1.27MM</t>
  </si>
  <si>
    <t>CONN RCPT 14POS 0.05 GOLD SMD</t>
  </si>
  <si>
    <t>CONN RCPT 10POS 0.05 GOLD SMD</t>
  </si>
  <si>
    <t>CONN RCPT 10P 0.05 GOLD SMD R/A</t>
  </si>
  <si>
    <t>Panjit International Inc.</t>
  </si>
  <si>
    <t>DIODE SCHOTTKY 20V 1A SOD123FL</t>
  </si>
  <si>
    <t>NO</t>
  </si>
  <si>
    <t>onsemi</t>
  </si>
  <si>
    <t>DIODE ZENER 5.1V 500MW SOD523</t>
  </si>
  <si>
    <t>SOD-523</t>
  </si>
  <si>
    <t>TRANS 2NPN 40V 0.6A SC88/SC70-6</t>
  </si>
  <si>
    <t>SOT-363</t>
  </si>
  <si>
    <t>Omron Electronics Inc-EMC Div</t>
  </si>
  <si>
    <t>SWITCH SNAP ACTION SPDT 3A 125V</t>
  </si>
  <si>
    <t>NXP USA Inc.</t>
  </si>
  <si>
    <t>IC RTC CLK/CALENDAR I2C 8HVSON</t>
  </si>
  <si>
    <t>8-HVSON</t>
  </si>
  <si>
    <t>Nidec Components Corporation</t>
  </si>
  <si>
    <t>SWITCH SLIDE SPDT 100MA 6V</t>
  </si>
  <si>
    <t>Nexperia USA Inc.</t>
  </si>
  <si>
    <t>MOSFET 2N-CH 30V 0.35A 6TSSOP</t>
  </si>
  <si>
    <t>6-TSSOP</t>
  </si>
  <si>
    <t>Murata Electronics</t>
  </si>
  <si>
    <t>FERRITE BEAD 120 OHM 0603 1LN</t>
  </si>
  <si>
    <t>0603</t>
  </si>
  <si>
    <t>Molex</t>
  </si>
  <si>
    <t>CONN FFC BOTTOM 24POS 0.5MM R/A</t>
  </si>
  <si>
    <t>CONN MICRO SD CARD PUSH-PULL R/A</t>
  </si>
  <si>
    <t>JST Sales America Inc.</t>
  </si>
  <si>
    <t>CONN HEADER SMD 2POS 1MM</t>
  </si>
  <si>
    <t>Infineon Technologies</t>
  </si>
  <si>
    <t>MOSFET N-CH 30V 1.2A SOT23</t>
  </si>
  <si>
    <t>SOT-23-3</t>
  </si>
  <si>
    <t>MOSFET P-CH 20V 6.7A 8SO</t>
  </si>
  <si>
    <t>Hirose Electric Co Ltd</t>
  </si>
  <si>
    <t>CONN U.FL RCPT STR 50 OHM SMD</t>
  </si>
  <si>
    <t>GCT</t>
  </si>
  <si>
    <t>CONN RCP USB2.0 TYP C 24P SMD RA</t>
  </si>
  <si>
    <t>Everspin Technologies Inc.</t>
  </si>
  <si>
    <t>IC RAM 4MBIT SPI 40MHZ 8DFN</t>
  </si>
  <si>
    <t>8-DFN-EP</t>
  </si>
  <si>
    <t>ECS Inc.</t>
  </si>
  <si>
    <t>CRYSTAL 16.0000MHZ 10PF SMD</t>
  </si>
  <si>
    <t>Diodes Incorporated</t>
  </si>
  <si>
    <t>TRANS PNP 60V 0.6A SOT23-3</t>
  </si>
  <si>
    <t>DIODE SCHOTTKY 30V 1A PWRDI123</t>
  </si>
  <si>
    <t>PowerDI-123</t>
  </si>
  <si>
    <t>IC REG LINEAR 2.8V 600MA SOT25</t>
  </si>
  <si>
    <t>SOT-25</t>
  </si>
  <si>
    <t>IC REG LINEAR 3.3V 600MA SOT25</t>
  </si>
  <si>
    <t>CEVA Technologies, Inc.</t>
  </si>
  <si>
    <t>IMU ACCEL/GYRO/MAG I2C 32BIT</t>
  </si>
  <si>
    <t>28-LGA</t>
  </si>
  <si>
    <t>C&amp;K</t>
  </si>
  <si>
    <t>SWITCH TACTILE SPST-NO 0.05A 32V</t>
  </si>
  <si>
    <t>Bourns Inc.</t>
  </si>
  <si>
    <t>CMC 400MA 2LN 67OHM SMD AEC-Q200</t>
  </si>
  <si>
    <t>ANYSOLAR Ltd</t>
  </si>
  <si>
    <t>MONOCRYS SOLAR CELL 30.7MW 2.07V</t>
  </si>
  <si>
    <t>Analog Devices Inc.</t>
  </si>
  <si>
    <t>IC OR CTRLR SRC SELECT TSOT23-6</t>
  </si>
  <si>
    <t>Analog Devices Inc./Maxim Integrated</t>
  </si>
  <si>
    <t>IC SUPERVISOR 1 CHANNEL 8SOIC</t>
  </si>
  <si>
    <t>Amphenol ICC (FCI)</t>
  </si>
  <si>
    <t>Adafruit Industries LLC</t>
  </si>
  <si>
    <t>ADDRESS LED DISCRETE RGB 4X2MM</t>
  </si>
  <si>
    <t>Micro Crystal</t>
  </si>
  <si>
    <t>Crystals 32.768 kHz 7.0 pF +/-20 PPM AEC-Q200</t>
  </si>
  <si>
    <t>Crystals 32.768 kHz 12.5 pF +/-20 PPM AEC-Q200</t>
  </si>
  <si>
    <t>Coilcraft</t>
  </si>
  <si>
    <t>Power Inductors - SMD 22uH Shld 20% 830mA 360 mOhms</t>
  </si>
  <si>
    <t>Power Inductors - SMD 10uH Shld 20% 1.3A 200 mOhms</t>
  </si>
  <si>
    <t>https://www.digikey.pt/pt/products/detail/kyocera-avx/04025C104KAT2A/6564238?s=N4IgTCBcDaIAwBY5gKwGECMiDSBBAKmLiALoC%2BQA</t>
  </si>
  <si>
    <t>KYOCERA AVX</t>
  </si>
  <si>
    <t>CAP CER 0.1UF 50V X7R 0402</t>
  </si>
  <si>
    <t>https://www.digikey.pt/pt/products/detail/kyocera-avx/06031C103K4T4A/1598666?s=N4IgTCBcDaIAwDY4GYCMBhVKDSAWAKrgIIgC6AvkA</t>
  </si>
  <si>
    <t>CAP CER 10000PF 100V X7R 0603</t>
  </si>
  <si>
    <t>https://www.digikey.pt/pt/products/detail/kyocera-avx/06031C472K4T4A/1598786?s=N4IgTCBcDaIAwDY4GYCMBhALAdjAaUwBVMBBEAXQF8g</t>
  </si>
  <si>
    <t>CAP CER 4700PF 100V X7R 0603</t>
  </si>
  <si>
    <t>https://www.digikey.pt/pt/products/detail/kyocera-avx/06035C104K4T2A/1950904?s=N4IgTCBcDaIAwDY4GYCsBhAjHALAaRwBUwBBEAXQF8g</t>
  </si>
  <si>
    <t>CAP CER 0.1UF 50V X7R 0603</t>
  </si>
  <si>
    <t>https://www.digikey.pt/pt/products/detail/tdk-corporation/CGA3E2C0G1H040C080AA/2443098?s=N4IgTCBcDaIMIHECCBmAomOAGBBGAElgCxbYAcWSSIAugL5A</t>
  </si>
  <si>
    <t>CAP CER 4PF 50V C0G 0603</t>
  </si>
  <si>
    <t>https://www.digikey.pt/pt/products/detail/tdk-corporation/CGA3E2NP01H040C080AA/3949654?s=N4IgTCBcDaIMIHECCBmAomAcgBQAwEYAJXAFlzlwA5ckkQBdAXyA</t>
  </si>
  <si>
    <t>CAP CER 4PF 50V NP0 0603</t>
  </si>
  <si>
    <t>https://www.digikey.pt/pt/products/detail/tdk-corporation/CGA4J1X8R1E105K125AC/6556508?s=N4IgTCBcDaIMIHECCAWAUgRgBoA4BKGAohgAwCsA0hmGUnCALoC%2BQA</t>
  </si>
  <si>
    <t>CAP CER 1UF 25V X8R 0805</t>
  </si>
  <si>
    <t>https://www.digikey.pt/pt/products/detail/vishay-dale/CRCW06038M25FKEA/1175115</t>
  </si>
  <si>
    <t>Vishay Dale</t>
  </si>
  <si>
    <t>RES SMD 8.25M OHM 1% 1/10W 0603</t>
  </si>
  <si>
    <t>https://www.digikey.pt/pt/products/detail/stackpole-electronics-inc/CSM2512FT40L0/13930213?s=N4IgTCBcDaIMIGUCyYCsBGMAxAKgFgAYAZAkAXQF8g</t>
  </si>
  <si>
    <t>Stackpole Electronics Inc</t>
  </si>
  <si>
    <t>RES 0.04 OHM 1% 3W 2512</t>
  </si>
  <si>
    <t>https://www.digikey.pt/pt/products/detail/murata-electronics/GRM21BR60J107ME15K/9887675?s=N4IgTCBcDaIOICUCyYCMAhBA2ADAKVRwHYkBRVAVgGkQBdAXyA</t>
  </si>
  <si>
    <t>CAP CER 100UF 6.3V X5R 0805</t>
  </si>
  <si>
    <t>https://www.digikey.pt/pt/products/detail/murata-electronics/GRT188R61A226ME13D/10706504?s=N4IgTCBcDaIOICUAqBGAHGhA2FBBMYWAsgKIoDMAIiALoC%2BQA</t>
  </si>
  <si>
    <t>CAP CER 22UF 10V X5R 0603</t>
  </si>
  <si>
    <t>https://www.digikey.pt/pt/products/detail/murata-electronics/GRT188R61C106KE13D/5416739?s=N4IgTCBcDaIOICUAqBGAHGhA2FBhFADFgNICiKAzACIgC6AvkA</t>
  </si>
  <si>
    <t>CAP CER 10UF 16V X5R 0603</t>
  </si>
  <si>
    <t>https://www.digikey.pt/pt/products/detail/murata-electronics/GRT188R61H105KE13D/5416752?s=N4IgTCBcDaIOICUAqBGAHGhA2FAJFADAKwDSAoigMwAiIAugL5A</t>
  </si>
  <si>
    <t>CAP CER 1UF 50V X5R 0603</t>
  </si>
  <si>
    <t>https://www.digikey.pt/pt/products/detail/murata-electronics/GRT188R61H225KE13D/5416754?s=N4IgTCBcDaIOICUAqBGAHGhA2FAJMYArANICiKAzACIgC6AvkA</t>
  </si>
  <si>
    <t>CAP CER 2.2UF 50V X5R 0603</t>
  </si>
  <si>
    <t>https://www.digikey.pt/pt/products/detail/murata-electronics/GRT188R6YA475KE13D/5416759?s=N4IgTCBcDaIOICUAqBGAHGhA2AmgQQBYB2AVgGkBRFAZgBEQBdAXyA</t>
  </si>
  <si>
    <t>CAP CER 4.7UF 35V X5R 0603</t>
  </si>
  <si>
    <t>https://www.digikey.pt/pt/products/detail/murata-electronics/GRT21BC71E106KE13L/10697404?s=N4IgTCBcDaIOICUAqYCMAhAwgdlQUVQAYA2AaQIGYAZEAXQF8g</t>
  </si>
  <si>
    <t>CAP CER 10UF 25V X7S 0805</t>
  </si>
  <si>
    <t>https://www.digikey.pt/pt/products/detail/stackpole-electronics-inc/RMCF0402ZT0R00/1756905?s=N4IgTCBcDaIEoFkDCAxADAFjWAWgFTTjTRAF0BfIA</t>
  </si>
  <si>
    <t>RES 0 OHM JUMPER 1/16W 0402</t>
  </si>
  <si>
    <t>https://www.digikey.pt/pt/products/detail/stackpole-electronics-inc/RMCF0603FT200K/1760715?s=N4IgTCBcDaIEoFkDCAxADANjQZhQFTDTQGkQBdAXyA</t>
  </si>
  <si>
    <t>RES 200K OHM 1% 1/10W 0603</t>
  </si>
  <si>
    <t>https://www.digikey.pt/pt/products/detail/stackpole-electronics-inc/RMCF0603FT22R0/1760726?s=N4IgTCBcDaIEoFkDCAxADANjQZhQFTDDjRAF0BfIA</t>
  </si>
  <si>
    <t>RES 22 OHM 1% 1/10W 0603</t>
  </si>
  <si>
    <t>https://www.digikey.pt/pt/products/detail/stackpole-electronics-inc/RMCF0603FT374K/1713972?s=N4IgTCBcDaIEoFkDCAxADANjQZhQFWwHYAWAaRAF0BfIA</t>
  </si>
  <si>
    <t>RES 374K OHM 1% 1/10W 0603</t>
  </si>
  <si>
    <t>https://www.digikey.pt/pt/products/detail/stackpole-electronics-inc/RMCF0603FT4M53/1714008?s=N4IgTCBcDaIEoFkDCAxADANjQZhQFQBYEBWbEAXQF8g</t>
  </si>
  <si>
    <t>RES 4.53M OHM 1% 1/10W 0603</t>
  </si>
  <si>
    <t>https://www.digikey.pt/pt/products/detail/stackpole-electronics-inc/RMCF0603FT4M75/1761161?s=N4IgTCBcDaIEoFkDCAxADANjQZhQFQBYEB2AVhAF0BfIA</t>
  </si>
  <si>
    <t>RES 4.75M OHM 1% 1/10W 0603</t>
  </si>
  <si>
    <t>https://www.digikey.pt/pt/products/detail/stackpole-electronics-inc/RMCF0603FT5M62/6266838?s=N4IgTCBcDaIEoFkDCAxADANjQZhQFQFYEMIBdAXyA</t>
  </si>
  <si>
    <t>RES 5.62M OHM 1% 1/10W 0603</t>
  </si>
  <si>
    <t>https://www.digikey.pt/pt/products/detail/stackpole-electronics-inc/RMCF0603FT680R/1760751?s=N4IgTCBcDaIEoFkDCAxADANjQZhQFQwA404QBdAXyA</t>
  </si>
  <si>
    <t>RES 680 OHM 1% 1/10W 0603</t>
  </si>
  <si>
    <t>https://www.digikey.pt/pt/products/detail/stackpole-electronics-inc/RMCF0603FT7M32/6266849?s=N4IgTCBcDaIEoFkDCAxADANjQZhQFQHYFsIBdAXyA</t>
  </si>
  <si>
    <t>RES 7.32M OHM 1% 1/10W 0603</t>
  </si>
  <si>
    <t>https://www.digikey.pt/pt/products/detail/stackpole-electronics-inc/RMCF0603ZT0R00/1756908?s=N4IgTCBcDaIEoFkDCAxADANjQZgFoBU0400QBdAXyA</t>
  </si>
  <si>
    <t>RES 0 OHM JUMPER 1/10W 0603</t>
  </si>
  <si>
    <t>https://www.digikey.pt/pt/products/detail/stackpole-electronics-inc/RNCF0603BKC1M00/6260857?s=N4IgTCBcDaIEoDkDCAxADANjQZgEIGkkBGAWTTRAF0BfIA</t>
  </si>
  <si>
    <t>RES 1M OHM 0.1% 1/10W 0603</t>
  </si>
  <si>
    <t>https://www.digikey.pt/pt/products/detail/stackpole-electronics-inc/RNCF0603BTE10K0/1710011?s=N4IgTCBcDaIEoDkDCAxADANjQZgEIBUBRARjQGk0QBdAXyA</t>
  </si>
  <si>
    <t>RES 10K OHM 0.1% 1/6W 0603</t>
  </si>
  <si>
    <t>https://www.digikey.pt/pt/products/detail/stackpole-electronics-inc/RNCF0603DTE100K/6264184?s=N4IgTCBcDaIEoDkDCAxADANjQZgCIBUBRARjTQGkQBdAXyA</t>
  </si>
  <si>
    <t>RES 100K OHM 0.5% 1/6W 0603</t>
  </si>
  <si>
    <t>https://www.digikey.pt/pt/products/detail/stackpole-electronics-inc/RNCF0603DTE100R/6263869?s=N4IgTCBcDaIEoDkDCAxADANjQZgCIBUBRARjTThAF0BfIA</t>
  </si>
  <si>
    <t>RES 100 OHM 0.5% 1/6W 0603</t>
  </si>
  <si>
    <t>https://www.digikey.pt/pt/products/detail/stackpole-electronics-inc/RNCF0603DTE1K00/1708151?s=N4IgTCBcDaIEoDkDCAxADANjQZgCIBUBRARgGk00QBdAXyA</t>
  </si>
  <si>
    <t>RES 1K OHM 0.5% 1/6W 0603</t>
  </si>
  <si>
    <t>https://www.digikey.pt/pt/products/detail/stackpole-electronics-inc/RNCF0603DTE4K70/6264050?s=N4IgTCBcDaIEoDkDCAxADANjQZgCIBUBRAFgGkB2NEAXQF8g</t>
  </si>
  <si>
    <t>RES 4.7K OHM 0.5% 1/6W 0603</t>
  </si>
  <si>
    <t>https://www.digikey.pt/pt/products/detail/stackpole-electronics-inc/RNCF0603DTE5K10/6264054?s=N4IgTCBcDaIEoDkDCAxADANjQZgCIBUBRAVgGkBGNEAXQF8g</t>
  </si>
  <si>
    <t>RES 5.1K OHM 0.5% 1/6W 0603</t>
  </si>
  <si>
    <t>https://www.digikey.pt/pt/products/detail/stackpole-electronics-inc/RNCF1206DTE1R00/6248865?s=N4IgTCBcDaIEoDkDCAxAjGADANgCIBUBRNOTTEAXQF8g</t>
  </si>
  <si>
    <t>RES 1 OHM 0.5% 1/4W 1206</t>
  </si>
  <si>
    <t>PCBway</t>
  </si>
  <si>
    <t>2512</t>
  </si>
  <si>
    <t>0402</t>
  </si>
  <si>
    <t>SOD-123F</t>
  </si>
  <si>
    <t>https://www.digikey.pt/pt/products/detail/coilcraft/0805LS-103XGRC/16816216?s=N4IgTCBcDaIAwA44FYAyBlAtARjgZgA0BxAJQGEQBdAXyA</t>
  </si>
  <si>
    <t>RF INDUCTOR, FERRITE CORE, 2% TO</t>
  </si>
  <si>
    <t>1411</t>
  </si>
  <si>
    <t>https://www.digikey.pt/pt/products/detail/microchip-technology/ATSAMD51J19A-MF/9606926</t>
  </si>
  <si>
    <t>Microchip Technology</t>
  </si>
  <si>
    <t>IC MCU 32BIT 512KB FLASH 64QFN</t>
  </si>
  <si>
    <t>64-QFN</t>
  </si>
  <si>
    <t>TSOT-23-6</t>
  </si>
  <si>
    <t>1206</t>
  </si>
  <si>
    <t>1515</t>
  </si>
  <si>
    <t>https://www.digikey.pt/pt/products/detail/kyocera-avx/0603YA220J4T2A/11252705?s=N4IgTCBcDaIAwDY4GYCaBBMY4CkAsAKmOiALoC%2BQA</t>
  </si>
  <si>
    <t>CAP CER 22PF 16V C0G/NP0 0603</t>
  </si>
  <si>
    <t>https://www.digikey.pt/pt/products/detail/kyocera-avx/F981A476MSA/4005256?s=N4IgTCBcDaIGIE4AcBGAggFgOwDYCyAymiALoC%2BQA</t>
  </si>
  <si>
    <t>CAP TANT 47UF 20% 10V 0805</t>
  </si>
  <si>
    <t>R_Array_Concave_330R 4x0603</t>
  </si>
  <si>
    <t>JLCPCB</t>
  </si>
  <si>
    <t>Comment</t>
  </si>
  <si>
    <t>Designator</t>
  </si>
  <si>
    <t>LCSC part number</t>
  </si>
  <si>
    <t>C2168880</t>
  </si>
  <si>
    <t>C2167244</t>
  </si>
  <si>
    <t>C126630</t>
  </si>
  <si>
    <t>C711098</t>
  </si>
  <si>
    <t>C126631</t>
  </si>
  <si>
    <t>C668370</t>
  </si>
  <si>
    <t>C711100</t>
  </si>
  <si>
    <t>C882505</t>
  </si>
  <si>
    <t>C346609</t>
  </si>
  <si>
    <t>C319937</t>
  </si>
  <si>
    <t>C319967</t>
  </si>
  <si>
    <t>C728351</t>
  </si>
  <si>
    <t>C2881912</t>
  </si>
  <si>
    <t>C2684735</t>
  </si>
  <si>
    <t>C234367</t>
  </si>
  <si>
    <t>C218116</t>
  </si>
  <si>
    <t>C115056</t>
  </si>
  <si>
    <t>LCSC Alternative</t>
  </si>
  <si>
    <t>LCSC Description</t>
  </si>
  <si>
    <t>50V 10nF X7R ±5% 0603 Multilayer Ceramic Capacitors MLCC - SMD/SMT ROHS</t>
  </si>
  <si>
    <t>2W ±1% 40mΩ 2512 Chip Resistor - Surface Mount ROHS</t>
  </si>
  <si>
    <t>LCSC Alternative Manufacturer</t>
  </si>
  <si>
    <t>YAGEO</t>
  </si>
  <si>
    <t>LCSC Alternative Manufacturer Part Number</t>
  </si>
  <si>
    <t>PA2512FKF7W0R04E</t>
  </si>
  <si>
    <t>CC0603JRX7R9BB103</t>
  </si>
  <si>
    <t>XKB Connectivity</t>
  </si>
  <si>
    <t>X1321WVS-2x07J-C40D53</t>
  </si>
  <si>
    <t>Gold 250V 1A Brick nogging Square Pins 1mm 260℃ 4mm -40℃~+105℃ 14 1.27mm 双排 Black Brass 2x7P SMD,P=1.27mm Pin Headers ROHS</t>
  </si>
  <si>
    <t>Viking Tech</t>
  </si>
  <si>
    <t>AR03FTC2003</t>
  </si>
  <si>
    <t>62.5mW Thin Film Resistor ±1% 200kΩ 0603 Chip Resistor - Surface Mount ROHS</t>
  </si>
  <si>
    <t>ARG03FTC6800</t>
  </si>
  <si>
    <t>100mW Thin Film Resistor ±1% 680Ω 0603 Chip Resistor - Surface Mount ROHS</t>
  </si>
  <si>
    <t>AR03DTCX1002</t>
  </si>
  <si>
    <t>100mW Thin Film Resistor ±0.5% 10kΩ 0603 Chip Resistor - Surface Mount ROHS</t>
  </si>
  <si>
    <t>AR03DTCX1003</t>
  </si>
  <si>
    <t>100mW Thin Film Resistor ±0.5% 100kΩ 0603 Chip Resistor - Surface Mount ROHS</t>
  </si>
  <si>
    <t>X1321FVS-2x07-C43D48</t>
  </si>
  <si>
    <t>1.27mm 双排 Gold 1A Brass -40℃~+105℃ 250V 260℃ Brick nogging 2x7P 4.3mm Top 14 Square Holes SMD,P=1.27mm Female Headers ROHS</t>
  </si>
  <si>
    <t>Available?</t>
  </si>
  <si>
    <t>C2684733</t>
  </si>
  <si>
    <t>X1321FVS-2x05-C43D48</t>
  </si>
  <si>
    <t>1.27mm 双排 Gold 1A Brass -40℃~+105℃ 250V 260℃ Brick nogging 2x5P 4.3mm Top 10 Square Holes SMD,P=1.27mm Female Headers ROHS</t>
  </si>
  <si>
    <t>1 USB 3.2 Female Surface Mount 24 -40℃~+105℃ Type-C SMD USB Connectors ROHS</t>
  </si>
  <si>
    <t>C597193</t>
  </si>
  <si>
    <t>50V 100nF X7R ±5% 0603 Multilayer Ceramic Capacitors MLCC - SMD/SMT ROHS</t>
  </si>
  <si>
    <t>06035C104J4Z2A</t>
  </si>
  <si>
    <t>Kyocera AVX</t>
  </si>
  <si>
    <t>C234556</t>
  </si>
  <si>
    <t>62.5mW Thin Film Resistor ±1% 4.7kΩ 0603 Chip Resistor - Surface Mount ROHS</t>
  </si>
  <si>
    <t>AR03FTC4701</t>
  </si>
  <si>
    <t>C123070</t>
  </si>
  <si>
    <t>20V 1A 350mV@1A SOD-123F Schottky Barrier Diodes (SBD) ROHS</t>
  </si>
  <si>
    <t>RB161MM-20TR</t>
  </si>
  <si>
    <t>ROHM Semicon</t>
  </si>
  <si>
    <t>C409779</t>
  </si>
  <si>
    <t>MEIHUA</t>
  </si>
  <si>
    <t>MHPA3528RGBCT</t>
  </si>
  <si>
    <t>95mW RGB Common anode 525nm~525nm 465nm~465nm 95mW 622nm 70mW SMD3528 Light Emitting Diodes (LED) ROHS</t>
  </si>
  <si>
    <t>300mA 80dB@(1kHz) Fixed 2.8V~2.8V Positive 5.5V SOT-25-5 Linear Voltage Regulators (LDO) ROHS</t>
  </si>
  <si>
    <t>Torex Semicon</t>
  </si>
  <si>
    <t>XC6228D282VR-G</t>
  </si>
  <si>
    <t>C216646</t>
  </si>
  <si>
    <t>C2872562</t>
  </si>
  <si>
    <t>1A null 1.5V positive 5.5V SOT-23-5 Linear Voltage Regulators (LDO) ROHS</t>
  </si>
  <si>
    <t>TLV75715PDBVR</t>
  </si>
  <si>
    <t>C384888</t>
  </si>
  <si>
    <t>5V 6V 15V SOT-23-6L TVS ROHS</t>
  </si>
  <si>
    <t>SRV0504</t>
  </si>
  <si>
    <t>Leiditech</t>
  </si>
  <si>
    <t>C234340</t>
  </si>
  <si>
    <t>62.5mW Thin Film Resistor ±1% 1kΩ 0603 Chip Resistor - Surface Mount ROHS</t>
  </si>
  <si>
    <t>AR03FTC1001</t>
  </si>
  <si>
    <t xml:space="preserve">	Kyocera AVX</t>
  </si>
  <si>
    <t>50V 4.7nF X7R ±10% 0603 Multilayer Ceramic Capacitors MLCC - SMD/SMT ROHS</t>
  </si>
  <si>
    <t>C513327</t>
  </si>
  <si>
    <t>06035C472KAT2A</t>
  </si>
  <si>
    <t>100mW Thin Film Resistor ±1% 5.1kΩ 0603 Chip Resistor - Surface Mount ROHS</t>
  </si>
  <si>
    <t>ARG03FTC5101</t>
  </si>
  <si>
    <t>C218090</t>
  </si>
  <si>
    <t>100mW Thin Film Resistor ±1% 100Ω 0603 Chip Resistor - Surface Mount ROHS</t>
  </si>
  <si>
    <t>ARG03FTC1000</t>
  </si>
  <si>
    <t>C217683</t>
  </si>
  <si>
    <t>CC0603BRNPO9BN4R0</t>
  </si>
  <si>
    <t>50V 4pF NP0 0603 Multilayer Ceramic Capacitors MLCC - SMD/SMT ROHS</t>
  </si>
  <si>
    <t>C309461</t>
  </si>
  <si>
    <t>Nidec</t>
  </si>
  <si>
    <t>Brick nogging 100mA SPDT 50V White - Slide Switches ROHS</t>
  </si>
  <si>
    <t>C221682</t>
  </si>
  <si>
    <t>KMR241GLFS</t>
  </si>
  <si>
    <t>0.05A SPST - NO 400gf 32V SMD Tactile Switches ROHS</t>
  </si>
  <si>
    <t>Footprints and models of [ "C2872562", "C2921534" ] will be completed after the order paid. Note: The preview shown by the placeholder, for reference only. Note: The PCBA build time adds one more day to design the footprints and models.</t>
  </si>
  <si>
    <t>XFCN</t>
  </si>
  <si>
    <t>F0502-B-24-20T-R</t>
  </si>
  <si>
    <t>C512919</t>
  </si>
  <si>
    <t>Clamshell 24 Bottom Contact Surface Mount 0.5mm SMD,P=0.5mm FFC/FPC Connectors ROHS</t>
  </si>
  <si>
    <t>C149867</t>
  </si>
  <si>
    <t>Ever Ohms Tech</t>
  </si>
  <si>
    <t>CRA034RF330RP05Z</t>
  </si>
  <si>
    <t>330Ω 100mW 4 ±1% 0603x4 Resistor Networks &amp; Arrays ROHS</t>
  </si>
  <si>
    <t>ROTATE</t>
  </si>
  <si>
    <t>ROTATE; Footprints and models of [ "C2872562", "C2921534" ] will be completed after the order paid. Note: The preview shown by the placeholder, for reference only. Note: The PCBA build time adds one more day to design the footprints and models.</t>
  </si>
  <si>
    <t>ROTATE; ALIGN</t>
  </si>
  <si>
    <t>C311887</t>
  </si>
  <si>
    <t>ARG03DTC1001</t>
  </si>
  <si>
    <t>100mW Thin Film Resistor ±0.5% 1kΩ 0603 Chip Resistor - Surface Mount ROHS</t>
  </si>
  <si>
    <t>C311919</t>
  </si>
  <si>
    <t>100mW Thin Film Resistor ±0.5% 5.1kΩ 0603 Chip Resistor - Surface Mount ROHS</t>
  </si>
  <si>
    <t>ARG03DTC5101</t>
  </si>
  <si>
    <t>C2926963</t>
  </si>
  <si>
    <t>PCAQ2012B-670T040</t>
  </si>
  <si>
    <t>PROD Tech</t>
  </si>
  <si>
    <t>67Ω@100MHz 250mΩ 2 0805 Common Mode Filters ROHS</t>
  </si>
  <si>
    <t>No</t>
  </si>
  <si>
    <t>C275384</t>
  </si>
  <si>
    <t>TDK</t>
  </si>
  <si>
    <t>MLF2012E100JTD25</t>
  </si>
  <si>
    <t>15mA 10uH ±5% 400mΩ 0805 Inductors (SMD) ROHS</t>
  </si>
  <si>
    <t>100mW Thin Film Resistor ±0.5% 4.7kΩ 0603 Chip Resistor - Surface Mount ROHS</t>
  </si>
  <si>
    <t>ARG03DTC4701</t>
  </si>
  <si>
    <t>C311913</t>
  </si>
  <si>
    <t>50V 1uF X7R ±10% 0805 Multilayer Ceramic Capacitors MLCC - SMD/SMT ROHS</t>
  </si>
  <si>
    <t>CC0805KKX7R9BB105</t>
  </si>
  <si>
    <t>C91185</t>
  </si>
  <si>
    <t>100mW ±0.1% 22Ω 0603 Chip Resistor - Surface Mount ROHS</t>
  </si>
  <si>
    <t>AR03BTCX0220</t>
  </si>
  <si>
    <t>C2984310</t>
  </si>
  <si>
    <t>X1321WVS-2x05J-C40D53</t>
  </si>
  <si>
    <t>C2881910</t>
  </si>
  <si>
    <t>1.27mm 双排 Gold 1A Brass -40℃~+105℃ 250V 260℃ Brick nogging 2x10P 4.3mm Top 20 Square Holes SMD,P=1.27mm Female Headers ROHS</t>
  </si>
  <si>
    <t>6.3V 100uF X5R ±20% 0805 Multilayer Ceramic Capacitors MLCC - SMD/SMT ROHS</t>
  </si>
  <si>
    <t>GRM21BR60J107ME15L</t>
  </si>
  <si>
    <t>C141660</t>
  </si>
  <si>
    <t>100mW Thick Film Resistors ±1% 5.62MΩ 0603 Chip Resistor - Surface Mount ROHS</t>
  </si>
  <si>
    <t>RALEC</t>
  </si>
  <si>
    <t>C166790</t>
  </si>
  <si>
    <t>C166805</t>
  </si>
  <si>
    <t>100mW Thick Film Resistors ±1% 4.53MΩ 0603 Chip Resistor - Surface Mount ROHS</t>
  </si>
  <si>
    <t>RTT034534FTP</t>
  </si>
  <si>
    <t>C166803</t>
  </si>
  <si>
    <t>100mW Thick Film Resistors ±1% 4.75MΩ 0603 Chip Resistor - Surface Mount ROHS</t>
  </si>
  <si>
    <t>RTT034754FTP</t>
  </si>
  <si>
    <t>C482908</t>
  </si>
  <si>
    <t>100mW Thick Film Resistors ±1% 7.32MΩ 0603 Chip Resistor - Surface Mount ROHS</t>
  </si>
  <si>
    <t>RC0603FR-077M32L</t>
  </si>
  <si>
    <t>50V 100nF X7R ±10% 0402 Multilayer Ceramic Capacitors MLCC - SMD/SMT ROHS</t>
  </si>
  <si>
    <t>100mW Thick Film Resistors ±1% 8.25MΩ 0603 Chip Resistor - Surface Mount ROHS</t>
  </si>
  <si>
    <t>RTT038254FTP</t>
  </si>
  <si>
    <t>C166757</t>
  </si>
  <si>
    <t>C273774</t>
  </si>
  <si>
    <t>RC0603FR-07374KL</t>
  </si>
  <si>
    <t>100mW Thick Film Resistors ±1% 374kΩ 0603 Chip Resistor - Surface Mount ROHS</t>
  </si>
  <si>
    <t>±2% Single 4.95V~5.2V 500mW 5.1V SOD-523 Zener Diodes ROHS</t>
  </si>
  <si>
    <t>MM5Z5V1ST1G</t>
  </si>
  <si>
    <t>C94383</t>
  </si>
  <si>
    <t>C873941</t>
  </si>
  <si>
    <t>SR1206FR-7W1RL</t>
  </si>
  <si>
    <t>500mW Thick Film Resistors ±1% 1Ω 1206 Chip Resistor - Surface Mount ROHS</t>
  </si>
  <si>
    <t>Gerber file:</t>
  </si>
  <si>
    <t>Build Time:</t>
  </si>
  <si>
    <t>2-3 days</t>
  </si>
  <si>
    <t>Base Material:</t>
  </si>
  <si>
    <t>FR-4</t>
  </si>
  <si>
    <t>Layers:</t>
  </si>
  <si>
    <t>Dimension:</t>
  </si>
  <si>
    <t>71.6 mm* 71.6 mm</t>
  </si>
  <si>
    <t>PCB Qty:</t>
  </si>
  <si>
    <t>Product Type:</t>
  </si>
  <si>
    <t>Industrial/Consumer electronics</t>
  </si>
  <si>
    <t>Different Design:</t>
  </si>
  <si>
    <t>Delivery Format:</t>
  </si>
  <si>
    <t>Single PCB</t>
  </si>
  <si>
    <t>PCB Thickness:</t>
  </si>
  <si>
    <t>1.6</t>
  </si>
  <si>
    <t>Impedance Control:</t>
  </si>
  <si>
    <t>no</t>
  </si>
  <si>
    <t>PCB Color:</t>
  </si>
  <si>
    <t>Green</t>
  </si>
  <si>
    <t>Silkscreen:</t>
  </si>
  <si>
    <t>White</t>
  </si>
  <si>
    <t>Via Covering:</t>
  </si>
  <si>
    <t>Tented</t>
  </si>
  <si>
    <t>Surface Finish:</t>
  </si>
  <si>
    <t>HASL(with lead)</t>
  </si>
  <si>
    <t>Deburring/Edge rounding:</t>
  </si>
  <si>
    <t>Outer Copper Weight:</t>
  </si>
  <si>
    <t>1 oz</t>
  </si>
  <si>
    <t>Gold Fingers:</t>
  </si>
  <si>
    <t>Flying Probe Test:</t>
  </si>
  <si>
    <t>Fully Test</t>
  </si>
  <si>
    <t>Castellated Holes:</t>
  </si>
  <si>
    <t>Remove Order Number:</t>
  </si>
  <si>
    <t>4-Wire Kelvin Test:</t>
  </si>
  <si>
    <t>Yes</t>
  </si>
  <si>
    <t>Material Type:</t>
  </si>
  <si>
    <t>FR4-Standard TG 135-140</t>
  </si>
  <si>
    <t>Paper between PCBs:</t>
  </si>
  <si>
    <t>Appearance Quality:</t>
  </si>
  <si>
    <t>IPC Class 2 Standard</t>
  </si>
  <si>
    <t>Confirm Production file:</t>
  </si>
  <si>
    <t>Silkscreen Technology:</t>
  </si>
  <si>
    <t>Ink-jet/Screen Printing Silkscreen</t>
  </si>
  <si>
    <t>Package Box:</t>
  </si>
  <si>
    <t>With JLCPCB logo</t>
  </si>
  <si>
    <t>Board Outline Tolerance:</t>
  </si>
  <si>
    <t>±0.2mm(Regular)</t>
  </si>
  <si>
    <t>Edge Rails/Fiducials:</t>
  </si>
  <si>
    <t>Added by JLCPCB</t>
  </si>
  <si>
    <t>Confirm Parts Placement</t>
  </si>
  <si>
    <t>File provided as:</t>
  </si>
  <si>
    <t>Complete File, just proceed with my own files</t>
  </si>
  <si>
    <t>Panel Format:</t>
  </si>
  <si>
    <t>1*1</t>
  </si>
  <si>
    <t>PCBA QTY:</t>
  </si>
  <si>
    <t>Both Sides</t>
  </si>
  <si>
    <t>batteryboard-middle_Y17</t>
  </si>
  <si>
    <t>PCB Production</t>
  </si>
  <si>
    <t>PCB Assembly &amp; Parts</t>
  </si>
  <si>
    <t>JLCPCB Part #</t>
  </si>
  <si>
    <t>OK</t>
  </si>
  <si>
    <t>batteryboard-top_Y6</t>
  </si>
  <si>
    <t>CONNRCPT14POS0.05GOLDSMD</t>
  </si>
  <si>
    <t>batteryboard-bottom_Y9</t>
  </si>
  <si>
    <t>RES10KOHM0.1%1/6W0603</t>
  </si>
  <si>
    <t>R4,R5,R9,R10</t>
  </si>
  <si>
    <t>CONNHEADERSMD14POS1.27MM</t>
  </si>
  <si>
    <t>RES200KOHM1%1/10W0603</t>
  </si>
  <si>
    <t>R6,R11</t>
  </si>
  <si>
    <t>TRANS2NPN40V0.6ASC88/SC70-6</t>
  </si>
  <si>
    <t>Q2,Q4</t>
  </si>
  <si>
    <t>CAPCER0.1UF50VX7R0603</t>
  </si>
  <si>
    <t>RES100KOHM0.5%1/6W0603</t>
  </si>
  <si>
    <t>R3,R8</t>
  </si>
  <si>
    <t>MOSFET2N-CH30V0.35A6TSSOP</t>
  </si>
  <si>
    <t>Q1,Q3</t>
  </si>
  <si>
    <t>CAPCER10000PF100VX7R0603</t>
  </si>
  <si>
    <t>C1,C2</t>
  </si>
  <si>
    <t>RES680OHM1%1/10W0603</t>
  </si>
  <si>
    <t>R2,R7</t>
  </si>
  <si>
    <t>RES0.04OHM1%3W2512</t>
  </si>
  <si>
    <t>ORDER</t>
  </si>
  <si>
    <t>ORDER PARTS</t>
  </si>
  <si>
    <t>avionics-cameraboard_Y7</t>
  </si>
  <si>
    <t>3-4 days</t>
  </si>
  <si>
    <t>70.09 mm* 71.6 mm</t>
  </si>
  <si>
    <t>no; No requirement</t>
  </si>
  <si>
    <t>Inner Copper Weight:</t>
  </si>
  <si>
    <t>0.5 oz</t>
  </si>
  <si>
    <t>Min via hole size/diameter:</t>
  </si>
  <si>
    <t>0.3/0.4mm</t>
  </si>
  <si>
    <t>FR-4 TG155</t>
  </si>
  <si>
    <t>RES5.1KOHM0.5%1/6W0603</t>
  </si>
  <si>
    <t>R2,R3</t>
  </si>
  <si>
    <t>CONNHEADERSMD10POS1.27MM</t>
  </si>
  <si>
    <t>CAPCER1UF50VX5R0603</t>
  </si>
  <si>
    <t>C11,C12,C14,C15,C20,C21,C22,C25,C26,C30,C32,C33,C34</t>
  </si>
  <si>
    <t>ICREGLINEAR3.3V700MASOT25</t>
  </si>
  <si>
    <t>RES4.7KOHM0.5%1/6W0603</t>
  </si>
  <si>
    <t>R15,R16,R17,R18</t>
  </si>
  <si>
    <t>CAPCER4PF50VC0G0603</t>
  </si>
  <si>
    <t>C16,C17</t>
  </si>
  <si>
    <t>CONNMICROSDCARDPUSH-PULLR/A</t>
  </si>
  <si>
    <t>R5,R6,R7,R9,R10,R11,R12,R13,R14,R19</t>
  </si>
  <si>
    <t>ICREGLINEAR1.5V500MASOT23-5</t>
  </si>
  <si>
    <t>RES1MOHM0.1%1/10W0603</t>
  </si>
  <si>
    <t>LEDRGBCLEAR3528SMD</t>
  </si>
  <si>
    <t>TVSDIODE5VWM7.7VCSOT23-6L</t>
  </si>
  <si>
    <t>SWITCHSLIDESPDT100MA6V</t>
  </si>
  <si>
    <t>SW1,SW3</t>
  </si>
  <si>
    <t>C2,C3,C5,C7,C8,C9,C13,C24,C29</t>
  </si>
  <si>
    <t>ICMCU32BIT2MBFLASH100LQFP</t>
  </si>
  <si>
    <t>RES1KOHM0.5%1/6W0603</t>
  </si>
  <si>
    <t>CAPCER4700PF100VX7R0603</t>
  </si>
  <si>
    <t>R_Array_Concave_330R4x0603</t>
  </si>
  <si>
    <t>RES100OHM0.5%1/6W0603</t>
  </si>
  <si>
    <t>CAPCER10UF16VX5R0603</t>
  </si>
  <si>
    <t>C18,C23,C27,C28,C31</t>
  </si>
  <si>
    <t>FERRITEBEAD120OHM06031LN</t>
  </si>
  <si>
    <t>FB1,FB2</t>
  </si>
  <si>
    <t>CAPCER2.2UF50VX5R0603</t>
  </si>
  <si>
    <t>C4,C6</t>
  </si>
  <si>
    <t>DIODESCHOTTKY20V1ASOD123FL</t>
  </si>
  <si>
    <t>RES0OHMJUMPER1/10W0603</t>
  </si>
  <si>
    <t>C21189</t>
  </si>
  <si>
    <t>SWITCHTACTILESPST-NO0.05A32V</t>
  </si>
  <si>
    <t>ICREGLINEAR2.8V600MASOT25</t>
  </si>
  <si>
    <t>CONNFFCBOTTOM24POS0.5MMR/A</t>
  </si>
  <si>
    <t>avionics-mainboard_Y8</t>
  </si>
  <si>
    <t>70.1 mm* 71.6 mm</t>
  </si>
  <si>
    <t>CAPCER10UF25VX7S0805</t>
  </si>
  <si>
    <t>C14,C15</t>
  </si>
  <si>
    <t>CAPCER1UF25VX8R0805</t>
  </si>
  <si>
    <t>CAPCER22PF16VC0G/NP00603</t>
  </si>
  <si>
    <t>C37,C38</t>
  </si>
  <si>
    <t>C1653</t>
  </si>
  <si>
    <t>CAPCER4PF50VNP00603</t>
  </si>
  <si>
    <t>C6,C7</t>
  </si>
  <si>
    <t>C8,C17,C18</t>
  </si>
  <si>
    <t>C9,C11,C12,C20,C22</t>
  </si>
  <si>
    <t>CONNU.FLRCPTSTR50OHMSMD</t>
  </si>
  <si>
    <t>RFINDUCTOR,FERRITECORE,2%TO</t>
  </si>
  <si>
    <t>MOSFETN-CH30V1.2ASOT23</t>
  </si>
  <si>
    <t>Q1,Q3,Q5,Q7,Q9,Q11,Q13,Q15</t>
  </si>
  <si>
    <t>R24,R25</t>
  </si>
  <si>
    <t>RES22OHM1%1/10W0603</t>
  </si>
  <si>
    <t>R28,R29</t>
  </si>
  <si>
    <t>R91,R92</t>
  </si>
  <si>
    <t>TVSDIODE5.25VWM17VCSOT23-6</t>
  </si>
  <si>
    <t>ICSUPERVISOR1CHANNEL8SOIC</t>
  </si>
  <si>
    <t>ICREGLINEAR3.3V600MASOT25</t>
  </si>
  <si>
    <t>C28,C29,C30,C31,C32,C33,C34,C35</t>
  </si>
  <si>
    <t>Q17,Q18,Q19</t>
  </si>
  <si>
    <t>R13, R20,R21,R22, R26, R30,R31,R32, R84, R89, R94</t>
  </si>
  <si>
    <t>R3,R4,R5,R6,R7,R8,R9,R10, R14, R16,R17,R18,R19, R37, R38, R42, R43, R49, R50, R54, R55, R61, R62, R66, R67, R73, R74, R78, R79, R81,R82,R83</t>
  </si>
  <si>
    <t>U7,U8,U9</t>
  </si>
  <si>
    <t>ROTATE/PLACE</t>
  </si>
  <si>
    <t>ROTATE (Bottom)</t>
  </si>
  <si>
    <t>ALIGN</t>
  </si>
  <si>
    <t>50V10nFX7R±5%0603MultilayerCeramicCapacitorsMLCC-SMD/SMTROHS</t>
  </si>
  <si>
    <t>SOT-23</t>
  </si>
  <si>
    <t>60V310mW100@150mA,10V600mAPNPSOT-23BipolarTransistors-BJTROHS</t>
  </si>
  <si>
    <t>Solar-Panel-X_Y10</t>
  </si>
  <si>
    <t>70.4 mm* 70.4 mm</t>
  </si>
  <si>
    <t>CAPCER0.1UF50VX7R0402</t>
  </si>
  <si>
    <t>C2, C9,C10,C11</t>
  </si>
  <si>
    <t>CAPCER4.7UF35VX5R0603</t>
  </si>
  <si>
    <t>C3,C7</t>
  </si>
  <si>
    <t>C4,C12,C13</t>
  </si>
  <si>
    <t>CAPCER100UF6.3VX5R0805</t>
  </si>
  <si>
    <t>CAPCER22UF10VX5R0603</t>
  </si>
  <si>
    <t>DIODEZENER5.1V500MWSOD523</t>
  </si>
  <si>
    <t>D2,D3,D4</t>
  </si>
  <si>
    <t>RES0OHMJUMPER1/16W0402</t>
  </si>
  <si>
    <t>R1,R2</t>
  </si>
  <si>
    <t>C17168</t>
  </si>
  <si>
    <t>RES4.75MOHM1%1/10W0603</t>
  </si>
  <si>
    <t>R21,R26</t>
  </si>
  <si>
    <t>R22,R27</t>
  </si>
  <si>
    <t>R23,R24,R28,R29</t>
  </si>
  <si>
    <t>R25,R30</t>
  </si>
  <si>
    <t>R3, R4, R12, R13, R16,R17,R18</t>
  </si>
  <si>
    <t>RES7.32MOHM1%1/10W0603</t>
  </si>
  <si>
    <t>RES374KOHM1%1/10W0603</t>
  </si>
  <si>
    <t>RESSMD8.25MOHM1%1/10W0603</t>
  </si>
  <si>
    <t>R8,R10</t>
  </si>
  <si>
    <t>RES4.53MOHM1%1/10W0603</t>
  </si>
  <si>
    <t>30V 310mV@1A 1A Power-DI-123 Schottky Barrier Diodes (SBD) ROHS</t>
  </si>
  <si>
    <t>Solar-Panel-Y-_Y11</t>
  </si>
  <si>
    <t>73.97 mm* 70 mm</t>
  </si>
  <si>
    <t>CONNHEADERSMD2POS1MM</t>
  </si>
  <si>
    <t>R3, R4, R12, R13, R16,R17,R18, R31</t>
  </si>
  <si>
    <t>R3, R4, R12, R13, R16, R17,R18, R31</t>
  </si>
  <si>
    <t>D2, D3, D4</t>
  </si>
  <si>
    <t>Power-DI-123</t>
  </si>
  <si>
    <t>C2, C9, C10, C11</t>
  </si>
  <si>
    <t>R3, R4, R12, R13, R16, R17,R18</t>
  </si>
  <si>
    <t>Solar-Panel-Z-_Y13</t>
  </si>
  <si>
    <t>BALUN40MHZ-860MHZ50/500805</t>
  </si>
  <si>
    <t>C2, C9, C10,C11</t>
  </si>
  <si>
    <t>MOSFETP-CH20V6.7A8SO</t>
  </si>
  <si>
    <t>R22,R27,R33</t>
  </si>
  <si>
    <t>R23,R24,R28,R29,R31</t>
  </si>
  <si>
    <t>RES1OHM0.5%1/4W1206</t>
  </si>
  <si>
    <t>SC1, SC2, SC3, SC4</t>
  </si>
  <si>
    <t>Solar-Panel-Zp_Y14</t>
  </si>
  <si>
    <t>#boards</t>
  </si>
  <si>
    <t>#Assembly</t>
  </si>
  <si>
    <t>Price Assembly</t>
  </si>
  <si>
    <t>Price Parts</t>
  </si>
  <si>
    <t>TOTAL</t>
  </si>
  <si>
    <t>Parts/unit</t>
  </si>
  <si>
    <t>4xAssembly</t>
  </si>
  <si>
    <t>EuroCircuit</t>
  </si>
  <si>
    <t>Epoxy DP2216</t>
  </si>
  <si>
    <t>https://www.digikey.pt/pt/products/detail/3m/DP2216-41-5ML/16549694</t>
  </si>
  <si>
    <t>Epoxy Gun</t>
  </si>
  <si>
    <t>https://www.digikey.pt/pt/products/detail/3m/EPX-PLUS-II-APPL/8635648</t>
  </si>
  <si>
    <t>Epoxy mixing straws</t>
  </si>
  <si>
    <t>https://www.digikey.pt/pt/products/detail/3m/NOZZLE-GREEN/7318459</t>
  </si>
  <si>
    <t>Loctite 222MS</t>
  </si>
  <si>
    <t>https://pt.farnell.com/loctite/222-10ml/screwlock-222-10ml/dp/537056?st=loctite%20222</t>
  </si>
  <si>
    <t>M2x5mm Screws</t>
  </si>
  <si>
    <t>M3x4mm Screws</t>
  </si>
  <si>
    <t>M3x6mm Screws</t>
  </si>
  <si>
    <t>M3x6mm Standoffs</t>
  </si>
  <si>
    <t>https://www.tme.eu/pt/details/tfm-m3x6_dr213k/espacadores-metalicos/dremec/213x06k/</t>
  </si>
  <si>
    <t>M3x8mm Standoffs</t>
  </si>
  <si>
    <t>https://www.tme.eu/pt/details/tfm-m3x8_dr213k/espacadores-metalicos/dremec/213x08k/</t>
  </si>
  <si>
    <t>32 GB SanDisk High Endurance SD Card</t>
  </si>
  <si>
    <t>https://www.tme.eu/pt/details/sdsqqnr-032g-gn6ia/cartoes-de-memoria/sandisk/</t>
  </si>
  <si>
    <t>Radio MCX cable (50mm)</t>
  </si>
  <si>
    <t>https://www.tme.eu/pt/details/ufl_ufl-100/antenas-para-gps/sr-passives/</t>
  </si>
  <si>
    <t>M2 Heat Insert (M2x6x3.5)</t>
  </si>
  <si>
    <t>https://www.tme.eu/pt/details/b2_bn1052/insercoes-roscadas/bossard/1386840/</t>
  </si>
  <si>
    <t>M3 Heat Insert (M3x6x5)</t>
  </si>
  <si>
    <t>https://www.tme.eu/pt/details/kvt-001m3/insercoes-roscadas/tappex/300113358/</t>
  </si>
  <si>
    <t>Item</t>
  </si>
  <si>
    <t>Quantity needed per sat</t>
  </si>
  <si>
    <t>3M</t>
  </si>
  <si>
    <t>DP2216 41.5ML</t>
  </si>
  <si>
    <t>Min. Qt.</t>
  </si>
  <si>
    <t>Qt. To Order</t>
  </si>
  <si>
    <t>EPX PLUS II APPL</t>
  </si>
  <si>
    <t>NOZZLE-GREEN</t>
  </si>
  <si>
    <t>LOCTITE</t>
  </si>
  <si>
    <t>222, 10ML</t>
  </si>
  <si>
    <t>DREMEC</t>
  </si>
  <si>
    <t>213X06K</t>
  </si>
  <si>
    <t>213X08K</t>
  </si>
  <si>
    <t>SANDISK</t>
  </si>
  <si>
    <t>SDSQQNR-032G-GN6IA</t>
  </si>
  <si>
    <t>SR PASSIVES</t>
  </si>
  <si>
    <t>UFL/UFL-100</t>
  </si>
  <si>
    <t>BOSSARD</t>
  </si>
  <si>
    <t>TAPPEX</t>
  </si>
  <si>
    <t>Waveshare</t>
  </si>
  <si>
    <t>Battery</t>
  </si>
  <si>
    <t>Lithium Ion Battery</t>
  </si>
  <si>
    <t>850mAh</t>
  </si>
  <si>
    <t xml:space="preserve">OV5640 Camera Board (C) </t>
  </si>
  <si>
    <t>https://www.waveshare.com/product/modules/ov5640-camera-board-c.htm</t>
  </si>
  <si>
    <t>OV5640 Camera Board (C), 5 Megapixel (2592x1944), Auto Focusing, Onboard Flash</t>
  </si>
  <si>
    <t>Solar Cell</t>
  </si>
  <si>
    <t>Indutor 10uH</t>
  </si>
  <si>
    <t>MLF2012E100KTD25</t>
  </si>
  <si>
    <t>https://www.digikey.pt/pt/products/detail/tdk-corporation/MLF2012E100KTD25/4743091s=N4IgjCBcpgbFoDGUBmBDANgZwKYBoQB7KAbRAGYBOcgJkpAF0CAHAFyhAGVWAnASwB2AcxABfAjQCsNBCGSR02fEVIgaAFjrkITEGw7d%2BwsRIAMADgDss%2BYtwFikMmFMACAK0AJRi3aQQAKoCfKwA8igAsjhoWACuPDgmIAC0MtByULyxyo5kkoyihUA</t>
  </si>
  <si>
    <t>https://www.tme.eu/pt/details/b3x4_bn612/cavilhas/bossard/1208136/</t>
  </si>
  <si>
    <t>https://www.tme.eu/pt/details/b2x5_bn610/cavilhas/bossard/1420569/</t>
  </si>
  <si>
    <t>BotnRoll</t>
  </si>
  <si>
    <t>website</t>
  </si>
  <si>
    <t>https://www.tme.eu/pt/details/b3x6_bn612/cavilhas/bossard/1233785/</t>
  </si>
  <si>
    <t>https://www.tme.eu/pt/details/accu-lp603048_cl/pilhas-recarregaveis/cellevia-batteries/l603048/</t>
  </si>
  <si>
    <t>Protective Case</t>
  </si>
  <si>
    <t>Fonestar</t>
  </si>
  <si>
    <t>FMW-260</t>
  </si>
  <si>
    <t>https://www.leroymerlin.pt/produtos/ferramentas/arrumacao-de-ferramentas/caixas-malas-e-estojos-de-ferramentas/malas-para-transporte-de-ferramentas/mala-de-transporte-fonestar-fmw-260-82164773.html?utm_medium=clickout_cpc&amp;utm_source=kuantokusta&amp;utm_campaign=product_feed</t>
  </si>
  <si>
    <t>https://www.castroelectronica.pt/product/mala-transporte-waterproof-ip67--fonestar-3</t>
  </si>
  <si>
    <t>USB-C cable</t>
  </si>
  <si>
    <t>https://www.botnroll.com/pt/usb/3094-cabo-usb-a-3-0-para-usb-c-3-1-1m.html</t>
  </si>
  <si>
    <t>USB-A -&gt; USB-C</t>
  </si>
  <si>
    <t>VNA</t>
  </si>
  <si>
    <t>NanoVNA</t>
  </si>
  <si>
    <t>H4</t>
  </si>
  <si>
    <t>https://eleshop.eu/nanovna-h4.html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</si>
</sst>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FFFF"/>
      <name val="Arial"/>
      <family val="2"/>
    </font>
    <font>
      <vertAlign val="superscript"/>
      <sz val="12"/>
      <color rgb="FFFFFFFF"/>
      <name val="Arial"/>
      <family val="2"/>
    </font>
    <font>
      <sz val="8"/>
      <color rgb="FF717171"/>
      <name val="Arial"/>
      <family val="2"/>
    </font>
    <font>
      <sz val="12"/>
      <color rgb="FF71717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2"/>
      <color rgb="FF44444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1" applyNumberFormat="1"/>
    <xf numFmtId="49" fontId="0" fillId="2" borderId="0" xfId="0" applyNumberFormat="1" applyFill="1"/>
    <xf numFmtId="0" fontId="3" fillId="0" borderId="0" xfId="0" applyFont="1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11" fillId="0" borderId="0" xfId="0" applyFont="1"/>
    <xf numFmtId="0" fontId="1" fillId="0" borderId="0" xfId="0" applyFont="1" applyAlignment="1">
      <alignment horizontal="left"/>
    </xf>
    <xf numFmtId="0" fontId="0" fillId="5" borderId="0" xfId="0" applyFill="1"/>
    <xf numFmtId="0" fontId="0" fillId="0" borderId="0" xfId="0" applyAlignment="1">
      <alignment wrapText="1"/>
    </xf>
    <xf numFmtId="0" fontId="8" fillId="0" borderId="0" xfId="0" applyFont="1"/>
    <xf numFmtId="164" fontId="8" fillId="0" borderId="0" xfId="0" applyNumberFormat="1" applyFont="1"/>
    <xf numFmtId="0" fontId="0" fillId="6" borderId="0" xfId="0" applyFill="1"/>
    <xf numFmtId="0" fontId="12" fillId="6" borderId="0" xfId="0" applyFont="1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2" xfId="0" applyBorder="1"/>
    <xf numFmtId="0" fontId="2" fillId="0" borderId="2" xfId="1" applyBorder="1"/>
    <xf numFmtId="0" fontId="1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8" fillId="0" borderId="4" xfId="0" applyFont="1" applyBorder="1"/>
    <xf numFmtId="1" fontId="8" fillId="0" borderId="3" xfId="0" applyNumberFormat="1" applyFont="1" applyBorder="1"/>
    <xf numFmtId="49" fontId="8" fillId="0" borderId="3" xfId="0" applyNumberFormat="1" applyFont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164" fontId="0" fillId="0" borderId="2" xfId="0" applyNumberFormat="1" applyBorder="1"/>
    <xf numFmtId="164" fontId="8" fillId="0" borderId="4" xfId="0" applyNumberFormat="1" applyFont="1" applyBorder="1"/>
    <xf numFmtId="44" fontId="0" fillId="0" borderId="2" xfId="2" applyFont="1" applyBorder="1"/>
    <xf numFmtId="0" fontId="13" fillId="0" borderId="0" xfId="0" applyFont="1"/>
    <xf numFmtId="0" fontId="14" fillId="0" borderId="0" xfId="0" applyFont="1"/>
    <xf numFmtId="0" fontId="8" fillId="7" borderId="3" xfId="0" applyFont="1" applyFill="1" applyBorder="1"/>
    <xf numFmtId="0" fontId="13" fillId="7" borderId="0" xfId="0" applyFont="1" applyFill="1"/>
    <xf numFmtId="0" fontId="0" fillId="7" borderId="0" xfId="0" applyFill="1"/>
    <xf numFmtId="164" fontId="8" fillId="7" borderId="3" xfId="0" applyNumberFormat="1" applyFont="1" applyFill="1" applyBorder="1"/>
    <xf numFmtId="164" fontId="13" fillId="7" borderId="0" xfId="0" applyNumberFormat="1" applyFont="1" applyFill="1"/>
    <xf numFmtId="164" fontId="0" fillId="7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17">
    <dxf>
      <numFmt numFmtId="30" formatCode="@"/>
    </dxf>
    <dxf>
      <numFmt numFmtId="0" formatCode="General"/>
    </dxf>
    <dxf>
      <numFmt numFmtId="0" formatCode="General"/>
    </dxf>
    <dxf>
      <numFmt numFmtId="164" formatCode="_-[$€-2]\ * #,##0.00_-;\-[$€-2]\ * #,##0.00_-;_-[$€-2]\ * &quot;-&quot;??_-;_-@_-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241300</xdr:colOff>
      <xdr:row>2</xdr:row>
      <xdr:rowOff>38100</xdr:rowOff>
    </xdr:to>
    <xdr:pic>
      <xdr:nvPicPr>
        <xdr:cNvPr id="2" name="ctl00_mainContent_gvCheckoutlst_ctl02_imgVisualiserStatusImage">
          <a:extLst>
            <a:ext uri="{FF2B5EF4-FFF2-40B4-BE49-F238E27FC236}">
              <a16:creationId xmlns:a16="http://schemas.microsoft.com/office/drawing/2014/main" id="{C1369415-4A18-DB54-222F-E532BBD7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241300</xdr:colOff>
      <xdr:row>2</xdr:row>
      <xdr:rowOff>38100</xdr:rowOff>
    </xdr:to>
    <xdr:pic>
      <xdr:nvPicPr>
        <xdr:cNvPr id="3" name="ctl00_mainContent_gvCheckoutlst_ctl02_imgAssemblyStatus">
          <a:extLst>
            <a:ext uri="{FF2B5EF4-FFF2-40B4-BE49-F238E27FC236}">
              <a16:creationId xmlns:a16="http://schemas.microsoft.com/office/drawing/2014/main" id="{4CBF9AE3-0F9E-56A4-E447-193E779E9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101600</xdr:rowOff>
    </xdr:to>
    <xdr:pic>
      <xdr:nvPicPr>
        <xdr:cNvPr id="4" name="ctl00_mainContent_gvCheckoutlst_ctl02_ImgBsktPPAYes" descr="PPA Added">
          <a:extLst>
            <a:ext uri="{FF2B5EF4-FFF2-40B4-BE49-F238E27FC236}">
              <a16:creationId xmlns:a16="http://schemas.microsoft.com/office/drawing/2014/main" id="{EA2F13C4-9F8B-3149-3EF5-052A3072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203200</xdr:colOff>
      <xdr:row>3</xdr:row>
      <xdr:rowOff>0</xdr:rowOff>
    </xdr:to>
    <xdr:pic>
      <xdr:nvPicPr>
        <xdr:cNvPr id="5" name="ctl00_mainContent_gvCheckoutlst_ctl03_imgVisualiserStatusImage">
          <a:extLst>
            <a:ext uri="{FF2B5EF4-FFF2-40B4-BE49-F238E27FC236}">
              <a16:creationId xmlns:a16="http://schemas.microsoft.com/office/drawing/2014/main" id="{D2D751F6-74FF-8885-C712-2574D12A5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241300</xdr:colOff>
      <xdr:row>3</xdr:row>
      <xdr:rowOff>38100</xdr:rowOff>
    </xdr:to>
    <xdr:pic>
      <xdr:nvPicPr>
        <xdr:cNvPr id="6" name="ctl00_mainContent_gvCheckoutlst_ctl03_imgAssemblyStatus">
          <a:extLst>
            <a:ext uri="{FF2B5EF4-FFF2-40B4-BE49-F238E27FC236}">
              <a16:creationId xmlns:a16="http://schemas.microsoft.com/office/drawing/2014/main" id="{1699132A-B48F-6479-5C82-74CBB92A8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18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101600</xdr:rowOff>
    </xdr:to>
    <xdr:pic>
      <xdr:nvPicPr>
        <xdr:cNvPr id="7" name="ctl00_mainContent_gvCheckoutlst_ctl03_ImgBsktPPAYes" descr="PPA Added">
          <a:extLst>
            <a:ext uri="{FF2B5EF4-FFF2-40B4-BE49-F238E27FC236}">
              <a16:creationId xmlns:a16="http://schemas.microsoft.com/office/drawing/2014/main" id="{D4DA4E8D-BB54-33DC-5793-B58F69AC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203200</xdr:colOff>
      <xdr:row>4</xdr:row>
      <xdr:rowOff>0</xdr:rowOff>
    </xdr:to>
    <xdr:pic>
      <xdr:nvPicPr>
        <xdr:cNvPr id="8" name="ctl00_mainContent_gvCheckoutlst_ctl04_imgVisualiserStatusImage">
          <a:extLst>
            <a:ext uri="{FF2B5EF4-FFF2-40B4-BE49-F238E27FC236}">
              <a16:creationId xmlns:a16="http://schemas.microsoft.com/office/drawing/2014/main" id="{B8FDCE03-B9BF-C028-5C6A-3D0E2AE59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241300</xdr:colOff>
      <xdr:row>4</xdr:row>
      <xdr:rowOff>38100</xdr:rowOff>
    </xdr:to>
    <xdr:pic>
      <xdr:nvPicPr>
        <xdr:cNvPr id="9" name="ctl00_mainContent_gvCheckoutlst_ctl04_imgAssemblyStatus">
          <a:extLst>
            <a:ext uri="{FF2B5EF4-FFF2-40B4-BE49-F238E27FC236}">
              <a16:creationId xmlns:a16="http://schemas.microsoft.com/office/drawing/2014/main" id="{12CA396B-E872-B66E-CD4C-EC776198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50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101600</xdr:rowOff>
    </xdr:to>
    <xdr:pic>
      <xdr:nvPicPr>
        <xdr:cNvPr id="10" name="ctl00_mainContent_gvCheckoutlst_ctl04_ImgBsktPPAYes" descr="PPA Added">
          <a:extLst>
            <a:ext uri="{FF2B5EF4-FFF2-40B4-BE49-F238E27FC236}">
              <a16:creationId xmlns:a16="http://schemas.microsoft.com/office/drawing/2014/main" id="{93CD71FD-A1DC-8298-3773-C71B3A1E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203200</xdr:colOff>
      <xdr:row>5</xdr:row>
      <xdr:rowOff>0</xdr:rowOff>
    </xdr:to>
    <xdr:pic>
      <xdr:nvPicPr>
        <xdr:cNvPr id="11" name="ctl00_mainContent_gvCheckoutlst_ctl05_imgVisualiserStatusImage">
          <a:extLst>
            <a:ext uri="{FF2B5EF4-FFF2-40B4-BE49-F238E27FC236}">
              <a16:creationId xmlns:a16="http://schemas.microsoft.com/office/drawing/2014/main" id="{A4A8C5FE-48E7-1C19-1A9E-568BA2300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241300</xdr:colOff>
      <xdr:row>5</xdr:row>
      <xdr:rowOff>38100</xdr:rowOff>
    </xdr:to>
    <xdr:pic>
      <xdr:nvPicPr>
        <xdr:cNvPr id="12" name="ctl00_mainContent_gvCheckoutlst_ctl05_imgAssemblyStatus">
          <a:extLst>
            <a:ext uri="{FF2B5EF4-FFF2-40B4-BE49-F238E27FC236}">
              <a16:creationId xmlns:a16="http://schemas.microsoft.com/office/drawing/2014/main" id="{5F4B3A52-42F5-E52C-01AB-D17540B6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82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101600</xdr:rowOff>
    </xdr:to>
    <xdr:pic>
      <xdr:nvPicPr>
        <xdr:cNvPr id="13" name="ctl00_mainContent_gvCheckoutlst_ctl05_ImgBsktPPAYes" descr="PPA Added">
          <a:extLst>
            <a:ext uri="{FF2B5EF4-FFF2-40B4-BE49-F238E27FC236}">
              <a16:creationId xmlns:a16="http://schemas.microsoft.com/office/drawing/2014/main" id="{225E3A81-1144-0C09-D9FD-3D17C46B3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203200</xdr:colOff>
      <xdr:row>6</xdr:row>
      <xdr:rowOff>0</xdr:rowOff>
    </xdr:to>
    <xdr:pic>
      <xdr:nvPicPr>
        <xdr:cNvPr id="14" name="ctl00_mainContent_gvCheckoutlst_ctl06_imgVisualiserStatusImage">
          <a:extLst>
            <a:ext uri="{FF2B5EF4-FFF2-40B4-BE49-F238E27FC236}">
              <a16:creationId xmlns:a16="http://schemas.microsoft.com/office/drawing/2014/main" id="{22275EFC-A861-07CC-0498-8A86DAF2E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241300</xdr:colOff>
      <xdr:row>6</xdr:row>
      <xdr:rowOff>38100</xdr:rowOff>
    </xdr:to>
    <xdr:pic>
      <xdr:nvPicPr>
        <xdr:cNvPr id="15" name="ctl00_mainContent_gvCheckoutlst_ctl06_imgAssemblyStatus">
          <a:extLst>
            <a:ext uri="{FF2B5EF4-FFF2-40B4-BE49-F238E27FC236}">
              <a16:creationId xmlns:a16="http://schemas.microsoft.com/office/drawing/2014/main" id="{3D11A4C7-5E58-3782-3B46-B14EC397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414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101600</xdr:rowOff>
    </xdr:to>
    <xdr:pic>
      <xdr:nvPicPr>
        <xdr:cNvPr id="16" name="ctl00_mainContent_gvCheckoutlst_ctl06_ImgBsktPPAYes" descr="PPA Added">
          <a:extLst>
            <a:ext uri="{FF2B5EF4-FFF2-40B4-BE49-F238E27FC236}">
              <a16:creationId xmlns:a16="http://schemas.microsoft.com/office/drawing/2014/main" id="{AC944810-C5D0-2132-254B-1300E4473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203200</xdr:colOff>
      <xdr:row>7</xdr:row>
      <xdr:rowOff>0</xdr:rowOff>
    </xdr:to>
    <xdr:pic>
      <xdr:nvPicPr>
        <xdr:cNvPr id="17" name="ctl00_mainContent_gvCheckoutlst_ctl07_imgVisualiserStatusImage">
          <a:extLst>
            <a:ext uri="{FF2B5EF4-FFF2-40B4-BE49-F238E27FC236}">
              <a16:creationId xmlns:a16="http://schemas.microsoft.com/office/drawing/2014/main" id="{D4AA4B8D-D17C-0B33-A750-389BE7F1B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241300</xdr:colOff>
      <xdr:row>7</xdr:row>
      <xdr:rowOff>38100</xdr:rowOff>
    </xdr:to>
    <xdr:pic>
      <xdr:nvPicPr>
        <xdr:cNvPr id="18" name="ctl00_mainContent_gvCheckoutlst_ctl07_imgAssemblyStatus">
          <a:extLst>
            <a:ext uri="{FF2B5EF4-FFF2-40B4-BE49-F238E27FC236}">
              <a16:creationId xmlns:a16="http://schemas.microsoft.com/office/drawing/2014/main" id="{311C73D2-298E-344B-8494-F1DFF54DB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46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101600</xdr:rowOff>
    </xdr:to>
    <xdr:pic>
      <xdr:nvPicPr>
        <xdr:cNvPr id="19" name="ctl00_mainContent_gvCheckoutlst_ctl07_ImgBsktPPAYes" descr="PPA Added">
          <a:extLst>
            <a:ext uri="{FF2B5EF4-FFF2-40B4-BE49-F238E27FC236}">
              <a16:creationId xmlns:a16="http://schemas.microsoft.com/office/drawing/2014/main" id="{2526A3BD-84C3-C2A2-FC50-2FF5BE26B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241300</xdr:colOff>
      <xdr:row>8</xdr:row>
      <xdr:rowOff>38100</xdr:rowOff>
    </xdr:to>
    <xdr:pic>
      <xdr:nvPicPr>
        <xdr:cNvPr id="20" name="ctl00_mainContent_gvCheckoutlst_ctl08_imgVisualiserStatusImage">
          <a:extLst>
            <a:ext uri="{FF2B5EF4-FFF2-40B4-BE49-F238E27FC236}">
              <a16:creationId xmlns:a16="http://schemas.microsoft.com/office/drawing/2014/main" id="{60544A88-9B03-4CE6-7E9C-6BC7A7DC8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241300</xdr:colOff>
      <xdr:row>8</xdr:row>
      <xdr:rowOff>38100</xdr:rowOff>
    </xdr:to>
    <xdr:pic>
      <xdr:nvPicPr>
        <xdr:cNvPr id="21" name="ctl00_mainContent_gvCheckoutlst_ctl08_imgAssemblyStatus">
          <a:extLst>
            <a:ext uri="{FF2B5EF4-FFF2-40B4-BE49-F238E27FC236}">
              <a16:creationId xmlns:a16="http://schemas.microsoft.com/office/drawing/2014/main" id="{3746B5BC-5B8F-DA54-9F2B-A2964CF6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478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101600</xdr:rowOff>
    </xdr:to>
    <xdr:pic>
      <xdr:nvPicPr>
        <xdr:cNvPr id="22" name="ctl00_mainContent_gvCheckoutlst_ctl08_ImgBsktPPAYes" descr="PPA Added">
          <a:extLst>
            <a:ext uri="{FF2B5EF4-FFF2-40B4-BE49-F238E27FC236}">
              <a16:creationId xmlns:a16="http://schemas.microsoft.com/office/drawing/2014/main" id="{8D252CA6-7CEB-7368-CF40-7A42D58BF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241300</xdr:colOff>
      <xdr:row>9</xdr:row>
      <xdr:rowOff>38100</xdr:rowOff>
    </xdr:to>
    <xdr:pic>
      <xdr:nvPicPr>
        <xdr:cNvPr id="23" name="ctl00_mainContent_gvCheckoutlst_ctl09_imgVisualiserStatusImage">
          <a:extLst>
            <a:ext uri="{FF2B5EF4-FFF2-40B4-BE49-F238E27FC236}">
              <a16:creationId xmlns:a16="http://schemas.microsoft.com/office/drawing/2014/main" id="{7362BBBB-DD85-6A37-809D-EE1189ED9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0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241300</xdr:colOff>
      <xdr:row>9</xdr:row>
      <xdr:rowOff>38100</xdr:rowOff>
    </xdr:to>
    <xdr:pic>
      <xdr:nvPicPr>
        <xdr:cNvPr id="24" name="ctl00_mainContent_gvCheckoutlst_ctl09_imgAssemblyStatus">
          <a:extLst>
            <a:ext uri="{FF2B5EF4-FFF2-40B4-BE49-F238E27FC236}">
              <a16:creationId xmlns:a16="http://schemas.microsoft.com/office/drawing/2014/main" id="{CC4C5822-90D6-B80C-2C66-3EF145D24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10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101600</xdr:rowOff>
    </xdr:to>
    <xdr:pic>
      <xdr:nvPicPr>
        <xdr:cNvPr id="25" name="ctl00_mainContent_gvCheckoutlst_ctl09_ImgBsktPPAYes" descr="PPA Added">
          <a:extLst>
            <a:ext uri="{FF2B5EF4-FFF2-40B4-BE49-F238E27FC236}">
              <a16:creationId xmlns:a16="http://schemas.microsoft.com/office/drawing/2014/main" id="{9B7F8C95-F8CD-CC56-8468-A4126F26B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203200</xdr:colOff>
      <xdr:row>10</xdr:row>
      <xdr:rowOff>0</xdr:rowOff>
    </xdr:to>
    <xdr:pic>
      <xdr:nvPicPr>
        <xdr:cNvPr id="26" name="ctl00_mainContent_gvCheckoutlst_ctl10_imgVisualiserStatusImage">
          <a:extLst>
            <a:ext uri="{FF2B5EF4-FFF2-40B4-BE49-F238E27FC236}">
              <a16:creationId xmlns:a16="http://schemas.microsoft.com/office/drawing/2014/main" id="{9BB20878-258B-66A0-6C70-8A4BA6C5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241300</xdr:colOff>
      <xdr:row>10</xdr:row>
      <xdr:rowOff>38100</xdr:rowOff>
    </xdr:to>
    <xdr:pic>
      <xdr:nvPicPr>
        <xdr:cNvPr id="27" name="ctl00_mainContent_gvCheckoutlst_ctl10_imgAssemblyStatus">
          <a:extLst>
            <a:ext uri="{FF2B5EF4-FFF2-40B4-BE49-F238E27FC236}">
              <a16:creationId xmlns:a16="http://schemas.microsoft.com/office/drawing/2014/main" id="{4CD09C48-26AA-9AC3-D698-2CC85C8BB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542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101600</xdr:rowOff>
    </xdr:to>
    <xdr:pic>
      <xdr:nvPicPr>
        <xdr:cNvPr id="28" name="ctl00_mainContent_gvCheckoutlst_ctl10_ImgBsktPPAYes" descr="PPA Added">
          <a:extLst>
            <a:ext uri="{FF2B5EF4-FFF2-40B4-BE49-F238E27FC236}">
              <a16:creationId xmlns:a16="http://schemas.microsoft.com/office/drawing/2014/main" id="{0199A187-A3EB-5C3D-796D-37B8DA18C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203200</xdr:colOff>
      <xdr:row>11</xdr:row>
      <xdr:rowOff>0</xdr:rowOff>
    </xdr:to>
    <xdr:pic>
      <xdr:nvPicPr>
        <xdr:cNvPr id="29" name="ctl00_mainContent_gvCheckoutlst_ctl11_imgVisualiserStatusImage">
          <a:extLst>
            <a:ext uri="{FF2B5EF4-FFF2-40B4-BE49-F238E27FC236}">
              <a16:creationId xmlns:a16="http://schemas.microsoft.com/office/drawing/2014/main" id="{F8FBCA95-A25F-CF65-BEA7-10EB3B9B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241300</xdr:colOff>
      <xdr:row>11</xdr:row>
      <xdr:rowOff>38100</xdr:rowOff>
    </xdr:to>
    <xdr:pic>
      <xdr:nvPicPr>
        <xdr:cNvPr id="30" name="ctl00_mainContent_gvCheckoutlst_ctl11_imgAssemblyStatus">
          <a:extLst>
            <a:ext uri="{FF2B5EF4-FFF2-40B4-BE49-F238E27FC236}">
              <a16:creationId xmlns:a16="http://schemas.microsoft.com/office/drawing/2014/main" id="{554FBA50-0062-ECF3-0CED-CE0951CF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7400"/>
          <a:ext cx="241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101600</xdr:rowOff>
    </xdr:to>
    <xdr:pic>
      <xdr:nvPicPr>
        <xdr:cNvPr id="31" name="ctl00_mainContent_gvCheckoutlst_ctl11_ImgBsktPPAYes" descr="PPA Added">
          <a:extLst>
            <a:ext uri="{FF2B5EF4-FFF2-40B4-BE49-F238E27FC236}">
              <a16:creationId xmlns:a16="http://schemas.microsoft.com/office/drawing/2014/main" id="{D1D7976F-EDE9-6035-69D9-BB0D291B6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8ACF7C-187E-C44E-A296-FCC70C9E3D7B}" autoFormatId="16" applyNumberFormats="0" applyBorderFormats="0" applyFontFormats="0" applyPatternFormats="0" applyAlignmentFormats="0" applyWidthHeightFormats="0">
  <queryTableRefresh nextId="25" unboundColumnsLeft="1" unboundColumnsRight="12">
    <queryTableFields count="22">
      <queryTableField id="9" dataBound="0" tableColumnId="9"/>
      <queryTableField id="1" name="Reference" tableColumnId="1"/>
      <queryTableField id="2" name="Value" tableColumnId="2"/>
      <queryTableField id="3" name="Footprint" tableColumnId="3"/>
      <queryTableField id="8" name="Qty" tableColumnId="8"/>
      <queryTableField id="4" name="DNI" tableColumnId="4"/>
      <queryTableField id="5" name="LCSC Part#" tableColumnId="5"/>
      <queryTableField id="12" dataBound="0" tableColumnId="10"/>
      <queryTableField id="6" name="Manufacturer_Part_Number" tableColumnId="6"/>
      <queryTableField id="7" name="Website" tableColumnId="7"/>
      <queryTableField id="13" dataBound="0" tableColumnId="11"/>
      <queryTableField id="24" dataBound="0" tableColumnId="22"/>
      <queryTableField id="23" dataBound="0" tableColumnId="21"/>
      <queryTableField id="22" dataBound="0" tableColumnId="20"/>
      <queryTableField id="14" dataBound="0" tableColumnId="12"/>
      <queryTableField id="15" dataBound="0" tableColumnId="13"/>
      <queryTableField id="16" dataBound="0" tableColumnId="14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6C79B-3790-424D-97A9-8DA02A01DBC9}" name="Table_batteryboard_bottom3" displayName="Table_batteryboard_bottom3" ref="A1:V286" tableType="queryTable" totalsRowShown="0">
  <autoFilter ref="A1:V286" xr:uid="{5286C79B-3790-424D-97A9-8DA02A01DBC9}"/>
  <sortState xmlns:xlrd2="http://schemas.microsoft.com/office/spreadsheetml/2017/richdata2" ref="A2:V286">
    <sortCondition descending="1" ref="J1:J286"/>
  </sortState>
  <tableColumns count="22">
    <tableColumn id="9" xr3:uid="{B532860D-B6F8-7E45-94D5-2511075BCD9D}" uniqueName="9" name="Board" queryTableFieldId="9" dataDxfId="16"/>
    <tableColumn id="1" xr3:uid="{718A0AAB-F028-B44B-B7D1-6F3D55EB77F2}" uniqueName="1" name="Reference Designator" queryTableFieldId="1" dataDxfId="15"/>
    <tableColumn id="2" xr3:uid="{50578B2A-8AA4-4341-90D1-EB666064AB57}" uniqueName="2" name="Value" queryTableFieldId="2" dataDxfId="14"/>
    <tableColumn id="3" xr3:uid="{F8089186-951B-2D44-81B7-AD487A27C048}" uniqueName="3" name="Footprint" queryTableFieldId="3" dataDxfId="13"/>
    <tableColumn id="8" xr3:uid="{B554F42C-2C73-E14B-AB07-B5493C996AE0}" uniqueName="8" name="Quantity" queryTableFieldId="8" dataDxfId="12"/>
    <tableColumn id="4" xr3:uid="{9182B6D1-8A5E-4D4F-ACED-7B73DB748BB0}" uniqueName="4" name="DNI" queryTableFieldId="4" dataDxfId="11"/>
    <tableColumn id="5" xr3:uid="{BCBDB681-0FBD-F24B-8D0E-A1B82BA0239E}" uniqueName="5" name="LCSC Part#" queryTableFieldId="5" dataDxfId="10"/>
    <tableColumn id="10" xr3:uid="{7E7CF28C-8BD2-0041-BFFE-F2F34DEB91AF}" uniqueName="10" name="GenericPart(EuroCircuit)" queryTableFieldId="12" dataDxfId="9"/>
    <tableColumn id="6" xr3:uid="{5ECF2AFB-B931-B74A-A392-86C91B6F3CEC}" uniqueName="6" name="Manufacturer Part Number" queryTableFieldId="6" dataDxfId="8"/>
    <tableColumn id="7" xr3:uid="{D9CE0C2D-57A7-7644-8F5A-7B9DA38DA97E}" uniqueName="7" name="URL" queryTableFieldId="7" dataDxfId="7"/>
    <tableColumn id="11" xr3:uid="{FA663942-0D83-BD48-B4BE-D205FC20B59C}" uniqueName="11" name="OBS_eurocircuit" queryTableFieldId="13" dataDxfId="6"/>
    <tableColumn id="22" xr3:uid="{AEEC0DDF-3F3E-CA40-8354-79C5E310235D}" uniqueName="22" name="Availability" queryTableFieldId="24" dataDxfId="5"/>
    <tableColumn id="21" xr3:uid="{3438BBBD-5DF9-7244-A997-CD8407D780C0}" uniqueName="21" name="Minimum Quantity" queryTableFieldId="23" dataDxfId="4"/>
    <tableColumn id="20" xr3:uid="{DF951F88-75EA-E242-A8C9-30FDA305516B}" uniqueName="20" name="Price" queryTableFieldId="22" dataDxfId="3" dataCellStyle="Hyperlink"/>
    <tableColumn id="12" xr3:uid="{1882C6B4-84ED-AE4C-9265-7FFEE3F3F2C6}" uniqueName="12" name="*Designator" queryTableFieldId="14" dataDxfId="2">
      <calculatedColumnFormula>Table_batteryboard_bottom3[[#This Row],[Reference Designator]]</calculatedColumnFormula>
    </tableColumn>
    <tableColumn id="13" xr3:uid="{517FDAC1-A5C0-6B4B-8CA1-046FC0CFBA31}" uniqueName="13" name="*Qty" queryTableFieldId="15" dataDxfId="1">
      <calculatedColumnFormula>Table_batteryboard_bottom3[[#This Row],[Quantity]]</calculatedColumnFormula>
    </tableColumn>
    <tableColumn id="14" xr3:uid="{11781C11-1A81-9442-9150-E291E173AB62}" uniqueName="14" name="Manufacturer" queryTableFieldId="16"/>
    <tableColumn id="15" xr3:uid="{A8438C40-F38A-7446-9622-A5A8C9989BD5}" uniqueName="15" name="*Mfg Part #" queryTableFieldId="17" dataDxfId="0">
      <calculatedColumnFormula>Table_batteryboard_bottom3[[#This Row],[Manufacturer Part Number]]</calculatedColumnFormula>
    </tableColumn>
    <tableColumn id="16" xr3:uid="{822C8B09-8F45-144A-999C-9B5E27998791}" uniqueName="16" name="Description / Value" queryTableFieldId="18"/>
    <tableColumn id="17" xr3:uid="{DFC63BDD-1308-1246-854D-E7ACD77737B3}" uniqueName="17" name="*Package/Footprint " queryTableFieldId="19"/>
    <tableColumn id="18" xr3:uid="{AE646BE0-5F9C-3D46-AF55-CFDF91194CF9}" uniqueName="18" name="Type" queryTableFieldId="20"/>
    <tableColumn id="19" xr3:uid="{361FD0BD-5C9B-E447-8667-6F8D7F93DF7F}" uniqueName="19" name="Your Instructions / Note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csc.com/product-detail/Battery-Management-ICs_Texas-Instruments-BQ25570RGRR_C506250.html" TargetMode="External"/><Relationship Id="rId21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42" Type="http://schemas.openxmlformats.org/officeDocument/2006/relationships/hyperlink" Target="https://www.digikey.pt/pt/products/detail/onsemi/MBT2222ADW1T1G/1477281?s=N4IgTCBcDaILICEAqZVgIIBEDqBGJuA4iALoC%2BQA" TargetMode="External"/><Relationship Id="rId63" Type="http://schemas.openxmlformats.org/officeDocument/2006/relationships/hyperlink" Target="https://www.digikey.pt/pt/products/detail/hirose-electric-co-ltd/U-FL-R-SMT-1-10/2391570?s=N4IgTCBcDaIKoDoBiAZAtAJTQZQLIBU0BGACiIAYBKEAXQF8g" TargetMode="External"/><Relationship Id="rId84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138" Type="http://schemas.openxmlformats.org/officeDocument/2006/relationships/hyperlink" Target="https://www.lcsc.com/product-detail/Power-Distribution-Switches_Analog-Devices-Inc-Maxim-Integrated-MAX40200AUK-T_C2649430.html" TargetMode="External"/><Relationship Id="rId159" Type="http://schemas.openxmlformats.org/officeDocument/2006/relationships/hyperlink" Target="https://www.lcsc.com/product-detail/Ambient-Light-Sensors_Texas-Instruments-OPT3001IDNPRQ1_C2861428.html" TargetMode="External"/><Relationship Id="rId170" Type="http://schemas.openxmlformats.org/officeDocument/2006/relationships/hyperlink" Target="https://www.lcsc.com/product-detail/Zener-Diodes_onsemi-SZMM5Z5V1T1G_C150058.html" TargetMode="External"/><Relationship Id="rId107" Type="http://schemas.openxmlformats.org/officeDocument/2006/relationships/hyperlink" Target="https://www.digikey.pt/pt/products/detail/stmicroelectronics/USBLC6-2SC6/1040559" TargetMode="External"/><Relationship Id="rId11" Type="http://schemas.openxmlformats.org/officeDocument/2006/relationships/hyperlink" Target="https://www.digikey.pt/pt/products/detail/c-k/KMR241NG-ULC-LFS/2043217?s=N4IgTCBcDaINIFkBKYAsBGAcgcQAQFUAZAYV0IDEBlEAXQF8g" TargetMode="External"/><Relationship Id="rId32" Type="http://schemas.openxmlformats.org/officeDocument/2006/relationships/hyperlink" Target="https://www.digikey.pt/pt/products/detail/texas-instruments/BQ25570RGRR/4384228?s=N4IgTCBcDaIEIEUwFZkHYAMAlA4lrIAugL5A" TargetMode="External"/><Relationship Id="rId53" Type="http://schemas.openxmlformats.org/officeDocument/2006/relationships/hyperlink" Target="https://pt.mouser.com/ProductDetail/Coilcraft/LPS4018-103MRC?qs=QQJxVsr8EGa4OX30WnhtBw%3D%3D" TargetMode="External"/><Relationship Id="rId74" Type="http://schemas.openxmlformats.org/officeDocument/2006/relationships/hyperlink" Target="https://www.digikey.pt/pt/products/detail/onsemi/SZMM5Z5V1T1G/3063186?s=N4IgTCBcDaIMoC0CySCsDUDUCMAVbA4iALoC%2BQA" TargetMode="External"/><Relationship Id="rId128" Type="http://schemas.openxmlformats.org/officeDocument/2006/relationships/hyperlink" Target="https://www.lcsc.com/product-detail/Monitors-Reset-Circuits_Texas-Instruments-INA219BIDR_C2155799.html" TargetMode="External"/><Relationship Id="rId149" Type="http://schemas.openxmlformats.org/officeDocument/2006/relationships/hyperlink" Target="https://www.lcsc.com/product-detail/MOSFETs_Nexperia-NX3008NBKS-115_C396098.html" TargetMode="External"/><Relationship Id="rId5" Type="http://schemas.openxmlformats.org/officeDocument/2006/relationships/hyperlink" Target="https://www.digikey.pt/pt/products/detail/amphenol-cs-fci/20021121-00010C4LF/2209057?s=N4IgTCBcDa4AxzARicgtAuS4GEAsAMgGIgC6AvkA" TargetMode="External"/><Relationship Id="rId95" Type="http://schemas.openxmlformats.org/officeDocument/2006/relationships/hyperlink" Target="https://www.digikey.pt/pt/products/detail/nexperia-usa-inc/NX3008NBKS-115/2779963?s=N4IgTCBcDaIHIA0DMAGFAOOAhA0gZQBoBGIgVhAF0BfIA" TargetMode="External"/><Relationship Id="rId160" Type="http://schemas.openxmlformats.org/officeDocument/2006/relationships/hyperlink" Target="https://www.lcsc.com/product-detail/Ambient-Light-Sensors_Texas-Instruments-OPT3001IDNPRQ1_C2861428.html" TargetMode="External"/><Relationship Id="rId181" Type="http://schemas.openxmlformats.org/officeDocument/2006/relationships/hyperlink" Target="https://www.lcsc.com/product-detail/Pin-Headers_Amphenol-ICC-20021121-00010C4LF_C150517.html" TargetMode="External"/><Relationship Id="rId22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43" Type="http://schemas.openxmlformats.org/officeDocument/2006/relationships/hyperlink" Target="https://www.digikey.pt/pt/products/detail/anysolar-ltd/KXOB25-05X3F-TR/9990478?s=N4IgTCBcDaINIA0DyAhMBWAtABnQgzAGKYAqASiALoC%2BQA" TargetMode="External"/><Relationship Id="rId64" Type="http://schemas.openxmlformats.org/officeDocument/2006/relationships/hyperlink" Target="https://pt.mouser.com/ProductDetail/Coilcraft/LPS4018-223MRC?qs=QQJxVsr8EGZ1iTyTHMP0jg%3D%3D" TargetMode="External"/><Relationship Id="rId118" Type="http://schemas.openxmlformats.org/officeDocument/2006/relationships/hyperlink" Target="https://www.lcsc.com/product-detail/Slide-Switches_Nidec-CAS-120TA_C2921534.html" TargetMode="External"/><Relationship Id="rId139" Type="http://schemas.openxmlformats.org/officeDocument/2006/relationships/hyperlink" Target="https://www.lcsc.com/product-detail/Power-Distribution-Switches_Analog-Devices-Inc-Maxim-Integrated-MAX40200AUK-T_C2649430.html" TargetMode="External"/><Relationship Id="rId85" Type="http://schemas.openxmlformats.org/officeDocument/2006/relationships/hyperlink" Target="https://www.digikey.pt/pt/products/detail/adafruit-industries-llc/4691/13170955" TargetMode="External"/><Relationship Id="rId150" Type="http://schemas.openxmlformats.org/officeDocument/2006/relationships/hyperlink" Target="https://www.lcsc.com/product-detail/MOSFETs_Nexperia-NX3008NBKS-115_C396098.html" TargetMode="External"/><Relationship Id="rId171" Type="http://schemas.openxmlformats.org/officeDocument/2006/relationships/hyperlink" Target="https://www.lcsc.com/product-detail/Zener-Diodes_onsemi-SZMM5Z5V1T1G_C150058.html" TargetMode="External"/><Relationship Id="rId12" Type="http://schemas.openxmlformats.org/officeDocument/2006/relationships/hyperlink" Target="https://www.digikey.pt/pt/products/detail/samtec-inc/TFM-110-12-L-D-A/6678862" TargetMode="External"/><Relationship Id="rId33" Type="http://schemas.openxmlformats.org/officeDocument/2006/relationships/hyperlink" Target="https://www.digikey.pt/pt/products/detail/texas-instruments/OPT3001IDNPRQ1/8133004?s=N4IgTCBcDaIPIAUAqBmADGgjASQCIDkEAlARUxAF0BfIA" TargetMode="External"/><Relationship Id="rId108" Type="http://schemas.openxmlformats.org/officeDocument/2006/relationships/hyperlink" Target="https://www.digikey.pt/pt/products/detail/nxp-usa-inc/PCF8523TK-1-118/2606089?s=N4IgTCBcDaIAoGEBiAOArGAzAFQNIHoBGAGkMJRAF0BfIA" TargetMode="External"/><Relationship Id="rId129" Type="http://schemas.openxmlformats.org/officeDocument/2006/relationships/hyperlink" Target="https://www.lcsc.com/product-detail/MOSFETs_Infineon-Technologies-IRF7404TRPBF_C2997.html" TargetMode="External"/><Relationship Id="rId54" Type="http://schemas.openxmlformats.org/officeDocument/2006/relationships/hyperlink" Target="https://www.digikey.pt/pt/products/detail/nexperia-usa-inc/NX3008NBKS-115/2779963?s=N4IgTCBcDaIHIA0DMAGFAOOAhA0gZQBoBGIgVhAF0BfIA" TargetMode="External"/><Relationship Id="rId75" Type="http://schemas.openxmlformats.org/officeDocument/2006/relationships/hyperlink" Target="https://www.digikey.pt/pt/products/detail/diodes-incorporated/DFLS130L-7/673198" TargetMode="External"/><Relationship Id="rId96" Type="http://schemas.openxmlformats.org/officeDocument/2006/relationships/hyperlink" Target="https://www.digikey.pt/pt/products/detail/onsemi/MBT2222ADW1T1G/1477281?s=N4IgTCBcDaILICEAqZVgIIBEDqBGJuA4iALoC%2BQA" TargetMode="External"/><Relationship Id="rId140" Type="http://schemas.openxmlformats.org/officeDocument/2006/relationships/hyperlink" Target="https://www.lcsc.com/product-detail/Monitors-Reset-Circuits_Analog-Devices-Inc-Maxim-Integrated-MAX706RESA-T_C28380.html" TargetMode="External"/><Relationship Id="rId161" Type="http://schemas.openxmlformats.org/officeDocument/2006/relationships/hyperlink" Target="https://www.lcsc.com/product-detail/Real-time-Clocks-RTC_NXP-Semicon-PCF8523TK-1-118_C2651518.html" TargetMode="External"/><Relationship Id="rId182" Type="http://schemas.openxmlformats.org/officeDocument/2006/relationships/hyperlink" Target="https://www.lcsc.com/product-detail/Pin-Headers_Amphenol-ICC-20021121-00010C4LF_C150517.html" TargetMode="External"/><Relationship Id="rId6" Type="http://schemas.openxmlformats.org/officeDocument/2006/relationships/hyperlink" Target="https://www.digikey.pt/pt/products/detail/gct/USB4105-GF-A/11198441" TargetMode="External"/><Relationship Id="rId23" Type="http://schemas.openxmlformats.org/officeDocument/2006/relationships/hyperlink" Target="https://www.digikey.pt/pt/products/detail/samtec-inc/FTS-107-01-L-DV-A/7343465" TargetMode="External"/><Relationship Id="rId119" Type="http://schemas.openxmlformats.org/officeDocument/2006/relationships/hyperlink" Target="https://www.lcsc.com/product-detail/Female-Headers_Samtec-CLP-105-02-F-DH-A_C3320164.html" TargetMode="External"/><Relationship Id="rId44" Type="http://schemas.openxmlformats.org/officeDocument/2006/relationships/hyperlink" Target="https://www.digikey.pt/pt/products/detail/omron-electronics-inc-emc-div/D2F-L2-A1/1811810?s=N4IgTCBcDaICJgGIFoAyZkEECMIC6AvkA" TargetMode="External"/><Relationship Id="rId65" Type="http://schemas.openxmlformats.org/officeDocument/2006/relationships/hyperlink" Target="https://pt.mouser.com/ProductDetail/Coilcraft/LPS4018-103MRC?qs=QQJxVsr8EGa4OX30WnhtBw%3D%3D" TargetMode="External"/><Relationship Id="rId86" Type="http://schemas.openxmlformats.org/officeDocument/2006/relationships/hyperlink" Target="https://www.digikey.pt/pt/products/detail/panjit-international-inc/MBR1020VL-AU-R1-000A1/14661152?s=N4IgTCBcDaILICEBKBGADGNA1AMgWgEEBVAfVRLUoJRAF0BfIA" TargetMode="External"/><Relationship Id="rId130" Type="http://schemas.openxmlformats.org/officeDocument/2006/relationships/hyperlink" Target="https://www.lcsc.com/product-detail/MOSFETs_Infineon-Technologies-IRLML2803TRPBF_C2590.html" TargetMode="External"/><Relationship Id="rId151" Type="http://schemas.openxmlformats.org/officeDocument/2006/relationships/hyperlink" Target="https://www.lcsc.com/product-detail/MOSFETs_Nexperia-NX3008NBKS-115_C396098.html" TargetMode="External"/><Relationship Id="rId172" Type="http://schemas.openxmlformats.org/officeDocument/2006/relationships/hyperlink" Target="https://www.lcsc.com/product-detail/Zener-Diodes_onsemi-SZMM5Z5V1T1G_C150058.html" TargetMode="External"/><Relationship Id="rId13" Type="http://schemas.openxmlformats.org/officeDocument/2006/relationships/hyperlink" Target="https://www.digikey.pt/pt/products/detail/stmicroelectronics/STM32H743VIT6/7809237" TargetMode="External"/><Relationship Id="rId18" Type="http://schemas.openxmlformats.org/officeDocument/2006/relationships/hyperlink" Target="https://www.digikey.pt/pt/products/detail/w&#252;rth-elektronik/82400102/3900520" TargetMode="External"/><Relationship Id="rId39" Type="http://schemas.openxmlformats.org/officeDocument/2006/relationships/hyperlink" Target="https://pt.mouser.com/ProductDetail/Coilcraft/LPS4018-223MRC?qs=QQJxVsr8EGZ1iTyTHMP0jg%3D%3D" TargetMode="External"/><Relationship Id="rId109" Type="http://schemas.openxmlformats.org/officeDocument/2006/relationships/hyperlink" Target="https://www.digikey.pt/pt/products/detail/ceva-technologies-inc/BNO085/9445940" TargetMode="External"/><Relationship Id="rId34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50" Type="http://schemas.openxmlformats.org/officeDocument/2006/relationships/hyperlink" Target="https://www.digikey.pt/pt/products/detail/diodes-incorporated/DFLS130L-7/673198" TargetMode="External"/><Relationship Id="rId55" Type="http://schemas.openxmlformats.org/officeDocument/2006/relationships/hyperlink" Target="https://www.digikey.pt/pt/products/detail/onsemi/MBT2222ADW1T1G/1477281?s=N4IgTCBcDaILICEAqZVgIIBEDqBGJuA4iALoC%2BQA" TargetMode="External"/><Relationship Id="rId76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97" Type="http://schemas.openxmlformats.org/officeDocument/2006/relationships/hyperlink" Target="https://www.digikey.pt/pt/products/detail/diodes-incorporated/MMBT2907A-7-F/814501" TargetMode="External"/><Relationship Id="rId104" Type="http://schemas.openxmlformats.org/officeDocument/2006/relationships/hyperlink" Target="https://www.digikey.pt/pt/products/detail/analog-devices-inc/LTC4412ES6-TRMPBF/1116052?s=N4IgTCBcDaIDIBUDCAWFBGMBRAygNgGIEAlAWQAUAhAMRAF0BfIA" TargetMode="External"/><Relationship Id="rId120" Type="http://schemas.openxmlformats.org/officeDocument/2006/relationships/hyperlink" Target="https://www.lcsc.com/product-detail/Schottky-Barrier-Diodes-SBD_Diodes-Incorporated-DFLS130L-7_C110493.html" TargetMode="External"/><Relationship Id="rId125" Type="http://schemas.openxmlformats.org/officeDocument/2006/relationships/hyperlink" Target="https://www.lcsc.com/product-detail/Motor-Driver-ICs_Texas-Instruments-DRV8830DRCT_C1848374.html" TargetMode="External"/><Relationship Id="rId141" Type="http://schemas.openxmlformats.org/officeDocument/2006/relationships/hyperlink" Target="https://www.lcsc.com/product-detail/Bipolar-Transistors-BJT_onsemi-MBT2222ADW1T1G_C157366.html" TargetMode="External"/><Relationship Id="rId146" Type="http://schemas.openxmlformats.org/officeDocument/2006/relationships/hyperlink" Target="https://www.lcsc.com/product-detail/Bipolar-Transistors-BJT_onsemi-MBT2222ADW1T1G_C157366.html" TargetMode="External"/><Relationship Id="rId167" Type="http://schemas.openxmlformats.org/officeDocument/2006/relationships/hyperlink" Target="https://www.lcsc.com/product-detail/Microcontroller-Units-MCUs-MPUs-SOCs_STMicroelectronics-STM32H743VIT6_C114409.html" TargetMode="External"/><Relationship Id="rId7" Type="http://schemas.openxmlformats.org/officeDocument/2006/relationships/hyperlink" Target="https://www.digikey.pt/pt/products/detail/ecs-inc/ECS-160-10-36Q-ES-TR/6049636?s=N4IgTCBcDaIKIGEDKBaAjANgAzpwZgwEUU5UAVAJRAF0BfIA" TargetMode="External"/><Relationship Id="rId71" Type="http://schemas.openxmlformats.org/officeDocument/2006/relationships/hyperlink" Target="https://www.digikey.pt/pt/products/detail/texas-instruments/BQ25570RGRR/4384228?s=N4IgTCBcDaIEIEUwFZkHYAMAlA4lrIAugL5A" TargetMode="External"/><Relationship Id="rId92" Type="http://schemas.openxmlformats.org/officeDocument/2006/relationships/hyperlink" Target="https://www.digikey.pt/pt/products/detail/samtec-inc/SFC-110-T2-F-D-A/6678600" TargetMode="External"/><Relationship Id="rId162" Type="http://schemas.openxmlformats.org/officeDocument/2006/relationships/hyperlink" Target="https://www.lcsc.com/product-detail/Female-Headers_Samtec-SFC-110-T2-F-D-A-K-TR_C3323528.html" TargetMode="External"/><Relationship Id="rId183" Type="http://schemas.openxmlformats.org/officeDocument/2006/relationships/hyperlink" Target="https://www.lcsc.com/product-detail/Linear-Voltage-Regulators-LDO_Diodes-Incorporated-AP2112K-3-3TRG1_C51118.html" TargetMode="External"/><Relationship Id="rId2" Type="http://schemas.openxmlformats.org/officeDocument/2006/relationships/hyperlink" Target="https://www.digikey.pt/pt/products/detail/molex/1040310811/2370379" TargetMode="External"/><Relationship Id="rId29" Type="http://schemas.openxmlformats.org/officeDocument/2006/relationships/hyperlink" Target="https://www.digikey.pt/pt/products/detail/nexperia-usa-inc/NX3008NBKS-115/2779963?s=N4IgTCBcDaIHIA0DMAGFAOOAhA0gZQBoBGIgVhAF0BfIA" TargetMode="External"/><Relationship Id="rId24" Type="http://schemas.openxmlformats.org/officeDocument/2006/relationships/hyperlink" Target="https://www.digikey.pt/pt/products/detail/onsemi/SZMM5Z5V1T1G/3063186?s=N4IgTCBcDaIMoC0CySCsDUDUCMAVbA4iALoC%2BQA" TargetMode="External"/><Relationship Id="rId40" Type="http://schemas.openxmlformats.org/officeDocument/2006/relationships/hyperlink" Target="https://pt.mouser.com/ProductDetail/Coilcraft/LPS4018-103MRC?qs=QQJxVsr8EGa4OX30WnhtBw%3D%3D" TargetMode="External"/><Relationship Id="rId45" Type="http://schemas.openxmlformats.org/officeDocument/2006/relationships/hyperlink" Target="https://www.digikey.pt/pt/products/detail/omron-electronics-inc-emc-div/D2F-L2-A/368472" TargetMode="External"/><Relationship Id="rId66" Type="http://schemas.openxmlformats.org/officeDocument/2006/relationships/hyperlink" Target="https://www.digikey.pt/pt/products/detail/nexperia-usa-inc/NX3008NBKS-115/2779963?s=N4IgTCBcDaIHIA0DMAGFAOOAhA0gZQBoBGIgVhAF0BfIA" TargetMode="External"/><Relationship Id="rId87" Type="http://schemas.openxmlformats.org/officeDocument/2006/relationships/hyperlink" Target="https://www.digikey.pt/pt/products/detail/bourns-inc/SRF2012A-670YA/5429623?s=N4IgTCBcDaIMoCUBiYAMBGMBBAtANgHZUBNLEAXQF8g" TargetMode="External"/><Relationship Id="rId110" Type="http://schemas.openxmlformats.org/officeDocument/2006/relationships/hyperlink" Target="https://pt.mouser.com/ProductDetail/Micro-Crystal/CC7V-T1A-32.768k-7pF-20PPM-TB-QA?qs=7bTaA%2FLYtSaWk6v%252BbU3wYA%3D%3D" TargetMode="External"/><Relationship Id="rId115" Type="http://schemas.openxmlformats.org/officeDocument/2006/relationships/hyperlink" Target="https://www.lcsc.com/product-detail/Battery-Management-ICs_Texas-Instruments-BQ25570RGRR_C506250.html" TargetMode="External"/><Relationship Id="rId131" Type="http://schemas.openxmlformats.org/officeDocument/2006/relationships/hyperlink" Target="https://www.lcsc.com/product-detail/MOSFETs_Infineon-Technologies-IRLML2803TRPBF_C2590.html" TargetMode="External"/><Relationship Id="rId136" Type="http://schemas.openxmlformats.org/officeDocument/2006/relationships/hyperlink" Target="https://www.lcsc.com/product-detail/Power-Distribution-Switches_Analog-Devices-Inc-Maxim-Integrated-MAX40200AUK-T_C2649430.html" TargetMode="External"/><Relationship Id="rId157" Type="http://schemas.openxmlformats.org/officeDocument/2006/relationships/hyperlink" Target="https://www.lcsc.com/product-detail/Ambient-Light-Sensors_Texas-Instruments-OPT3001IDNPRQ1_C2861428.html" TargetMode="External"/><Relationship Id="rId178" Type="http://schemas.openxmlformats.org/officeDocument/2006/relationships/hyperlink" Target="https://www.lcsc.com/product-detail/TVS_Wurth-Elektronik-82400102_C1975330.html" TargetMode="External"/><Relationship Id="rId61" Type="http://schemas.openxmlformats.org/officeDocument/2006/relationships/hyperlink" Target="https://www.digikey.pt/pt/products/detail/onsemi/SZMM5Z5V1T1G/3063186?s=N4IgTCBcDaIMoC0CySCsDUDUCMAVbA4iALoC%2BQA" TargetMode="External"/><Relationship Id="rId82" Type="http://schemas.openxmlformats.org/officeDocument/2006/relationships/hyperlink" Target="https://www.digikey.pt/pt/products/detail/texas-instruments/BQ25570RGRR/4384228?s=N4IgTCBcDaIEIEUwFZkHYAMAlA4lrIAugL5A" TargetMode="External"/><Relationship Id="rId152" Type="http://schemas.openxmlformats.org/officeDocument/2006/relationships/hyperlink" Target="https://www.lcsc.com/product-detail/MOSFETs_Nexperia-NX3008NBKS-115_C396098.html" TargetMode="External"/><Relationship Id="rId173" Type="http://schemas.openxmlformats.org/officeDocument/2006/relationships/hyperlink" Target="https://www.lcsc.com/product-detail/Linear-Voltage-Regulators-LDO_Texas-Instruments-TLV75515PDBVR_C2867152.html" TargetMode="External"/><Relationship Id="rId19" Type="http://schemas.openxmlformats.org/officeDocument/2006/relationships/hyperlink" Target="https://www.digikey.pt/pt/products/detail/analog-devices-inc/LTC4412ES6-TRMPBF/1116052?s=N4IgTCBcDaIDIBUDCAWFBGMBRAygNgGIEAlAWQAUAhAMRAF0BfIA" TargetMode="External"/><Relationship Id="rId14" Type="http://schemas.openxmlformats.org/officeDocument/2006/relationships/hyperlink" Target="https://www.digikey.pt/pt/products/detail/torex-semiconductor-ltd/XC6210B332MR-G/2138119?s=N4IgTCBcDaIBoGEBsYCMAGAQgZm2AsgEoC0A4iALoC%2BQA" TargetMode="External"/><Relationship Id="rId30" Type="http://schemas.openxmlformats.org/officeDocument/2006/relationships/hyperlink" Target="https://www.digikey.pt/pt/products/detail/onsemi/MBT2222ADW1T1G/1477281?s=N4IgTCBcDaILICEAqZVgIIBEDqBGJuA4iALoC%2BQA" TargetMode="External"/><Relationship Id="rId35" Type="http://schemas.openxmlformats.org/officeDocument/2006/relationships/hyperlink" Target="https://www.digikey.pt/pt/products/detail/onsemi/SZMM5Z5V1T1G/3063186?s=N4IgTCBcDaIMoC0CySCsDUDUCMAVbA4iALoC%2BQA" TargetMode="External"/><Relationship Id="rId56" Type="http://schemas.openxmlformats.org/officeDocument/2006/relationships/hyperlink" Target="https://www.digikey.pt/pt/products/detail/anysolar-ltd/KXOB25-05X3F-TR/9990478?s=N4IgTCBcDaINIA0DyAhMBWAtABnQgzAGKYAqASiALoC%2BQA" TargetMode="External"/><Relationship Id="rId77" Type="http://schemas.openxmlformats.org/officeDocument/2006/relationships/hyperlink" Target="https://pt.mouser.com/ProductDetail/Coilcraft/LPS4018-223MRC?qs=QQJxVsr8EGZ1iTyTHMP0jg%3D%3D" TargetMode="External"/><Relationship Id="rId100" Type="http://schemas.openxmlformats.org/officeDocument/2006/relationships/hyperlink" Target="https://www.digikey.pt/pt/products/detail/w&#252;rth-elektronik/434331045822/5209088?s=N4IgTCBcDaICwGZEIIwAY4FYAcYIF0BfIA" TargetMode="External"/><Relationship Id="rId105" Type="http://schemas.openxmlformats.org/officeDocument/2006/relationships/hyperlink" Target="https://www.tme.eu/pt/details/rfm98pw-433s2/modulos-de-rf/hope-microelectronics/" TargetMode="External"/><Relationship Id="rId126" Type="http://schemas.openxmlformats.org/officeDocument/2006/relationships/hyperlink" Target="https://www.lcsc.com/product-detail/Crystals_span-style-background-color-ff0-ECS-span-ECS-160-10-36Q-ES-TR_C2449898.html" TargetMode="External"/><Relationship Id="rId147" Type="http://schemas.openxmlformats.org/officeDocument/2006/relationships/hyperlink" Target="https://www.lcsc.com/product-detail/Bipolar-Transistors-BJT_onsemi-MBT2222ADW1T1G_C157366.html" TargetMode="External"/><Relationship Id="rId168" Type="http://schemas.openxmlformats.org/officeDocument/2006/relationships/hyperlink" Target="https://www.lcsc.com/product-detail/Zener-Diodes_onsemi-SZMM5Z5V1T1G_C150058.html" TargetMode="External"/><Relationship Id="rId8" Type="http://schemas.openxmlformats.org/officeDocument/2006/relationships/hyperlink" Target="https://www.digikey.pt/pt/products/detail/panjit-international-inc/MBR1020VL-AU-R1-000A1/14661152?s=N4IgTCBcDaILICEBKBGADGNA1AMgWgEEBVAfVRLUoJRAF0BfIA" TargetMode="External"/><Relationship Id="rId51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72" Type="http://schemas.openxmlformats.org/officeDocument/2006/relationships/hyperlink" Target="https://www.digikey.pt/pt/products/detail/texas-instruments/OPT3001IDNPRQ1/8133004?s=N4IgTCBcDaIPIAUAqBmADGgjASQCIDkEAlARUxAF0BfIA" TargetMode="External"/><Relationship Id="rId93" Type="http://schemas.openxmlformats.org/officeDocument/2006/relationships/hyperlink" Target="https://www.digikey.pt/pt/products/detail/samtec-inc/TFM-110-12-L-D-A/6678862" TargetMode="External"/><Relationship Id="rId98" Type="http://schemas.openxmlformats.org/officeDocument/2006/relationships/hyperlink" Target="https://www.digikey.pt/pt/products/detail/vishay-siliconix/SQ3495EV-T1-GE3/13175719?s=N4IgTCBcDaIMoEUDMAWAnAVgKIDUC0AKgIwD6A4lkiALoC%2BQA" TargetMode="External"/><Relationship Id="rId121" Type="http://schemas.openxmlformats.org/officeDocument/2006/relationships/hyperlink" Target="https://www.lcsc.com/product-detail/Schottky-Barrier-Diodes-SBD_Diodes-Incorporated-DFLS130L-7_C110493.html" TargetMode="External"/><Relationship Id="rId142" Type="http://schemas.openxmlformats.org/officeDocument/2006/relationships/hyperlink" Target="https://www.lcsc.com/product-detail/Bipolar-Transistors-BJT_onsemi-MBT2222ADW1T1G_C157366.html" TargetMode="External"/><Relationship Id="rId163" Type="http://schemas.openxmlformats.org/officeDocument/2006/relationships/hyperlink" Target="https://www.lcsc.com/product-detail/Female-Headers_Samtec-SFC-110-T2-F-D-A-K-TR_C3323528.html" TargetMode="External"/><Relationship Id="rId184" Type="http://schemas.openxmlformats.org/officeDocument/2006/relationships/hyperlink" Target="https://www.lcsc.com/product-detail/Balun_TDK-ATB2012-50011-T000_C92015.html" TargetMode="External"/><Relationship Id="rId3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25" Type="http://schemas.openxmlformats.org/officeDocument/2006/relationships/hyperlink" Target="https://www.digikey.pt/pt/products/detail/diodes-incorporated/DFLS130L-7/673198" TargetMode="External"/><Relationship Id="rId46" Type="http://schemas.openxmlformats.org/officeDocument/2006/relationships/hyperlink" Target="https://www.digikey.pt/pt/products/detail/texas-instruments/BQ25570RGRR/4384228?s=N4IgTCBcDaIEIEUwFZkHYAMAlA4lrIAugL5A" TargetMode="External"/><Relationship Id="rId67" Type="http://schemas.openxmlformats.org/officeDocument/2006/relationships/hyperlink" Target="https://www.digikey.pt/pt/products/detail/onsemi/MBT2222ADW1T1G/1477281?s=N4IgTCBcDaILICEAqZVgIIBEDqBGJuA4iALoC%2BQA" TargetMode="External"/><Relationship Id="rId116" Type="http://schemas.openxmlformats.org/officeDocument/2006/relationships/hyperlink" Target="https://www.lcsc.com/product-detail/Battery-Management-ICs_Texas-Instruments-BQ25570RGRR_C506250.html" TargetMode="External"/><Relationship Id="rId137" Type="http://schemas.openxmlformats.org/officeDocument/2006/relationships/hyperlink" Target="https://www.lcsc.com/product-detail/Power-Distribution-Switches_Analog-Devices-Inc-Maxim-Integrated-MAX40200AUK-T_C2649430.html" TargetMode="External"/><Relationship Id="rId158" Type="http://schemas.openxmlformats.org/officeDocument/2006/relationships/hyperlink" Target="https://www.lcsc.com/product-detail/Ambient-Light-Sensors_Texas-Instruments-OPT3001IDNPRQ1_C2861428.html" TargetMode="External"/><Relationship Id="rId20" Type="http://schemas.openxmlformats.org/officeDocument/2006/relationships/hyperlink" Target="https://www.digikey.pt/pt/products/detail/samtec-inc/FLE-105-01-G-DV-A/2651128" TargetMode="External"/><Relationship Id="rId41" Type="http://schemas.openxmlformats.org/officeDocument/2006/relationships/hyperlink" Target="https://www.digikey.pt/pt/products/detail/nexperia-usa-inc/NX3008NBKS-115/2779963?s=N4IgTCBcDaIHIA0DMAGFAOOAhA0gZQBoBGIgVhAF0BfIA" TargetMode="External"/><Relationship Id="rId62" Type="http://schemas.openxmlformats.org/officeDocument/2006/relationships/hyperlink" Target="https://www.digikey.pt/pt/products/detail/diodes-incorporated/DFLS130L-7/673198" TargetMode="External"/><Relationship Id="rId83" Type="http://schemas.openxmlformats.org/officeDocument/2006/relationships/hyperlink" Target="https://www.digikey.com/en/products/detail/texas-instruments/OPT3001IDNPRQ1/8133004" TargetMode="External"/><Relationship Id="rId88" Type="http://schemas.openxmlformats.org/officeDocument/2006/relationships/hyperlink" Target="https://www.digikey.pt/pt/products/detail/amphenol-cs-fci/20021121-00010C4LF/2209057?s=N4IgTCBcDa4AxzARicgtAuS4GEAsAMgGIgC6AvkA" TargetMode="External"/><Relationship Id="rId111" Type="http://schemas.openxmlformats.org/officeDocument/2006/relationships/hyperlink" Target="https://pt.mouser.com/ProductDetail/Micro-Crystal/CC7V-T1A-32.768k-12.5pF-20PPM-TC-QA?qs=7bTaA%2FLYtSaDF6b8BAcHpQ%3D%3D" TargetMode="External"/><Relationship Id="rId132" Type="http://schemas.openxmlformats.org/officeDocument/2006/relationships/hyperlink" Target="https://www.lcsc.com/product-detail/Tactile-Switches_C-K-KMR241NGULCLFS_C221684.html" TargetMode="External"/><Relationship Id="rId153" Type="http://schemas.openxmlformats.org/officeDocument/2006/relationships/hyperlink" Target="https://www.lcsc.com/product-detail/MOSFETs_Nexperia-NX3008NBKS-115_C396098.html" TargetMode="External"/><Relationship Id="rId174" Type="http://schemas.openxmlformats.org/officeDocument/2006/relationships/hyperlink" Target="https://www.lcsc.com/product-detail/RF-Connectors-Coaxial-Connectors_HRS-Hirose-U-FL-R-SMT-1-10_C88373.html" TargetMode="External"/><Relationship Id="rId179" Type="http://schemas.openxmlformats.org/officeDocument/2006/relationships/hyperlink" Target="https://www.lcsc.com/product-detail/SD-Card-Connectors_MOLEX-1040310811_C585350.html" TargetMode="External"/><Relationship Id="rId15" Type="http://schemas.openxmlformats.org/officeDocument/2006/relationships/hyperlink" Target="https://www.digikey.pt/pt/products/detail/diodes-incorporated/AP7366-28W5-7/10294972?s=N4IgTCBcDaIIIAUDsBmAbGgtGAHAdQFZMkQBdAXyA" TargetMode="External"/><Relationship Id="rId36" Type="http://schemas.openxmlformats.org/officeDocument/2006/relationships/hyperlink" Target="https://www.digikey.pt/pt/products/detail/diodes-incorporated/DFLS130L-7/673198" TargetMode="External"/><Relationship Id="rId57" Type="http://schemas.openxmlformats.org/officeDocument/2006/relationships/hyperlink" Target="https://www.digikey.pt/pt/products/detail/texas-instruments/BQ25570RGRR/4384228?s=N4IgTCBcDaIEIEUwFZkHYAMAlA4lrIAugL5A" TargetMode="External"/><Relationship Id="rId106" Type="http://schemas.openxmlformats.org/officeDocument/2006/relationships/hyperlink" Target="https://www.digikey.pt/pt/products/detail/texas-instruments/DRV8830DRCT/3588868?s=N4IgTCBcDaICICUBqAOFBmADIgwgFRAF0BfIA" TargetMode="External"/><Relationship Id="rId127" Type="http://schemas.openxmlformats.org/officeDocument/2006/relationships/hyperlink" Target="https://www.lcsc.com/product-detail/Female-Headers_Samtec-FLE-105-01-G-DV-A_C3323591.html" TargetMode="External"/><Relationship Id="rId10" Type="http://schemas.openxmlformats.org/officeDocument/2006/relationships/hyperlink" Target="https://www.digikey.pt/pt/products/detail/w&#252;rth-elektronik/150141M173100/4489960?s=N4IgTCBcDaIIwFYAMcAscCycDsBmOSSIAugL5A" TargetMode="External"/><Relationship Id="rId31" Type="http://schemas.openxmlformats.org/officeDocument/2006/relationships/hyperlink" Target="https://www.digikey.pt/pt/products/detail/anysolar-ltd/KXOB25-05X3F-TR/9990478?s=N4IgTCBcDaINIA0DyAhMBWAtABnQgzAGKYAqASiALoC%2BQA" TargetMode="External"/><Relationship Id="rId52" Type="http://schemas.openxmlformats.org/officeDocument/2006/relationships/hyperlink" Target="https://pt.mouser.com/ProductDetail/Coilcraft/LPS4018-223MRC?qs=QQJxVsr8EGZ1iTyTHMP0jg%3D%3D" TargetMode="External"/><Relationship Id="rId73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78" Type="http://schemas.openxmlformats.org/officeDocument/2006/relationships/hyperlink" Target="https://pt.mouser.com/ProductDetail/Coilcraft/LPS4018-103MRC?qs=QQJxVsr8EGa4OX30WnhtBw%3D%3D" TargetMode="External"/><Relationship Id="rId94" Type="http://schemas.openxmlformats.org/officeDocument/2006/relationships/hyperlink" Target="https://www.digikey.pt/pt/products/detail/samtec-inc/CLP-105-02-F-DH-A/6705807" TargetMode="External"/><Relationship Id="rId99" Type="http://schemas.openxmlformats.org/officeDocument/2006/relationships/hyperlink" Target="https://www.digikey.pt/pt/products/detail/infineon-technologies/IRLML2803TRPBF/811435" TargetMode="External"/><Relationship Id="rId101" Type="http://schemas.openxmlformats.org/officeDocument/2006/relationships/hyperlink" Target="https://www.digikey.pt/pt/products/detail/analog-devices-inc-maxim-integrated/MAX706RESA-T/1521730?s=N4IgTCBcDaILIEEAaB2ADANgEoFEDKCA1ACogC6AvkA" TargetMode="External"/><Relationship Id="rId122" Type="http://schemas.openxmlformats.org/officeDocument/2006/relationships/hyperlink" Target="https://www.lcsc.com/product-detail/Schottky-Barrier-Diodes-SBD_Diodes-Incorporated-DFLS130L-7_C110493.html" TargetMode="External"/><Relationship Id="rId143" Type="http://schemas.openxmlformats.org/officeDocument/2006/relationships/hyperlink" Target="https://www.lcsc.com/product-detail/Bipolar-Transistors-BJT_onsemi-MBT2222ADW1T1G_C157366.html" TargetMode="External"/><Relationship Id="rId148" Type="http://schemas.openxmlformats.org/officeDocument/2006/relationships/hyperlink" Target="https://www.lcsc.com/product-detail/Bipolar-Transistors-BJT_Diodes-Incorporated-MMBT2907A-7-F_C106923.html" TargetMode="External"/><Relationship Id="rId164" Type="http://schemas.openxmlformats.org/officeDocument/2006/relationships/hyperlink" Target="https://www.lcsc.com/product-detail/MOSFETs_Vishay-Intertech-SQ3495EV-T1_GE3_C3281943.html" TargetMode="External"/><Relationship Id="rId169" Type="http://schemas.openxmlformats.org/officeDocument/2006/relationships/hyperlink" Target="https://www.lcsc.com/product-detail/Zener-Diodes_onsemi-SZMM5Z5V1T1G_C150058.html" TargetMode="External"/><Relationship Id="rId185" Type="http://schemas.openxmlformats.org/officeDocument/2006/relationships/hyperlink" Target="https://www.lcsc.com/product-detail/Microcontroller-Units-MCUs-MPUs-SOCs_Microchip-Tech-ATSAMD51J19A-MU_C614645.html" TargetMode="External"/><Relationship Id="rId4" Type="http://schemas.openxmlformats.org/officeDocument/2006/relationships/hyperlink" Target="https://www.digikey.pt/pt/products/detail/molex/5051102491/5254657" TargetMode="External"/><Relationship Id="rId9" Type="http://schemas.openxmlformats.org/officeDocument/2006/relationships/hyperlink" Target="https://www.digikey.pt/pt/products/detail/murata-electronics/BLM18AG121SH1D/2587982?s=N4IgTCBcDaIEIBkCyBGAHAQQOIrCgygBIoAiIAugL5A" TargetMode="External"/><Relationship Id="rId180" Type="http://schemas.openxmlformats.org/officeDocument/2006/relationships/hyperlink" Target="https://www.lcsc.com/product-detail/SD-Card-Connectors_MOLEX-1040310811_C585350.html" TargetMode="External"/><Relationship Id="rId26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47" Type="http://schemas.openxmlformats.org/officeDocument/2006/relationships/hyperlink" Target="https://www.digikey.pt/pt/products/detail/texas-instruments/OPT3001IDNPRQ1/8133004?s=N4IgTCBcDaIPIAUAqBmADGgjASQCIDkEAlARUxAF0BfIA" TargetMode="External"/><Relationship Id="rId68" Type="http://schemas.openxmlformats.org/officeDocument/2006/relationships/hyperlink" Target="https://www.digikey.pt/pt/products/detail/infineon-technologies/IRLML2803TRPBF/811435" TargetMode="External"/><Relationship Id="rId89" Type="http://schemas.openxmlformats.org/officeDocument/2006/relationships/hyperlink" Target="https://www.digikey.pt/pt/products/detail/hirose-electric-co-ltd/U-FL-R-SMT-1-80/3978495?s=N4IgTCBcDaIKoDoBiAZAtAJTQZQLIBU0BGACgA4AGAShAF0BfIA" TargetMode="External"/><Relationship Id="rId112" Type="http://schemas.openxmlformats.org/officeDocument/2006/relationships/hyperlink" Target="https://www.lcsc.com/product-detail/IDC-Connectors_JST-Sales-America-BM02B-SRSS-TB-LF-SN_C160388.html" TargetMode="External"/><Relationship Id="rId133" Type="http://schemas.openxmlformats.org/officeDocument/2006/relationships/hyperlink" Target="https://www.lcsc.com/product-detail/Gate-Drive-ICs_Analog-Devices-LTC4412ES6-TRMPBF_C459883.html" TargetMode="External"/><Relationship Id="rId154" Type="http://schemas.openxmlformats.org/officeDocument/2006/relationships/hyperlink" Target="https://www.lcsc.com/product-detail/MOSFETs_Nexperia-NX3008NBKS-115_C396098.html" TargetMode="External"/><Relationship Id="rId175" Type="http://schemas.openxmlformats.org/officeDocument/2006/relationships/hyperlink" Target="https://www.lcsc.com/product-detail/RF-Connectors-Coaxial-Connectors_HRS-Hirose-U-FL-R-SMT-1-80_C88374.html" TargetMode="External"/><Relationship Id="rId16" Type="http://schemas.openxmlformats.org/officeDocument/2006/relationships/hyperlink" Target="https://www.digikey.pt/pt/products/detail/texas-instruments/TLV75515PDBVR/9356527?s=N4IgTCBcDaICoBkBqB2ArGgjGgCgEQCEkAlEAXQF8g" TargetMode="External"/><Relationship Id="rId37" Type="http://schemas.openxmlformats.org/officeDocument/2006/relationships/hyperlink" Target="https://www.digikey.pt/pt/products/detail/samtec-inc/FTS-107-01-L-DV-A/7343465" TargetMode="External"/><Relationship Id="rId58" Type="http://schemas.openxmlformats.org/officeDocument/2006/relationships/hyperlink" Target="https://www.digikey.pt/pt/products/detail/texas-instruments/OPT3001IDNPRQ1/8133004?s=N4IgTCBcDaIPIAUAqBmADGgjASQCIDkEAlARUxAF0BfIA" TargetMode="External"/><Relationship Id="rId79" Type="http://schemas.openxmlformats.org/officeDocument/2006/relationships/hyperlink" Target="https://www.digikey.pt/pt/products/detail/nexperia-usa-inc/NX3008NBKS-115/2779963?s=N4IgTCBcDaIHIA0DMAGFAOOAhA0gZQBoBGIgVhAF0BfIA" TargetMode="External"/><Relationship Id="rId102" Type="http://schemas.openxmlformats.org/officeDocument/2006/relationships/hyperlink" Target="https://www.digikey.pt/pt/products/detail/diodes-incorporated/AP2112K-3-3TRG1/4470746?s=N4IgTCBcDaIIIAUwEZlgNIFoDMA6bAKgEoDiyIAugL5A" TargetMode="External"/><Relationship Id="rId123" Type="http://schemas.openxmlformats.org/officeDocument/2006/relationships/hyperlink" Target="https://www.lcsc.com/product-detail/Schottky-Barrier-Diodes-SBD_Diodes-Incorporated-DFLS130L-7_C110493.html" TargetMode="External"/><Relationship Id="rId144" Type="http://schemas.openxmlformats.org/officeDocument/2006/relationships/hyperlink" Target="https://www.lcsc.com/product-detail/Bipolar-Transistors-BJT_onsemi-MBT2222ADW1T1G_C157366.html" TargetMode="External"/><Relationship Id="rId90" Type="http://schemas.openxmlformats.org/officeDocument/2006/relationships/hyperlink" Target="https://www.digikey.pt/pt/products/detail/molex/1040310811/2370379" TargetMode="External"/><Relationship Id="rId165" Type="http://schemas.openxmlformats.org/officeDocument/2006/relationships/hyperlink" Target="https://www.lcsc.com/product-detail/MOSFETs_Vishay-Intertech-SQ3495EV-T1_GE3_C3281943.html" TargetMode="External"/><Relationship Id="rId186" Type="http://schemas.openxmlformats.org/officeDocument/2006/relationships/hyperlink" Target="https://www.lcsc.com/product-detail/Ferrite-Beads_Murata-Electronics-BLM18AG121SH1D_C440129.html" TargetMode="External"/><Relationship Id="rId27" Type="http://schemas.openxmlformats.org/officeDocument/2006/relationships/hyperlink" Target="https://pt.mouser.com/ProductDetail/Coilcraft/LPS4018-223MRC?qs=QQJxVsr8EGZ1iTyTHMP0jg%3D%3D" TargetMode="External"/><Relationship Id="rId48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69" Type="http://schemas.openxmlformats.org/officeDocument/2006/relationships/hyperlink" Target="https://www.digikey.pt/pt/products/detail/infineon-technologies/IRF7404TRPBF/811488" TargetMode="External"/><Relationship Id="rId113" Type="http://schemas.openxmlformats.org/officeDocument/2006/relationships/hyperlink" Target="https://www.lcsc.com/product-detail/Battery-Management-ICs_Texas-Instruments-BQ25570RGRR_C506250.html" TargetMode="External"/><Relationship Id="rId134" Type="http://schemas.openxmlformats.org/officeDocument/2006/relationships/hyperlink" Target="https://www.lcsc.com/product-detail/Gate-Drive-ICs_Analog-Devices-LTC4412ES6-TRMPBF_C459883.html" TargetMode="External"/><Relationship Id="rId80" Type="http://schemas.openxmlformats.org/officeDocument/2006/relationships/hyperlink" Target="https://www.digikey.pt/pt/products/detail/onsemi/MBT2222ADW1T1G/1477281?s=N4IgTCBcDaILICEAqZVgIIBEDqBGJuA4iALoC%2BQA" TargetMode="External"/><Relationship Id="rId155" Type="http://schemas.openxmlformats.org/officeDocument/2006/relationships/hyperlink" Target="https://www.lcsc.com/product-detail/MOSFETs_Nexperia-NX3008NBKS-115_C396098.html" TargetMode="External"/><Relationship Id="rId176" Type="http://schemas.openxmlformats.org/officeDocument/2006/relationships/hyperlink" Target="https://www.lcsc.com/product-detail/ESD-Protection-Devices_STMicroelectronics-USBLC6-2SC6_C7519.html" TargetMode="External"/><Relationship Id="rId17" Type="http://schemas.openxmlformats.org/officeDocument/2006/relationships/hyperlink" Target="https://www.digikey.pt/pt/products/detail/vishay-siliconix/SQ3495EV-T1-GE3/13175719?s=N4IgTCBcDaIMoEUDMAWAnAVgKIDUC0AKgIwD6A4lkiALoC%2BQA" TargetMode="External"/><Relationship Id="rId38" Type="http://schemas.openxmlformats.org/officeDocument/2006/relationships/hyperlink" Target="https://www.digikey.pt/pt/products/detail/jst-sales-america-inc/BM02B-SRSS-TB-LF-SN/926694?s=N4IgTCBcDaIEIFkAMY4FoDKAlDG0BU4AKAGQDEBKIjAOQpAF0BfIA" TargetMode="External"/><Relationship Id="rId59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103" Type="http://schemas.openxmlformats.org/officeDocument/2006/relationships/hyperlink" Target="https://www.digikey.pt/pt/products/detail/everspin-technologies-inc/MR25H40DF/13157950" TargetMode="External"/><Relationship Id="rId124" Type="http://schemas.openxmlformats.org/officeDocument/2006/relationships/hyperlink" Target="https://www.lcsc.com/product-detail/Schottky-Barrier-Diodes-SBD_Diodes-Incorporated-DFLS130L-7_C110493.html" TargetMode="External"/><Relationship Id="rId70" Type="http://schemas.openxmlformats.org/officeDocument/2006/relationships/hyperlink" Target="https://www.digikey.pt/pt/products/detail/anysolar-ltd/KXOB25-05X3F-TR/9990478?s=N4IgTCBcDaINIA0DyAhMBWAtABnQgzAGKYAqASiALoC%2BQA" TargetMode="External"/><Relationship Id="rId91" Type="http://schemas.openxmlformats.org/officeDocument/2006/relationships/hyperlink" Target="https://www.digikey.pt/pt/products/detail/gct/USB4105-GF-A/11198441" TargetMode="External"/><Relationship Id="rId145" Type="http://schemas.openxmlformats.org/officeDocument/2006/relationships/hyperlink" Target="https://www.lcsc.com/product-detail/Bipolar-Transistors-BJT_onsemi-MBT2222ADW1T1G_C157366.html" TargetMode="External"/><Relationship Id="rId166" Type="http://schemas.openxmlformats.org/officeDocument/2006/relationships/hyperlink" Target="https://www.lcsc.com/product-detail/Common-Mode-Filters_BOURNS-SRF2012A-670YA_C2662206.html" TargetMode="External"/><Relationship Id="rId187" Type="http://schemas.openxmlformats.org/officeDocument/2006/relationships/table" Target="../tables/table1.xml"/><Relationship Id="rId1" Type="http://schemas.openxmlformats.org/officeDocument/2006/relationships/hyperlink" Target="https://www.digikey.pt/pt/products/detail/nidec-components-corporation/CAS-120TA/341661" TargetMode="External"/><Relationship Id="rId28" Type="http://schemas.openxmlformats.org/officeDocument/2006/relationships/hyperlink" Target="https://pt.mouser.com/ProductDetail/Coilcraft/LPS4018-103MRC?qs=QQJxVsr8EGa4OX30WnhtBw%3D%3D" TargetMode="External"/><Relationship Id="rId49" Type="http://schemas.openxmlformats.org/officeDocument/2006/relationships/hyperlink" Target="https://www.digikey.pt/pt/products/detail/onsemi/SZMM5Z5V1T1G/3063186?s=N4IgTCBcDaIMoC0CySCsDUDUCMAVbA4iALoC%2BQA" TargetMode="External"/><Relationship Id="rId114" Type="http://schemas.openxmlformats.org/officeDocument/2006/relationships/hyperlink" Target="https://www.lcsc.com/product-detail/Battery-Management-ICs_Texas-Instruments-BQ25570RGRR_C506250.html" TargetMode="External"/><Relationship Id="rId60" Type="http://schemas.openxmlformats.org/officeDocument/2006/relationships/hyperlink" Target="https://www.digikey.pt/pt/products/detail/tdk-corporation/ATB2012-50011-T000/2464898?s=N4IgTCBcDaIIIBUBCYAMBGMBaArKj6WC%2BqIAugL5A" TargetMode="External"/><Relationship Id="rId81" Type="http://schemas.openxmlformats.org/officeDocument/2006/relationships/hyperlink" Target="https://www.digikey.pt/pt/products/detail/anysolar-ltd/KXOB25-05X3F-TR/9990478?s=N4IgTCBcDaINIA0DyAhMBWAtABnQgzAGKYAqASiALoC%2BQA" TargetMode="External"/><Relationship Id="rId135" Type="http://schemas.openxmlformats.org/officeDocument/2006/relationships/hyperlink" Target="https://www.lcsc.com/product-detail/Power-Distribution-Switches_Analog-Devices-Inc-Maxim-Integrated-MAX40200AUK-T_C2649430.html" TargetMode="External"/><Relationship Id="rId156" Type="http://schemas.openxmlformats.org/officeDocument/2006/relationships/hyperlink" Target="https://www.lcsc.com/product-detail/Ambient-Light-Sensors_Texas-Instruments-OPT3001IDNPRQ1_C2861428.html" TargetMode="External"/><Relationship Id="rId177" Type="http://schemas.openxmlformats.org/officeDocument/2006/relationships/hyperlink" Target="https://www.lcsc.com/product-detail/Linear-Voltage-Regulators-LDO_Torex-Semicon-XC6210B332MR-G_C47719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csc.com/product-detail/Female-Headers_XKB-Connectivity-X1321FVS-2x10-C43D48_C2684738.html" TargetMode="External"/><Relationship Id="rId21" Type="http://schemas.openxmlformats.org/officeDocument/2006/relationships/hyperlink" Target="https://www.digikey.pt/pt/products/detail/samtec-inc/FTS-107-01-L-DV-A/7343465" TargetMode="External"/><Relationship Id="rId42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63" Type="http://schemas.openxmlformats.org/officeDocument/2006/relationships/hyperlink" Target="https://www.digikey.pt/pt/products/detail/diodes-incorporated/DFLS130L-7/673198" TargetMode="External"/><Relationship Id="rId84" Type="http://schemas.openxmlformats.org/officeDocument/2006/relationships/hyperlink" Target="https://www.digikey.pt/pt/products/detail/kyocera-avx/04025C104KAT2A/6564238?s=N4IgTCBcDaIAwBY5gKwGECMiDSBBAKmLiALoC%2BQA" TargetMode="External"/><Relationship Id="rId138" Type="http://schemas.openxmlformats.org/officeDocument/2006/relationships/hyperlink" Target="https://www.lcsc.com/product-detail/Female-Headers_XKB-Connectivity-X1321FVS-2x10-C43D48_C2684738.html" TargetMode="External"/><Relationship Id="rId159" Type="http://schemas.openxmlformats.org/officeDocument/2006/relationships/hyperlink" Target="https://www.lcsc.com/product-detail/Chip-Resistor-Surface-Mount_Viking-Tech-AR03FTC4701_C234556.html" TargetMode="External"/><Relationship Id="rId170" Type="http://schemas.openxmlformats.org/officeDocument/2006/relationships/hyperlink" Target="https://www.lcsc.com/product-detail/FFC-FPC-Connectors_SHENZHEN-ATOM-TECH-FPC05024-13200_C479748.html" TargetMode="External"/><Relationship Id="rId191" Type="http://schemas.openxmlformats.org/officeDocument/2006/relationships/hyperlink" Target="https://www.lcsc.com/product-detail/Chip-Resistor-Surface-Mount_RALEC-RTT038254FTP_C166757.html" TargetMode="External"/><Relationship Id="rId205" Type="http://schemas.openxmlformats.org/officeDocument/2006/relationships/hyperlink" Target="https://www.lcsc.com/product-detail/Chip-Resistor-Surface-Mount_RALEC-RTT034534FTP_C166805.html" TargetMode="External"/><Relationship Id="rId107" Type="http://schemas.openxmlformats.org/officeDocument/2006/relationships/hyperlink" Target="https://www.digikey.pt/pt/products/detail/vishay-dale/CRCW06038M25FKEA/1175115" TargetMode="External"/><Relationship Id="rId11" Type="http://schemas.openxmlformats.org/officeDocument/2006/relationships/hyperlink" Target="https://www.digikey.pt/pt/products/detail/texas-instruments/OPT3001IDNPRQ1/8133004?s=N4IgTCBcDaIPIAUAqBmADGgjASQCIDkEAlARUxAF0BfIA" TargetMode="External"/><Relationship Id="rId32" Type="http://schemas.openxmlformats.org/officeDocument/2006/relationships/hyperlink" Target="https://www.digikey.pt/pt/products/detail/omron-electronics-inc-emc-div/D2F-L2-A/368472" TargetMode="External"/><Relationship Id="rId53" Type="http://schemas.openxmlformats.org/officeDocument/2006/relationships/hyperlink" Target="https://www.digikey.pt/pt/products/detail/molex/1040310811/2370379" TargetMode="External"/><Relationship Id="rId74" Type="http://schemas.openxmlformats.org/officeDocument/2006/relationships/hyperlink" Target="https://www.digikey.pt/pt/products/detail/adafruit-industries-llc/4691/13170955" TargetMode="External"/><Relationship Id="rId128" Type="http://schemas.openxmlformats.org/officeDocument/2006/relationships/hyperlink" Target="https://www.lcsc.com/product-detail/Chip-Resistor-Surface-Mount_Viking-Tech-ARG03FTC6800_C218116.html" TargetMode="External"/><Relationship Id="rId149" Type="http://schemas.openxmlformats.org/officeDocument/2006/relationships/hyperlink" Target="https://www.lcsc.com/product-detail/Chip-Resistor-Surface-Mount_YAGEO-PA2512FKF7W0R04E_C728351.html" TargetMode="External"/><Relationship Id="rId5" Type="http://schemas.openxmlformats.org/officeDocument/2006/relationships/hyperlink" Target="https://www.digikey.pt/pt/products/detail/vishay-siliconix/SQ3495EV-T1-GE3/13175719?s=N4IgTCBcDaIMoEUDMAWAnAVgKIDUC0AKgIwD6A4lkiALoC%2BQA" TargetMode="External"/><Relationship Id="rId95" Type="http://schemas.openxmlformats.org/officeDocument/2006/relationships/hyperlink" Target="https://www.digikey.pt/pt/products/detail/kyocera-avx/06035C104K4T2A/1950904?s=N4IgTCBcDaIAwDY4GYCsBhAjHALAaRwBUwBBEAXQF8g" TargetMode="External"/><Relationship Id="rId160" Type="http://schemas.openxmlformats.org/officeDocument/2006/relationships/hyperlink" Target="https://www.lcsc.com/product-detail/span-style-background-color-ff0-Schottky-span-Barrier-Diodes-SBD_ROHM-Semicon-RB161MM-20TR_C123070.html" TargetMode="External"/><Relationship Id="rId181" Type="http://schemas.openxmlformats.org/officeDocument/2006/relationships/hyperlink" Target="https://www.lcsc.com/product-detail/Multilayer-Ceramic-Capacitors-MLCC-SMD-SMT_Kyocera-AVX-06035C104J4Z2A_C597193.html" TargetMode="External"/><Relationship Id="rId22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43" Type="http://schemas.openxmlformats.org/officeDocument/2006/relationships/hyperlink" Target="https://www.digikey.pt/pt/products/detail/samtec-inc/FLE-105-01-G-DV-A/2651128" TargetMode="External"/><Relationship Id="rId64" Type="http://schemas.openxmlformats.org/officeDocument/2006/relationships/hyperlink" Target="https://www.digikey.pt/pt/products/detail/diodes-incorporated/AP7366-28W5-7/10294972?s=N4IgTCBcDaIIIAUDsBmAbGgtGAHAdQFZMkQBdAXyA" TargetMode="External"/><Relationship Id="rId118" Type="http://schemas.openxmlformats.org/officeDocument/2006/relationships/hyperlink" Target="https://www.lcsc.com/product-detail/Female-Headers_XKB-Connectivity-X1321FVS-2x10-C43D48_C2684738.html" TargetMode="External"/><Relationship Id="rId139" Type="http://schemas.openxmlformats.org/officeDocument/2006/relationships/hyperlink" Target="https://www.lcsc.com/product-detail/Female-Headers_XKB-Connectivity-X1321FVS-2x10-C43D48_C2684738.html" TargetMode="External"/><Relationship Id="rId85" Type="http://schemas.openxmlformats.org/officeDocument/2006/relationships/hyperlink" Target="https://www.digikey.pt/pt/products/detail/kyocera-avx/06031C103K4T4A/1598666?s=N4IgTCBcDaIAwDY4GYCMBhVKDSAWAKrgIIgC6AvkA" TargetMode="External"/><Relationship Id="rId150" Type="http://schemas.openxmlformats.org/officeDocument/2006/relationships/hyperlink" Target="https://www.lcsc.com/product-detail/Chip-Resistor-Surface-Mount_YAGEO-PA2512FKF7W0R04E_C728351.html" TargetMode="External"/><Relationship Id="rId171" Type="http://schemas.openxmlformats.org/officeDocument/2006/relationships/hyperlink" Target="https://www.lcsc.com/product-detail/span-style-background-color-ff0-Resistor-span-Networks-Arrays_Ever-Ohms-Tech-CRA034RF330RP05Z_C149867.html" TargetMode="External"/><Relationship Id="rId192" Type="http://schemas.openxmlformats.org/officeDocument/2006/relationships/hyperlink" Target="https://www.lcsc.com/product-detail/Chip-Resistor-Surface-Mount_RALEC-RTT038254FTP_C166757.html" TargetMode="External"/><Relationship Id="rId206" Type="http://schemas.openxmlformats.org/officeDocument/2006/relationships/hyperlink" Target="https://www.lcsc.com/product-detail/Chip-Resistor-Surface-Mount_RALEC-RTT034534FTP_C166805.html" TargetMode="External"/><Relationship Id="rId12" Type="http://schemas.openxmlformats.org/officeDocument/2006/relationships/hyperlink" Target="https://www.digikey.pt/pt/products/detail/texas-instruments/OPT3001IDNPRQ1/8133004?s=N4IgTCBcDaIPIAUAqBmADGgjASQCIDkEAlARUxAF0BfIA" TargetMode="External"/><Relationship Id="rId33" Type="http://schemas.openxmlformats.org/officeDocument/2006/relationships/hyperlink" Target="https://www.digikey.pt/pt/products/detail/tdk-corporation/ATB2012-50011-T000/2464898?s=N4IgTCBcDaIIIBUBCYAMBGMBaArKj6WC%2BqIAugL5A" TargetMode="External"/><Relationship Id="rId108" Type="http://schemas.openxmlformats.org/officeDocument/2006/relationships/hyperlink" Target="https://www.digikey.pt/pt/products/detail/vishay-dale/CRCW06038M25FKEA/1175115" TargetMode="External"/><Relationship Id="rId129" Type="http://schemas.openxmlformats.org/officeDocument/2006/relationships/hyperlink" Target="https://www.lcsc.com/product-detail/Chip-Resistor-Surface-Mount_Viking-Tech-ARG03FTC6800_C218116.html" TargetMode="External"/><Relationship Id="rId54" Type="http://schemas.openxmlformats.org/officeDocument/2006/relationships/hyperlink" Target="https://www.digikey.pt/pt/products/detail/jst-sales-america-inc/BM02B-SRSS-TB-LF-SN/926694?s=N4IgTCBcDaIEIFkAMY4FoDKAlDG0BU4AKAGQDEBKIjAOQpAF0BfIA" TargetMode="External"/><Relationship Id="rId75" Type="http://schemas.openxmlformats.org/officeDocument/2006/relationships/hyperlink" Target="https://www.digikey.pt/pt/products/detail/texas-instruments/OPT3001IDNPRQ1/8133004?s=N4IgTCBcDaIPIAUAqBmADGgjASQCIDkEAlARUxAF0BfIA" TargetMode="External"/><Relationship Id="rId96" Type="http://schemas.openxmlformats.org/officeDocument/2006/relationships/hyperlink" Target="https://www.digikey.pt/pt/products/detail/kyocera-avx/06035C104K4T2A/1950904?s=N4IgTCBcDaIAwDY4GYCsBhAjHALAaRwBUwBBEAXQF8g" TargetMode="External"/><Relationship Id="rId140" Type="http://schemas.openxmlformats.org/officeDocument/2006/relationships/hyperlink" Target="https://www.lcsc.com/product-detail/Chip-Resistor-Surface-Mount_Viking-Tech-AR03DTCX1002_C319937.html" TargetMode="External"/><Relationship Id="rId161" Type="http://schemas.openxmlformats.org/officeDocument/2006/relationships/hyperlink" Target="https://www.lcsc.com/product-detail/Light-Emitting-Diodes-span-style-background-color-ff0-LED-span_MEIHUA-MHPA3528RGBCT_C409779.html" TargetMode="External"/><Relationship Id="rId182" Type="http://schemas.openxmlformats.org/officeDocument/2006/relationships/hyperlink" Target="https://www.lcsc.com/product-detail/Multilayer-Ceramic-Capacitors-MLCC-SMD-SMT_Kyocera-AVX-06035C104J4Z2A_C597193.html" TargetMode="External"/><Relationship Id="rId6" Type="http://schemas.openxmlformats.org/officeDocument/2006/relationships/hyperlink" Target="https://www.digikey.pt/pt/products/detail/vishay-siliconix/SQ3495EV-T1-GE3/13175719?s=N4IgTCBcDaIMoEUDMAWAnAVgKIDUC0AKgIwD6A4lkiALoC%2BQA" TargetMode="External"/><Relationship Id="rId23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119" Type="http://schemas.openxmlformats.org/officeDocument/2006/relationships/hyperlink" Target="https://www.lcsc.com/product-detail/Female-Headers_XKB-Connectivity-X1321FVS-2x10-C43D48_C2684738.html" TargetMode="External"/><Relationship Id="rId44" Type="http://schemas.openxmlformats.org/officeDocument/2006/relationships/hyperlink" Target="https://www.digikey.pt/pt/products/detail/samtec-inc/CLP-105-02-F-DH-A/6705807" TargetMode="External"/><Relationship Id="rId65" Type="http://schemas.openxmlformats.org/officeDocument/2006/relationships/hyperlink" Target="https://www.digikey.pt/pt/products/detail/diodes-incorporated/AP2112K-3-3TRG1/4470746?s=N4IgTCBcDaIIIAUwEZlgNIFoDMA6bAKgEoDiyIAugL5A" TargetMode="External"/><Relationship Id="rId86" Type="http://schemas.openxmlformats.org/officeDocument/2006/relationships/hyperlink" Target="https://www.digikey.pt/pt/products/detail/kyocera-avx/06031C103K4T4A/1598666?s=N4IgTCBcDaIAwDY4GYCMBhVKDSAWAKrgIIgC6AvkA" TargetMode="External"/><Relationship Id="rId130" Type="http://schemas.openxmlformats.org/officeDocument/2006/relationships/hyperlink" Target="https://www.lcsc.com/product-detail/Chip-Resistor-Surface-Mount_Viking-Tech-ARG03FTC6800_C218116.html" TargetMode="External"/><Relationship Id="rId151" Type="http://schemas.openxmlformats.org/officeDocument/2006/relationships/hyperlink" Target="https://www.lcsc.com/product-detail/Chip-Resistor-Surface-Mount_YAGEO-PA2512FKF7W0R04E_C728351.html" TargetMode="External"/><Relationship Id="rId172" Type="http://schemas.openxmlformats.org/officeDocument/2006/relationships/hyperlink" Target="https://www.lcsc.com/product-detail/Multilayer-Ceramic-Capacitors-MLCC-SMD-SMT_Kyocera-AVX-06035C472KAT2A_C513327.html" TargetMode="External"/><Relationship Id="rId193" Type="http://schemas.openxmlformats.org/officeDocument/2006/relationships/hyperlink" Target="https://www.lcsc.com/product-detail/Chip-Resistor-Surface-Mount_RALEC-RTT038254FTP_C166757.html" TargetMode="External"/><Relationship Id="rId207" Type="http://schemas.openxmlformats.org/officeDocument/2006/relationships/hyperlink" Target="https://www.lcsc.com/product-detail/Chip-Resistor-Surface-Mount_RALEC-RTT034754FTP_C166803.html" TargetMode="External"/><Relationship Id="rId13" Type="http://schemas.openxmlformats.org/officeDocument/2006/relationships/hyperlink" Target="https://www.digikey.pt/pt/products/detail/texas-instruments/INA219BIDR/2426057?s=N4IgTCBcDaIJIDkCCYCMBOAQnAIgJRAF0BfIA" TargetMode="External"/><Relationship Id="rId109" Type="http://schemas.openxmlformats.org/officeDocument/2006/relationships/hyperlink" Target="https://www.digikey.pt/pt/products/detail/vishay-dale/CRCW06038M25FKEA/1175115" TargetMode="External"/><Relationship Id="rId34" Type="http://schemas.openxmlformats.org/officeDocument/2006/relationships/hyperlink" Target="https://www.digikey.pt/pt/products/detail/stmicroelectronics/STM32H743VIT6/7809237" TargetMode="External"/><Relationship Id="rId55" Type="http://schemas.openxmlformats.org/officeDocument/2006/relationships/hyperlink" Target="https://www.digikey.pt/pt/products/detail/infineon-technologies/IRLML2803TRPBF/811435" TargetMode="External"/><Relationship Id="rId76" Type="http://schemas.openxmlformats.org/officeDocument/2006/relationships/hyperlink" Target="https://pt.mouser.com/ProductDetail/Micro-Crystal/CC7V-T1A-32.768k-7pF-20PPM-TB-QA?qs=7bTaA%2FLYtSaWk6v%252BbU3wYA%3D%3D" TargetMode="External"/><Relationship Id="rId97" Type="http://schemas.openxmlformats.org/officeDocument/2006/relationships/hyperlink" Target="https://www.digikey.pt/pt/products/detail/kyocera-avx/06035C104K4T2A/1950904?s=N4IgTCBcDaIAwDY4GYCsBhAjHALAaRwBUwBBEAXQF8g" TargetMode="External"/><Relationship Id="rId120" Type="http://schemas.openxmlformats.org/officeDocument/2006/relationships/hyperlink" Target="https://www.lcsc.com/product-detail/Female-Headers_XKB-Connectivity-X1321FVS-2x10-C43D48_C2684738.html" TargetMode="External"/><Relationship Id="rId141" Type="http://schemas.openxmlformats.org/officeDocument/2006/relationships/hyperlink" Target="https://www.lcsc.com/product-detail/Chip-Resistor-Surface-Mount_Viking-Tech-AR03DTCX1002_C319937.html" TargetMode="External"/><Relationship Id="rId7" Type="http://schemas.openxmlformats.org/officeDocument/2006/relationships/hyperlink" Target="https://www.digikey.pt/pt/products/detail/torex-semiconductor-ltd/XC6210B332MR-G/2138119?s=N4IgTCBcDaIBoGEBsYCMAGAQgZm2AsgEoC0A4iALoC%2BQA" TargetMode="External"/><Relationship Id="rId162" Type="http://schemas.openxmlformats.org/officeDocument/2006/relationships/hyperlink" Target="https://www.lcsc.com/product-detail/Linear-Voltage-Regulators-LDO_Torex-Semicon-XC6228D282VR-G_C216646.html" TargetMode="External"/><Relationship Id="rId183" Type="http://schemas.openxmlformats.org/officeDocument/2006/relationships/hyperlink" Target="https://www.lcsc.com/product-detail/Multilayer-Ceramic-Capacitors-MLCC-SMD-SMT_Kyocera-AVX-06035C104J4Z2A_C597193.html" TargetMode="External"/><Relationship Id="rId24" Type="http://schemas.openxmlformats.org/officeDocument/2006/relationships/hyperlink" Target="https://www.digikey.pt/pt/products/detail/samtec-inc/FTS-105-01-L-DV-A-P-TR/7342348?s=N4IgTCBcDaIGIBUDKBaAjABgKwo2lAMigCIBqKAgigAooIBKIAugL5A" TargetMode="External"/><Relationship Id="rId45" Type="http://schemas.openxmlformats.org/officeDocument/2006/relationships/hyperlink" Target="https://www.digikey.pt/pt/products/detail/panjit-international-inc/MBR1020VL-AU-R1-000A1/14661152?s=N4IgTCBcDaILICEBKBGADGNA1AMgWgEEBVAfVRLUoJRAF0BfIA" TargetMode="External"/><Relationship Id="rId66" Type="http://schemas.openxmlformats.org/officeDocument/2006/relationships/hyperlink" Target="https://www.digikey.pt/pt/products/detail/ceva-technologies-inc/BNO085/9445940" TargetMode="External"/><Relationship Id="rId87" Type="http://schemas.openxmlformats.org/officeDocument/2006/relationships/hyperlink" Target="https://www.digikey.pt/pt/products/detail/kyocera-avx/06031C103K4T4A/1598666?s=N4IgTCBcDaIAwDY4GYCMBhVKDSAWAKrgIIgC6AvkA" TargetMode="External"/><Relationship Id="rId110" Type="http://schemas.openxmlformats.org/officeDocument/2006/relationships/hyperlink" Target="https://www.digikey.pt/pt/products/detail/vishay-dale/CRCW06038M25FKEA/1175115" TargetMode="External"/><Relationship Id="rId131" Type="http://schemas.openxmlformats.org/officeDocument/2006/relationships/hyperlink" Target="https://www.lcsc.com/product-detail/Chip-Resistor-Surface-Mount_Viking-Tech-ARG03FTC6800_C218116.html" TargetMode="External"/><Relationship Id="rId152" Type="http://schemas.openxmlformats.org/officeDocument/2006/relationships/hyperlink" Target="https://www.lcsc.com/product-detail/Chip-Resistor-Surface-Mount_YAGEO-PA2512FKF7W0R04E_C728351.html" TargetMode="External"/><Relationship Id="rId173" Type="http://schemas.openxmlformats.org/officeDocument/2006/relationships/hyperlink" Target="https://www.lcsc.com/product-detail/Multilayer-Ceramic-Capacitors-MLCC-SMD-SMT_Kyocera-AVX-06035C472KAT2A_C513327.html" TargetMode="External"/><Relationship Id="rId194" Type="http://schemas.openxmlformats.org/officeDocument/2006/relationships/hyperlink" Target="https://www.lcsc.com/product-detail/Chip-Resistor-Surface-Mount_RALEC-RTT038254FTP_C166757.html" TargetMode="External"/><Relationship Id="rId208" Type="http://schemas.openxmlformats.org/officeDocument/2006/relationships/hyperlink" Target="https://www.lcsc.com/product-detail/Chip-Resistor-Surface-Mount_RALEC-RTT034754FTP_C166803.html" TargetMode="External"/><Relationship Id="rId19" Type="http://schemas.openxmlformats.org/officeDocument/2006/relationships/hyperlink" Target="https://www.digikey.pt/pt/products/detail/texas-instruments/BQ25570RGRR/4384228?s=N4IgTCBcDaIEIEUwFZkHYAMAlA4lrIAugL5A" TargetMode="External"/><Relationship Id="rId14" Type="http://schemas.openxmlformats.org/officeDocument/2006/relationships/hyperlink" Target="https://www.digikey.pt/pt/products/detail/texas-instruments/DRV8830DRCT/3588868?s=N4IgTCBcDaICICUBqAOFBmADIgwgFRAF0BfIA" TargetMode="External"/><Relationship Id="rId30" Type="http://schemas.openxmlformats.org/officeDocument/2006/relationships/hyperlink" Target="https://www.digikey.pt/pt/products/detail/onsemi/MBT2222ADW1T1G/1477281?s=N4IgTCBcDaILICEAqZVgIIBEDqBGJuA4iALoC%2BQA" TargetMode="External"/><Relationship Id="rId35" Type="http://schemas.openxmlformats.org/officeDocument/2006/relationships/hyperlink" Target="https://www.digikey.pt/pt/products/detail/samtec-inc/TFM-110-12-L-D-A/6678862" TargetMode="External"/><Relationship Id="rId56" Type="http://schemas.openxmlformats.org/officeDocument/2006/relationships/hyperlink" Target="https://www.digikey.pt/pt/products/detail/infineon-technologies/IRF7404TRPBF/811488" TargetMode="External"/><Relationship Id="rId77" Type="http://schemas.openxmlformats.org/officeDocument/2006/relationships/hyperlink" Target="https://pt.mouser.com/ProductDetail/Micro-Crystal/CC7V-T1A-32.768k-12.5pF-20PPM-TC-QA?qs=7bTaA%2FLYtSaDF6b8BAcHpQ%3D%3D" TargetMode="External"/><Relationship Id="rId100" Type="http://schemas.openxmlformats.org/officeDocument/2006/relationships/hyperlink" Target="https://www.digikey.pt/pt/products/detail/kyocera-avx/06035C104K4T2A/1950904?s=N4IgTCBcDaIAwDY4GYCsBhAjHALAaRwBUwBBEAXQF8g" TargetMode="External"/><Relationship Id="rId105" Type="http://schemas.openxmlformats.org/officeDocument/2006/relationships/hyperlink" Target="https://www.digikey.pt/pt/products/detail/tdk-corporation/CGA4J1X8R1E105K125AC/6556508?s=N4IgTCBcDaIMIHECCAWAUgRgBoA4BKGAohgAwCsA0hmGUnCALoC%2BQA" TargetMode="External"/><Relationship Id="rId126" Type="http://schemas.openxmlformats.org/officeDocument/2006/relationships/hyperlink" Target="https://www.lcsc.com/product-detail/Chip-Resistor-Surface-Mount_Viking-Tech-ARG03FTC6800_C218116.html" TargetMode="External"/><Relationship Id="rId147" Type="http://schemas.openxmlformats.org/officeDocument/2006/relationships/hyperlink" Target="https://www.lcsc.com/product-detail/Chip-Resistor-Surface-Mount_YAGEO-PA2512FKF7W0R04E_C728351.html" TargetMode="External"/><Relationship Id="rId168" Type="http://schemas.openxmlformats.org/officeDocument/2006/relationships/hyperlink" Target="https://www.lcsc.com/product-detail/Chip-Resistor-Surface-Mount_Viking-Tech-ARG03FTC1000_C217683.html" TargetMode="External"/><Relationship Id="rId8" Type="http://schemas.openxmlformats.org/officeDocument/2006/relationships/hyperlink" Target="https://www.digikey.pt/pt/products/detail/texas-instruments/TLV75515PDBVR/9356527?s=N4IgTCBcDaICoBkBqB2ArGgjGgCgEQCEkAlEAXQF8g" TargetMode="External"/><Relationship Id="rId51" Type="http://schemas.openxmlformats.org/officeDocument/2006/relationships/hyperlink" Target="https://www.digikey.pt/pt/products/detail/murata-electronics/BLM18AG121SH1D/2587982?s=N4IgTCBcDaIEIBkCyBGAHAQQOIrCgygBIoAiIAugL5A" TargetMode="External"/><Relationship Id="rId72" Type="http://schemas.openxmlformats.org/officeDocument/2006/relationships/hyperlink" Target="https://www.digikey.pt/pt/products/detail/analog-devices-inc-maxim-integrated/MAX40200AUK-T/7392218?s=N4IgTCBcDaILIEEAaAWADGNaEFUDSA1ACogC6AvkA" TargetMode="External"/><Relationship Id="rId93" Type="http://schemas.openxmlformats.org/officeDocument/2006/relationships/hyperlink" Target="https://www.digikey.pt/pt/products/detail/kyocera-avx/06031C472K4T4A/1598786?s=N4IgTCBcDaIAwDY4GYCMBhALAdjAaUwBVMBBEAXQF8g" TargetMode="External"/><Relationship Id="rId98" Type="http://schemas.openxmlformats.org/officeDocument/2006/relationships/hyperlink" Target="https://www.digikey.pt/pt/products/detail/kyocera-avx/06035C104K4T2A/1950904?s=N4IgTCBcDaIAwDY4GYCsBhAjHALAaRwBUwBBEAXQF8g" TargetMode="External"/><Relationship Id="rId121" Type="http://schemas.openxmlformats.org/officeDocument/2006/relationships/hyperlink" Target="https://www.lcsc.com/product-detail/Female-Headers_XKB-Connectivity-X1321FVS-2x10-C43D48_C2684738.html" TargetMode="External"/><Relationship Id="rId142" Type="http://schemas.openxmlformats.org/officeDocument/2006/relationships/hyperlink" Target="https://www.lcsc.com/product-detail/Chip-Resistor-Surface-Mount_Viking-Tech-AR03DTCX1002_C319937.html" TargetMode="External"/><Relationship Id="rId163" Type="http://schemas.openxmlformats.org/officeDocument/2006/relationships/hyperlink" Target="https://www.lcsc.com/product-detail/Linear-Voltage-Regulators-LDO_Texas-Instruments-TLV75715PDBVR_C2872562.html" TargetMode="External"/><Relationship Id="rId184" Type="http://schemas.openxmlformats.org/officeDocument/2006/relationships/hyperlink" Target="https://www.lcsc.com/product-detail/Multilayer-Ceramic-Capacitors-MLCC-SMD-SMT_Kyocera-AVX-06035C104J4Z2A_C597193.html" TargetMode="External"/><Relationship Id="rId189" Type="http://schemas.openxmlformats.org/officeDocument/2006/relationships/hyperlink" Target="https://www.lcsc.com/product-detail/Chip-Resistor-Surface-Mount_RALEC-RTT038254FTP_C166757.html" TargetMode="External"/><Relationship Id="rId3" Type="http://schemas.openxmlformats.org/officeDocument/2006/relationships/hyperlink" Target="https://www.digikey.pt/pt/products/detail/w&#252;rth-elektronik/434331045822/5209088?s=N4IgTCBcDaICwGZEIIwAY4FYAcYIF0BfIA" TargetMode="External"/><Relationship Id="rId214" Type="http://schemas.openxmlformats.org/officeDocument/2006/relationships/hyperlink" Target="https://www.lcsc.com/product-detail/Chip-Resistor-Surface-Mount_YAGEO-RC0603FR-077M32L_C482908.html" TargetMode="External"/><Relationship Id="rId25" Type="http://schemas.openxmlformats.org/officeDocument/2006/relationships/hyperlink" Target="https://www.digikey.pt/pt/products/detail/onsemi/SZMM5Z5V1T1G/3063186?s=N4IgTCBcDaIMoC0CySCsDUDUCMAVbA4iALoC%2BQA" TargetMode="External"/><Relationship Id="rId46" Type="http://schemas.openxmlformats.org/officeDocument/2006/relationships/hyperlink" Target="https://www.digikey.pt/pt/products/detail/onsemi/SZMM5Z5V1T1G/3063186?s=N4IgTCBcDaIMoC0CySCsDUDUCMAVbA4iALoC%2BQA" TargetMode="External"/><Relationship Id="rId67" Type="http://schemas.openxmlformats.org/officeDocument/2006/relationships/hyperlink" Target="https://www.digikey.pt/pt/products/detail/c-k/KMR241NG-ULC-LFS/2043217?s=N4IgTCBcDaINIFkBKYAsBGAcgcQAQFUAZAYV0IDEBlEAXQF8g" TargetMode="External"/><Relationship Id="rId116" Type="http://schemas.openxmlformats.org/officeDocument/2006/relationships/hyperlink" Target="https://www.lcsc.com/product-detail/Female-Headers_XKB-Connectivity-X1321FVS-2x10-C43D48_C2684738.html" TargetMode="External"/><Relationship Id="rId137" Type="http://schemas.openxmlformats.org/officeDocument/2006/relationships/hyperlink" Target="https://www.lcsc.com/product-detail/Female-Headers_XKB-Connectivity-X1321FVS-2x10-C43D48_C2684738.html" TargetMode="External"/><Relationship Id="rId158" Type="http://schemas.openxmlformats.org/officeDocument/2006/relationships/hyperlink" Target="https://www.lcsc.com/product-detail/Multilayer-Ceramic-Capacitors-MLCC-SMD-SMT_Kyocera-AVX-06035C104J4Z2A_C597193.html" TargetMode="External"/><Relationship Id="rId20" Type="http://schemas.openxmlformats.org/officeDocument/2006/relationships/hyperlink" Target="https://www.digikey.pt/pt/products/detail/stmicroelectronics/USBLC6-2SC6/1040559" TargetMode="External"/><Relationship Id="rId41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62" Type="http://schemas.openxmlformats.org/officeDocument/2006/relationships/hyperlink" Target="https://www.digikey.pt/pt/products/detail/diodes-incorporated/MMBT2907A-7-F/814501" TargetMode="External"/><Relationship Id="rId83" Type="http://schemas.openxmlformats.org/officeDocument/2006/relationships/hyperlink" Target="https://www.digikey.pt/pt/products/detail/kyocera-avx/04025C104KAT2A/6564238?s=N4IgTCBcDaIAwBY5gKwGECMiDSBBAKmLiALoC%2BQA" TargetMode="External"/><Relationship Id="rId88" Type="http://schemas.openxmlformats.org/officeDocument/2006/relationships/hyperlink" Target="https://www.digikey.pt/pt/products/detail/kyocera-avx/06031C103K4T4A/1598666?s=N4IgTCBcDaIAwDY4GYCMBhVKDSAWAKrgIIgC6AvkA" TargetMode="External"/><Relationship Id="rId111" Type="http://schemas.openxmlformats.org/officeDocument/2006/relationships/hyperlink" Target="https://www.digikey.pt/pt/products/detail/stackpole-electronics-inc/CSM2512FT40L0/13930213?s=N4IgTCBcDaIMIGUCyYCsBGMAxAKgFgAYAZAkAXQF8g" TargetMode="External"/><Relationship Id="rId132" Type="http://schemas.openxmlformats.org/officeDocument/2006/relationships/hyperlink" Target="https://www.lcsc.com/product-detail/Chip-Resistor-Surface-Mount_Viking-Tech-ARG03FTC6800_C218116.html" TargetMode="External"/><Relationship Id="rId153" Type="http://schemas.openxmlformats.org/officeDocument/2006/relationships/hyperlink" Target="https://www.lcsc.com/product-detail/Chip-Resistor-Surface-Mount_YAGEO-PA2512FKF7W0R04E_C728351.html" TargetMode="External"/><Relationship Id="rId174" Type="http://schemas.openxmlformats.org/officeDocument/2006/relationships/hyperlink" Target="https://www.lcsc.com/product-detail/Chip-Resistor-Surface-Mount_Viking-Tech-ARG03DTC1001_C311887.html" TargetMode="External"/><Relationship Id="rId179" Type="http://schemas.openxmlformats.org/officeDocument/2006/relationships/hyperlink" Target="https://www.lcsc.com/product-detail/Multilayer-Ceramic-Capacitors-MLCC-SMD-SMT_Kyocera-AVX-06035C104J4Z2A_C597193.html" TargetMode="External"/><Relationship Id="rId195" Type="http://schemas.openxmlformats.org/officeDocument/2006/relationships/hyperlink" Target="https://www.lcsc.com/product-detail/Chip-Resistor-Surface-Mount_RALEC-RTT038254FTP_C166757.html" TargetMode="External"/><Relationship Id="rId209" Type="http://schemas.openxmlformats.org/officeDocument/2006/relationships/hyperlink" Target="https://www.lcsc.com/product-detail/Chip-Resistor-Surface-Mount_RALEC-RTT034754FTP_C166803.html" TargetMode="External"/><Relationship Id="rId190" Type="http://schemas.openxmlformats.org/officeDocument/2006/relationships/hyperlink" Target="https://www.lcsc.com/product-detail/Chip-Resistor-Surface-Mount_RALEC-RTT038254FTP_C166757.html" TargetMode="External"/><Relationship Id="rId204" Type="http://schemas.openxmlformats.org/officeDocument/2006/relationships/hyperlink" Target="https://www.lcsc.com/product-detail/Chip-Resistor-Surface-Mount_RALEC-RTT034534FTP_C166805.html" TargetMode="External"/><Relationship Id="rId15" Type="http://schemas.openxmlformats.org/officeDocument/2006/relationships/hyperlink" Target="https://www.digikey.pt/pt/products/detail/texas-instruments/BQ25570RGRR/4384228?s=N4IgTCBcDaIEIEUwFZkHYAMAlA4lrIAugL5A" TargetMode="External"/><Relationship Id="rId36" Type="http://schemas.openxmlformats.org/officeDocument/2006/relationships/hyperlink" Target="https://www.digikey.pt/pt/products/detail/samtec-inc/TFM-110-12-L-D-A/6678862" TargetMode="External"/><Relationship Id="rId57" Type="http://schemas.openxmlformats.org/officeDocument/2006/relationships/hyperlink" Target="https://www.digikey.pt/pt/products/detail/hirose-electric-co-ltd/U-FL-R-SMT-1-80/3978495?s=N4IgTCBcDaIKoDoBiAZAtAJTQZQLIBU0BGACgA4AGAShAF0BfIA" TargetMode="External"/><Relationship Id="rId106" Type="http://schemas.openxmlformats.org/officeDocument/2006/relationships/hyperlink" Target="https://www.digikey.pt/pt/products/detail/vishay-dale/CRCW06038M25FKEA/1175115" TargetMode="External"/><Relationship Id="rId127" Type="http://schemas.openxmlformats.org/officeDocument/2006/relationships/hyperlink" Target="https://www.lcsc.com/product-detail/Chip-Resistor-Surface-Mount_Viking-Tech-ARG03FTC6800_C218116.html" TargetMode="External"/><Relationship Id="rId10" Type="http://schemas.openxmlformats.org/officeDocument/2006/relationships/hyperlink" Target="https://www.digikey.pt/pt/products/detail/texas-instruments/OPT3001IDNPRQ1/8133004?s=N4IgTCBcDaIPIAUAqBmADGgjASQCIDkEAlARUxAF0BfIA" TargetMode="External"/><Relationship Id="rId31" Type="http://schemas.openxmlformats.org/officeDocument/2006/relationships/hyperlink" Target="https://www.digikey.pt/pt/products/detail/onsemi/MBT2222ADW1T1G/1477281?s=N4IgTCBcDaILICEAqZVgIIBEDqBGJuA4iALoC%2BQA" TargetMode="External"/><Relationship Id="rId52" Type="http://schemas.openxmlformats.org/officeDocument/2006/relationships/hyperlink" Target="https://www.digikey.pt/pt/products/detail/molex/5051102491/5254657" TargetMode="External"/><Relationship Id="rId73" Type="http://schemas.openxmlformats.org/officeDocument/2006/relationships/hyperlink" Target="https://www.digikey.pt/pt/products/detail/amphenol-cs-fci/20021121-00010C4LF/2209057?s=N4IgTCBcDa4AxzARicgtAuS4GEAsAMgGIgC6AvkA" TargetMode="External"/><Relationship Id="rId78" Type="http://schemas.openxmlformats.org/officeDocument/2006/relationships/hyperlink" Target="https://pt.mouser.com/ProductDetail/Coilcraft/LPS4018-223MRC?qs=QQJxVsr8EGZ1iTyTHMP0jg%3D%3D" TargetMode="External"/><Relationship Id="rId94" Type="http://schemas.openxmlformats.org/officeDocument/2006/relationships/hyperlink" Target="https://www.digikey.pt/pt/products/detail/kyocera-avx/06031C472K4T4A/1598786?s=N4IgTCBcDaIAwDY4GYCMBhALAdjAaUwBVMBBEAXQF8g" TargetMode="External"/><Relationship Id="rId99" Type="http://schemas.openxmlformats.org/officeDocument/2006/relationships/hyperlink" Target="https://www.digikey.pt/pt/products/detail/kyocera-avx/06035C104K4T2A/1950904?s=N4IgTCBcDaIAwDY4GYCsBhAjHALAaRwBUwBBEAXQF8g" TargetMode="External"/><Relationship Id="rId101" Type="http://schemas.openxmlformats.org/officeDocument/2006/relationships/hyperlink" Target="https://www.digikey.pt/pt/products/detail/kyocera-avx/06035C104K4T2A/1950904?s=N4IgTCBcDaIAwDY4GYCsBhAjHALAaRwBUwBBEAXQF8g" TargetMode="External"/><Relationship Id="rId122" Type="http://schemas.openxmlformats.org/officeDocument/2006/relationships/hyperlink" Target="https://www.lcsc.com/product-detail/Female-Headers_XKB-Connectivity-X1321FVS-2x10-C43D48_C2684738.html" TargetMode="External"/><Relationship Id="rId143" Type="http://schemas.openxmlformats.org/officeDocument/2006/relationships/hyperlink" Target="https://www.lcsc.com/product-detail/Chip-Resistor-Surface-Mount_Viking-Tech-AR03DTCX1002_C319937.html" TargetMode="External"/><Relationship Id="rId148" Type="http://schemas.openxmlformats.org/officeDocument/2006/relationships/hyperlink" Target="https://www.lcsc.com/product-detail/Chip-Resistor-Surface-Mount_YAGEO-PA2512FKF7W0R04E_C728351.html" TargetMode="External"/><Relationship Id="rId164" Type="http://schemas.openxmlformats.org/officeDocument/2006/relationships/hyperlink" Target="https://www.lcsc.com/product-detail/span-style-background-color-ff0-TVS-span_Leiditech-SRV0504_C384888.html" TargetMode="External"/><Relationship Id="rId169" Type="http://schemas.openxmlformats.org/officeDocument/2006/relationships/hyperlink" Target="https://www.lcsc.com/product-detail/Tactile-Switches_C-K-KMR241GLFS_C221682.html" TargetMode="External"/><Relationship Id="rId185" Type="http://schemas.openxmlformats.org/officeDocument/2006/relationships/hyperlink" Target="https://www.lcsc.com/product-detail/Chip-Resistor-Surface-Mount_RALEC-RTT034534FTP_C166805.html" TargetMode="External"/><Relationship Id="rId4" Type="http://schemas.openxmlformats.org/officeDocument/2006/relationships/hyperlink" Target="https://www.digikey.pt/pt/products/detail/w&#252;rth-elektronik/150141M173100/4489960?s=N4IgTCBcDaIIwFYAMcAscCycDsBmOSSIAugL5A" TargetMode="External"/><Relationship Id="rId9" Type="http://schemas.openxmlformats.org/officeDocument/2006/relationships/hyperlink" Target="https://www.digikey.pt/pt/products/detail/texas-instruments/OPT3001IDNPRQ1/8133004?s=N4IgTCBcDaIPIAUAqBmADGgjASQCIDkEAlARUxAF0BfIA" TargetMode="External"/><Relationship Id="rId180" Type="http://schemas.openxmlformats.org/officeDocument/2006/relationships/hyperlink" Target="https://www.lcsc.com/product-detail/Multilayer-Ceramic-Capacitors-MLCC-SMD-SMT_Kyocera-AVX-06035C104J4Z2A_C597193.html" TargetMode="External"/><Relationship Id="rId210" Type="http://schemas.openxmlformats.org/officeDocument/2006/relationships/hyperlink" Target="https://www.lcsc.com/product-detail/Chip-Resistor-Surface-Mount_RALEC-RTT034754FTP_C166803.html" TargetMode="External"/><Relationship Id="rId215" Type="http://schemas.openxmlformats.org/officeDocument/2006/relationships/hyperlink" Target="https://www.lcsc.com/product-detail/Chip-Resistor-Surface-Mount_YAGEO-SR1206FR-7W1RL_C873941.html" TargetMode="External"/><Relationship Id="rId26" Type="http://schemas.openxmlformats.org/officeDocument/2006/relationships/hyperlink" Target="https://www.digikey.pt/pt/products/detail/onsemi/SZMM5Z5V1T1G/3063186?s=N4IgTCBcDaIMoC0CySCsDUDUCMAVbA4iALoC%2BQA" TargetMode="External"/><Relationship Id="rId47" Type="http://schemas.openxmlformats.org/officeDocument/2006/relationships/hyperlink" Target="https://www.digikey.pt/pt/products/detail/omron-electronics-inc-emc-div/D2F-L2-A1/1811810?s=N4IgTCBcDaICJgGIFoAyZkEECMIC6AvkA" TargetMode="External"/><Relationship Id="rId68" Type="http://schemas.openxmlformats.org/officeDocument/2006/relationships/hyperlink" Target="https://www.digikey.pt/pt/products/detail/bourns-inc/SRF2012A-670YA/5429623?s=N4IgTCBcDaIMoCUBiYAMBGMBBAtANgHZUBNLEAXQF8g" TargetMode="External"/><Relationship Id="rId89" Type="http://schemas.openxmlformats.org/officeDocument/2006/relationships/hyperlink" Target="https://www.digikey.pt/pt/products/detail/kyocera-avx/06031C103K4T4A/1598666?s=N4IgTCBcDaIAwDY4GYCMBhVKDSAWAKrgIIgC6AvkA" TargetMode="External"/><Relationship Id="rId112" Type="http://schemas.openxmlformats.org/officeDocument/2006/relationships/hyperlink" Target="https://www.digikey.pt/pt/products/detail/stackpole-electronics-inc/RNCF1206DTE1R00/6248865?s=N4IgTCBcDaIEoDkDCAxAjGADANgCIBUBRNOTTEAXQF8g" TargetMode="External"/><Relationship Id="rId133" Type="http://schemas.openxmlformats.org/officeDocument/2006/relationships/hyperlink" Target="https://www.lcsc.com/product-detail/Female-Headers_XKB-Connectivity-X1321FVS-2x10-C43D48_C2684738.html" TargetMode="External"/><Relationship Id="rId154" Type="http://schemas.openxmlformats.org/officeDocument/2006/relationships/hyperlink" Target="https://www.lcsc.com/product-detail/Female-Headers_XKB-Connectivity-X1321FVS-2x07-C43D48_C2684735.html" TargetMode="External"/><Relationship Id="rId175" Type="http://schemas.openxmlformats.org/officeDocument/2006/relationships/hyperlink" Target="https://www.lcsc.com/product-detail/Multilayer-Ceramic-Capacitors-MLCC-SMD-SMT_YAGEO-CC0603BRNPO9BN4R0_C309461.html" TargetMode="External"/><Relationship Id="rId196" Type="http://schemas.openxmlformats.org/officeDocument/2006/relationships/hyperlink" Target="https://www.lcsc.com/product-detail/Chip-Resistor-Surface-Mount_RALEC-RTT038254FTP_C166757.html" TargetMode="External"/><Relationship Id="rId200" Type="http://schemas.openxmlformats.org/officeDocument/2006/relationships/hyperlink" Target="https://www.lcsc.com/product-detail/Chip-Resistor-Surface-Mount_RALEC-RTT038254FTP_C166757.html" TargetMode="External"/><Relationship Id="rId16" Type="http://schemas.openxmlformats.org/officeDocument/2006/relationships/hyperlink" Target="https://www.digikey.pt/pt/products/detail/texas-instruments/BQ25570RGRR/4384228?s=N4IgTCBcDaIEIEUwFZkHYAMAlA4lrIAugL5A" TargetMode="External"/><Relationship Id="rId37" Type="http://schemas.openxmlformats.org/officeDocument/2006/relationships/hyperlink" Target="https://www.digikey.pt/pt/products/detail/samtec-inc/SFC-110-T2-F-D-A/6678600" TargetMode="External"/><Relationship Id="rId58" Type="http://schemas.openxmlformats.org/officeDocument/2006/relationships/hyperlink" Target="https://www.digikey.pt/pt/products/detail/hirose-electric-co-ltd/U-FL-R-SMT-1-10/2391570?s=N4IgTCBcDaIKoDoBiAZAtAJTQZQLIBU0BGACiIAYBKEAXQF8g" TargetMode="External"/><Relationship Id="rId79" Type="http://schemas.openxmlformats.org/officeDocument/2006/relationships/hyperlink" Target="https://pt.mouser.com/ProductDetail/Coilcraft/LPS4018-103MRC?qs=QQJxVsr8EGa4OX30WnhtBw%3D%3D" TargetMode="External"/><Relationship Id="rId102" Type="http://schemas.openxmlformats.org/officeDocument/2006/relationships/hyperlink" Target="https://www.digikey.pt/pt/products/detail/kyocera-avx/06035C104K4T2A/1950904?s=N4IgTCBcDaIAwDY4GYCsBhAjHALAaRwBUwBBEAXQF8g" TargetMode="External"/><Relationship Id="rId123" Type="http://schemas.openxmlformats.org/officeDocument/2006/relationships/hyperlink" Target="https://www.lcsc.com/product-detail/Female-Headers_XKB-Connectivity-X1321FVS-2x10-C43D48_C2684738.html" TargetMode="External"/><Relationship Id="rId144" Type="http://schemas.openxmlformats.org/officeDocument/2006/relationships/hyperlink" Target="https://www.lcsc.com/product-detail/Chip-Resistor-Surface-Mount_Viking-Tech-AR03DTCX1002_C319937.html" TargetMode="External"/><Relationship Id="rId90" Type="http://schemas.openxmlformats.org/officeDocument/2006/relationships/hyperlink" Target="https://www.digikey.pt/pt/products/detail/kyocera-avx/06031C103K4T4A/1598666?s=N4IgTCBcDaIAwDY4GYCMBhVKDSAWAKrgIIgC6AvkA" TargetMode="External"/><Relationship Id="rId165" Type="http://schemas.openxmlformats.org/officeDocument/2006/relationships/hyperlink" Target="https://www.lcsc.com/product-detail/Chip-Resistor-Surface-Mount_Viking-Tech-AR03FTC1001_C234340.html" TargetMode="External"/><Relationship Id="rId186" Type="http://schemas.openxmlformats.org/officeDocument/2006/relationships/hyperlink" Target="https://www.lcsc.com/product-detail/Chip-Resistor-Surface-Mount_RALEC-RTT034754FTP_C166803.html" TargetMode="External"/><Relationship Id="rId211" Type="http://schemas.openxmlformats.org/officeDocument/2006/relationships/hyperlink" Target="https://www.lcsc.com/product-detail/Chip-Resistor-Surface-Mount_YAGEO-RC0603FR-077M32L_C482908.html" TargetMode="External"/><Relationship Id="rId27" Type="http://schemas.openxmlformats.org/officeDocument/2006/relationships/hyperlink" Target="https://www.digikey.pt/pt/products/detail/onsemi/MBT2222ADW1T1G/1477281?s=N4IgTCBcDaILICEAqZVgIIBEDqBGJuA4iALoC%2BQA" TargetMode="External"/><Relationship Id="rId48" Type="http://schemas.openxmlformats.org/officeDocument/2006/relationships/hyperlink" Target="https://www.digikey.pt/pt/products/detail/nxp-usa-inc/PCF8523TK-1-118/2606089?s=N4IgTCBcDaIAoGEBiAOArGAzAFQNIHoBGAGkMJRAF0BfIA" TargetMode="External"/><Relationship Id="rId69" Type="http://schemas.openxmlformats.org/officeDocument/2006/relationships/hyperlink" Target="https://www.digikey.pt/pt/products/detail/anysolar-ltd/KXOB25-05X3F-TR/9990478?s=N4IgTCBcDaINIA0DyAhMBWAtABnQgzAGKYAqASiALoC%2BQA" TargetMode="External"/><Relationship Id="rId113" Type="http://schemas.openxmlformats.org/officeDocument/2006/relationships/hyperlink" Target="https://www.lcsc.com/product-detail/Chip-Resistor-Surface-Mount_Viking-Tech-AR03DTCX1002_C319937.html" TargetMode="External"/><Relationship Id="rId134" Type="http://schemas.openxmlformats.org/officeDocument/2006/relationships/hyperlink" Target="https://www.lcsc.com/product-detail/Female-Headers_XKB-Connectivity-X1321FVS-2x10-C43D48_C2684738.html" TargetMode="External"/><Relationship Id="rId80" Type="http://schemas.openxmlformats.org/officeDocument/2006/relationships/hyperlink" Target="https://www.digikey.pt/pt/products/detail/kyocera-avx/04025C104KAT2A/6564238?s=N4IgTCBcDaIAwBY5gKwGECMiDSBBAKmLiALoC%2BQA" TargetMode="External"/><Relationship Id="rId155" Type="http://schemas.openxmlformats.org/officeDocument/2006/relationships/hyperlink" Target="https://www.lcsc.com/product-detail/Female-Headers_XKB-Connectivity-X1321FVS-2x07-C43D48_C2684735.html" TargetMode="External"/><Relationship Id="rId176" Type="http://schemas.openxmlformats.org/officeDocument/2006/relationships/hyperlink" Target="https://www.lcsc.com/product-detail/Chip-Resistor-Surface-Mount_Viking-Tech-ARG03DTC5101_C311919.html" TargetMode="External"/><Relationship Id="rId197" Type="http://schemas.openxmlformats.org/officeDocument/2006/relationships/hyperlink" Target="https://www.lcsc.com/product-detail/Chip-Resistor-Surface-Mount_RALEC-RTT038254FTP_C166757.html" TargetMode="External"/><Relationship Id="rId201" Type="http://schemas.openxmlformats.org/officeDocument/2006/relationships/hyperlink" Target="https://www.lcsc.com/product-detail/Chip-Resistor-Surface-Mount_RALEC-RTT038254FTP_C166757.html" TargetMode="External"/><Relationship Id="rId17" Type="http://schemas.openxmlformats.org/officeDocument/2006/relationships/hyperlink" Target="https://www.digikey.pt/pt/products/detail/texas-instruments/BQ25570RGRR/4384228?s=N4IgTCBcDaIEIEUwFZkHYAMAlA4lrIAugL5A" TargetMode="External"/><Relationship Id="rId38" Type="http://schemas.openxmlformats.org/officeDocument/2006/relationships/hyperlink" Target="https://www.digikey.pt/pt/products/detail/samtec-inc/SFC-110-T2-F-D-A/6678600" TargetMode="External"/><Relationship Id="rId59" Type="http://schemas.openxmlformats.org/officeDocument/2006/relationships/hyperlink" Target="https://www.digikey.pt/pt/products/detail/gct/USB4105-GF-A/11198441" TargetMode="External"/><Relationship Id="rId103" Type="http://schemas.openxmlformats.org/officeDocument/2006/relationships/hyperlink" Target="https://www.digikey.pt/pt/products/detail/tdk-corporation/CGA3E2C0G1H040C080AA/2443098?s=N4IgTCBcDaIMIHECCBmAomOAGBBGAElgCxbYAcWSSIAugL5A" TargetMode="External"/><Relationship Id="rId124" Type="http://schemas.openxmlformats.org/officeDocument/2006/relationships/hyperlink" Target="https://www.lcsc.com/product-detail/Pin-Headers_XKB-Connectivity-X1321WVS-2x07J-C40D53_C2881912.html" TargetMode="External"/><Relationship Id="rId70" Type="http://schemas.openxmlformats.org/officeDocument/2006/relationships/hyperlink" Target="https://www.digikey.pt/pt/products/detail/analog-devices-inc/LTC4412ES6-TRMPBF/1116052?s=N4IgTCBcDaIDIBUDCAWFBGMBRAygNgGIEAlAWQAUAhAMRAF0BfIA" TargetMode="External"/><Relationship Id="rId91" Type="http://schemas.openxmlformats.org/officeDocument/2006/relationships/hyperlink" Target="https://www.digikey.pt/pt/products/detail/kyocera-avx/06031C103K4T4A/1598666?s=N4IgTCBcDaIAwDY4GYCMBhVKDSAWAKrgIIgC6AvkA" TargetMode="External"/><Relationship Id="rId145" Type="http://schemas.openxmlformats.org/officeDocument/2006/relationships/hyperlink" Target="https://www.lcsc.com/product-detail/Chip-Resistor-Surface-Mount_Viking-Tech-AR03DTCX1002_C319937.html" TargetMode="External"/><Relationship Id="rId166" Type="http://schemas.openxmlformats.org/officeDocument/2006/relationships/hyperlink" Target="https://www.lcsc.com/product-detail/Multilayer-Ceramic-Capacitors-MLCC-SMD-SMT_Kyocera-AVX-06035C472KAT2A_C513327.html" TargetMode="External"/><Relationship Id="rId187" Type="http://schemas.openxmlformats.org/officeDocument/2006/relationships/hyperlink" Target="https://www.lcsc.com/product-detail/Chip-Resistor-Surface-Mount_YAGEO-RC0603FR-077M32L_C482908.html" TargetMode="External"/><Relationship Id="rId1" Type="http://schemas.openxmlformats.org/officeDocument/2006/relationships/hyperlink" Target="https://www.tme.eu/pt/details/rfm98pw-433s2/modulos-de-rf/hope-microelectronics/" TargetMode="External"/><Relationship Id="rId212" Type="http://schemas.openxmlformats.org/officeDocument/2006/relationships/hyperlink" Target="https://www.lcsc.com/product-detail/Chip-Resistor-Surface-Mount_YAGEO-RC0603FR-077M32L_C482908.html" TargetMode="External"/><Relationship Id="rId28" Type="http://schemas.openxmlformats.org/officeDocument/2006/relationships/hyperlink" Target="https://www.digikey.pt/pt/products/detail/onsemi/MBT2222ADW1T1G/1477281?s=N4IgTCBcDaILICEAqZVgIIBEDqBGJuA4iALoC%2BQA" TargetMode="External"/><Relationship Id="rId49" Type="http://schemas.openxmlformats.org/officeDocument/2006/relationships/hyperlink" Target="https://www.digikey.pt/pt/products/detail/nidec-components-corporation/CAS-120TA/341661" TargetMode="External"/><Relationship Id="rId114" Type="http://schemas.openxmlformats.org/officeDocument/2006/relationships/hyperlink" Target="https://www.lcsc.com/product-detail/Chip-Resistor-Surface-Mount_YAGEO-PA2512FKF7W0R04E_C728351.html" TargetMode="External"/><Relationship Id="rId60" Type="http://schemas.openxmlformats.org/officeDocument/2006/relationships/hyperlink" Target="https://www.digikey.pt/pt/products/detail/everspin-technologies-inc/MR25H40DF/13157950" TargetMode="External"/><Relationship Id="rId81" Type="http://schemas.openxmlformats.org/officeDocument/2006/relationships/hyperlink" Target="https://www.digikey.pt/pt/products/detail/kyocera-avx/04025C104KAT2A/6564238?s=N4IgTCBcDaIAwBY5gKwGECMiDSBBAKmLiALoC%2BQA" TargetMode="External"/><Relationship Id="rId135" Type="http://schemas.openxmlformats.org/officeDocument/2006/relationships/hyperlink" Target="https://www.lcsc.com/product-detail/Female-Headers_XKB-Connectivity-X1321FVS-2x10-C43D48_C2684738.html" TargetMode="External"/><Relationship Id="rId156" Type="http://schemas.openxmlformats.org/officeDocument/2006/relationships/hyperlink" Target="https://www.lcsc.com/product-detail/Female-Headers_XKB-Connectivity-X1321FVS-2x07-C43D48_C2684735.html" TargetMode="External"/><Relationship Id="rId177" Type="http://schemas.openxmlformats.org/officeDocument/2006/relationships/hyperlink" Target="https://www.lcsc.com/product-detail/Inductors-SMD_TDK-MLF2012E100JTD25_C275384.html" TargetMode="External"/><Relationship Id="rId198" Type="http://schemas.openxmlformats.org/officeDocument/2006/relationships/hyperlink" Target="https://www.lcsc.com/product-detail/Chip-Resistor-Surface-Mount_RALEC-RTT038254FTP_C166757.html" TargetMode="External"/><Relationship Id="rId202" Type="http://schemas.openxmlformats.org/officeDocument/2006/relationships/hyperlink" Target="https://www.lcsc.com/product-detail/Chip-Resistor-Surface-Mount_RALEC-RTT038254FTP_C166757.html" TargetMode="External"/><Relationship Id="rId18" Type="http://schemas.openxmlformats.org/officeDocument/2006/relationships/hyperlink" Target="https://www.digikey.pt/pt/products/detail/texas-instruments/BQ25570RGRR/4384228?s=N4IgTCBcDaIEIEUwFZkHYAMAlA4lrIAugL5A" TargetMode="External"/><Relationship Id="rId39" Type="http://schemas.openxmlformats.org/officeDocument/2006/relationships/hyperlink" Target="https://www.digikey.pt/pt/products/detail/samtec-inc/FTS-107-01-L-DV-A/7343465" TargetMode="External"/><Relationship Id="rId50" Type="http://schemas.openxmlformats.org/officeDocument/2006/relationships/hyperlink" Target="https://www.digikey.pt/pt/products/detail/nexperia-usa-inc/NX3008NBKS-115/2779963?s=N4IgTCBcDaIHIA0DMAGFAOOAhA0gZQBoBGIgVhAF0BfIA" TargetMode="External"/><Relationship Id="rId104" Type="http://schemas.openxmlformats.org/officeDocument/2006/relationships/hyperlink" Target="https://www.digikey.pt/pt/products/detail/tdk-corporation/CGA3E2NP01H040C080AA/3949654?s=N4IgTCBcDaIMIHECCBmAomAcgBQAwEYAJXAFlzlwA5ckkQBdAXyA" TargetMode="External"/><Relationship Id="rId125" Type="http://schemas.openxmlformats.org/officeDocument/2006/relationships/hyperlink" Target="https://www.lcsc.com/product-detail/Pin-Headers_XKB-Connectivity-X1321WVS-2x07J-C40D53_C2881912.html" TargetMode="External"/><Relationship Id="rId146" Type="http://schemas.openxmlformats.org/officeDocument/2006/relationships/hyperlink" Target="https://www.lcsc.com/product-detail/Chip-Resistor-Surface-Mount_Viking-Tech-AR03DTCX1002_C319937.html" TargetMode="External"/><Relationship Id="rId167" Type="http://schemas.openxmlformats.org/officeDocument/2006/relationships/hyperlink" Target="https://www.lcsc.com/product-detail/Chip-Resistor-Surface-Mount_Viking-Tech-ARG03FTC5101_C218090.html" TargetMode="External"/><Relationship Id="rId188" Type="http://schemas.openxmlformats.org/officeDocument/2006/relationships/hyperlink" Target="https://www.lcsc.com/product-detail/Chip-Resistor-Surface-Mount_RALEC-RTT038254FTP_C166757.html" TargetMode="External"/><Relationship Id="rId71" Type="http://schemas.openxmlformats.org/officeDocument/2006/relationships/hyperlink" Target="https://www.digikey.pt/pt/products/detail/analog-devices-inc-maxim-integrated/MAX706RESA-T/1521730?s=N4IgTCBcDaILIEEAaB2ADANgEoFEDKCA1ACogC6AvkA" TargetMode="External"/><Relationship Id="rId92" Type="http://schemas.openxmlformats.org/officeDocument/2006/relationships/hyperlink" Target="https://www.digikey.pt/pt/products/detail/kyocera-avx/06031C103K4T4A/1598666?s=N4IgTCBcDaIAwDY4GYCMBhVKDSAWAKrgIIgC6AvkA" TargetMode="External"/><Relationship Id="rId213" Type="http://schemas.openxmlformats.org/officeDocument/2006/relationships/hyperlink" Target="https://www.lcsc.com/product-detail/Chip-Resistor-Surface-Mount_YAGEO-RC0603FR-077M32L_C482908.html" TargetMode="External"/><Relationship Id="rId2" Type="http://schemas.openxmlformats.org/officeDocument/2006/relationships/hyperlink" Target="https://www.digikey.pt/pt/products/detail/w&#252;rth-elektronik/82400102/3900520" TargetMode="External"/><Relationship Id="rId29" Type="http://schemas.openxmlformats.org/officeDocument/2006/relationships/hyperlink" Target="https://www.digikey.pt/pt/products/detail/onsemi/MBT2222ADW1T1G/1477281?s=N4IgTCBcDaILICEAqZVgIIBEDqBGJuA4iALoC%2BQA" TargetMode="External"/><Relationship Id="rId40" Type="http://schemas.openxmlformats.org/officeDocument/2006/relationships/hyperlink" Target="https://www.digikey.pt/pt/products/detail/samtec-inc/FLE-107-01-G-DV-A-K-TR/7256489?s=N4IgTCBcDaIGIBkCiBaAjABgOwo2lA4igCIBqKAgigNIoAqASiALoC%2BQA" TargetMode="External"/><Relationship Id="rId115" Type="http://schemas.openxmlformats.org/officeDocument/2006/relationships/hyperlink" Target="https://www.lcsc.com/product-detail/Pin-Headers_XKB-Connectivity-X1321WVS-2x07J-C40D53_C2881912.html" TargetMode="External"/><Relationship Id="rId136" Type="http://schemas.openxmlformats.org/officeDocument/2006/relationships/hyperlink" Target="https://www.lcsc.com/product-detail/Female-Headers_XKB-Connectivity-X1321FVS-2x10-C43D48_C2684738.html" TargetMode="External"/><Relationship Id="rId157" Type="http://schemas.openxmlformats.org/officeDocument/2006/relationships/hyperlink" Target="https://www.lcsc.com/product-detail/Female-Headers_XKB-Connectivity-X1321FVS-2x05-C43D48_C2684733.html" TargetMode="External"/><Relationship Id="rId178" Type="http://schemas.openxmlformats.org/officeDocument/2006/relationships/hyperlink" Target="https://www.lcsc.com/product-detail/Chip-Resistor-Surface-Mount_Viking-Tech-AR03BTCX0220_C2984310.html" TargetMode="External"/><Relationship Id="rId61" Type="http://schemas.openxmlformats.org/officeDocument/2006/relationships/hyperlink" Target="https://www.digikey.pt/pt/products/detail/ecs-inc/ECS-160-10-36Q-ES-TR/6049636?s=N4IgTCBcDaIKIGEDKBaAjANgAzpwZgwEUU5UAVAJRAF0BfIA" TargetMode="External"/><Relationship Id="rId82" Type="http://schemas.openxmlformats.org/officeDocument/2006/relationships/hyperlink" Target="https://www.digikey.pt/pt/products/detail/kyocera-avx/04025C104KAT2A/6564238?s=N4IgTCBcDaIAwBY5gKwGECMiDSBBAKmLiALoC%2BQA" TargetMode="External"/><Relationship Id="rId199" Type="http://schemas.openxmlformats.org/officeDocument/2006/relationships/hyperlink" Target="https://www.lcsc.com/product-detail/Chip-Resistor-Surface-Mount_RALEC-RTT038254FTP_C166757.html" TargetMode="External"/><Relationship Id="rId203" Type="http://schemas.openxmlformats.org/officeDocument/2006/relationships/hyperlink" Target="https://www.lcsc.com/product-detail/Chip-Resistor-Surface-Mount_RALEC-RTT034534FTP_C166805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.eurocircuits.com/shop/orders/basketitems.aspx" TargetMode="External"/><Relationship Id="rId13" Type="http://schemas.openxmlformats.org/officeDocument/2006/relationships/hyperlink" Target="https://be.eurocircuits.com/shop/orders/basketitems.aspx" TargetMode="External"/><Relationship Id="rId18" Type="http://schemas.openxmlformats.org/officeDocument/2006/relationships/hyperlink" Target="https://be.eurocircuits.com/shop/orders/basketitems.aspx" TargetMode="External"/><Relationship Id="rId26" Type="http://schemas.openxmlformats.org/officeDocument/2006/relationships/hyperlink" Target="https://be.eurocircuits.com/shop/orders/basketitems.aspx" TargetMode="External"/><Relationship Id="rId3" Type="http://schemas.openxmlformats.org/officeDocument/2006/relationships/hyperlink" Target="https://be.eurocircuits.com/shop/orders/basketitems.aspx" TargetMode="External"/><Relationship Id="rId21" Type="http://schemas.openxmlformats.org/officeDocument/2006/relationships/hyperlink" Target="https://be.eurocircuits.com/shop/orders/basketitems.aspx" TargetMode="External"/><Relationship Id="rId7" Type="http://schemas.openxmlformats.org/officeDocument/2006/relationships/hyperlink" Target="https://be.eurocircuits.com/shop/orders/basketitems.aspx" TargetMode="External"/><Relationship Id="rId12" Type="http://schemas.openxmlformats.org/officeDocument/2006/relationships/hyperlink" Target="https://be.eurocircuits.com/shop/orders/basketitems.aspx" TargetMode="External"/><Relationship Id="rId17" Type="http://schemas.openxmlformats.org/officeDocument/2006/relationships/hyperlink" Target="https://be.eurocircuits.com/shop/orders/basketitems.aspx" TargetMode="External"/><Relationship Id="rId25" Type="http://schemas.openxmlformats.org/officeDocument/2006/relationships/hyperlink" Target="https://be.eurocircuits.com/shop/orders/basketitems.aspx" TargetMode="External"/><Relationship Id="rId2" Type="http://schemas.openxmlformats.org/officeDocument/2006/relationships/hyperlink" Target="https://be.eurocircuits.com/shop/orders/basketitems.aspx" TargetMode="External"/><Relationship Id="rId16" Type="http://schemas.openxmlformats.org/officeDocument/2006/relationships/hyperlink" Target="https://be.eurocircuits.com/shop/orders/basketitems.aspx" TargetMode="External"/><Relationship Id="rId20" Type="http://schemas.openxmlformats.org/officeDocument/2006/relationships/hyperlink" Target="https://be.eurocircuits.com/shop/orders/basketitems.aspx" TargetMode="External"/><Relationship Id="rId29" Type="http://schemas.openxmlformats.org/officeDocument/2006/relationships/hyperlink" Target="https://be.eurocircuits.com/shop/orders/basketitems.aspx" TargetMode="External"/><Relationship Id="rId1" Type="http://schemas.openxmlformats.org/officeDocument/2006/relationships/hyperlink" Target="http://www.eurocircuits.com/blog/263" TargetMode="External"/><Relationship Id="rId6" Type="http://schemas.openxmlformats.org/officeDocument/2006/relationships/hyperlink" Target="https://be.eurocircuits.com/shop/orders/basketitems.aspx" TargetMode="External"/><Relationship Id="rId11" Type="http://schemas.openxmlformats.org/officeDocument/2006/relationships/hyperlink" Target="https://be.eurocircuits.com/shop/orders/basketitems.aspx" TargetMode="External"/><Relationship Id="rId24" Type="http://schemas.openxmlformats.org/officeDocument/2006/relationships/hyperlink" Target="https://be.eurocircuits.com/shop/orders/basketitems.aspx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be.eurocircuits.com/shop/orders/basketitems.aspx" TargetMode="External"/><Relationship Id="rId15" Type="http://schemas.openxmlformats.org/officeDocument/2006/relationships/hyperlink" Target="https://be.eurocircuits.com/shop/orders/basketitems.aspx" TargetMode="External"/><Relationship Id="rId23" Type="http://schemas.openxmlformats.org/officeDocument/2006/relationships/hyperlink" Target="https://be.eurocircuits.com/shop/orders/basketitems.aspx" TargetMode="External"/><Relationship Id="rId28" Type="http://schemas.openxmlformats.org/officeDocument/2006/relationships/hyperlink" Target="https://be.eurocircuits.com/shop/orders/basketitems.aspx" TargetMode="External"/><Relationship Id="rId10" Type="http://schemas.openxmlformats.org/officeDocument/2006/relationships/hyperlink" Target="https://be.eurocircuits.com/shop/orders/basketitems.aspx" TargetMode="External"/><Relationship Id="rId19" Type="http://schemas.openxmlformats.org/officeDocument/2006/relationships/hyperlink" Target="https://be.eurocircuits.com/shop/orders/basketitems.aspx" TargetMode="External"/><Relationship Id="rId31" Type="http://schemas.openxmlformats.org/officeDocument/2006/relationships/hyperlink" Target="https://be.eurocircuits.com/shop/orders/basketitems.aspx" TargetMode="External"/><Relationship Id="rId4" Type="http://schemas.openxmlformats.org/officeDocument/2006/relationships/hyperlink" Target="https://be.eurocircuits.com/shop/orders/basketitems.aspx" TargetMode="External"/><Relationship Id="rId9" Type="http://schemas.openxmlformats.org/officeDocument/2006/relationships/hyperlink" Target="https://be.eurocircuits.com/shop/orders/basketitems.aspx" TargetMode="External"/><Relationship Id="rId14" Type="http://schemas.openxmlformats.org/officeDocument/2006/relationships/hyperlink" Target="https://be.eurocircuits.com/shop/orders/basketitems.aspx" TargetMode="External"/><Relationship Id="rId22" Type="http://schemas.openxmlformats.org/officeDocument/2006/relationships/hyperlink" Target="https://be.eurocircuits.com/shop/orders/basketitems.aspx" TargetMode="External"/><Relationship Id="rId27" Type="http://schemas.openxmlformats.org/officeDocument/2006/relationships/hyperlink" Target="https://be.eurocircuits.com/shop/orders/basketitems.aspx" TargetMode="External"/><Relationship Id="rId30" Type="http://schemas.openxmlformats.org/officeDocument/2006/relationships/hyperlink" Target="https://be.eurocircuits.com/shop/orders/basketitems.asp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t/details/sdsqqnr-032g-gn6ia/cartoes-de-memoria/sandisk/" TargetMode="External"/><Relationship Id="rId13" Type="http://schemas.openxmlformats.org/officeDocument/2006/relationships/hyperlink" Target="https://www.digikey.pt/pt/products/detail/tdk-corporation/MLF2012E100KTD25/4743091s=N4IgjCBcpgbFoDGUBmBDANgZwKYBoQB7KAbRAGYBOcgJkpAF0CAHAFyhAGVWAnASwB2AcxABfAjQCsNBCGSR02fEVIgaAFjrkITEGw7d%2BwsRIAMADgDss%2BYtwFikMmFMACAK0AJRi3aQQAKoCfKwA8igAsjhoWACuPDgmIAC0MtByULyxyo5kkoyihUA" TargetMode="External"/><Relationship Id="rId3" Type="http://schemas.openxmlformats.org/officeDocument/2006/relationships/hyperlink" Target="https://www.digikey.pt/pt/products/detail/3m/NOZZLE-GREEN/7318459" TargetMode="External"/><Relationship Id="rId7" Type="http://schemas.openxmlformats.org/officeDocument/2006/relationships/hyperlink" Target="https://www.tme.eu/pt/details/tfm-m3x8_dr213k/espacadores-metalicos/dremec/213x08k/" TargetMode="External"/><Relationship Id="rId12" Type="http://schemas.openxmlformats.org/officeDocument/2006/relationships/hyperlink" Target="https://www.waveshare.com/product/modules/ov5640-camera-board-c.htm" TargetMode="External"/><Relationship Id="rId2" Type="http://schemas.openxmlformats.org/officeDocument/2006/relationships/hyperlink" Target="https://www.digikey.pt/pt/products/detail/3m/EPX-PLUS-II-APPL/8635648" TargetMode="External"/><Relationship Id="rId16" Type="http://schemas.openxmlformats.org/officeDocument/2006/relationships/hyperlink" Target="https://www.botnroll.com/pt/usb/3094-cabo-usb-a-3-0-para-usb-c-3-1-1m.html" TargetMode="External"/><Relationship Id="rId1" Type="http://schemas.openxmlformats.org/officeDocument/2006/relationships/hyperlink" Target="https://www.digikey.pt/pt/products/detail/3m/DP2216-41-5ML/16549694" TargetMode="External"/><Relationship Id="rId6" Type="http://schemas.openxmlformats.org/officeDocument/2006/relationships/hyperlink" Target="https://www.tme.eu/pt/details/tfm-m3x6_dr213k/espacadores-metalicos/dremec/213x06k/" TargetMode="External"/><Relationship Id="rId11" Type="http://schemas.openxmlformats.org/officeDocument/2006/relationships/hyperlink" Target="https://www.tme.eu/pt/details/kvt-001m3/insercoes-roscadas/tappex/300113358/" TargetMode="External"/><Relationship Id="rId5" Type="http://schemas.openxmlformats.org/officeDocument/2006/relationships/hyperlink" Target="https://www.tme.eu/pt/details/b2x5_bn610/cavilhas/bossard/1420569/" TargetMode="External"/><Relationship Id="rId15" Type="http://schemas.openxmlformats.org/officeDocument/2006/relationships/hyperlink" Target="https://www.leroymerlin.pt/produtos/ferramentas/arrumacao-de-ferramentas/caixas-malas-e-estojos-de-ferramentas/malas-para-transporte-de-ferramentas/mala-de-transporte-fonestar-fmw-260-82164773.html?utm_medium=clickout_cpc&amp;utm_source=kuantokusta&amp;utm_campaign=product_feed" TargetMode="External"/><Relationship Id="rId10" Type="http://schemas.openxmlformats.org/officeDocument/2006/relationships/hyperlink" Target="https://www.tme.eu/pt/details/b2_bn1052/insercoes-roscadas/bossard/1386840/" TargetMode="External"/><Relationship Id="rId4" Type="http://schemas.openxmlformats.org/officeDocument/2006/relationships/hyperlink" Target="https://pt.farnell.com/loctite/222-10ml/screwlock-222-10ml/dp/537056?st=loctite%20222" TargetMode="External"/><Relationship Id="rId9" Type="http://schemas.openxmlformats.org/officeDocument/2006/relationships/hyperlink" Target="https://www.tme.eu/pt/details/ufl_ufl-100/antenas-para-gps/sr-passives/" TargetMode="External"/><Relationship Id="rId14" Type="http://schemas.openxmlformats.org/officeDocument/2006/relationships/hyperlink" Target="https://www.tme.eu/pt/details/accu-lp603048_cl/pilhas-recarregaveis/cellevia-batteries/l6030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D92B-D582-BA42-9486-4E665F8F8405}">
  <dimension ref="A1:V286"/>
  <sheetViews>
    <sheetView topLeftCell="K1" zoomScaleNormal="100" workbookViewId="0">
      <selection activeCell="K1" sqref="A1:XFD1048576"/>
    </sheetView>
  </sheetViews>
  <sheetFormatPr baseColWidth="10" defaultRowHeight="16" x14ac:dyDescent="0.2"/>
  <cols>
    <col min="1" max="1" width="18.5" bestFit="1" customWidth="1"/>
    <col min="2" max="2" width="38.5" customWidth="1"/>
    <col min="3" max="3" width="17.1640625" bestFit="1" customWidth="1"/>
    <col min="4" max="4" width="37" bestFit="1" customWidth="1"/>
    <col min="9" max="9" width="27.1640625" style="3" bestFit="1" customWidth="1"/>
    <col min="10" max="13" width="33" style="3" customWidth="1"/>
    <col min="14" max="14" width="33" style="17" customWidth="1"/>
    <col min="17" max="17" width="17.5" customWidth="1"/>
    <col min="18" max="18" width="36.5" bestFit="1" customWidth="1"/>
  </cols>
  <sheetData>
    <row r="1" spans="1:22" x14ac:dyDescent="0.2">
      <c r="A1" t="s">
        <v>55</v>
      </c>
      <c r="B1" t="s">
        <v>481</v>
      </c>
      <c r="C1" t="s">
        <v>0</v>
      </c>
      <c r="D1" t="s">
        <v>1</v>
      </c>
      <c r="E1" t="s">
        <v>482</v>
      </c>
      <c r="F1" t="s">
        <v>2</v>
      </c>
      <c r="G1" t="s">
        <v>3</v>
      </c>
      <c r="H1" t="s">
        <v>427</v>
      </c>
      <c r="I1" s="3" t="s">
        <v>480</v>
      </c>
      <c r="J1" s="3" t="s">
        <v>483</v>
      </c>
      <c r="K1" s="3" t="s">
        <v>488</v>
      </c>
      <c r="L1" s="3" t="s">
        <v>556</v>
      </c>
      <c r="M1" s="3" t="s">
        <v>554</v>
      </c>
      <c r="N1" s="17" t="s">
        <v>505</v>
      </c>
      <c r="O1" s="13" t="s">
        <v>547</v>
      </c>
      <c r="P1" s="14" t="s">
        <v>548</v>
      </c>
      <c r="Q1" s="15" t="s">
        <v>549</v>
      </c>
      <c r="R1" s="14" t="s">
        <v>550</v>
      </c>
      <c r="S1" s="15" t="s">
        <v>551</v>
      </c>
      <c r="T1" s="13" t="s">
        <v>552</v>
      </c>
      <c r="U1" s="15" t="s">
        <v>498</v>
      </c>
      <c r="V1" s="15" t="s">
        <v>553</v>
      </c>
    </row>
    <row r="2" spans="1:22" x14ac:dyDescent="0.2">
      <c r="A2" t="s">
        <v>217</v>
      </c>
      <c r="B2" t="s">
        <v>139</v>
      </c>
      <c r="C2" t="s">
        <v>199</v>
      </c>
      <c r="D2" t="s">
        <v>200</v>
      </c>
      <c r="E2">
        <v>1</v>
      </c>
      <c r="F2" t="s">
        <v>7</v>
      </c>
      <c r="I2" s="4" t="s">
        <v>390</v>
      </c>
      <c r="J2" s="7" t="s">
        <v>391</v>
      </c>
      <c r="K2" s="7" t="s">
        <v>485</v>
      </c>
      <c r="L2" s="7" t="s">
        <v>557</v>
      </c>
      <c r="M2" s="7" t="s">
        <v>555</v>
      </c>
      <c r="N2" s="17" t="s">
        <v>558</v>
      </c>
      <c r="O2" t="str">
        <f>Table_batteryboard_bottom3[[#This Row],[Reference Designator]]</f>
        <v>U6</v>
      </c>
      <c r="P2">
        <f>Table_batteryboard_bottom3[[#This Row],[Quantity]]</f>
        <v>1</v>
      </c>
      <c r="Q2" t="s">
        <v>561</v>
      </c>
      <c r="R2" s="3" t="str">
        <f>Table_batteryboard_bottom3[[#This Row],[Manufacturer Part Number]]</f>
        <v>RFM98PW-433S2</v>
      </c>
      <c r="S2" t="s">
        <v>559</v>
      </c>
      <c r="U2" t="s">
        <v>560</v>
      </c>
    </row>
    <row r="3" spans="1:22" x14ac:dyDescent="0.2">
      <c r="A3" t="s">
        <v>145</v>
      </c>
      <c r="B3" t="s">
        <v>130</v>
      </c>
      <c r="C3" t="s">
        <v>131</v>
      </c>
      <c r="D3" t="s">
        <v>108</v>
      </c>
      <c r="E3">
        <v>1</v>
      </c>
      <c r="G3" s="1" t="s">
        <v>402</v>
      </c>
      <c r="H3" s="1"/>
      <c r="I3" s="3">
        <v>82400102</v>
      </c>
      <c r="J3" s="7" t="s">
        <v>342</v>
      </c>
      <c r="K3" s="7"/>
      <c r="L3" s="7" t="s">
        <v>557</v>
      </c>
      <c r="M3" s="7" t="s">
        <v>555</v>
      </c>
      <c r="N3" s="17">
        <v>0.79</v>
      </c>
      <c r="O3" t="str">
        <f>Table_batteryboard_bottom3[[#This Row],[Reference Designator]]</f>
        <v>U2</v>
      </c>
      <c r="P3">
        <f>Table_batteryboard_bottom3[[#This Row],[Quantity]]</f>
        <v>1</v>
      </c>
      <c r="Q3" t="s">
        <v>562</v>
      </c>
      <c r="R3" s="3">
        <f>Table_batteryboard_bottom3[[#This Row],[Manufacturer Part Number]]</f>
        <v>82400102</v>
      </c>
      <c r="S3" t="s">
        <v>563</v>
      </c>
      <c r="T3" t="s">
        <v>564</v>
      </c>
    </row>
    <row r="4" spans="1:22" x14ac:dyDescent="0.2">
      <c r="A4" t="s">
        <v>217</v>
      </c>
      <c r="B4" t="s">
        <v>190</v>
      </c>
      <c r="C4" t="s">
        <v>191</v>
      </c>
      <c r="D4" t="s">
        <v>192</v>
      </c>
      <c r="E4">
        <v>1</v>
      </c>
      <c r="F4" t="s">
        <v>7</v>
      </c>
      <c r="I4" s="4" t="s">
        <v>191</v>
      </c>
      <c r="J4" s="7" t="s">
        <v>383</v>
      </c>
      <c r="K4" s="7"/>
      <c r="L4" s="7" t="s">
        <v>557</v>
      </c>
      <c r="M4" s="7" t="s">
        <v>555</v>
      </c>
      <c r="N4" s="17">
        <v>0.53</v>
      </c>
      <c r="O4" t="str">
        <f>Table_batteryboard_bottom3[[#This Row],[Reference Designator]]</f>
        <v>SW1</v>
      </c>
      <c r="P4">
        <f>Table_batteryboard_bottom3[[#This Row],[Quantity]]</f>
        <v>1</v>
      </c>
      <c r="Q4" t="s">
        <v>562</v>
      </c>
      <c r="R4" s="3" t="str">
        <f>Table_batteryboard_bottom3[[#This Row],[Manufacturer Part Number]]</f>
        <v>434331045822</v>
      </c>
      <c r="S4" t="s">
        <v>565</v>
      </c>
      <c r="U4" t="s">
        <v>560</v>
      </c>
    </row>
    <row r="5" spans="1:22" x14ac:dyDescent="0.2">
      <c r="A5" t="s">
        <v>145</v>
      </c>
      <c r="B5" t="s">
        <v>79</v>
      </c>
      <c r="C5" t="s">
        <v>80</v>
      </c>
      <c r="D5" t="s">
        <v>81</v>
      </c>
      <c r="E5">
        <v>1</v>
      </c>
      <c r="I5" s="3" t="s">
        <v>80</v>
      </c>
      <c r="J5" s="7" t="s">
        <v>327</v>
      </c>
      <c r="K5" s="7"/>
      <c r="L5" s="7" t="s">
        <v>557</v>
      </c>
      <c r="M5" s="7" t="s">
        <v>555</v>
      </c>
      <c r="N5" s="17">
        <v>0.46</v>
      </c>
      <c r="O5" t="str">
        <f>Table_batteryboard_bottom3[[#This Row],[Reference Designator]]</f>
        <v>D1</v>
      </c>
      <c r="P5">
        <f>Table_batteryboard_bottom3[[#This Row],[Quantity]]</f>
        <v>1</v>
      </c>
      <c r="Q5" t="s">
        <v>562</v>
      </c>
      <c r="R5" s="3" t="str">
        <f>Table_batteryboard_bottom3[[#This Row],[Manufacturer Part Number]]</f>
        <v>150141M173100</v>
      </c>
      <c r="S5" t="s">
        <v>566</v>
      </c>
    </row>
    <row r="6" spans="1:22" x14ac:dyDescent="0.2">
      <c r="A6" t="s">
        <v>145</v>
      </c>
      <c r="B6" t="s">
        <v>106</v>
      </c>
      <c r="C6" t="s">
        <v>107</v>
      </c>
      <c r="D6" t="s">
        <v>108</v>
      </c>
      <c r="E6">
        <v>1</v>
      </c>
      <c r="G6" s="1" t="s">
        <v>420</v>
      </c>
      <c r="H6" s="1"/>
      <c r="I6" s="3" t="s">
        <v>340</v>
      </c>
      <c r="J6" s="7" t="s">
        <v>341</v>
      </c>
      <c r="K6" s="7"/>
      <c r="L6" s="7" t="s">
        <v>557</v>
      </c>
      <c r="M6" s="7" t="s">
        <v>555</v>
      </c>
      <c r="N6" s="17">
        <v>0.63</v>
      </c>
      <c r="O6" t="str">
        <f>Table_batteryboard_bottom3[[#This Row],[Reference Designator]]</f>
        <v>Q1</v>
      </c>
      <c r="P6">
        <f>Table_batteryboard_bottom3[[#This Row],[Quantity]]</f>
        <v>1</v>
      </c>
      <c r="Q6" t="s">
        <v>567</v>
      </c>
      <c r="R6" s="3" t="str">
        <f>Table_batteryboard_bottom3[[#This Row],[Manufacturer Part Number]]</f>
        <v>SQ3495EV-T1_GE3</v>
      </c>
      <c r="S6" t="s">
        <v>568</v>
      </c>
    </row>
    <row r="7" spans="1:22" x14ac:dyDescent="0.2">
      <c r="A7" t="s">
        <v>217</v>
      </c>
      <c r="B7" t="s">
        <v>175</v>
      </c>
      <c r="C7" t="s">
        <v>107</v>
      </c>
      <c r="D7" t="s">
        <v>108</v>
      </c>
      <c r="E7">
        <v>1</v>
      </c>
      <c r="F7" t="s">
        <v>7</v>
      </c>
      <c r="G7" s="1" t="s">
        <v>420</v>
      </c>
      <c r="H7" s="1"/>
      <c r="I7" s="4" t="s">
        <v>340</v>
      </c>
      <c r="J7" s="7" t="s">
        <v>341</v>
      </c>
      <c r="K7" s="7"/>
      <c r="L7" s="7"/>
      <c r="M7" s="7"/>
      <c r="O7" t="str">
        <f>Table_batteryboard_bottom3[[#This Row],[Reference Designator]]</f>
        <v>Q20</v>
      </c>
      <c r="P7">
        <f>Table_batteryboard_bottom3[[#This Row],[Quantity]]</f>
        <v>1</v>
      </c>
      <c r="R7" s="3" t="str">
        <f>Table_batteryboard_bottom3[[#This Row],[Manufacturer Part Number]]</f>
        <v>SQ3495EV-T1_GE3</v>
      </c>
    </row>
    <row r="8" spans="1:22" x14ac:dyDescent="0.2">
      <c r="A8" t="s">
        <v>145</v>
      </c>
      <c r="B8" t="s">
        <v>132</v>
      </c>
      <c r="C8" t="s">
        <v>133</v>
      </c>
      <c r="D8" t="s">
        <v>134</v>
      </c>
      <c r="E8">
        <v>1</v>
      </c>
      <c r="G8" s="1" t="s">
        <v>336</v>
      </c>
      <c r="H8" s="1"/>
      <c r="I8" s="3" t="s">
        <v>133</v>
      </c>
      <c r="J8" s="7" t="s">
        <v>337</v>
      </c>
      <c r="K8" s="7"/>
      <c r="L8" s="7"/>
      <c r="M8" s="7"/>
      <c r="O8" t="str">
        <f>Table_batteryboard_bottom3[[#This Row],[Reference Designator]]</f>
        <v>U3</v>
      </c>
      <c r="P8">
        <f>Table_batteryboard_bottom3[[#This Row],[Quantity]]</f>
        <v>1</v>
      </c>
      <c r="R8" s="3" t="str">
        <f>Table_batteryboard_bottom3[[#This Row],[Manufacturer Part Number]]</f>
        <v>XC6210B332MR-G</v>
      </c>
    </row>
    <row r="9" spans="1:22" x14ac:dyDescent="0.2">
      <c r="A9" t="s">
        <v>145</v>
      </c>
      <c r="B9" t="s">
        <v>137</v>
      </c>
      <c r="C9" t="s">
        <v>138</v>
      </c>
      <c r="D9" t="s">
        <v>134</v>
      </c>
      <c r="E9">
        <v>1</v>
      </c>
      <c r="G9" s="1" t="s">
        <v>423</v>
      </c>
      <c r="H9" s="1"/>
      <c r="I9" s="3" t="s">
        <v>138</v>
      </c>
      <c r="J9" s="7" t="s">
        <v>339</v>
      </c>
      <c r="K9" s="7"/>
      <c r="L9" s="7"/>
      <c r="M9" s="7"/>
      <c r="O9" t="str">
        <f>Table_batteryboard_bottom3[[#This Row],[Reference Designator]]</f>
        <v>U5</v>
      </c>
      <c r="P9">
        <f>Table_batteryboard_bottom3[[#This Row],[Quantity]]</f>
        <v>1</v>
      </c>
      <c r="R9" s="3" t="str">
        <f>Table_batteryboard_bottom3[[#This Row],[Manufacturer Part Number]]</f>
        <v>TLV75515PDBVR</v>
      </c>
    </row>
    <row r="10" spans="1:22" x14ac:dyDescent="0.2">
      <c r="A10" t="s">
        <v>273</v>
      </c>
      <c r="B10" t="s">
        <v>130</v>
      </c>
      <c r="C10" t="s">
        <v>270</v>
      </c>
      <c r="D10" t="s">
        <v>271</v>
      </c>
      <c r="E10">
        <v>1</v>
      </c>
      <c r="F10" t="s">
        <v>7</v>
      </c>
      <c r="G10" s="1" t="s">
        <v>418</v>
      </c>
      <c r="H10" s="1"/>
      <c r="I10" s="3" t="s">
        <v>358</v>
      </c>
      <c r="J10" s="7" t="s">
        <v>359</v>
      </c>
      <c r="K10" s="7"/>
      <c r="L10" s="7"/>
      <c r="M10" s="7"/>
      <c r="O10" t="str">
        <f>Table_batteryboard_bottom3[[#This Row],[Reference Designator]]</f>
        <v>U2</v>
      </c>
      <c r="P10">
        <f>Table_batteryboard_bottom3[[#This Row],[Quantity]]</f>
        <v>1</v>
      </c>
      <c r="R10" s="3" t="str">
        <f>Table_batteryboard_bottom3[[#This Row],[Manufacturer Part Number]]</f>
        <v>OPT3001IDNPRQ1</v>
      </c>
    </row>
    <row r="11" spans="1:22" x14ac:dyDescent="0.2">
      <c r="A11" t="s">
        <v>284</v>
      </c>
      <c r="B11" t="s">
        <v>130</v>
      </c>
      <c r="C11" t="s">
        <v>270</v>
      </c>
      <c r="D11" t="s">
        <v>271</v>
      </c>
      <c r="E11">
        <v>1</v>
      </c>
      <c r="F11" t="s">
        <v>7</v>
      </c>
      <c r="G11" s="1" t="s">
        <v>418</v>
      </c>
      <c r="H11" s="1"/>
      <c r="I11" s="3" t="s">
        <v>358</v>
      </c>
      <c r="J11" s="7" t="s">
        <v>359</v>
      </c>
      <c r="K11" s="7"/>
      <c r="L11" s="7"/>
      <c r="M11" s="7"/>
      <c r="O11" t="str">
        <f>Table_batteryboard_bottom3[[#This Row],[Reference Designator]]</f>
        <v>U2</v>
      </c>
      <c r="P11">
        <f>Table_batteryboard_bottom3[[#This Row],[Quantity]]</f>
        <v>1</v>
      </c>
      <c r="R11" s="3" t="str">
        <f>Table_batteryboard_bottom3[[#This Row],[Manufacturer Part Number]]</f>
        <v>OPT3001IDNPRQ1</v>
      </c>
    </row>
    <row r="12" spans="1:22" x14ac:dyDescent="0.2">
      <c r="A12" t="s">
        <v>285</v>
      </c>
      <c r="B12" t="s">
        <v>130</v>
      </c>
      <c r="C12" t="s">
        <v>270</v>
      </c>
      <c r="D12" t="s">
        <v>271</v>
      </c>
      <c r="E12">
        <v>1</v>
      </c>
      <c r="F12" t="s">
        <v>7</v>
      </c>
      <c r="G12" s="1" t="s">
        <v>418</v>
      </c>
      <c r="H12" s="1"/>
      <c r="I12" s="3" t="s">
        <v>358</v>
      </c>
      <c r="J12" s="7" t="s">
        <v>359</v>
      </c>
      <c r="K12" s="7"/>
      <c r="L12" s="7"/>
      <c r="M12" s="7"/>
      <c r="O12" t="str">
        <f>Table_batteryboard_bottom3[[#This Row],[Reference Designator]]</f>
        <v>U2</v>
      </c>
      <c r="P12">
        <f>Table_batteryboard_bottom3[[#This Row],[Quantity]]</f>
        <v>1</v>
      </c>
      <c r="R12" s="3" t="str">
        <f>Table_batteryboard_bottom3[[#This Row],[Manufacturer Part Number]]</f>
        <v>OPT3001IDNPRQ1</v>
      </c>
    </row>
    <row r="13" spans="1:22" x14ac:dyDescent="0.2">
      <c r="A13" t="s">
        <v>304</v>
      </c>
      <c r="B13" t="s">
        <v>130</v>
      </c>
      <c r="C13" t="s">
        <v>270</v>
      </c>
      <c r="D13" t="s">
        <v>271</v>
      </c>
      <c r="E13">
        <v>1</v>
      </c>
      <c r="F13" t="s">
        <v>7</v>
      </c>
      <c r="G13" s="1" t="s">
        <v>418</v>
      </c>
      <c r="H13" s="1"/>
      <c r="I13" s="3" t="s">
        <v>358</v>
      </c>
      <c r="J13" s="7" t="s">
        <v>359</v>
      </c>
      <c r="K13" s="7"/>
      <c r="L13" s="7"/>
      <c r="M13" s="7"/>
      <c r="O13" t="str">
        <f>Table_batteryboard_bottom3[[#This Row],[Reference Designator]]</f>
        <v>U2</v>
      </c>
      <c r="P13">
        <f>Table_batteryboard_bottom3[[#This Row],[Quantity]]</f>
        <v>1</v>
      </c>
      <c r="R13" s="3" t="str">
        <f>Table_batteryboard_bottom3[[#This Row],[Manufacturer Part Number]]</f>
        <v>OPT3001IDNPRQ1</v>
      </c>
    </row>
    <row r="14" spans="1:22" x14ac:dyDescent="0.2">
      <c r="A14" t="s">
        <v>56</v>
      </c>
      <c r="B14" t="s">
        <v>49</v>
      </c>
      <c r="C14" t="s">
        <v>50</v>
      </c>
      <c r="D14" t="s">
        <v>51</v>
      </c>
      <c r="E14">
        <v>1</v>
      </c>
      <c r="F14" t="s">
        <v>7</v>
      </c>
      <c r="G14" s="1" t="s">
        <v>52</v>
      </c>
      <c r="H14" s="1"/>
      <c r="I14" s="3" t="s">
        <v>53</v>
      </c>
      <c r="J14" s="3" t="s">
        <v>54</v>
      </c>
      <c r="O14" t="str">
        <f>Table_batteryboard_bottom3[[#This Row],[Reference Designator]]</f>
        <v>U1</v>
      </c>
      <c r="P14">
        <f>Table_batteryboard_bottom3[[#This Row],[Quantity]]</f>
        <v>1</v>
      </c>
      <c r="R14" s="3" t="str">
        <f>Table_batteryboard_bottom3[[#This Row],[Manufacturer Part Number]]</f>
        <v>INA219BIDR</v>
      </c>
    </row>
    <row r="15" spans="1:22" x14ac:dyDescent="0.2">
      <c r="A15" t="s">
        <v>217</v>
      </c>
      <c r="B15" t="s">
        <v>201</v>
      </c>
      <c r="C15" t="s">
        <v>202</v>
      </c>
      <c r="D15" t="s">
        <v>203</v>
      </c>
      <c r="E15">
        <v>3</v>
      </c>
      <c r="F15" t="s">
        <v>7</v>
      </c>
      <c r="G15" s="1" t="s">
        <v>410</v>
      </c>
      <c r="H15" s="1"/>
      <c r="I15" s="4" t="s">
        <v>392</v>
      </c>
      <c r="J15" s="7" t="s">
        <v>393</v>
      </c>
      <c r="K15" s="7"/>
      <c r="L15" s="7"/>
      <c r="M15" s="7"/>
      <c r="O15" t="str">
        <f>Table_batteryboard_bottom3[[#This Row],[Reference Designator]]</f>
        <v>U7-U9</v>
      </c>
      <c r="P15">
        <f>Table_batteryboard_bottom3[[#This Row],[Quantity]]</f>
        <v>3</v>
      </c>
      <c r="R15" s="3" t="str">
        <f>Table_batteryboard_bottom3[[#This Row],[Manufacturer Part Number]]</f>
        <v>DRV8830DRCT</v>
      </c>
    </row>
    <row r="16" spans="1:22" x14ac:dyDescent="0.2">
      <c r="A16" t="s">
        <v>273</v>
      </c>
      <c r="B16" t="s">
        <v>49</v>
      </c>
      <c r="C16" t="s">
        <v>268</v>
      </c>
      <c r="D16" t="s">
        <v>269</v>
      </c>
      <c r="E16">
        <v>1</v>
      </c>
      <c r="F16" t="s">
        <v>7</v>
      </c>
      <c r="G16" s="1" t="s">
        <v>407</v>
      </c>
      <c r="H16" s="1"/>
      <c r="I16" s="3" t="s">
        <v>268</v>
      </c>
      <c r="J16" s="7" t="s">
        <v>357</v>
      </c>
      <c r="K16" s="7"/>
      <c r="L16" s="7"/>
      <c r="M16" s="7"/>
      <c r="O16" t="str">
        <f>Table_batteryboard_bottom3[[#This Row],[Reference Designator]]</f>
        <v>U1</v>
      </c>
      <c r="P16">
        <f>Table_batteryboard_bottom3[[#This Row],[Quantity]]</f>
        <v>1</v>
      </c>
      <c r="R16" s="3" t="str">
        <f>Table_batteryboard_bottom3[[#This Row],[Manufacturer Part Number]]</f>
        <v>BQ25570RGRR</v>
      </c>
    </row>
    <row r="17" spans="1:18" x14ac:dyDescent="0.2">
      <c r="A17" t="s">
        <v>284</v>
      </c>
      <c r="B17" t="s">
        <v>49</v>
      </c>
      <c r="C17" t="s">
        <v>268</v>
      </c>
      <c r="D17" t="s">
        <v>269</v>
      </c>
      <c r="E17">
        <v>1</v>
      </c>
      <c r="F17" t="s">
        <v>7</v>
      </c>
      <c r="G17" s="1" t="s">
        <v>407</v>
      </c>
      <c r="H17" s="1"/>
      <c r="I17" s="3" t="s">
        <v>268</v>
      </c>
      <c r="J17" s="7" t="s">
        <v>357</v>
      </c>
      <c r="K17" s="7"/>
      <c r="L17" s="7"/>
      <c r="M17" s="7"/>
      <c r="O17" t="str">
        <f>Table_batteryboard_bottom3[[#This Row],[Reference Designator]]</f>
        <v>U1</v>
      </c>
      <c r="P17">
        <f>Table_batteryboard_bottom3[[#This Row],[Quantity]]</f>
        <v>1</v>
      </c>
      <c r="R17" s="3" t="str">
        <f>Table_batteryboard_bottom3[[#This Row],[Manufacturer Part Number]]</f>
        <v>BQ25570RGRR</v>
      </c>
    </row>
    <row r="18" spans="1:18" x14ac:dyDescent="0.2">
      <c r="A18" t="s">
        <v>285</v>
      </c>
      <c r="B18" t="s">
        <v>49</v>
      </c>
      <c r="C18" t="s">
        <v>268</v>
      </c>
      <c r="D18" t="s">
        <v>269</v>
      </c>
      <c r="E18">
        <v>1</v>
      </c>
      <c r="F18" t="s">
        <v>7</v>
      </c>
      <c r="G18" s="1" t="s">
        <v>407</v>
      </c>
      <c r="H18" s="1"/>
      <c r="I18" s="3" t="s">
        <v>268</v>
      </c>
      <c r="J18" s="7" t="s">
        <v>357</v>
      </c>
      <c r="K18" s="7"/>
      <c r="L18" s="7"/>
      <c r="M18" s="7"/>
      <c r="O18" t="str">
        <f>Table_batteryboard_bottom3[[#This Row],[Reference Designator]]</f>
        <v>U1</v>
      </c>
      <c r="P18">
        <f>Table_batteryboard_bottom3[[#This Row],[Quantity]]</f>
        <v>1</v>
      </c>
      <c r="R18" s="3" t="str">
        <f>Table_batteryboard_bottom3[[#This Row],[Manufacturer Part Number]]</f>
        <v>BQ25570RGRR</v>
      </c>
    </row>
    <row r="19" spans="1:18" x14ac:dyDescent="0.2">
      <c r="A19" t="s">
        <v>304</v>
      </c>
      <c r="B19" t="s">
        <v>49</v>
      </c>
      <c r="C19" t="s">
        <v>268</v>
      </c>
      <c r="D19" t="s">
        <v>269</v>
      </c>
      <c r="E19">
        <v>1</v>
      </c>
      <c r="F19" t="s">
        <v>7</v>
      </c>
      <c r="G19" s="1" t="s">
        <v>407</v>
      </c>
      <c r="H19" s="1"/>
      <c r="I19" s="3" t="s">
        <v>268</v>
      </c>
      <c r="J19" s="7" t="s">
        <v>357</v>
      </c>
      <c r="K19" s="7"/>
      <c r="L19" s="7"/>
      <c r="M19" s="7"/>
      <c r="O19" t="str">
        <f>Table_batteryboard_bottom3[[#This Row],[Reference Designator]]</f>
        <v>U1</v>
      </c>
      <c r="P19">
        <f>Table_batteryboard_bottom3[[#This Row],[Quantity]]</f>
        <v>1</v>
      </c>
      <c r="R19" s="3" t="str">
        <f>Table_batteryboard_bottom3[[#This Row],[Manufacturer Part Number]]</f>
        <v>BQ25570RGRR</v>
      </c>
    </row>
    <row r="20" spans="1:18" x14ac:dyDescent="0.2">
      <c r="A20" t="s">
        <v>306</v>
      </c>
      <c r="B20" t="s">
        <v>49</v>
      </c>
      <c r="C20" t="s">
        <v>268</v>
      </c>
      <c r="D20" t="s">
        <v>269</v>
      </c>
      <c r="E20">
        <v>1</v>
      </c>
      <c r="F20" t="s">
        <v>7</v>
      </c>
      <c r="G20" s="1" t="s">
        <v>407</v>
      </c>
      <c r="H20" s="1"/>
      <c r="I20" s="4" t="s">
        <v>268</v>
      </c>
      <c r="J20" s="7" t="s">
        <v>357</v>
      </c>
      <c r="K20" s="7"/>
      <c r="L20" s="7"/>
      <c r="M20" s="7"/>
      <c r="O20" t="str">
        <f>Table_batteryboard_bottom3[[#This Row],[Reference Designator]]</f>
        <v>U1</v>
      </c>
      <c r="P20">
        <f>Table_batteryboard_bottom3[[#This Row],[Quantity]]</f>
        <v>1</v>
      </c>
      <c r="R20" s="3" t="str">
        <f>Table_batteryboard_bottom3[[#This Row],[Manufacturer Part Number]]</f>
        <v>BQ25570RGRR</v>
      </c>
    </row>
    <row r="21" spans="1:18" x14ac:dyDescent="0.2">
      <c r="A21" t="s">
        <v>304</v>
      </c>
      <c r="B21" t="s">
        <v>286</v>
      </c>
      <c r="C21" t="s">
        <v>287</v>
      </c>
      <c r="D21" t="s">
        <v>288</v>
      </c>
      <c r="E21">
        <v>1</v>
      </c>
      <c r="F21" t="s">
        <v>7</v>
      </c>
      <c r="G21" s="1" t="s">
        <v>404</v>
      </c>
      <c r="H21" s="1"/>
      <c r="I21" s="3" t="s">
        <v>287</v>
      </c>
      <c r="J21" s="7" t="s">
        <v>366</v>
      </c>
      <c r="K21" s="7"/>
      <c r="L21" s="7"/>
      <c r="M21" s="7"/>
      <c r="O21" t="str">
        <f>Table_batteryboard_bottom3[[#This Row],[Reference Designator]]</f>
        <v>BA1</v>
      </c>
      <c r="P21">
        <f>Table_batteryboard_bottom3[[#This Row],[Quantity]]</f>
        <v>1</v>
      </c>
      <c r="R21" s="3" t="str">
        <f>Table_batteryboard_bottom3[[#This Row],[Manufacturer Part Number]]</f>
        <v>ATB2012-50011-T000</v>
      </c>
    </row>
    <row r="22" spans="1:18" x14ac:dyDescent="0.2">
      <c r="A22" t="s">
        <v>217</v>
      </c>
      <c r="B22" t="s">
        <v>204</v>
      </c>
      <c r="C22" t="s">
        <v>205</v>
      </c>
      <c r="D22" t="s">
        <v>108</v>
      </c>
      <c r="E22">
        <v>1</v>
      </c>
      <c r="F22" t="s">
        <v>7</v>
      </c>
      <c r="G22" s="1" t="s">
        <v>426</v>
      </c>
      <c r="H22" s="1"/>
      <c r="I22" s="4" t="s">
        <v>205</v>
      </c>
      <c r="J22" s="7" t="s">
        <v>394</v>
      </c>
      <c r="K22" s="7"/>
      <c r="L22" s="7"/>
      <c r="M22" s="7"/>
      <c r="O22" t="str">
        <f>Table_batteryboard_bottom3[[#This Row],[Reference Designator]]</f>
        <v>U10</v>
      </c>
      <c r="P22">
        <f>Table_batteryboard_bottom3[[#This Row],[Quantity]]</f>
        <v>1</v>
      </c>
      <c r="R22" s="3" t="str">
        <f>Table_batteryboard_bottom3[[#This Row],[Manufacturer Part Number]]</f>
        <v>USBLC6-2SC6</v>
      </c>
    </row>
    <row r="23" spans="1:18" x14ac:dyDescent="0.2">
      <c r="A23" t="s">
        <v>145</v>
      </c>
      <c r="B23" t="s">
        <v>49</v>
      </c>
      <c r="C23" t="s">
        <v>128</v>
      </c>
      <c r="D23" t="s">
        <v>129</v>
      </c>
      <c r="E23">
        <v>1</v>
      </c>
      <c r="G23" s="1" t="s">
        <v>335</v>
      </c>
      <c r="H23" s="1"/>
      <c r="I23" s="3" t="s">
        <v>333</v>
      </c>
      <c r="J23" s="7" t="s">
        <v>334</v>
      </c>
      <c r="K23" s="7"/>
      <c r="L23" s="7"/>
      <c r="M23" s="7"/>
      <c r="O23" t="str">
        <f>Table_batteryboard_bottom3[[#This Row],[Reference Designator]]</f>
        <v>U1</v>
      </c>
      <c r="P23">
        <f>Table_batteryboard_bottom3[[#This Row],[Quantity]]</f>
        <v>1</v>
      </c>
      <c r="R23" s="3" t="str">
        <f>Table_batteryboard_bottom3[[#This Row],[Manufacturer Part Number]]</f>
        <v>STM32H743VIT6</v>
      </c>
    </row>
    <row r="24" spans="1:18" x14ac:dyDescent="0.2">
      <c r="A24" t="s">
        <v>145</v>
      </c>
      <c r="B24" t="s">
        <v>98</v>
      </c>
      <c r="C24" t="s">
        <v>99</v>
      </c>
      <c r="D24" t="s">
        <v>100</v>
      </c>
      <c r="E24">
        <v>1</v>
      </c>
      <c r="I24" s="3" t="s">
        <v>331</v>
      </c>
      <c r="J24" s="7" t="s">
        <v>332</v>
      </c>
      <c r="K24" s="7"/>
      <c r="L24" s="7"/>
      <c r="M24" s="7"/>
      <c r="O24" t="str">
        <f>Table_batteryboard_bottom3[[#This Row],[Reference Designator]]</f>
        <v>J5</v>
      </c>
      <c r="P24">
        <f>Table_batteryboard_bottom3[[#This Row],[Quantity]]</f>
        <v>1</v>
      </c>
      <c r="R24" s="3" t="str">
        <f>Table_batteryboard_bottom3[[#This Row],[Manufacturer Part Number]]</f>
        <v>TFM-110-12-L-D-A</v>
      </c>
    </row>
    <row r="25" spans="1:18" x14ac:dyDescent="0.2">
      <c r="A25" t="s">
        <v>217</v>
      </c>
      <c r="B25" t="s">
        <v>101</v>
      </c>
      <c r="C25" t="s">
        <v>99</v>
      </c>
      <c r="D25" t="s">
        <v>100</v>
      </c>
      <c r="E25">
        <v>1</v>
      </c>
      <c r="F25" t="s">
        <v>7</v>
      </c>
      <c r="I25" s="4" t="s">
        <v>331</v>
      </c>
      <c r="J25" s="7" t="s">
        <v>332</v>
      </c>
      <c r="K25" s="7"/>
      <c r="L25" s="7"/>
      <c r="M25" s="7"/>
      <c r="O25" t="str">
        <f>Table_batteryboard_bottom3[[#This Row],[Reference Designator]]</f>
        <v>J6</v>
      </c>
      <c r="P25">
        <f>Table_batteryboard_bottom3[[#This Row],[Quantity]]</f>
        <v>1</v>
      </c>
      <c r="R25" s="3" t="str">
        <f>Table_batteryboard_bottom3[[#This Row],[Manufacturer Part Number]]</f>
        <v>TFM-110-12-L-D-A</v>
      </c>
    </row>
    <row r="26" spans="1:18" x14ac:dyDescent="0.2">
      <c r="A26" t="s">
        <v>217</v>
      </c>
      <c r="B26" t="s">
        <v>98</v>
      </c>
      <c r="C26" t="s">
        <v>14</v>
      </c>
      <c r="D26" t="s">
        <v>15</v>
      </c>
      <c r="E26">
        <v>1</v>
      </c>
      <c r="F26" t="s">
        <v>7</v>
      </c>
      <c r="G26" s="1" t="s">
        <v>16</v>
      </c>
      <c r="H26" s="1"/>
      <c r="I26" s="4" t="s">
        <v>17</v>
      </c>
      <c r="J26" s="7" t="s">
        <v>18</v>
      </c>
      <c r="K26" s="7"/>
      <c r="L26" s="7"/>
      <c r="M26" s="7"/>
      <c r="O26" t="str">
        <f>Table_batteryboard_bottom3[[#This Row],[Reference Designator]]</f>
        <v>J5</v>
      </c>
      <c r="P26">
        <f>Table_batteryboard_bottom3[[#This Row],[Quantity]]</f>
        <v>1</v>
      </c>
      <c r="R26" s="3" t="str">
        <f>Table_batteryboard_bottom3[[#This Row],[Manufacturer Part Number]]</f>
        <v>SFC-110-T2-F-D-A</v>
      </c>
    </row>
    <row r="27" spans="1:18" x14ac:dyDescent="0.2">
      <c r="A27" t="s">
        <v>56</v>
      </c>
      <c r="B27" t="s">
        <v>13</v>
      </c>
      <c r="C27" t="s">
        <v>14</v>
      </c>
      <c r="D27" t="s">
        <v>15</v>
      </c>
      <c r="E27">
        <v>1</v>
      </c>
      <c r="F27" t="s">
        <v>7</v>
      </c>
      <c r="G27" s="1" t="s">
        <v>16</v>
      </c>
      <c r="H27" s="1"/>
      <c r="I27" s="3" t="s">
        <v>17</v>
      </c>
      <c r="J27" s="3" t="s">
        <v>18</v>
      </c>
      <c r="O27" t="str">
        <f>Table_batteryboard_bottom3[[#This Row],[Reference Designator]]</f>
        <v>J1</v>
      </c>
      <c r="P27">
        <f>Table_batteryboard_bottom3[[#This Row],[Quantity]]</f>
        <v>1</v>
      </c>
      <c r="R27" s="3" t="str">
        <f>Table_batteryboard_bottom3[[#This Row],[Manufacturer Part Number]]</f>
        <v>SFC-110-T2-F-D-A</v>
      </c>
    </row>
    <row r="28" spans="1:18" x14ac:dyDescent="0.2">
      <c r="A28" t="s">
        <v>56</v>
      </c>
      <c r="B28" t="s">
        <v>19</v>
      </c>
      <c r="C28" t="s">
        <v>20</v>
      </c>
      <c r="D28" t="s">
        <v>21</v>
      </c>
      <c r="E28">
        <v>1</v>
      </c>
      <c r="F28" t="s">
        <v>7</v>
      </c>
      <c r="G28" t="s">
        <v>7</v>
      </c>
      <c r="I28" s="3" t="s">
        <v>22</v>
      </c>
      <c r="J28" s="3" t="s">
        <v>23</v>
      </c>
      <c r="K28" s="3" t="s">
        <v>490</v>
      </c>
      <c r="O28" t="str">
        <f>Table_batteryboard_bottom3[[#This Row],[Reference Designator]]</f>
        <v>J2</v>
      </c>
      <c r="P28">
        <f>Table_batteryboard_bottom3[[#This Row],[Quantity]]</f>
        <v>1</v>
      </c>
      <c r="R28" s="3" t="str">
        <f>Table_batteryboard_bottom3[[#This Row],[Manufacturer Part Number]]</f>
        <v>FTS-107-01-L-DV-A</v>
      </c>
    </row>
    <row r="29" spans="1:18" x14ac:dyDescent="0.2">
      <c r="A29" t="s">
        <v>62</v>
      </c>
      <c r="B29" t="s">
        <v>19</v>
      </c>
      <c r="C29" t="s">
        <v>20</v>
      </c>
      <c r="D29" t="s">
        <v>21</v>
      </c>
      <c r="E29">
        <v>1</v>
      </c>
      <c r="I29" s="3" t="s">
        <v>22</v>
      </c>
      <c r="J29" s="7" t="s">
        <v>23</v>
      </c>
      <c r="K29" s="7" t="s">
        <v>485</v>
      </c>
      <c r="L29" s="7"/>
      <c r="M29" s="7"/>
      <c r="O29" t="str">
        <f>Table_batteryboard_bottom3[[#This Row],[Reference Designator]]</f>
        <v>J2</v>
      </c>
      <c r="P29">
        <f>Table_batteryboard_bottom3[[#This Row],[Quantity]]</f>
        <v>1</v>
      </c>
      <c r="R29" s="3" t="str">
        <f>Table_batteryboard_bottom3[[#This Row],[Manufacturer Part Number]]</f>
        <v>FTS-107-01-L-DV-A</v>
      </c>
    </row>
    <row r="30" spans="1:18" x14ac:dyDescent="0.2">
      <c r="A30" t="s">
        <v>284</v>
      </c>
      <c r="B30" t="s">
        <v>13</v>
      </c>
      <c r="C30" t="s">
        <v>20</v>
      </c>
      <c r="D30" t="s">
        <v>21</v>
      </c>
      <c r="E30">
        <v>1</v>
      </c>
      <c r="F30" t="s">
        <v>7</v>
      </c>
      <c r="I30" s="3" t="s">
        <v>22</v>
      </c>
      <c r="J30" s="7" t="s">
        <v>23</v>
      </c>
      <c r="K30" s="7" t="s">
        <v>485</v>
      </c>
      <c r="L30" s="7"/>
      <c r="M30" s="7"/>
      <c r="O30" t="str">
        <f>Table_batteryboard_bottom3[[#This Row],[Reference Designator]]</f>
        <v>J1</v>
      </c>
      <c r="P30">
        <f>Table_batteryboard_bottom3[[#This Row],[Quantity]]</f>
        <v>1</v>
      </c>
      <c r="R30" s="3" t="str">
        <f>Table_batteryboard_bottom3[[#This Row],[Manufacturer Part Number]]</f>
        <v>FTS-107-01-L-DV-A</v>
      </c>
    </row>
    <row r="31" spans="1:18" x14ac:dyDescent="0.2">
      <c r="A31" t="s">
        <v>273</v>
      </c>
      <c r="B31" t="s">
        <v>13</v>
      </c>
      <c r="C31" t="s">
        <v>236</v>
      </c>
      <c r="D31" t="s">
        <v>237</v>
      </c>
      <c r="E31">
        <v>1</v>
      </c>
      <c r="F31" t="s">
        <v>7</v>
      </c>
      <c r="I31" s="3" t="s">
        <v>349</v>
      </c>
      <c r="J31" s="7" t="s">
        <v>350</v>
      </c>
      <c r="K31" s="7" t="s">
        <v>485</v>
      </c>
      <c r="L31" s="7"/>
      <c r="M31" s="7"/>
      <c r="O31" t="str">
        <f>Table_batteryboard_bottom3[[#This Row],[Reference Designator]]</f>
        <v>J1</v>
      </c>
      <c r="P31">
        <f>Table_batteryboard_bottom3[[#This Row],[Quantity]]</f>
        <v>1</v>
      </c>
      <c r="R31" s="3" t="str">
        <f>Table_batteryboard_bottom3[[#This Row],[Manufacturer Part Number]]</f>
        <v>FTS-105-01-L-DV-A-P-TR</v>
      </c>
    </row>
    <row r="32" spans="1:18" x14ac:dyDescent="0.2">
      <c r="A32" t="s">
        <v>285</v>
      </c>
      <c r="B32" t="s">
        <v>13</v>
      </c>
      <c r="C32" t="s">
        <v>236</v>
      </c>
      <c r="D32" t="s">
        <v>237</v>
      </c>
      <c r="E32">
        <v>1</v>
      </c>
      <c r="F32" t="s">
        <v>7</v>
      </c>
      <c r="I32" s="3" t="s">
        <v>349</v>
      </c>
      <c r="J32" s="7" t="s">
        <v>350</v>
      </c>
      <c r="K32" s="7" t="s">
        <v>485</v>
      </c>
      <c r="L32" s="7"/>
      <c r="M32" s="7"/>
      <c r="O32" t="str">
        <f>Table_batteryboard_bottom3[[#This Row],[Reference Designator]]</f>
        <v>J1</v>
      </c>
      <c r="P32">
        <f>Table_batteryboard_bottom3[[#This Row],[Quantity]]</f>
        <v>1</v>
      </c>
      <c r="R32" s="3" t="str">
        <f>Table_batteryboard_bottom3[[#This Row],[Manufacturer Part Number]]</f>
        <v>FTS-105-01-L-DV-A-P-TR</v>
      </c>
    </row>
    <row r="33" spans="1:18" x14ac:dyDescent="0.2">
      <c r="A33" t="s">
        <v>304</v>
      </c>
      <c r="B33" t="s">
        <v>13</v>
      </c>
      <c r="C33" t="s">
        <v>236</v>
      </c>
      <c r="D33" t="s">
        <v>237</v>
      </c>
      <c r="E33">
        <v>1</v>
      </c>
      <c r="F33" t="s">
        <v>7</v>
      </c>
      <c r="I33" s="3" t="s">
        <v>349</v>
      </c>
      <c r="J33" s="3" t="s">
        <v>350</v>
      </c>
      <c r="K33" s="3" t="s">
        <v>485</v>
      </c>
      <c r="O33" t="str">
        <f>Table_batteryboard_bottom3[[#This Row],[Reference Designator]]</f>
        <v>J1</v>
      </c>
      <c r="P33">
        <f>Table_batteryboard_bottom3[[#This Row],[Quantity]]</f>
        <v>1</v>
      </c>
      <c r="R33" s="3" t="str">
        <f>Table_batteryboard_bottom3[[#This Row],[Manufacturer Part Number]]</f>
        <v>FTS-105-01-L-DV-A-P-TR</v>
      </c>
    </row>
    <row r="34" spans="1:18" x14ac:dyDescent="0.2">
      <c r="A34" t="s">
        <v>306</v>
      </c>
      <c r="B34" t="s">
        <v>13</v>
      </c>
      <c r="C34" t="s">
        <v>236</v>
      </c>
      <c r="D34" t="s">
        <v>237</v>
      </c>
      <c r="E34">
        <v>1</v>
      </c>
      <c r="F34" t="s">
        <v>7</v>
      </c>
      <c r="I34" s="4" t="s">
        <v>349</v>
      </c>
      <c r="J34" s="7" t="s">
        <v>350</v>
      </c>
      <c r="K34" s="7" t="s">
        <v>485</v>
      </c>
      <c r="L34" s="7"/>
      <c r="M34" s="7"/>
      <c r="O34" t="str">
        <f>Table_batteryboard_bottom3[[#This Row],[Reference Designator]]</f>
        <v>J1</v>
      </c>
      <c r="P34">
        <f>Table_batteryboard_bottom3[[#This Row],[Quantity]]</f>
        <v>1</v>
      </c>
      <c r="R34" s="3" t="str">
        <f>Table_batteryboard_bottom3[[#This Row],[Manufacturer Part Number]]</f>
        <v>FTS-105-01-L-DV-A-P-TR</v>
      </c>
    </row>
    <row r="35" spans="1:18" x14ac:dyDescent="0.2">
      <c r="A35" t="s">
        <v>145</v>
      </c>
      <c r="B35" t="s">
        <v>101</v>
      </c>
      <c r="C35" t="s">
        <v>57</v>
      </c>
      <c r="D35" t="s">
        <v>102</v>
      </c>
      <c r="E35">
        <v>1</v>
      </c>
      <c r="I35" s="3" t="s">
        <v>479</v>
      </c>
      <c r="J35" s="7" t="s">
        <v>312</v>
      </c>
      <c r="K35" s="7"/>
      <c r="L35" s="7"/>
      <c r="M35" s="7"/>
      <c r="O35" t="str">
        <f>Table_batteryboard_bottom3[[#This Row],[Reference Designator]]</f>
        <v>J6</v>
      </c>
      <c r="P35">
        <f>Table_batteryboard_bottom3[[#This Row],[Quantity]]</f>
        <v>1</v>
      </c>
      <c r="R35" s="3" t="str">
        <f>Table_batteryboard_bottom3[[#This Row],[Manufacturer Part Number]]</f>
        <v>FLE-107-01-G-DV-A</v>
      </c>
    </row>
    <row r="36" spans="1:18" x14ac:dyDescent="0.2">
      <c r="A36" t="s">
        <v>62</v>
      </c>
      <c r="B36" t="s">
        <v>13</v>
      </c>
      <c r="C36" t="s">
        <v>57</v>
      </c>
      <c r="D36" t="s">
        <v>58</v>
      </c>
      <c r="E36">
        <v>1</v>
      </c>
      <c r="I36" s="3" t="s">
        <v>311</v>
      </c>
      <c r="J36" s="7" t="s">
        <v>312</v>
      </c>
      <c r="K36" s="7"/>
      <c r="L36" s="7"/>
      <c r="M36" s="7"/>
      <c r="O36" t="str">
        <f>Table_batteryboard_bottom3[[#This Row],[Reference Designator]]</f>
        <v>J1</v>
      </c>
      <c r="P36">
        <f>Table_batteryboard_bottom3[[#This Row],[Quantity]]</f>
        <v>1</v>
      </c>
      <c r="R36" s="3" t="str">
        <f>Table_batteryboard_bottom3[[#This Row],[Manufacturer Part Number]]</f>
        <v>FLE-107-01-G-DV-A-K-TR</v>
      </c>
    </row>
    <row r="37" spans="1:18" x14ac:dyDescent="0.2">
      <c r="A37" t="s">
        <v>65</v>
      </c>
      <c r="B37" t="s">
        <v>13</v>
      </c>
      <c r="C37" t="s">
        <v>57</v>
      </c>
      <c r="D37" t="s">
        <v>58</v>
      </c>
      <c r="E37">
        <v>1</v>
      </c>
      <c r="I37" s="3" t="s">
        <v>311</v>
      </c>
      <c r="J37" s="7" t="s">
        <v>312</v>
      </c>
      <c r="K37" s="7"/>
      <c r="L37" s="7"/>
      <c r="M37" s="7"/>
      <c r="O37" t="str">
        <f>Table_batteryboard_bottom3[[#This Row],[Reference Designator]]</f>
        <v>J1</v>
      </c>
      <c r="P37">
        <f>Table_batteryboard_bottom3[[#This Row],[Quantity]]</f>
        <v>1</v>
      </c>
      <c r="R37" s="3" t="str">
        <f>Table_batteryboard_bottom3[[#This Row],[Manufacturer Part Number]]</f>
        <v>FLE-107-01-G-DV-A-K-TR</v>
      </c>
    </row>
    <row r="38" spans="1:18" x14ac:dyDescent="0.2">
      <c r="A38" t="s">
        <v>65</v>
      </c>
      <c r="B38" t="s">
        <v>19</v>
      </c>
      <c r="C38" t="s">
        <v>63</v>
      </c>
      <c r="D38" t="s">
        <v>64</v>
      </c>
      <c r="E38">
        <v>1</v>
      </c>
      <c r="G38" s="1" t="s">
        <v>411</v>
      </c>
      <c r="H38" s="1"/>
      <c r="I38" s="3" t="s">
        <v>345</v>
      </c>
      <c r="J38" s="7" t="s">
        <v>346</v>
      </c>
      <c r="K38" s="7" t="s">
        <v>485</v>
      </c>
      <c r="L38" s="7"/>
      <c r="M38" s="7"/>
      <c r="O38" t="str">
        <f>Table_batteryboard_bottom3[[#This Row],[Reference Designator]]</f>
        <v>J2</v>
      </c>
      <c r="P38">
        <f>Table_batteryboard_bottom3[[#This Row],[Quantity]]</f>
        <v>1</v>
      </c>
      <c r="R38" s="3" t="str">
        <f>Table_batteryboard_bottom3[[#This Row],[Manufacturer Part Number]]</f>
        <v>FLE-105-01-G-DV-A</v>
      </c>
    </row>
    <row r="39" spans="1:18" x14ac:dyDescent="0.2">
      <c r="A39" t="s">
        <v>217</v>
      </c>
      <c r="B39" t="s">
        <v>476</v>
      </c>
      <c r="C39" t="s">
        <v>165</v>
      </c>
      <c r="D39" t="s">
        <v>166</v>
      </c>
      <c r="E39">
        <v>4</v>
      </c>
      <c r="F39" t="s">
        <v>7</v>
      </c>
      <c r="G39" s="1" t="s">
        <v>408</v>
      </c>
      <c r="H39" s="1"/>
      <c r="I39" s="4" t="s">
        <v>379</v>
      </c>
      <c r="J39" s="7" t="s">
        <v>380</v>
      </c>
      <c r="K39" s="7"/>
      <c r="L39" s="7"/>
      <c r="M39" s="7"/>
      <c r="O39" t="str">
        <f>Table_batteryboard_bottom3[[#This Row],[Reference Designator]]</f>
        <v>J7, J8, J9, J10</v>
      </c>
      <c r="P39">
        <f>Table_batteryboard_bottom3[[#This Row],[Quantity]]</f>
        <v>4</v>
      </c>
      <c r="R39" s="3" t="str">
        <f>Table_batteryboard_bottom3[[#This Row],[Manufacturer Part Number]]</f>
        <v>CLP-105-02-F-DH-A</v>
      </c>
    </row>
    <row r="40" spans="1:18" x14ac:dyDescent="0.2">
      <c r="A40" t="s">
        <v>145</v>
      </c>
      <c r="B40" t="s">
        <v>82</v>
      </c>
      <c r="C40" t="s">
        <v>83</v>
      </c>
      <c r="D40" t="s">
        <v>84</v>
      </c>
      <c r="E40">
        <v>1</v>
      </c>
      <c r="I40" s="3" t="s">
        <v>322</v>
      </c>
      <c r="J40" s="7" t="s">
        <v>323</v>
      </c>
      <c r="K40" s="7"/>
      <c r="L40" s="7"/>
      <c r="M40" s="7"/>
      <c r="O40" t="str">
        <f>Table_batteryboard_bottom3[[#This Row],[Reference Designator]]</f>
        <v>D2</v>
      </c>
      <c r="P40">
        <f>Table_batteryboard_bottom3[[#This Row],[Quantity]]</f>
        <v>1</v>
      </c>
      <c r="R40" s="3" t="str">
        <f>Table_batteryboard_bottom3[[#This Row],[Manufacturer Part Number]]</f>
        <v>MBR1020VL-AU_R1_000A1</v>
      </c>
    </row>
    <row r="41" spans="1:18" x14ac:dyDescent="0.2">
      <c r="A41" t="s">
        <v>217</v>
      </c>
      <c r="B41" t="s">
        <v>82</v>
      </c>
      <c r="C41" t="s">
        <v>83</v>
      </c>
      <c r="D41" t="s">
        <v>84</v>
      </c>
      <c r="E41">
        <v>1</v>
      </c>
      <c r="F41" t="s">
        <v>7</v>
      </c>
      <c r="I41" s="4" t="s">
        <v>322</v>
      </c>
      <c r="J41" s="7" t="s">
        <v>323</v>
      </c>
      <c r="K41" s="7"/>
      <c r="L41" s="7"/>
      <c r="M41" s="7"/>
      <c r="O41" t="str">
        <f>Table_batteryboard_bottom3[[#This Row],[Reference Designator]]</f>
        <v>D2</v>
      </c>
      <c r="P41">
        <f>Table_batteryboard_bottom3[[#This Row],[Quantity]]</f>
        <v>1</v>
      </c>
      <c r="R41" s="3" t="str">
        <f>Table_batteryboard_bottom3[[#This Row],[Manufacturer Part Number]]</f>
        <v>MBR1020VL-AU_R1_000A1</v>
      </c>
    </row>
    <row r="42" spans="1:18" x14ac:dyDescent="0.2">
      <c r="A42" t="s">
        <v>273</v>
      </c>
      <c r="B42" t="s">
        <v>79</v>
      </c>
      <c r="C42" t="s">
        <v>229</v>
      </c>
      <c r="D42" t="s">
        <v>230</v>
      </c>
      <c r="E42">
        <v>1</v>
      </c>
      <c r="F42" t="s">
        <v>7</v>
      </c>
      <c r="G42" s="1" t="s">
        <v>422</v>
      </c>
      <c r="H42" s="1"/>
      <c r="I42" s="3" t="s">
        <v>229</v>
      </c>
      <c r="J42" s="7" t="s">
        <v>347</v>
      </c>
      <c r="K42" s="7"/>
      <c r="L42" s="7"/>
      <c r="M42" s="7"/>
      <c r="O42" t="str">
        <f>Table_batteryboard_bottom3[[#This Row],[Reference Designator]]</f>
        <v>D1</v>
      </c>
      <c r="P42">
        <f>Table_batteryboard_bottom3[[#This Row],[Quantity]]</f>
        <v>1</v>
      </c>
      <c r="R42" s="3" t="str">
        <f>Table_batteryboard_bottom3[[#This Row],[Manufacturer Part Number]]</f>
        <v>SZMM5Z5V1T1G</v>
      </c>
    </row>
    <row r="43" spans="1:18" x14ac:dyDescent="0.2">
      <c r="A43" t="s">
        <v>284</v>
      </c>
      <c r="B43" t="s">
        <v>79</v>
      </c>
      <c r="C43" t="s">
        <v>229</v>
      </c>
      <c r="D43" t="s">
        <v>230</v>
      </c>
      <c r="E43">
        <v>1</v>
      </c>
      <c r="F43" t="s">
        <v>7</v>
      </c>
      <c r="G43" s="1" t="s">
        <v>422</v>
      </c>
      <c r="H43" s="1"/>
      <c r="I43" s="3" t="s">
        <v>229</v>
      </c>
      <c r="J43" s="7" t="s">
        <v>347</v>
      </c>
      <c r="K43" s="7"/>
      <c r="L43" s="7"/>
      <c r="M43" s="7"/>
      <c r="O43" t="str">
        <f>Table_batteryboard_bottom3[[#This Row],[Reference Designator]]</f>
        <v>D1</v>
      </c>
      <c r="P43">
        <f>Table_batteryboard_bottom3[[#This Row],[Quantity]]</f>
        <v>1</v>
      </c>
      <c r="R43" s="3" t="str">
        <f>Table_batteryboard_bottom3[[#This Row],[Manufacturer Part Number]]</f>
        <v>SZMM5Z5V1T1G</v>
      </c>
    </row>
    <row r="44" spans="1:18" x14ac:dyDescent="0.2">
      <c r="A44" t="s">
        <v>285</v>
      </c>
      <c r="B44" t="s">
        <v>79</v>
      </c>
      <c r="C44" t="s">
        <v>229</v>
      </c>
      <c r="D44" t="s">
        <v>230</v>
      </c>
      <c r="E44">
        <v>1</v>
      </c>
      <c r="F44" t="s">
        <v>7</v>
      </c>
      <c r="G44" s="1" t="s">
        <v>422</v>
      </c>
      <c r="H44" s="1"/>
      <c r="I44" s="3" t="s">
        <v>229</v>
      </c>
      <c r="J44" s="7" t="s">
        <v>347</v>
      </c>
      <c r="K44" s="7"/>
      <c r="L44" s="7"/>
      <c r="M44" s="7"/>
      <c r="O44" t="str">
        <f>Table_batteryboard_bottom3[[#This Row],[Reference Designator]]</f>
        <v>D1</v>
      </c>
      <c r="P44">
        <f>Table_batteryboard_bottom3[[#This Row],[Quantity]]</f>
        <v>1</v>
      </c>
      <c r="R44" s="3" t="str">
        <f>Table_batteryboard_bottom3[[#This Row],[Manufacturer Part Number]]</f>
        <v>SZMM5Z5V1T1G</v>
      </c>
    </row>
    <row r="45" spans="1:18" x14ac:dyDescent="0.2">
      <c r="A45" t="s">
        <v>304</v>
      </c>
      <c r="B45" t="s">
        <v>79</v>
      </c>
      <c r="C45" t="s">
        <v>229</v>
      </c>
      <c r="D45" t="s">
        <v>230</v>
      </c>
      <c r="E45">
        <v>1</v>
      </c>
      <c r="F45" t="s">
        <v>7</v>
      </c>
      <c r="G45" s="1" t="s">
        <v>422</v>
      </c>
      <c r="H45" s="1"/>
      <c r="I45" s="3" t="s">
        <v>229</v>
      </c>
      <c r="J45" s="7" t="s">
        <v>347</v>
      </c>
      <c r="K45" s="7"/>
      <c r="L45" s="7"/>
      <c r="M45" s="7"/>
      <c r="O45" t="str">
        <f>Table_batteryboard_bottom3[[#This Row],[Reference Designator]]</f>
        <v>D1</v>
      </c>
      <c r="P45">
        <f>Table_batteryboard_bottom3[[#This Row],[Quantity]]</f>
        <v>1</v>
      </c>
      <c r="R45" s="3" t="str">
        <f>Table_batteryboard_bottom3[[#This Row],[Manufacturer Part Number]]</f>
        <v>SZMM5Z5V1T1G</v>
      </c>
    </row>
    <row r="46" spans="1:18" x14ac:dyDescent="0.2">
      <c r="A46" t="s">
        <v>306</v>
      </c>
      <c r="B46" t="s">
        <v>79</v>
      </c>
      <c r="C46" t="s">
        <v>229</v>
      </c>
      <c r="D46" t="s">
        <v>230</v>
      </c>
      <c r="E46">
        <v>1</v>
      </c>
      <c r="F46" t="s">
        <v>7</v>
      </c>
      <c r="G46" s="1" t="s">
        <v>422</v>
      </c>
      <c r="H46" s="1"/>
      <c r="I46" s="4" t="s">
        <v>229</v>
      </c>
      <c r="J46" s="7" t="s">
        <v>347</v>
      </c>
      <c r="K46" s="7"/>
      <c r="L46" s="7"/>
      <c r="M46" s="7"/>
      <c r="O46" t="str">
        <f>Table_batteryboard_bottom3[[#This Row],[Reference Designator]]</f>
        <v>D1</v>
      </c>
      <c r="P46">
        <f>Table_batteryboard_bottom3[[#This Row],[Quantity]]</f>
        <v>1</v>
      </c>
      <c r="R46" s="3" t="str">
        <f>Table_batteryboard_bottom3[[#This Row],[Manufacturer Part Number]]</f>
        <v>SZMM5Z5V1T1G</v>
      </c>
    </row>
    <row r="47" spans="1:18" x14ac:dyDescent="0.2">
      <c r="A47" t="s">
        <v>217</v>
      </c>
      <c r="B47" t="s">
        <v>171</v>
      </c>
      <c r="C47" t="s">
        <v>31</v>
      </c>
      <c r="D47" t="s">
        <v>26</v>
      </c>
      <c r="E47">
        <v>8</v>
      </c>
      <c r="F47" t="s">
        <v>7</v>
      </c>
      <c r="G47" s="1" t="s">
        <v>32</v>
      </c>
      <c r="H47" s="1"/>
      <c r="I47" s="4" t="s">
        <v>33</v>
      </c>
      <c r="J47" s="7" t="s">
        <v>34</v>
      </c>
      <c r="K47" s="7"/>
      <c r="L47" s="7"/>
      <c r="M47" s="7"/>
      <c r="O47" t="str">
        <f>Table_batteryboard_bottom3[[#This Row],[Reference Designator]]</f>
        <v>Q2, Q4, Q6, Q8, Q10, Q12, Q14, Q16</v>
      </c>
      <c r="P47">
        <f>Table_batteryboard_bottom3[[#This Row],[Quantity]]</f>
        <v>8</v>
      </c>
      <c r="R47" s="3" t="str">
        <f>Table_batteryboard_bottom3[[#This Row],[Manufacturer Part Number]]</f>
        <v>MBT2222ADW1T1G</v>
      </c>
    </row>
    <row r="48" spans="1:18" x14ac:dyDescent="0.2">
      <c r="A48" t="s">
        <v>56</v>
      </c>
      <c r="B48" t="s">
        <v>30</v>
      </c>
      <c r="C48" t="s">
        <v>31</v>
      </c>
      <c r="D48" t="s">
        <v>26</v>
      </c>
      <c r="E48">
        <v>2</v>
      </c>
      <c r="F48" t="s">
        <v>7</v>
      </c>
      <c r="G48" s="1" t="s">
        <v>32</v>
      </c>
      <c r="H48" s="1"/>
      <c r="I48" s="3" t="s">
        <v>33</v>
      </c>
      <c r="J48" s="3" t="s">
        <v>34</v>
      </c>
      <c r="O48" t="str">
        <f>Table_batteryboard_bottom3[[#This Row],[Reference Designator]]</f>
        <v>Q2, Q4</v>
      </c>
      <c r="P48">
        <f>Table_batteryboard_bottom3[[#This Row],[Quantity]]</f>
        <v>2</v>
      </c>
      <c r="R48" s="3" t="str">
        <f>Table_batteryboard_bottom3[[#This Row],[Manufacturer Part Number]]</f>
        <v>MBT2222ADW1T1G</v>
      </c>
    </row>
    <row r="49" spans="1:18" x14ac:dyDescent="0.2">
      <c r="A49" t="s">
        <v>273</v>
      </c>
      <c r="B49" t="s">
        <v>30</v>
      </c>
      <c r="C49" t="s">
        <v>31</v>
      </c>
      <c r="D49" t="s">
        <v>26</v>
      </c>
      <c r="E49">
        <v>2</v>
      </c>
      <c r="F49" t="s">
        <v>7</v>
      </c>
      <c r="G49" s="1" t="s">
        <v>32</v>
      </c>
      <c r="H49" s="1"/>
      <c r="I49" s="3" t="s">
        <v>33</v>
      </c>
      <c r="J49" s="7" t="s">
        <v>34</v>
      </c>
      <c r="K49" s="7"/>
      <c r="L49" s="7"/>
      <c r="M49" s="7"/>
      <c r="O49" t="str">
        <f>Table_batteryboard_bottom3[[#This Row],[Reference Designator]]</f>
        <v>Q2, Q4</v>
      </c>
      <c r="P49">
        <f>Table_batteryboard_bottom3[[#This Row],[Quantity]]</f>
        <v>2</v>
      </c>
      <c r="R49" s="3" t="str">
        <f>Table_batteryboard_bottom3[[#This Row],[Manufacturer Part Number]]</f>
        <v>MBT2222ADW1T1G</v>
      </c>
    </row>
    <row r="50" spans="1:18" x14ac:dyDescent="0.2">
      <c r="A50" t="s">
        <v>284</v>
      </c>
      <c r="B50" t="s">
        <v>30</v>
      </c>
      <c r="C50" t="s">
        <v>31</v>
      </c>
      <c r="D50" t="s">
        <v>26</v>
      </c>
      <c r="E50">
        <v>2</v>
      </c>
      <c r="F50" t="s">
        <v>7</v>
      </c>
      <c r="G50" s="1" t="s">
        <v>32</v>
      </c>
      <c r="H50" s="1"/>
      <c r="I50" s="3" t="s">
        <v>33</v>
      </c>
      <c r="J50" s="7" t="s">
        <v>34</v>
      </c>
      <c r="K50" s="7"/>
      <c r="L50" s="7"/>
      <c r="M50" s="7"/>
      <c r="O50" t="str">
        <f>Table_batteryboard_bottom3[[#This Row],[Reference Designator]]</f>
        <v>Q2, Q4</v>
      </c>
      <c r="P50">
        <f>Table_batteryboard_bottom3[[#This Row],[Quantity]]</f>
        <v>2</v>
      </c>
      <c r="R50" s="3" t="str">
        <f>Table_batteryboard_bottom3[[#This Row],[Manufacturer Part Number]]</f>
        <v>MBT2222ADW1T1G</v>
      </c>
    </row>
    <row r="51" spans="1:18" x14ac:dyDescent="0.2">
      <c r="A51" t="s">
        <v>285</v>
      </c>
      <c r="B51" t="s">
        <v>30</v>
      </c>
      <c r="C51" t="s">
        <v>31</v>
      </c>
      <c r="D51" t="s">
        <v>26</v>
      </c>
      <c r="E51">
        <v>2</v>
      </c>
      <c r="F51" t="s">
        <v>7</v>
      </c>
      <c r="G51" s="1" t="s">
        <v>32</v>
      </c>
      <c r="H51" s="1"/>
      <c r="I51" s="3" t="s">
        <v>33</v>
      </c>
      <c r="J51" s="7" t="s">
        <v>34</v>
      </c>
      <c r="K51" s="7"/>
      <c r="L51" s="7"/>
      <c r="M51" s="7"/>
      <c r="O51" t="str">
        <f>Table_batteryboard_bottom3[[#This Row],[Reference Designator]]</f>
        <v>Q2, Q4</v>
      </c>
      <c r="P51">
        <f>Table_batteryboard_bottom3[[#This Row],[Quantity]]</f>
        <v>2</v>
      </c>
      <c r="R51" s="3" t="str">
        <f>Table_batteryboard_bottom3[[#This Row],[Manufacturer Part Number]]</f>
        <v>MBT2222ADW1T1G</v>
      </c>
    </row>
    <row r="52" spans="1:18" x14ac:dyDescent="0.2">
      <c r="A52" t="s">
        <v>304</v>
      </c>
      <c r="B52" t="s">
        <v>30</v>
      </c>
      <c r="C52" t="s">
        <v>31</v>
      </c>
      <c r="D52" t="s">
        <v>26</v>
      </c>
      <c r="E52">
        <v>2</v>
      </c>
      <c r="F52" t="s">
        <v>7</v>
      </c>
      <c r="G52" s="1" t="s">
        <v>32</v>
      </c>
      <c r="H52" s="1"/>
      <c r="I52" s="3" t="s">
        <v>33</v>
      </c>
      <c r="J52" s="7" t="s">
        <v>34</v>
      </c>
      <c r="K52" s="7"/>
      <c r="L52" s="7"/>
      <c r="M52" s="7"/>
      <c r="O52" t="str">
        <f>Table_batteryboard_bottom3[[#This Row],[Reference Designator]]</f>
        <v>Q2, Q4</v>
      </c>
      <c r="P52">
        <f>Table_batteryboard_bottom3[[#This Row],[Quantity]]</f>
        <v>2</v>
      </c>
      <c r="R52" s="3" t="str">
        <f>Table_batteryboard_bottom3[[#This Row],[Manufacturer Part Number]]</f>
        <v>MBT2222ADW1T1G</v>
      </c>
    </row>
    <row r="53" spans="1:18" x14ac:dyDescent="0.2">
      <c r="A53" t="s">
        <v>306</v>
      </c>
      <c r="B53" t="s">
        <v>30</v>
      </c>
      <c r="C53" t="s">
        <v>31</v>
      </c>
      <c r="D53" t="s">
        <v>26</v>
      </c>
      <c r="E53">
        <v>2</v>
      </c>
      <c r="F53" t="s">
        <v>7</v>
      </c>
      <c r="G53" s="1" t="s">
        <v>32</v>
      </c>
      <c r="H53" s="1"/>
      <c r="I53" s="4" t="s">
        <v>33</v>
      </c>
      <c r="J53" s="7" t="s">
        <v>34</v>
      </c>
      <c r="K53" s="7"/>
      <c r="L53" s="7"/>
      <c r="M53" s="7"/>
      <c r="O53" t="str">
        <f>Table_batteryboard_bottom3[[#This Row],[Reference Designator]]</f>
        <v>Q2, Q4</v>
      </c>
      <c r="P53">
        <f>Table_batteryboard_bottom3[[#This Row],[Quantity]]</f>
        <v>2</v>
      </c>
      <c r="R53" s="3" t="str">
        <f>Table_batteryboard_bottom3[[#This Row],[Manufacturer Part Number]]</f>
        <v>MBT2222ADW1T1G</v>
      </c>
    </row>
    <row r="54" spans="1:18" x14ac:dyDescent="0.2">
      <c r="A54" t="s">
        <v>284</v>
      </c>
      <c r="B54" t="s">
        <v>190</v>
      </c>
      <c r="C54" t="s">
        <v>278</v>
      </c>
      <c r="D54" t="s">
        <v>279</v>
      </c>
      <c r="E54">
        <v>1</v>
      </c>
      <c r="F54" t="s">
        <v>7</v>
      </c>
      <c r="I54" s="3" t="s">
        <v>278</v>
      </c>
      <c r="J54" s="7" t="s">
        <v>364</v>
      </c>
      <c r="K54" s="7"/>
      <c r="L54" s="7"/>
      <c r="M54" s="7"/>
      <c r="O54" t="str">
        <f>Table_batteryboard_bottom3[[#This Row],[Reference Designator]]</f>
        <v>SW1</v>
      </c>
      <c r="P54">
        <f>Table_batteryboard_bottom3[[#This Row],[Quantity]]</f>
        <v>1</v>
      </c>
      <c r="R54" s="3" t="str">
        <f>Table_batteryboard_bottom3[[#This Row],[Manufacturer Part Number]]</f>
        <v>D2F-L2-A1</v>
      </c>
    </row>
    <row r="55" spans="1:18" x14ac:dyDescent="0.2">
      <c r="A55" t="s">
        <v>284</v>
      </c>
      <c r="B55" t="s">
        <v>125</v>
      </c>
      <c r="C55" t="s">
        <v>280</v>
      </c>
      <c r="D55" t="s">
        <v>281</v>
      </c>
      <c r="E55">
        <v>1</v>
      </c>
      <c r="F55" t="s">
        <v>7</v>
      </c>
      <c r="I55" s="3" t="s">
        <v>280</v>
      </c>
      <c r="J55" s="7" t="s">
        <v>365</v>
      </c>
      <c r="K55" s="7"/>
      <c r="L55" s="7"/>
      <c r="M55" s="7"/>
      <c r="O55" t="str">
        <f>Table_batteryboard_bottom3[[#This Row],[Reference Designator]]</f>
        <v>SW2</v>
      </c>
      <c r="P55">
        <f>Table_batteryboard_bottom3[[#This Row],[Quantity]]</f>
        <v>1</v>
      </c>
      <c r="R55" s="3" t="str">
        <f>Table_batteryboard_bottom3[[#This Row],[Manufacturer Part Number]]</f>
        <v>D2F-L2-A</v>
      </c>
    </row>
    <row r="56" spans="1:18" x14ac:dyDescent="0.2">
      <c r="A56" t="s">
        <v>217</v>
      </c>
      <c r="B56" t="s">
        <v>206</v>
      </c>
      <c r="C56" t="s">
        <v>207</v>
      </c>
      <c r="D56" t="s">
        <v>208</v>
      </c>
      <c r="E56">
        <v>1</v>
      </c>
      <c r="F56" t="s">
        <v>7</v>
      </c>
      <c r="G56" s="1" t="s">
        <v>419</v>
      </c>
      <c r="H56" s="1"/>
      <c r="I56" s="4" t="s">
        <v>395</v>
      </c>
      <c r="J56" s="7" t="s">
        <v>396</v>
      </c>
      <c r="K56" s="7"/>
      <c r="L56" s="7"/>
      <c r="M56" s="7"/>
      <c r="O56" t="str">
        <f>Table_batteryboard_bottom3[[#This Row],[Reference Designator]]</f>
        <v>U11</v>
      </c>
      <c r="P56">
        <f>Table_batteryboard_bottom3[[#This Row],[Quantity]]</f>
        <v>1</v>
      </c>
      <c r="R56" s="3" t="str">
        <f>Table_batteryboard_bottom3[[#This Row],[Manufacturer Part Number]]</f>
        <v>PCF8523TK/1,118</v>
      </c>
    </row>
    <row r="57" spans="1:18" x14ac:dyDescent="0.2">
      <c r="A57" t="s">
        <v>145</v>
      </c>
      <c r="B57" t="s">
        <v>122</v>
      </c>
      <c r="C57" t="s">
        <v>123</v>
      </c>
      <c r="D57" t="s">
        <v>124</v>
      </c>
      <c r="E57">
        <v>2</v>
      </c>
      <c r="G57" s="1" t="s">
        <v>307</v>
      </c>
      <c r="H57" s="1"/>
      <c r="I57" s="3" t="s">
        <v>123</v>
      </c>
      <c r="J57" s="7" t="s">
        <v>308</v>
      </c>
      <c r="K57" s="7"/>
      <c r="L57" s="7"/>
      <c r="M57" s="7"/>
      <c r="O57" t="str">
        <f>Table_batteryboard_bottom3[[#This Row],[Reference Designator]]</f>
        <v>SW1, SW3</v>
      </c>
      <c r="P57">
        <f>Table_batteryboard_bottom3[[#This Row],[Quantity]]</f>
        <v>2</v>
      </c>
      <c r="R57" s="3" t="str">
        <f>Table_batteryboard_bottom3[[#This Row],[Manufacturer Part Number]]</f>
        <v>CAS-120TA</v>
      </c>
    </row>
    <row r="58" spans="1:18" x14ac:dyDescent="0.2">
      <c r="A58" t="s">
        <v>217</v>
      </c>
      <c r="B58" t="s">
        <v>170</v>
      </c>
      <c r="C58" t="s">
        <v>25</v>
      </c>
      <c r="D58" t="s">
        <v>26</v>
      </c>
      <c r="E58">
        <v>8</v>
      </c>
      <c r="F58" t="s">
        <v>7</v>
      </c>
      <c r="G58" s="1" t="s">
        <v>27</v>
      </c>
      <c r="H58" s="1"/>
      <c r="I58" s="4" t="s">
        <v>28</v>
      </c>
      <c r="J58" s="7" t="s">
        <v>29</v>
      </c>
      <c r="K58" s="7"/>
      <c r="L58" s="7"/>
      <c r="M58" s="7"/>
      <c r="O58" t="str">
        <f>Table_batteryboard_bottom3[[#This Row],[Reference Designator]]</f>
        <v>Q1, Q3, Q5, Q7, Q9, Q11, Q13, Q15</v>
      </c>
      <c r="P58">
        <f>Table_batteryboard_bottom3[[#This Row],[Quantity]]</f>
        <v>8</v>
      </c>
      <c r="R58" s="3" t="str">
        <f>Table_batteryboard_bottom3[[#This Row],[Manufacturer Part Number]]</f>
        <v>NX3008NBKS,115</v>
      </c>
    </row>
    <row r="59" spans="1:18" x14ac:dyDescent="0.2">
      <c r="A59" t="s">
        <v>56</v>
      </c>
      <c r="B59" t="s">
        <v>24</v>
      </c>
      <c r="C59" t="s">
        <v>25</v>
      </c>
      <c r="D59" t="s">
        <v>26</v>
      </c>
      <c r="E59">
        <v>2</v>
      </c>
      <c r="F59" t="s">
        <v>7</v>
      </c>
      <c r="G59" s="1" t="s">
        <v>27</v>
      </c>
      <c r="H59" s="1"/>
      <c r="I59" s="3" t="s">
        <v>28</v>
      </c>
      <c r="J59" s="3" t="s">
        <v>29</v>
      </c>
      <c r="O59" t="str">
        <f>Table_batteryboard_bottom3[[#This Row],[Reference Designator]]</f>
        <v>Q1, Q3</v>
      </c>
      <c r="P59">
        <f>Table_batteryboard_bottom3[[#This Row],[Quantity]]</f>
        <v>2</v>
      </c>
      <c r="R59" s="3" t="str">
        <f>Table_batteryboard_bottom3[[#This Row],[Manufacturer Part Number]]</f>
        <v>NX3008NBKS,115</v>
      </c>
    </row>
    <row r="60" spans="1:18" x14ac:dyDescent="0.2">
      <c r="A60" t="s">
        <v>273</v>
      </c>
      <c r="B60" t="s">
        <v>24</v>
      </c>
      <c r="C60" t="s">
        <v>25</v>
      </c>
      <c r="D60" t="s">
        <v>26</v>
      </c>
      <c r="E60">
        <v>2</v>
      </c>
      <c r="F60" t="s">
        <v>7</v>
      </c>
      <c r="G60" s="1" t="s">
        <v>27</v>
      </c>
      <c r="H60" s="1"/>
      <c r="I60" s="3" t="s">
        <v>28</v>
      </c>
      <c r="J60" s="7" t="s">
        <v>29</v>
      </c>
      <c r="K60" s="7"/>
      <c r="L60" s="7"/>
      <c r="M60" s="7"/>
      <c r="O60" t="str">
        <f>Table_batteryboard_bottom3[[#This Row],[Reference Designator]]</f>
        <v>Q1, Q3</v>
      </c>
      <c r="P60">
        <f>Table_batteryboard_bottom3[[#This Row],[Quantity]]</f>
        <v>2</v>
      </c>
      <c r="R60" s="3" t="str">
        <f>Table_batteryboard_bottom3[[#This Row],[Manufacturer Part Number]]</f>
        <v>NX3008NBKS,115</v>
      </c>
    </row>
    <row r="61" spans="1:18" x14ac:dyDescent="0.2">
      <c r="A61" t="s">
        <v>284</v>
      </c>
      <c r="B61" t="s">
        <v>24</v>
      </c>
      <c r="C61" t="s">
        <v>25</v>
      </c>
      <c r="D61" t="s">
        <v>26</v>
      </c>
      <c r="E61">
        <v>2</v>
      </c>
      <c r="F61" t="s">
        <v>7</v>
      </c>
      <c r="G61" s="1" t="s">
        <v>27</v>
      </c>
      <c r="H61" s="1"/>
      <c r="I61" s="3" t="s">
        <v>28</v>
      </c>
      <c r="J61" s="7" t="s">
        <v>29</v>
      </c>
      <c r="K61" s="7"/>
      <c r="L61" s="7"/>
      <c r="M61" s="7"/>
      <c r="O61" t="str">
        <f>Table_batteryboard_bottom3[[#This Row],[Reference Designator]]</f>
        <v>Q1, Q3</v>
      </c>
      <c r="P61">
        <f>Table_batteryboard_bottom3[[#This Row],[Quantity]]</f>
        <v>2</v>
      </c>
      <c r="R61" s="3" t="str">
        <f>Table_batteryboard_bottom3[[#This Row],[Manufacturer Part Number]]</f>
        <v>NX3008NBKS,115</v>
      </c>
    </row>
    <row r="62" spans="1:18" x14ac:dyDescent="0.2">
      <c r="A62" t="s">
        <v>285</v>
      </c>
      <c r="B62" t="s">
        <v>24</v>
      </c>
      <c r="C62" t="s">
        <v>25</v>
      </c>
      <c r="D62" t="s">
        <v>26</v>
      </c>
      <c r="E62">
        <v>2</v>
      </c>
      <c r="F62" t="s">
        <v>7</v>
      </c>
      <c r="G62" s="1" t="s">
        <v>27</v>
      </c>
      <c r="H62" s="1"/>
      <c r="I62" s="3" t="s">
        <v>28</v>
      </c>
      <c r="J62" s="7" t="s">
        <v>29</v>
      </c>
      <c r="K62" s="7"/>
      <c r="L62" s="7"/>
      <c r="M62" s="7"/>
      <c r="O62" t="str">
        <f>Table_batteryboard_bottom3[[#This Row],[Reference Designator]]</f>
        <v>Q1, Q3</v>
      </c>
      <c r="P62">
        <f>Table_batteryboard_bottom3[[#This Row],[Quantity]]</f>
        <v>2</v>
      </c>
      <c r="R62" s="3" t="str">
        <f>Table_batteryboard_bottom3[[#This Row],[Manufacturer Part Number]]</f>
        <v>NX3008NBKS,115</v>
      </c>
    </row>
    <row r="63" spans="1:18" x14ac:dyDescent="0.2">
      <c r="A63" t="s">
        <v>304</v>
      </c>
      <c r="B63" t="s">
        <v>24</v>
      </c>
      <c r="C63" t="s">
        <v>25</v>
      </c>
      <c r="D63" t="s">
        <v>26</v>
      </c>
      <c r="E63">
        <v>2</v>
      </c>
      <c r="F63" t="s">
        <v>7</v>
      </c>
      <c r="G63" s="1" t="s">
        <v>27</v>
      </c>
      <c r="H63" s="1"/>
      <c r="I63" s="3" t="s">
        <v>28</v>
      </c>
      <c r="J63" s="7" t="s">
        <v>29</v>
      </c>
      <c r="K63" s="7"/>
      <c r="L63" s="7"/>
      <c r="M63" s="7"/>
      <c r="O63" t="str">
        <f>Table_batteryboard_bottom3[[#This Row],[Reference Designator]]</f>
        <v>Q1, Q3</v>
      </c>
      <c r="P63">
        <f>Table_batteryboard_bottom3[[#This Row],[Quantity]]</f>
        <v>2</v>
      </c>
      <c r="R63" s="3" t="str">
        <f>Table_batteryboard_bottom3[[#This Row],[Manufacturer Part Number]]</f>
        <v>NX3008NBKS,115</v>
      </c>
    </row>
    <row r="64" spans="1:18" x14ac:dyDescent="0.2">
      <c r="A64" t="s">
        <v>306</v>
      </c>
      <c r="B64" t="s">
        <v>24</v>
      </c>
      <c r="C64" t="s">
        <v>25</v>
      </c>
      <c r="D64" t="s">
        <v>26</v>
      </c>
      <c r="E64">
        <v>2</v>
      </c>
      <c r="F64" t="s">
        <v>7</v>
      </c>
      <c r="G64" s="1" t="s">
        <v>27</v>
      </c>
      <c r="H64" s="1"/>
      <c r="I64" s="4" t="s">
        <v>28</v>
      </c>
      <c r="J64" s="7" t="s">
        <v>29</v>
      </c>
      <c r="K64" s="7"/>
      <c r="L64" s="7"/>
      <c r="M64" s="7"/>
      <c r="O64" t="str">
        <f>Table_batteryboard_bottom3[[#This Row],[Reference Designator]]</f>
        <v>Q1, Q3</v>
      </c>
      <c r="P64">
        <f>Table_batteryboard_bottom3[[#This Row],[Quantity]]</f>
        <v>2</v>
      </c>
      <c r="R64" s="3" t="str">
        <f>Table_batteryboard_bottom3[[#This Row],[Manufacturer Part Number]]</f>
        <v>NX3008NBKS,115</v>
      </c>
    </row>
    <row r="65" spans="1:18" x14ac:dyDescent="0.2">
      <c r="A65" t="s">
        <v>145</v>
      </c>
      <c r="B65" t="s">
        <v>85</v>
      </c>
      <c r="C65" t="s">
        <v>86</v>
      </c>
      <c r="D65" t="s">
        <v>87</v>
      </c>
      <c r="E65">
        <v>2</v>
      </c>
      <c r="G65" s="1" t="s">
        <v>325</v>
      </c>
      <c r="H65" s="1"/>
      <c r="I65" s="3" t="s">
        <v>324</v>
      </c>
      <c r="J65" s="7" t="s">
        <v>326</v>
      </c>
      <c r="K65" s="7"/>
      <c r="L65" s="7"/>
      <c r="M65" s="7"/>
      <c r="O65" t="str">
        <f>Table_batteryboard_bottom3[[#This Row],[Reference Designator]]</f>
        <v>FB1, FB2</v>
      </c>
      <c r="P65">
        <f>Table_batteryboard_bottom3[[#This Row],[Quantity]]</f>
        <v>2</v>
      </c>
      <c r="R65" s="3" t="str">
        <f>Table_batteryboard_bottom3[[#This Row],[Manufacturer Part Number]]</f>
        <v>BLM18AG121SH1D</v>
      </c>
    </row>
    <row r="66" spans="1:18" x14ac:dyDescent="0.2">
      <c r="A66" t="s">
        <v>145</v>
      </c>
      <c r="B66" t="s">
        <v>95</v>
      </c>
      <c r="C66" t="s">
        <v>96</v>
      </c>
      <c r="D66" t="s">
        <v>97</v>
      </c>
      <c r="E66">
        <v>1</v>
      </c>
      <c r="I66" s="3">
        <v>5051102491</v>
      </c>
      <c r="J66" s="7" t="s">
        <v>313</v>
      </c>
      <c r="K66" s="7"/>
      <c r="L66" s="7"/>
      <c r="M66" s="7"/>
      <c r="O66" t="str">
        <f>Table_batteryboard_bottom3[[#This Row],[Reference Designator]]</f>
        <v>J4</v>
      </c>
      <c r="P66">
        <f>Table_batteryboard_bottom3[[#This Row],[Quantity]]</f>
        <v>1</v>
      </c>
      <c r="R66" s="3">
        <f>Table_batteryboard_bottom3[[#This Row],[Manufacturer Part Number]]</f>
        <v>5051102491</v>
      </c>
    </row>
    <row r="67" spans="1:18" x14ac:dyDescent="0.2">
      <c r="A67" t="s">
        <v>145</v>
      </c>
      <c r="B67" t="s">
        <v>92</v>
      </c>
      <c r="C67" t="s">
        <v>93</v>
      </c>
      <c r="D67" t="s">
        <v>94</v>
      </c>
      <c r="E67">
        <v>1</v>
      </c>
      <c r="G67" s="1" t="s">
        <v>309</v>
      </c>
      <c r="H67" s="1"/>
      <c r="I67" s="3">
        <v>1040310811</v>
      </c>
      <c r="J67" s="7" t="s">
        <v>310</v>
      </c>
      <c r="K67" s="7"/>
      <c r="L67" s="7"/>
      <c r="M67" s="7"/>
      <c r="O67" t="str">
        <f>Table_batteryboard_bottom3[[#This Row],[Reference Designator]]</f>
        <v>J3</v>
      </c>
      <c r="P67">
        <f>Table_batteryboard_bottom3[[#This Row],[Quantity]]</f>
        <v>1</v>
      </c>
      <c r="R67" s="3">
        <f>Table_batteryboard_bottom3[[#This Row],[Manufacturer Part Number]]</f>
        <v>1040310811</v>
      </c>
    </row>
    <row r="68" spans="1:18" x14ac:dyDescent="0.2">
      <c r="A68" t="s">
        <v>217</v>
      </c>
      <c r="B68" t="s">
        <v>92</v>
      </c>
      <c r="C68" t="s">
        <v>163</v>
      </c>
      <c r="D68" t="s">
        <v>164</v>
      </c>
      <c r="E68">
        <v>1</v>
      </c>
      <c r="F68" t="s">
        <v>7</v>
      </c>
      <c r="G68" s="1" t="s">
        <v>309</v>
      </c>
      <c r="H68" s="1"/>
      <c r="I68" s="4">
        <v>1040310811</v>
      </c>
      <c r="J68" s="7" t="s">
        <v>310</v>
      </c>
      <c r="K68" s="7"/>
      <c r="L68" s="7"/>
      <c r="M68" s="7"/>
      <c r="O68" t="str">
        <f>Table_batteryboard_bottom3[[#This Row],[Reference Designator]]</f>
        <v>J3</v>
      </c>
      <c r="P68">
        <f>Table_batteryboard_bottom3[[#This Row],[Quantity]]</f>
        <v>1</v>
      </c>
      <c r="R68" s="3">
        <f>Table_batteryboard_bottom3[[#This Row],[Manufacturer Part Number]]</f>
        <v>1040310811</v>
      </c>
    </row>
    <row r="69" spans="1:18" x14ac:dyDescent="0.2">
      <c r="A69" t="s">
        <v>284</v>
      </c>
      <c r="B69" t="s">
        <v>19</v>
      </c>
      <c r="C69" t="s">
        <v>275</v>
      </c>
      <c r="D69" t="s">
        <v>276</v>
      </c>
      <c r="E69">
        <v>1</v>
      </c>
      <c r="F69" t="s">
        <v>7</v>
      </c>
      <c r="G69" s="1" t="s">
        <v>406</v>
      </c>
      <c r="H69" s="1"/>
      <c r="I69" s="3" t="s">
        <v>362</v>
      </c>
      <c r="J69" s="7" t="s">
        <v>363</v>
      </c>
      <c r="K69" s="7"/>
      <c r="L69" s="7"/>
      <c r="M69" s="7"/>
      <c r="O69" t="str">
        <f>Table_batteryboard_bottom3[[#This Row],[Reference Designator]]</f>
        <v>J2</v>
      </c>
      <c r="P69">
        <f>Table_batteryboard_bottom3[[#This Row],[Quantity]]</f>
        <v>1</v>
      </c>
      <c r="R69" s="3" t="str">
        <f>Table_batteryboard_bottom3[[#This Row],[Manufacturer Part Number]]</f>
        <v>BM02B-SRSS-TB(LF)(SN)</v>
      </c>
    </row>
    <row r="70" spans="1:18" x14ac:dyDescent="0.2">
      <c r="A70" t="s">
        <v>217</v>
      </c>
      <c r="B70" t="s">
        <v>176</v>
      </c>
      <c r="C70" t="s">
        <v>177</v>
      </c>
      <c r="D70" t="s">
        <v>174</v>
      </c>
      <c r="E70">
        <v>1</v>
      </c>
      <c r="F70" t="s">
        <v>7</v>
      </c>
      <c r="G70" s="1" t="s">
        <v>413</v>
      </c>
      <c r="H70" s="1"/>
      <c r="I70" s="4" t="s">
        <v>369</v>
      </c>
      <c r="J70" s="7" t="s">
        <v>370</v>
      </c>
      <c r="K70" s="7"/>
      <c r="L70" s="7"/>
      <c r="M70" s="7"/>
      <c r="O70" t="str">
        <f>Table_batteryboard_bottom3[[#This Row],[Reference Designator]]</f>
        <v>Q21</v>
      </c>
      <c r="P70">
        <f>Table_batteryboard_bottom3[[#This Row],[Quantity]]</f>
        <v>1</v>
      </c>
      <c r="R70" s="3" t="str">
        <f>Table_batteryboard_bottom3[[#This Row],[Manufacturer Part Number]]</f>
        <v>IRLML2803TRPBF</v>
      </c>
    </row>
    <row r="71" spans="1:18" x14ac:dyDescent="0.2">
      <c r="A71" t="s">
        <v>304</v>
      </c>
      <c r="B71" t="s">
        <v>294</v>
      </c>
      <c r="C71" t="s">
        <v>177</v>
      </c>
      <c r="D71" t="s">
        <v>174</v>
      </c>
      <c r="E71">
        <v>1</v>
      </c>
      <c r="F71" t="s">
        <v>7</v>
      </c>
      <c r="G71" s="1" t="s">
        <v>413</v>
      </c>
      <c r="H71" s="1"/>
      <c r="I71" s="3" t="s">
        <v>369</v>
      </c>
      <c r="J71" s="7" t="s">
        <v>370</v>
      </c>
      <c r="K71" s="7"/>
      <c r="L71" s="7"/>
      <c r="M71" s="7"/>
      <c r="O71" t="str">
        <f>Table_batteryboard_bottom3[[#This Row],[Reference Designator]]</f>
        <v>Q5</v>
      </c>
      <c r="P71">
        <f>Table_batteryboard_bottom3[[#This Row],[Quantity]]</f>
        <v>1</v>
      </c>
      <c r="R71" s="3" t="str">
        <f>Table_batteryboard_bottom3[[#This Row],[Manufacturer Part Number]]</f>
        <v>IRLML2803TRPBF</v>
      </c>
    </row>
    <row r="72" spans="1:18" x14ac:dyDescent="0.2">
      <c r="A72" t="s">
        <v>304</v>
      </c>
      <c r="B72" t="s">
        <v>295</v>
      </c>
      <c r="C72" t="s">
        <v>296</v>
      </c>
      <c r="D72" t="s">
        <v>51</v>
      </c>
      <c r="E72">
        <v>1</v>
      </c>
      <c r="F72" t="s">
        <v>7</v>
      </c>
      <c r="G72" s="1" t="s">
        <v>412</v>
      </c>
      <c r="H72" s="1"/>
      <c r="I72" s="3" t="s">
        <v>371</v>
      </c>
      <c r="J72" s="7" t="s">
        <v>372</v>
      </c>
      <c r="K72" s="7"/>
      <c r="L72" s="7"/>
      <c r="M72" s="7"/>
      <c r="O72" t="str">
        <f>Table_batteryboard_bottom3[[#This Row],[Reference Designator]]</f>
        <v>Q6</v>
      </c>
      <c r="P72">
        <f>Table_batteryboard_bottom3[[#This Row],[Quantity]]</f>
        <v>1</v>
      </c>
      <c r="R72" s="3" t="str">
        <f>Table_batteryboard_bottom3[[#This Row],[Manufacturer Part Number]]</f>
        <v>IRF7404TRPBF</v>
      </c>
    </row>
    <row r="73" spans="1:18" x14ac:dyDescent="0.2">
      <c r="A73" t="s">
        <v>217</v>
      </c>
      <c r="B73" t="s">
        <v>19</v>
      </c>
      <c r="C73" t="s">
        <v>161</v>
      </c>
      <c r="D73" t="s">
        <v>162</v>
      </c>
      <c r="E73">
        <v>1</v>
      </c>
      <c r="F73" t="s">
        <v>7</v>
      </c>
      <c r="G73" s="1" t="s">
        <v>425</v>
      </c>
      <c r="H73" s="1"/>
      <c r="I73" s="4" t="s">
        <v>377</v>
      </c>
      <c r="J73" s="7" t="s">
        <v>378</v>
      </c>
      <c r="K73" s="7"/>
      <c r="L73" s="7"/>
      <c r="M73" s="7"/>
      <c r="O73" t="str">
        <f>Table_batteryboard_bottom3[[#This Row],[Reference Designator]]</f>
        <v>J2</v>
      </c>
      <c r="P73">
        <f>Table_batteryboard_bottom3[[#This Row],[Quantity]]</f>
        <v>1</v>
      </c>
      <c r="R73" s="3" t="str">
        <f>Table_batteryboard_bottom3[[#This Row],[Manufacturer Part Number]]</f>
        <v>U.FL-R-SMT-1(80)</v>
      </c>
    </row>
    <row r="74" spans="1:18" x14ac:dyDescent="0.2">
      <c r="A74" t="s">
        <v>304</v>
      </c>
      <c r="B74" t="s">
        <v>19</v>
      </c>
      <c r="C74" t="s">
        <v>161</v>
      </c>
      <c r="D74" t="s">
        <v>162</v>
      </c>
      <c r="E74">
        <v>1</v>
      </c>
      <c r="F74" t="s">
        <v>7</v>
      </c>
      <c r="G74" s="1" t="s">
        <v>424</v>
      </c>
      <c r="H74" s="1"/>
      <c r="I74" s="3" t="s">
        <v>367</v>
      </c>
      <c r="J74" s="7" t="s">
        <v>368</v>
      </c>
      <c r="K74" s="7"/>
      <c r="L74" s="7"/>
      <c r="M74" s="7"/>
      <c r="O74" t="str">
        <f>Table_batteryboard_bottom3[[#This Row],[Reference Designator]]</f>
        <v>J2</v>
      </c>
      <c r="P74">
        <f>Table_batteryboard_bottom3[[#This Row],[Quantity]]</f>
        <v>1</v>
      </c>
      <c r="R74" s="3" t="str">
        <f>Table_batteryboard_bottom3[[#This Row],[Manufacturer Part Number]]</f>
        <v>U.FL-R-SMT-1(10)</v>
      </c>
    </row>
    <row r="75" spans="1:18" x14ac:dyDescent="0.2">
      <c r="A75" t="s">
        <v>145</v>
      </c>
      <c r="B75" t="s">
        <v>13</v>
      </c>
      <c r="C75" t="s">
        <v>88</v>
      </c>
      <c r="D75" t="s">
        <v>89</v>
      </c>
      <c r="E75">
        <v>1</v>
      </c>
      <c r="I75" s="3" t="s">
        <v>317</v>
      </c>
      <c r="J75" s="7" t="s">
        <v>318</v>
      </c>
      <c r="K75" s="7"/>
      <c r="L75" s="7"/>
      <c r="M75" s="7"/>
      <c r="O75" t="str">
        <f>Table_batteryboard_bottom3[[#This Row],[Reference Designator]]</f>
        <v>J1</v>
      </c>
      <c r="P75">
        <f>Table_batteryboard_bottom3[[#This Row],[Quantity]]</f>
        <v>1</v>
      </c>
      <c r="R75" s="3" t="str">
        <f>Table_batteryboard_bottom3[[#This Row],[Manufacturer Part Number]]</f>
        <v>USB4105-GF-A</v>
      </c>
    </row>
    <row r="76" spans="1:18" x14ac:dyDescent="0.2">
      <c r="A76" t="s">
        <v>217</v>
      </c>
      <c r="B76" t="s">
        <v>95</v>
      </c>
      <c r="C76" t="s">
        <v>88</v>
      </c>
      <c r="D76" t="s">
        <v>89</v>
      </c>
      <c r="E76">
        <v>1</v>
      </c>
      <c r="F76" t="s">
        <v>7</v>
      </c>
      <c r="I76" s="4" t="s">
        <v>317</v>
      </c>
      <c r="J76" s="7" t="s">
        <v>318</v>
      </c>
      <c r="K76" s="7"/>
      <c r="L76" s="7"/>
      <c r="M76" s="7"/>
      <c r="O76" t="str">
        <f>Table_batteryboard_bottom3[[#This Row],[Reference Designator]]</f>
        <v>J4</v>
      </c>
      <c r="P76">
        <f>Table_batteryboard_bottom3[[#This Row],[Quantity]]</f>
        <v>1</v>
      </c>
      <c r="R76" s="3" t="str">
        <f>Table_batteryboard_bottom3[[#This Row],[Manufacturer Part Number]]</f>
        <v>USB4105-GF-A</v>
      </c>
    </row>
    <row r="77" spans="1:18" x14ac:dyDescent="0.2">
      <c r="A77" t="s">
        <v>217</v>
      </c>
      <c r="B77" t="s">
        <v>135</v>
      </c>
      <c r="C77" t="s">
        <v>197</v>
      </c>
      <c r="D77" t="s">
        <v>198</v>
      </c>
      <c r="E77">
        <v>1</v>
      </c>
      <c r="F77" t="s">
        <v>7</v>
      </c>
      <c r="I77" s="4" t="s">
        <v>388</v>
      </c>
      <c r="J77" s="7" t="s">
        <v>389</v>
      </c>
      <c r="K77" s="7"/>
      <c r="L77" s="7"/>
      <c r="M77" s="7"/>
      <c r="O77" t="str">
        <f>Table_batteryboard_bottom3[[#This Row],[Reference Designator]]</f>
        <v>U4</v>
      </c>
      <c r="P77">
        <f>Table_batteryboard_bottom3[[#This Row],[Quantity]]</f>
        <v>1</v>
      </c>
      <c r="R77" s="3" t="str">
        <f>Table_batteryboard_bottom3[[#This Row],[Manufacturer Part Number]]</f>
        <v>MR25H40DF</v>
      </c>
    </row>
    <row r="78" spans="1:18" x14ac:dyDescent="0.2">
      <c r="A78" t="s">
        <v>145</v>
      </c>
      <c r="B78" t="s">
        <v>142</v>
      </c>
      <c r="C78" t="s">
        <v>143</v>
      </c>
      <c r="D78" t="s">
        <v>144</v>
      </c>
      <c r="E78">
        <v>1</v>
      </c>
      <c r="G78" s="1" t="s">
        <v>320</v>
      </c>
      <c r="H78" s="1"/>
      <c r="I78" s="3" t="s">
        <v>319</v>
      </c>
      <c r="J78" s="7" t="s">
        <v>321</v>
      </c>
      <c r="K78" s="7"/>
      <c r="L78" s="7"/>
      <c r="M78" s="7"/>
      <c r="O78" t="str">
        <f>Table_batteryboard_bottom3[[#This Row],[Reference Designator]]</f>
        <v>Y1</v>
      </c>
      <c r="P78">
        <f>Table_batteryboard_bottom3[[#This Row],[Quantity]]</f>
        <v>1</v>
      </c>
      <c r="R78" s="3" t="str">
        <f>Table_batteryboard_bottom3[[#This Row],[Manufacturer Part Number]]</f>
        <v>ECS-160-10-36Q-ES-TR</v>
      </c>
    </row>
    <row r="79" spans="1:18" x14ac:dyDescent="0.2">
      <c r="A79" t="s">
        <v>217</v>
      </c>
      <c r="B79" t="s">
        <v>172</v>
      </c>
      <c r="C79" t="s">
        <v>173</v>
      </c>
      <c r="D79" t="s">
        <v>174</v>
      </c>
      <c r="E79">
        <v>3</v>
      </c>
      <c r="F79" t="s">
        <v>7</v>
      </c>
      <c r="G79" s="1" t="s">
        <v>417</v>
      </c>
      <c r="H79" s="1"/>
      <c r="I79" s="4" t="s">
        <v>381</v>
      </c>
      <c r="J79" s="7" t="s">
        <v>382</v>
      </c>
      <c r="K79" s="7"/>
      <c r="L79" s="7"/>
      <c r="M79" s="7"/>
      <c r="O79" t="str">
        <f>Table_batteryboard_bottom3[[#This Row],[Reference Designator]]</f>
        <v>Q17-Q19</v>
      </c>
      <c r="P79">
        <f>Table_batteryboard_bottom3[[#This Row],[Quantity]]</f>
        <v>3</v>
      </c>
      <c r="R79" s="3" t="str">
        <f>Table_batteryboard_bottom3[[#This Row],[Manufacturer Part Number]]</f>
        <v>MMBT2907A-7-F</v>
      </c>
    </row>
    <row r="80" spans="1:18" x14ac:dyDescent="0.2">
      <c r="A80" t="s">
        <v>273</v>
      </c>
      <c r="B80" t="s">
        <v>231</v>
      </c>
      <c r="C80" t="s">
        <v>232</v>
      </c>
      <c r="D80" t="s">
        <v>233</v>
      </c>
      <c r="E80">
        <v>3</v>
      </c>
      <c r="F80" t="s">
        <v>7</v>
      </c>
      <c r="G80" s="1" t="s">
        <v>409</v>
      </c>
      <c r="H80" s="1"/>
      <c r="I80" s="3" t="s">
        <v>232</v>
      </c>
      <c r="J80" s="7" t="s">
        <v>348</v>
      </c>
      <c r="K80" s="7"/>
      <c r="L80" s="7"/>
      <c r="M80" s="7"/>
      <c r="O80" t="str">
        <f>Table_batteryboard_bottom3[[#This Row],[Reference Designator]]</f>
        <v>D2-D4</v>
      </c>
      <c r="P80">
        <f>Table_batteryboard_bottom3[[#This Row],[Quantity]]</f>
        <v>3</v>
      </c>
      <c r="R80" s="3" t="str">
        <f>Table_batteryboard_bottom3[[#This Row],[Manufacturer Part Number]]</f>
        <v>DFLS130L-7</v>
      </c>
    </row>
    <row r="81" spans="1:18" x14ac:dyDescent="0.2">
      <c r="A81" t="s">
        <v>284</v>
      </c>
      <c r="B81" t="s">
        <v>231</v>
      </c>
      <c r="C81" t="s">
        <v>232</v>
      </c>
      <c r="D81" t="s">
        <v>233</v>
      </c>
      <c r="E81">
        <v>3</v>
      </c>
      <c r="F81" t="s">
        <v>7</v>
      </c>
      <c r="G81" s="1" t="s">
        <v>409</v>
      </c>
      <c r="H81" s="1"/>
      <c r="I81" s="3" t="s">
        <v>232</v>
      </c>
      <c r="J81" s="7" t="s">
        <v>348</v>
      </c>
      <c r="K81" s="7"/>
      <c r="L81" s="7"/>
      <c r="M81" s="7"/>
      <c r="O81" t="str">
        <f>Table_batteryboard_bottom3[[#This Row],[Reference Designator]]</f>
        <v>D2-D4</v>
      </c>
      <c r="P81">
        <f>Table_batteryboard_bottom3[[#This Row],[Quantity]]</f>
        <v>3</v>
      </c>
      <c r="R81" s="3" t="str">
        <f>Table_batteryboard_bottom3[[#This Row],[Manufacturer Part Number]]</f>
        <v>DFLS130L-7</v>
      </c>
    </row>
    <row r="82" spans="1:18" x14ac:dyDescent="0.2">
      <c r="A82" t="s">
        <v>285</v>
      </c>
      <c r="B82" t="s">
        <v>231</v>
      </c>
      <c r="C82" t="s">
        <v>232</v>
      </c>
      <c r="D82" t="s">
        <v>233</v>
      </c>
      <c r="E82">
        <v>3</v>
      </c>
      <c r="F82" t="s">
        <v>7</v>
      </c>
      <c r="G82" s="1" t="s">
        <v>409</v>
      </c>
      <c r="H82" s="1"/>
      <c r="I82" s="3" t="s">
        <v>232</v>
      </c>
      <c r="J82" s="7" t="s">
        <v>348</v>
      </c>
      <c r="K82" s="7"/>
      <c r="L82" s="7"/>
      <c r="M82" s="7"/>
      <c r="O82" t="str">
        <f>Table_batteryboard_bottom3[[#This Row],[Reference Designator]]</f>
        <v>D2-D4</v>
      </c>
      <c r="P82">
        <f>Table_batteryboard_bottom3[[#This Row],[Quantity]]</f>
        <v>3</v>
      </c>
      <c r="R82" s="3" t="str">
        <f>Table_batteryboard_bottom3[[#This Row],[Manufacturer Part Number]]</f>
        <v>DFLS130L-7</v>
      </c>
    </row>
    <row r="83" spans="1:18" x14ac:dyDescent="0.2">
      <c r="A83" t="s">
        <v>304</v>
      </c>
      <c r="B83" t="s">
        <v>231</v>
      </c>
      <c r="C83" t="s">
        <v>232</v>
      </c>
      <c r="D83" t="s">
        <v>233</v>
      </c>
      <c r="E83">
        <v>3</v>
      </c>
      <c r="F83" t="s">
        <v>7</v>
      </c>
      <c r="G83" s="1" t="s">
        <v>409</v>
      </c>
      <c r="H83" s="1"/>
      <c r="I83" s="3" t="s">
        <v>232</v>
      </c>
      <c r="J83" s="7" t="s">
        <v>348</v>
      </c>
      <c r="K83" s="7"/>
      <c r="L83" s="7"/>
      <c r="M83" s="7"/>
      <c r="O83" t="str">
        <f>Table_batteryboard_bottom3[[#This Row],[Reference Designator]]</f>
        <v>D2-D4</v>
      </c>
      <c r="P83">
        <f>Table_batteryboard_bottom3[[#This Row],[Quantity]]</f>
        <v>3</v>
      </c>
      <c r="R83" s="3" t="str">
        <f>Table_batteryboard_bottom3[[#This Row],[Manufacturer Part Number]]</f>
        <v>DFLS130L-7</v>
      </c>
    </row>
    <row r="84" spans="1:18" x14ac:dyDescent="0.2">
      <c r="A84" t="s">
        <v>306</v>
      </c>
      <c r="B84" t="s">
        <v>231</v>
      </c>
      <c r="C84" t="s">
        <v>232</v>
      </c>
      <c r="D84" t="s">
        <v>233</v>
      </c>
      <c r="E84">
        <v>3</v>
      </c>
      <c r="F84" t="s">
        <v>7</v>
      </c>
      <c r="G84" s="1" t="s">
        <v>409</v>
      </c>
      <c r="H84" s="1"/>
      <c r="I84" s="4" t="s">
        <v>232</v>
      </c>
      <c r="J84" s="7" t="s">
        <v>348</v>
      </c>
      <c r="K84" s="7"/>
      <c r="L84" s="7"/>
      <c r="M84" s="7"/>
      <c r="O84" t="str">
        <f>Table_batteryboard_bottom3[[#This Row],[Reference Designator]]</f>
        <v>D2-D4</v>
      </c>
      <c r="P84">
        <f>Table_batteryboard_bottom3[[#This Row],[Quantity]]</f>
        <v>3</v>
      </c>
      <c r="R84" s="3" t="str">
        <f>Table_batteryboard_bottom3[[#This Row],[Manufacturer Part Number]]</f>
        <v>DFLS130L-7</v>
      </c>
    </row>
    <row r="85" spans="1:18" x14ac:dyDescent="0.2">
      <c r="A85" t="s">
        <v>145</v>
      </c>
      <c r="B85" t="s">
        <v>135</v>
      </c>
      <c r="C85" t="s">
        <v>136</v>
      </c>
      <c r="D85" t="s">
        <v>134</v>
      </c>
      <c r="E85">
        <v>1</v>
      </c>
      <c r="I85" s="3" t="s">
        <v>136</v>
      </c>
      <c r="J85" s="7" t="s">
        <v>338</v>
      </c>
      <c r="K85" s="7"/>
      <c r="L85" s="7"/>
      <c r="M85" s="7"/>
      <c r="O85" t="str">
        <f>Table_batteryboard_bottom3[[#This Row],[Reference Designator]]</f>
        <v>U4</v>
      </c>
      <c r="P85">
        <f>Table_batteryboard_bottom3[[#This Row],[Quantity]]</f>
        <v>1</v>
      </c>
      <c r="R85" s="3" t="str">
        <f>Table_batteryboard_bottom3[[#This Row],[Manufacturer Part Number]]</f>
        <v>AP7366-28W5-7</v>
      </c>
    </row>
    <row r="86" spans="1:18" x14ac:dyDescent="0.2">
      <c r="A86" t="s">
        <v>217</v>
      </c>
      <c r="B86" t="s">
        <v>132</v>
      </c>
      <c r="C86" t="s">
        <v>196</v>
      </c>
      <c r="D86" t="s">
        <v>134</v>
      </c>
      <c r="E86">
        <v>1</v>
      </c>
      <c r="F86" t="s">
        <v>7</v>
      </c>
      <c r="G86" s="1" t="s">
        <v>403</v>
      </c>
      <c r="H86" s="1"/>
      <c r="I86" s="4" t="s">
        <v>386</v>
      </c>
      <c r="J86" s="7" t="s">
        <v>387</v>
      </c>
      <c r="K86" s="7"/>
      <c r="L86" s="7"/>
      <c r="M86" s="7"/>
      <c r="O86" t="str">
        <f>Table_batteryboard_bottom3[[#This Row],[Reference Designator]]</f>
        <v>U3</v>
      </c>
      <c r="P86">
        <f>Table_batteryboard_bottom3[[#This Row],[Quantity]]</f>
        <v>1</v>
      </c>
      <c r="R86" s="3" t="str">
        <f>Table_batteryboard_bottom3[[#This Row],[Manufacturer Part Number]]</f>
        <v>AP2112K-3.3TRG1</v>
      </c>
    </row>
    <row r="87" spans="1:18" x14ac:dyDescent="0.2">
      <c r="A87" t="s">
        <v>217</v>
      </c>
      <c r="B87" t="s">
        <v>209</v>
      </c>
      <c r="C87" t="s">
        <v>210</v>
      </c>
      <c r="D87" t="s">
        <v>211</v>
      </c>
      <c r="E87">
        <v>1</v>
      </c>
      <c r="F87" t="s">
        <v>7</v>
      </c>
      <c r="I87" s="4" t="s">
        <v>210</v>
      </c>
      <c r="J87" s="7" t="s">
        <v>397</v>
      </c>
      <c r="K87" s="7"/>
      <c r="L87" s="7"/>
      <c r="M87" s="7"/>
      <c r="O87" t="str">
        <f>Table_batteryboard_bottom3[[#This Row],[Reference Designator]]</f>
        <v>U12</v>
      </c>
      <c r="P87">
        <f>Table_batteryboard_bottom3[[#This Row],[Quantity]]</f>
        <v>1</v>
      </c>
      <c r="R87" s="3" t="str">
        <f>Table_batteryboard_bottom3[[#This Row],[Manufacturer Part Number]]</f>
        <v>BNO085</v>
      </c>
    </row>
    <row r="88" spans="1:18" x14ac:dyDescent="0.2">
      <c r="A88" t="s">
        <v>145</v>
      </c>
      <c r="B88" t="s">
        <v>125</v>
      </c>
      <c r="C88" t="s">
        <v>126</v>
      </c>
      <c r="D88" t="s">
        <v>127</v>
      </c>
      <c r="E88">
        <v>1</v>
      </c>
      <c r="G88" s="1" t="s">
        <v>329</v>
      </c>
      <c r="H88" s="1"/>
      <c r="I88" s="3" t="s">
        <v>328</v>
      </c>
      <c r="J88" s="7" t="s">
        <v>330</v>
      </c>
      <c r="K88" s="7"/>
      <c r="L88" s="7"/>
      <c r="M88" s="7"/>
      <c r="O88" t="str">
        <f>Table_batteryboard_bottom3[[#This Row],[Reference Designator]]</f>
        <v>SW2</v>
      </c>
      <c r="P88">
        <f>Table_batteryboard_bottom3[[#This Row],[Quantity]]</f>
        <v>1</v>
      </c>
      <c r="R88" s="3" t="str">
        <f>Table_batteryboard_bottom3[[#This Row],[Manufacturer Part Number]]</f>
        <v>KMR241NG ULC LFS</v>
      </c>
    </row>
    <row r="89" spans="1:18" x14ac:dyDescent="0.2">
      <c r="A89" t="s">
        <v>217</v>
      </c>
      <c r="B89" t="s">
        <v>477</v>
      </c>
      <c r="C89" t="s">
        <v>158</v>
      </c>
      <c r="D89" t="s">
        <v>159</v>
      </c>
      <c r="E89">
        <v>3</v>
      </c>
      <c r="F89" t="s">
        <v>7</v>
      </c>
      <c r="G89" s="1" t="s">
        <v>421</v>
      </c>
      <c r="H89" s="1"/>
      <c r="I89" s="4" t="s">
        <v>375</v>
      </c>
      <c r="J89" s="7" t="s">
        <v>376</v>
      </c>
      <c r="K89" s="7"/>
      <c r="L89" s="7"/>
      <c r="M89" s="7"/>
      <c r="O89" t="str">
        <f>Table_batteryboard_bottom3[[#This Row],[Reference Designator]]</f>
        <v>FL1, FL2, FL3</v>
      </c>
      <c r="P89">
        <f>Table_batteryboard_bottom3[[#This Row],[Quantity]]</f>
        <v>3</v>
      </c>
      <c r="R89" s="3" t="str">
        <f>Table_batteryboard_bottom3[[#This Row],[Manufacturer Part Number]]</f>
        <v>SRF2012A-670YA</v>
      </c>
    </row>
    <row r="90" spans="1:18" x14ac:dyDescent="0.2">
      <c r="A90" t="s">
        <v>273</v>
      </c>
      <c r="B90" t="s">
        <v>262</v>
      </c>
      <c r="C90" t="s">
        <v>263</v>
      </c>
      <c r="D90" t="s">
        <v>264</v>
      </c>
      <c r="E90">
        <v>8</v>
      </c>
      <c r="F90" t="s">
        <v>7</v>
      </c>
      <c r="I90" s="3" t="s">
        <v>355</v>
      </c>
      <c r="J90" s="7" t="s">
        <v>356</v>
      </c>
      <c r="K90" s="7" t="s">
        <v>485</v>
      </c>
      <c r="L90" s="7"/>
      <c r="M90" s="7"/>
      <c r="O90" t="str">
        <f>Table_batteryboard_bottom3[[#This Row],[Reference Designator]]</f>
        <v>SC1-SC8</v>
      </c>
      <c r="P90">
        <f>Table_batteryboard_bottom3[[#This Row],[Quantity]]</f>
        <v>8</v>
      </c>
      <c r="R90" s="3" t="str">
        <f>Table_batteryboard_bottom3[[#This Row],[Manufacturer Part Number]]</f>
        <v>KXOB25-05X3F-TR</v>
      </c>
    </row>
    <row r="91" spans="1:18" x14ac:dyDescent="0.2">
      <c r="A91" t="s">
        <v>284</v>
      </c>
      <c r="B91" t="s">
        <v>262</v>
      </c>
      <c r="C91" t="s">
        <v>263</v>
      </c>
      <c r="D91" t="s">
        <v>264</v>
      </c>
      <c r="E91">
        <v>8</v>
      </c>
      <c r="F91" t="s">
        <v>7</v>
      </c>
      <c r="I91" s="3" t="s">
        <v>355</v>
      </c>
      <c r="J91" s="7" t="s">
        <v>356</v>
      </c>
      <c r="K91" s="7" t="s">
        <v>485</v>
      </c>
      <c r="L91" s="7"/>
      <c r="M91" s="7"/>
      <c r="O91" t="str">
        <f>Table_batteryboard_bottom3[[#This Row],[Reference Designator]]</f>
        <v>SC1-SC8</v>
      </c>
      <c r="P91">
        <f>Table_batteryboard_bottom3[[#This Row],[Quantity]]</f>
        <v>8</v>
      </c>
      <c r="R91" s="3" t="str">
        <f>Table_batteryboard_bottom3[[#This Row],[Manufacturer Part Number]]</f>
        <v>KXOB25-05X3F-TR</v>
      </c>
    </row>
    <row r="92" spans="1:18" x14ac:dyDescent="0.2">
      <c r="A92" t="s">
        <v>285</v>
      </c>
      <c r="B92" t="s">
        <v>262</v>
      </c>
      <c r="C92" t="s">
        <v>263</v>
      </c>
      <c r="D92" t="s">
        <v>264</v>
      </c>
      <c r="E92">
        <v>8</v>
      </c>
      <c r="F92" t="s">
        <v>7</v>
      </c>
      <c r="I92" s="3" t="s">
        <v>355</v>
      </c>
      <c r="J92" s="7" t="s">
        <v>356</v>
      </c>
      <c r="K92" s="7"/>
      <c r="L92" s="7"/>
      <c r="M92" s="7"/>
      <c r="O92" t="str">
        <f>Table_batteryboard_bottom3[[#This Row],[Reference Designator]]</f>
        <v>SC1-SC8</v>
      </c>
      <c r="P92">
        <f>Table_batteryboard_bottom3[[#This Row],[Quantity]]</f>
        <v>8</v>
      </c>
      <c r="R92" s="3" t="str">
        <f>Table_batteryboard_bottom3[[#This Row],[Manufacturer Part Number]]</f>
        <v>KXOB25-05X3F-TR</v>
      </c>
    </row>
    <row r="93" spans="1:18" x14ac:dyDescent="0.2">
      <c r="A93" t="s">
        <v>304</v>
      </c>
      <c r="B93" t="s">
        <v>303</v>
      </c>
      <c r="C93" t="s">
        <v>263</v>
      </c>
      <c r="D93" t="s">
        <v>264</v>
      </c>
      <c r="E93">
        <v>4</v>
      </c>
      <c r="F93" t="s">
        <v>7</v>
      </c>
      <c r="I93" s="3" t="s">
        <v>355</v>
      </c>
      <c r="J93" s="7" t="s">
        <v>356</v>
      </c>
      <c r="K93" s="7"/>
      <c r="L93" s="7"/>
      <c r="M93" s="7"/>
      <c r="O93" t="str">
        <f>Table_batteryboard_bottom3[[#This Row],[Reference Designator]]</f>
        <v>SC1-SC4</v>
      </c>
      <c r="P93">
        <f>Table_batteryboard_bottom3[[#This Row],[Quantity]]</f>
        <v>4</v>
      </c>
      <c r="R93" s="3" t="str">
        <f>Table_batteryboard_bottom3[[#This Row],[Manufacturer Part Number]]</f>
        <v>KXOB25-05X3F-TR</v>
      </c>
    </row>
    <row r="94" spans="1:18" x14ac:dyDescent="0.2">
      <c r="A94" t="s">
        <v>306</v>
      </c>
      <c r="B94" t="s">
        <v>305</v>
      </c>
      <c r="C94" t="s">
        <v>263</v>
      </c>
      <c r="D94" t="s">
        <v>264</v>
      </c>
      <c r="E94">
        <v>6</v>
      </c>
      <c r="F94" t="s">
        <v>7</v>
      </c>
      <c r="I94" s="4" t="s">
        <v>355</v>
      </c>
      <c r="J94" s="7" t="s">
        <v>356</v>
      </c>
      <c r="K94" s="7"/>
      <c r="L94" s="7"/>
      <c r="M94" s="7"/>
      <c r="O94" t="str">
        <f>Table_batteryboard_bottom3[[#This Row],[Reference Designator]]</f>
        <v>SC1-SC6</v>
      </c>
      <c r="P94">
        <f>Table_batteryboard_bottom3[[#This Row],[Quantity]]</f>
        <v>6</v>
      </c>
      <c r="R94" s="3" t="str">
        <f>Table_batteryboard_bottom3[[#This Row],[Manufacturer Part Number]]</f>
        <v>KXOB25-05X3F-TR</v>
      </c>
    </row>
    <row r="95" spans="1:18" x14ac:dyDescent="0.2">
      <c r="A95" t="s">
        <v>145</v>
      </c>
      <c r="B95" t="s">
        <v>139</v>
      </c>
      <c r="C95" t="s">
        <v>140</v>
      </c>
      <c r="D95" t="s">
        <v>141</v>
      </c>
      <c r="E95">
        <v>1</v>
      </c>
      <c r="G95" s="1" t="s">
        <v>414</v>
      </c>
      <c r="H95" s="1"/>
      <c r="I95" s="3" t="s">
        <v>343</v>
      </c>
      <c r="J95" s="7" t="s">
        <v>344</v>
      </c>
      <c r="K95" s="7"/>
      <c r="L95" s="7"/>
      <c r="M95" s="7"/>
      <c r="O95" t="str">
        <f>Table_batteryboard_bottom3[[#This Row],[Reference Designator]]</f>
        <v>U6</v>
      </c>
      <c r="P95">
        <f>Table_batteryboard_bottom3[[#This Row],[Quantity]]</f>
        <v>1</v>
      </c>
      <c r="R95" s="3" t="str">
        <f>Table_batteryboard_bottom3[[#This Row],[Manufacturer Part Number]]</f>
        <v>LTC4412ES6#TRMPBF</v>
      </c>
    </row>
    <row r="96" spans="1:18" x14ac:dyDescent="0.2">
      <c r="A96" t="s">
        <v>217</v>
      </c>
      <c r="B96" t="s">
        <v>137</v>
      </c>
      <c r="C96" t="s">
        <v>140</v>
      </c>
      <c r="D96" t="s">
        <v>141</v>
      </c>
      <c r="E96">
        <v>1</v>
      </c>
      <c r="F96" t="s">
        <v>7</v>
      </c>
      <c r="G96" s="1" t="s">
        <v>414</v>
      </c>
      <c r="H96" s="1"/>
      <c r="I96" s="4" t="s">
        <v>343</v>
      </c>
      <c r="J96" s="7" t="s">
        <v>344</v>
      </c>
      <c r="K96" s="7"/>
      <c r="L96" s="7"/>
      <c r="M96" s="7"/>
      <c r="O96" t="str">
        <f>Table_batteryboard_bottom3[[#This Row],[Reference Designator]]</f>
        <v>U5</v>
      </c>
      <c r="P96">
        <f>Table_batteryboard_bottom3[[#This Row],[Quantity]]</f>
        <v>1</v>
      </c>
      <c r="R96" s="3" t="str">
        <f>Table_batteryboard_bottom3[[#This Row],[Manufacturer Part Number]]</f>
        <v>LTC4412ES6#TRMPBF</v>
      </c>
    </row>
    <row r="97" spans="1:18" x14ac:dyDescent="0.2">
      <c r="A97" t="s">
        <v>217</v>
      </c>
      <c r="B97" t="s">
        <v>130</v>
      </c>
      <c r="C97" t="s">
        <v>195</v>
      </c>
      <c r="D97" t="s">
        <v>51</v>
      </c>
      <c r="E97">
        <v>1</v>
      </c>
      <c r="F97" t="s">
        <v>7</v>
      </c>
      <c r="G97" s="1" t="s">
        <v>416</v>
      </c>
      <c r="H97" s="1"/>
      <c r="I97" s="4" t="s">
        <v>384</v>
      </c>
      <c r="J97" s="7" t="s">
        <v>385</v>
      </c>
      <c r="K97" s="7" t="s">
        <v>485</v>
      </c>
      <c r="L97" s="7"/>
      <c r="M97" s="7"/>
      <c r="O97" t="str">
        <f>Table_batteryboard_bottom3[[#This Row],[Reference Designator]]</f>
        <v>U2</v>
      </c>
      <c r="P97">
        <f>Table_batteryboard_bottom3[[#This Row],[Quantity]]</f>
        <v>1</v>
      </c>
      <c r="R97" s="3" t="str">
        <f>Table_batteryboard_bottom3[[#This Row],[Manufacturer Part Number]]</f>
        <v>MAX706RESA+T</v>
      </c>
    </row>
    <row r="98" spans="1:18" x14ac:dyDescent="0.2">
      <c r="A98" t="s">
        <v>273</v>
      </c>
      <c r="B98" t="s">
        <v>132</v>
      </c>
      <c r="C98" t="s">
        <v>272</v>
      </c>
      <c r="D98" t="s">
        <v>134</v>
      </c>
      <c r="E98">
        <v>1</v>
      </c>
      <c r="F98" t="s">
        <v>7</v>
      </c>
      <c r="G98" s="1" t="s">
        <v>415</v>
      </c>
      <c r="H98" s="1"/>
      <c r="I98" s="3" t="s">
        <v>360</v>
      </c>
      <c r="J98" s="7" t="s">
        <v>361</v>
      </c>
      <c r="K98" s="7"/>
      <c r="L98" s="7"/>
      <c r="M98" s="7"/>
      <c r="O98" t="str">
        <f>Table_batteryboard_bottom3[[#This Row],[Reference Designator]]</f>
        <v>U3</v>
      </c>
      <c r="P98">
        <f>Table_batteryboard_bottom3[[#This Row],[Quantity]]</f>
        <v>1</v>
      </c>
      <c r="R98" s="3" t="str">
        <f>Table_batteryboard_bottom3[[#This Row],[Manufacturer Part Number]]</f>
        <v>MAX40200AUK+T</v>
      </c>
    </row>
    <row r="99" spans="1:18" x14ac:dyDescent="0.2">
      <c r="A99" t="s">
        <v>284</v>
      </c>
      <c r="B99" t="s">
        <v>132</v>
      </c>
      <c r="C99" t="s">
        <v>272</v>
      </c>
      <c r="D99" t="s">
        <v>134</v>
      </c>
      <c r="E99">
        <v>1</v>
      </c>
      <c r="F99" t="s">
        <v>7</v>
      </c>
      <c r="G99" s="1" t="s">
        <v>415</v>
      </c>
      <c r="H99" s="1"/>
      <c r="I99" s="3" t="s">
        <v>360</v>
      </c>
      <c r="J99" s="7" t="s">
        <v>361</v>
      </c>
      <c r="K99" s="7"/>
      <c r="L99" s="7"/>
      <c r="M99" s="7"/>
      <c r="O99" t="str">
        <f>Table_batteryboard_bottom3[[#This Row],[Reference Designator]]</f>
        <v>U3</v>
      </c>
      <c r="P99">
        <f>Table_batteryboard_bottom3[[#This Row],[Quantity]]</f>
        <v>1</v>
      </c>
      <c r="R99" s="3" t="str">
        <f>Table_batteryboard_bottom3[[#This Row],[Manufacturer Part Number]]</f>
        <v>MAX40200AUK+T</v>
      </c>
    </row>
    <row r="100" spans="1:18" x14ac:dyDescent="0.2">
      <c r="A100" t="s">
        <v>285</v>
      </c>
      <c r="B100" t="s">
        <v>132</v>
      </c>
      <c r="C100" t="s">
        <v>272</v>
      </c>
      <c r="D100" t="s">
        <v>134</v>
      </c>
      <c r="E100">
        <v>1</v>
      </c>
      <c r="F100" t="s">
        <v>7</v>
      </c>
      <c r="G100" s="1" t="s">
        <v>415</v>
      </c>
      <c r="H100" s="1"/>
      <c r="I100" s="3" t="s">
        <v>360</v>
      </c>
      <c r="J100" s="7" t="s">
        <v>361</v>
      </c>
      <c r="K100" s="7"/>
      <c r="L100" s="7"/>
      <c r="M100" s="7"/>
      <c r="O100" t="str">
        <f>Table_batteryboard_bottom3[[#This Row],[Reference Designator]]</f>
        <v>U3</v>
      </c>
      <c r="P100">
        <f>Table_batteryboard_bottom3[[#This Row],[Quantity]]</f>
        <v>1</v>
      </c>
      <c r="R100" s="3" t="str">
        <f>Table_batteryboard_bottom3[[#This Row],[Manufacturer Part Number]]</f>
        <v>MAX40200AUK+T</v>
      </c>
    </row>
    <row r="101" spans="1:18" x14ac:dyDescent="0.2">
      <c r="A101" t="s">
        <v>304</v>
      </c>
      <c r="B101" t="s">
        <v>132</v>
      </c>
      <c r="C101" t="s">
        <v>272</v>
      </c>
      <c r="D101" t="s">
        <v>134</v>
      </c>
      <c r="E101">
        <v>1</v>
      </c>
      <c r="F101" t="s">
        <v>7</v>
      </c>
      <c r="G101" s="1" t="s">
        <v>415</v>
      </c>
      <c r="H101" s="1"/>
      <c r="I101" s="3" t="s">
        <v>360</v>
      </c>
      <c r="J101" s="7" t="s">
        <v>361</v>
      </c>
      <c r="K101" s="7"/>
      <c r="L101" s="7"/>
      <c r="M101" s="7"/>
      <c r="O101" t="str">
        <f>Table_batteryboard_bottom3[[#This Row],[Reference Designator]]</f>
        <v>U3</v>
      </c>
      <c r="P101">
        <f>Table_batteryboard_bottom3[[#This Row],[Quantity]]</f>
        <v>1</v>
      </c>
      <c r="R101" s="3" t="str">
        <f>Table_batteryboard_bottom3[[#This Row],[Manufacturer Part Number]]</f>
        <v>MAX40200AUK+T</v>
      </c>
    </row>
    <row r="102" spans="1:18" x14ac:dyDescent="0.2">
      <c r="A102" t="s">
        <v>306</v>
      </c>
      <c r="B102" t="s">
        <v>132</v>
      </c>
      <c r="C102" t="s">
        <v>272</v>
      </c>
      <c r="D102" t="s">
        <v>134</v>
      </c>
      <c r="E102">
        <v>1</v>
      </c>
      <c r="F102" t="s">
        <v>7</v>
      </c>
      <c r="G102" s="1" t="s">
        <v>415</v>
      </c>
      <c r="H102" s="1"/>
      <c r="I102" s="4" t="s">
        <v>360</v>
      </c>
      <c r="J102" s="7" t="s">
        <v>361</v>
      </c>
      <c r="K102" s="7"/>
      <c r="L102" s="7"/>
      <c r="M102" s="7"/>
      <c r="O102" t="str">
        <f>Table_batteryboard_bottom3[[#This Row],[Reference Designator]]</f>
        <v>U3</v>
      </c>
      <c r="P102">
        <f>Table_batteryboard_bottom3[[#This Row],[Quantity]]</f>
        <v>1</v>
      </c>
      <c r="R102" s="3" t="str">
        <f>Table_batteryboard_bottom3[[#This Row],[Manufacturer Part Number]]</f>
        <v>MAX40200AUK+T</v>
      </c>
    </row>
    <row r="103" spans="1:18" x14ac:dyDescent="0.2">
      <c r="A103" t="s">
        <v>145</v>
      </c>
      <c r="B103" t="s">
        <v>19</v>
      </c>
      <c r="C103" t="s">
        <v>90</v>
      </c>
      <c r="D103" t="s">
        <v>91</v>
      </c>
      <c r="E103">
        <v>1</v>
      </c>
      <c r="G103" s="1" t="s">
        <v>315</v>
      </c>
      <c r="H103" s="1"/>
      <c r="I103" s="3" t="s">
        <v>314</v>
      </c>
      <c r="J103" s="7" t="s">
        <v>316</v>
      </c>
      <c r="K103" s="7"/>
      <c r="L103" s="7"/>
      <c r="M103" s="7"/>
      <c r="O103" t="str">
        <f>Table_batteryboard_bottom3[[#This Row],[Reference Designator]]</f>
        <v>J2</v>
      </c>
      <c r="P103">
        <f>Table_batteryboard_bottom3[[#This Row],[Quantity]]</f>
        <v>1</v>
      </c>
      <c r="R103" s="3" t="str">
        <f>Table_batteryboard_bottom3[[#This Row],[Manufacturer Part Number]]</f>
        <v>20021121-00010C4LF</v>
      </c>
    </row>
    <row r="104" spans="1:18" x14ac:dyDescent="0.2">
      <c r="A104" t="s">
        <v>217</v>
      </c>
      <c r="B104" t="s">
        <v>13</v>
      </c>
      <c r="C104" t="s">
        <v>160</v>
      </c>
      <c r="D104" t="s">
        <v>91</v>
      </c>
      <c r="E104">
        <v>1</v>
      </c>
      <c r="F104" t="s">
        <v>7</v>
      </c>
      <c r="G104" s="1" t="s">
        <v>315</v>
      </c>
      <c r="H104" s="1"/>
      <c r="I104" s="4" t="s">
        <v>314</v>
      </c>
      <c r="J104" s="7" t="s">
        <v>316</v>
      </c>
      <c r="K104" s="7"/>
      <c r="L104" s="7"/>
      <c r="M104" s="7"/>
      <c r="O104" t="str">
        <f>Table_batteryboard_bottom3[[#This Row],[Reference Designator]]</f>
        <v>J1</v>
      </c>
      <c r="P104">
        <f>Table_batteryboard_bottom3[[#This Row],[Quantity]]</f>
        <v>1</v>
      </c>
      <c r="R104" s="3" t="str">
        <f>Table_batteryboard_bottom3[[#This Row],[Manufacturer Part Number]]</f>
        <v>20021121-00010C4LF</v>
      </c>
    </row>
    <row r="105" spans="1:18" x14ac:dyDescent="0.2">
      <c r="A105" t="s">
        <v>217</v>
      </c>
      <c r="B105" t="s">
        <v>79</v>
      </c>
      <c r="C105" t="s">
        <v>156</v>
      </c>
      <c r="D105" t="s">
        <v>157</v>
      </c>
      <c r="E105">
        <v>1</v>
      </c>
      <c r="F105" t="s">
        <v>7</v>
      </c>
      <c r="I105" s="4">
        <v>4691</v>
      </c>
      <c r="J105" s="7" t="s">
        <v>374</v>
      </c>
      <c r="K105" s="7"/>
      <c r="L105" s="7"/>
      <c r="M105" s="7"/>
      <c r="O105" t="str">
        <f>Table_batteryboard_bottom3[[#This Row],[Reference Designator]]</f>
        <v>D1</v>
      </c>
      <c r="P105">
        <f>Table_batteryboard_bottom3[[#This Row],[Quantity]]</f>
        <v>1</v>
      </c>
      <c r="R105" s="3">
        <f>Table_batteryboard_bottom3[[#This Row],[Manufacturer Part Number]]</f>
        <v>4691</v>
      </c>
    </row>
    <row r="106" spans="1:18" x14ac:dyDescent="0.2">
      <c r="A106" t="s">
        <v>306</v>
      </c>
      <c r="B106" t="s">
        <v>130</v>
      </c>
      <c r="C106" t="s">
        <v>270</v>
      </c>
      <c r="D106" t="s">
        <v>271</v>
      </c>
      <c r="E106">
        <v>1</v>
      </c>
      <c r="F106" t="s">
        <v>7</v>
      </c>
      <c r="G106" s="1" t="s">
        <v>418</v>
      </c>
      <c r="H106" s="1"/>
      <c r="I106" s="4" t="s">
        <v>358</v>
      </c>
      <c r="J106" s="7" t="s">
        <v>373</v>
      </c>
      <c r="K106" s="7"/>
      <c r="L106" s="7"/>
      <c r="M106" s="7"/>
      <c r="O106" t="str">
        <f>Table_batteryboard_bottom3[[#This Row],[Reference Designator]]</f>
        <v>U2</v>
      </c>
      <c r="P106">
        <f>Table_batteryboard_bottom3[[#This Row],[Quantity]]</f>
        <v>1</v>
      </c>
      <c r="R106" s="3" t="str">
        <f>Table_batteryboard_bottom3[[#This Row],[Manufacturer Part Number]]</f>
        <v>OPT3001IDNPRQ1</v>
      </c>
    </row>
    <row r="107" spans="1:18" x14ac:dyDescent="0.2">
      <c r="A107" t="s">
        <v>217</v>
      </c>
      <c r="B107" t="s">
        <v>212</v>
      </c>
      <c r="C107" t="s">
        <v>213</v>
      </c>
      <c r="D107" t="s">
        <v>214</v>
      </c>
      <c r="E107">
        <v>2</v>
      </c>
      <c r="F107" t="s">
        <v>7</v>
      </c>
      <c r="I107" s="4" t="s">
        <v>398</v>
      </c>
      <c r="J107" s="7" t="s">
        <v>399</v>
      </c>
      <c r="K107" s="7" t="s">
        <v>485</v>
      </c>
      <c r="L107" s="7"/>
      <c r="M107" s="7"/>
      <c r="O107" t="str">
        <f>Table_batteryboard_bottom3[[#This Row],[Reference Designator]]</f>
        <v>Y1, Y2</v>
      </c>
      <c r="P107">
        <f>Table_batteryboard_bottom3[[#This Row],[Quantity]]</f>
        <v>2</v>
      </c>
      <c r="R107" s="3" t="str">
        <f>Table_batteryboard_bottom3[[#This Row],[Manufacturer Part Number]]</f>
        <v>CC7V-T1A-32.768k-7pF-20PPM-TB-QA</v>
      </c>
    </row>
    <row r="108" spans="1:18" x14ac:dyDescent="0.2">
      <c r="A108" t="s">
        <v>217</v>
      </c>
      <c r="B108" t="s">
        <v>215</v>
      </c>
      <c r="C108" t="s">
        <v>216</v>
      </c>
      <c r="D108" t="s">
        <v>214</v>
      </c>
      <c r="E108">
        <v>1</v>
      </c>
      <c r="F108" t="s">
        <v>7</v>
      </c>
      <c r="I108" s="4" t="s">
        <v>400</v>
      </c>
      <c r="J108" s="7" t="s">
        <v>401</v>
      </c>
      <c r="K108" s="7" t="s">
        <v>485</v>
      </c>
      <c r="L108" s="7"/>
      <c r="M108" s="7"/>
      <c r="O108" t="str">
        <f>Table_batteryboard_bottom3[[#This Row],[Reference Designator]]</f>
        <v>Y3</v>
      </c>
      <c r="P108">
        <f>Table_batteryboard_bottom3[[#This Row],[Quantity]]</f>
        <v>1</v>
      </c>
      <c r="R108" s="3" t="str">
        <f>Table_batteryboard_bottom3[[#This Row],[Manufacturer Part Number]]</f>
        <v>CC7V-T1A-32.768k-12.5pF-20PPM-TC-QA</v>
      </c>
    </row>
    <row r="109" spans="1:18" x14ac:dyDescent="0.2">
      <c r="A109" t="s">
        <v>273</v>
      </c>
      <c r="B109" t="s">
        <v>167</v>
      </c>
      <c r="C109" t="s">
        <v>238</v>
      </c>
      <c r="D109" t="s">
        <v>239</v>
      </c>
      <c r="E109">
        <v>1</v>
      </c>
      <c r="F109" t="s">
        <v>7</v>
      </c>
      <c r="I109" s="3" t="s">
        <v>351</v>
      </c>
      <c r="J109" s="7" t="s">
        <v>352</v>
      </c>
      <c r="K109" s="7"/>
      <c r="L109" s="7"/>
      <c r="M109" s="7"/>
      <c r="O109" t="str">
        <f>Table_batteryboard_bottom3[[#This Row],[Reference Designator]]</f>
        <v>L1</v>
      </c>
      <c r="P109">
        <f>Table_batteryboard_bottom3[[#This Row],[Quantity]]</f>
        <v>1</v>
      </c>
      <c r="R109" s="3" t="str">
        <f>Table_batteryboard_bottom3[[#This Row],[Manufacturer Part Number]]</f>
        <v>LPS4018-223MRC</v>
      </c>
    </row>
    <row r="110" spans="1:18" x14ac:dyDescent="0.2">
      <c r="A110" t="s">
        <v>284</v>
      </c>
      <c r="B110" t="s">
        <v>167</v>
      </c>
      <c r="C110" t="s">
        <v>238</v>
      </c>
      <c r="D110" t="s">
        <v>239</v>
      </c>
      <c r="E110">
        <v>1</v>
      </c>
      <c r="F110" t="s">
        <v>7</v>
      </c>
      <c r="I110" s="3" t="s">
        <v>351</v>
      </c>
      <c r="J110" s="7" t="s">
        <v>352</v>
      </c>
      <c r="K110" s="7"/>
      <c r="L110" s="7"/>
      <c r="M110" s="7"/>
      <c r="O110" t="str">
        <f>Table_batteryboard_bottom3[[#This Row],[Reference Designator]]</f>
        <v>L1</v>
      </c>
      <c r="P110">
        <f>Table_batteryboard_bottom3[[#This Row],[Quantity]]</f>
        <v>1</v>
      </c>
      <c r="R110" s="3" t="str">
        <f>Table_batteryboard_bottom3[[#This Row],[Manufacturer Part Number]]</f>
        <v>LPS4018-223MRC</v>
      </c>
    </row>
    <row r="111" spans="1:18" x14ac:dyDescent="0.2">
      <c r="A111" t="s">
        <v>285</v>
      </c>
      <c r="B111" t="s">
        <v>167</v>
      </c>
      <c r="C111" t="s">
        <v>238</v>
      </c>
      <c r="D111" t="s">
        <v>239</v>
      </c>
      <c r="E111">
        <v>1</v>
      </c>
      <c r="F111" t="s">
        <v>7</v>
      </c>
      <c r="I111" s="3" t="s">
        <v>351</v>
      </c>
      <c r="J111" s="7" t="s">
        <v>352</v>
      </c>
      <c r="K111" s="7"/>
      <c r="L111" s="7"/>
      <c r="M111" s="7"/>
      <c r="O111" t="str">
        <f>Table_batteryboard_bottom3[[#This Row],[Reference Designator]]</f>
        <v>L1</v>
      </c>
      <c r="P111">
        <f>Table_batteryboard_bottom3[[#This Row],[Quantity]]</f>
        <v>1</v>
      </c>
      <c r="R111" s="3" t="str">
        <f>Table_batteryboard_bottom3[[#This Row],[Manufacturer Part Number]]</f>
        <v>LPS4018-223MRC</v>
      </c>
    </row>
    <row r="112" spans="1:18" x14ac:dyDescent="0.2">
      <c r="A112" t="s">
        <v>304</v>
      </c>
      <c r="B112" t="s">
        <v>167</v>
      </c>
      <c r="C112" t="s">
        <v>238</v>
      </c>
      <c r="D112" t="s">
        <v>239</v>
      </c>
      <c r="E112">
        <v>1</v>
      </c>
      <c r="F112" t="s">
        <v>7</v>
      </c>
      <c r="I112" s="3" t="s">
        <v>351</v>
      </c>
      <c r="J112" s="7" t="s">
        <v>352</v>
      </c>
      <c r="K112" s="7"/>
      <c r="L112" s="7"/>
      <c r="M112" s="7"/>
      <c r="O112" t="str">
        <f>Table_batteryboard_bottom3[[#This Row],[Reference Designator]]</f>
        <v>L1</v>
      </c>
      <c r="P112">
        <f>Table_batteryboard_bottom3[[#This Row],[Quantity]]</f>
        <v>1</v>
      </c>
      <c r="R112" s="3" t="str">
        <f>Table_batteryboard_bottom3[[#This Row],[Manufacturer Part Number]]</f>
        <v>LPS4018-223MRC</v>
      </c>
    </row>
    <row r="113" spans="1:18" x14ac:dyDescent="0.2">
      <c r="A113" t="s">
        <v>306</v>
      </c>
      <c r="B113" t="s">
        <v>167</v>
      </c>
      <c r="C113" t="s">
        <v>238</v>
      </c>
      <c r="D113" t="s">
        <v>239</v>
      </c>
      <c r="E113">
        <v>1</v>
      </c>
      <c r="F113" t="s">
        <v>7</v>
      </c>
      <c r="I113" s="4" t="s">
        <v>351</v>
      </c>
      <c r="J113" s="7" t="s">
        <v>352</v>
      </c>
      <c r="K113" s="7"/>
      <c r="L113" s="7"/>
      <c r="M113" s="7"/>
      <c r="O113" t="str">
        <f>Table_batteryboard_bottom3[[#This Row],[Reference Designator]]</f>
        <v>L1</v>
      </c>
      <c r="P113">
        <f>Table_batteryboard_bottom3[[#This Row],[Quantity]]</f>
        <v>1</v>
      </c>
      <c r="R113" s="3" t="str">
        <f>Table_batteryboard_bottom3[[#This Row],[Manufacturer Part Number]]</f>
        <v>LPS4018-223MRC</v>
      </c>
    </row>
    <row r="114" spans="1:18" x14ac:dyDescent="0.2">
      <c r="A114" t="s">
        <v>273</v>
      </c>
      <c r="B114" t="s">
        <v>240</v>
      </c>
      <c r="C114" t="s">
        <v>241</v>
      </c>
      <c r="D114" t="s">
        <v>239</v>
      </c>
      <c r="E114">
        <v>1</v>
      </c>
      <c r="F114" t="s">
        <v>7</v>
      </c>
      <c r="I114" s="3" t="s">
        <v>353</v>
      </c>
      <c r="J114" s="7" t="s">
        <v>354</v>
      </c>
      <c r="K114" s="7"/>
      <c r="L114" s="7"/>
      <c r="M114" s="7"/>
      <c r="O114" t="str">
        <f>Table_batteryboard_bottom3[[#This Row],[Reference Designator]]</f>
        <v>L2</v>
      </c>
      <c r="P114">
        <f>Table_batteryboard_bottom3[[#This Row],[Quantity]]</f>
        <v>1</v>
      </c>
      <c r="R114" s="3" t="str">
        <f>Table_batteryboard_bottom3[[#This Row],[Manufacturer Part Number]]</f>
        <v>LPS4018-103MRC</v>
      </c>
    </row>
    <row r="115" spans="1:18" x14ac:dyDescent="0.2">
      <c r="A115" t="s">
        <v>284</v>
      </c>
      <c r="B115" t="s">
        <v>240</v>
      </c>
      <c r="C115" t="s">
        <v>241</v>
      </c>
      <c r="D115" t="s">
        <v>239</v>
      </c>
      <c r="E115">
        <v>1</v>
      </c>
      <c r="F115" t="s">
        <v>7</v>
      </c>
      <c r="I115" s="3" t="s">
        <v>353</v>
      </c>
      <c r="J115" s="7" t="s">
        <v>354</v>
      </c>
      <c r="K115" s="7"/>
      <c r="L115" s="7"/>
      <c r="M115" s="7"/>
      <c r="O115" t="str">
        <f>Table_batteryboard_bottom3[[#This Row],[Reference Designator]]</f>
        <v>L2</v>
      </c>
      <c r="P115">
        <f>Table_batteryboard_bottom3[[#This Row],[Quantity]]</f>
        <v>1</v>
      </c>
      <c r="R115" s="3" t="str">
        <f>Table_batteryboard_bottom3[[#This Row],[Manufacturer Part Number]]</f>
        <v>LPS4018-103MRC</v>
      </c>
    </row>
    <row r="116" spans="1:18" x14ac:dyDescent="0.2">
      <c r="A116" t="s">
        <v>285</v>
      </c>
      <c r="B116" t="s">
        <v>240</v>
      </c>
      <c r="C116" t="s">
        <v>241</v>
      </c>
      <c r="D116" t="s">
        <v>239</v>
      </c>
      <c r="E116">
        <v>1</v>
      </c>
      <c r="F116" t="s">
        <v>7</v>
      </c>
      <c r="I116" s="3" t="s">
        <v>353</v>
      </c>
      <c r="J116" s="7" t="s">
        <v>354</v>
      </c>
      <c r="K116" s="7"/>
      <c r="L116" s="7"/>
      <c r="M116" s="7"/>
      <c r="O116" t="str">
        <f>Table_batteryboard_bottom3[[#This Row],[Reference Designator]]</f>
        <v>L2</v>
      </c>
      <c r="P116">
        <f>Table_batteryboard_bottom3[[#This Row],[Quantity]]</f>
        <v>1</v>
      </c>
      <c r="R116" s="3" t="str">
        <f>Table_batteryboard_bottom3[[#This Row],[Manufacturer Part Number]]</f>
        <v>LPS4018-103MRC</v>
      </c>
    </row>
    <row r="117" spans="1:18" x14ac:dyDescent="0.2">
      <c r="A117" t="s">
        <v>304</v>
      </c>
      <c r="B117" t="s">
        <v>240</v>
      </c>
      <c r="C117" t="s">
        <v>241</v>
      </c>
      <c r="D117" t="s">
        <v>239</v>
      </c>
      <c r="E117">
        <v>1</v>
      </c>
      <c r="F117" t="s">
        <v>7</v>
      </c>
      <c r="I117" s="3" t="s">
        <v>353</v>
      </c>
      <c r="J117" s="7" t="s">
        <v>354</v>
      </c>
      <c r="K117" s="7"/>
      <c r="L117" s="7"/>
      <c r="M117" s="7"/>
      <c r="O117" t="str">
        <f>Table_batteryboard_bottom3[[#This Row],[Reference Designator]]</f>
        <v>L2</v>
      </c>
      <c r="P117">
        <f>Table_batteryboard_bottom3[[#This Row],[Quantity]]</f>
        <v>1</v>
      </c>
      <c r="R117" s="3" t="str">
        <f>Table_batteryboard_bottom3[[#This Row],[Manufacturer Part Number]]</f>
        <v>LPS4018-103MRC</v>
      </c>
    </row>
    <row r="118" spans="1:18" x14ac:dyDescent="0.2">
      <c r="A118" t="s">
        <v>306</v>
      </c>
      <c r="B118" t="s">
        <v>240</v>
      </c>
      <c r="C118" t="s">
        <v>241</v>
      </c>
      <c r="D118" t="s">
        <v>239</v>
      </c>
      <c r="E118">
        <v>1</v>
      </c>
      <c r="F118" t="s">
        <v>7</v>
      </c>
      <c r="I118" s="4" t="s">
        <v>353</v>
      </c>
      <c r="J118" s="7" t="s">
        <v>354</v>
      </c>
      <c r="K118" s="7"/>
      <c r="L118" s="7"/>
      <c r="M118" s="7"/>
      <c r="O118" t="str">
        <f>Table_batteryboard_bottom3[[#This Row],[Reference Designator]]</f>
        <v>L2</v>
      </c>
      <c r="P118">
        <f>Table_batteryboard_bottom3[[#This Row],[Quantity]]</f>
        <v>1</v>
      </c>
      <c r="R118" s="3" t="str">
        <f>Table_batteryboard_bottom3[[#This Row],[Manufacturer Part Number]]</f>
        <v>LPS4018-103MRC</v>
      </c>
    </row>
    <row r="119" spans="1:18" x14ac:dyDescent="0.2">
      <c r="A119" t="s">
        <v>56</v>
      </c>
      <c r="B119" t="s">
        <v>35</v>
      </c>
      <c r="C119" t="s">
        <v>36</v>
      </c>
      <c r="D119" t="s">
        <v>37</v>
      </c>
      <c r="E119">
        <v>1</v>
      </c>
      <c r="F119" t="s">
        <v>7</v>
      </c>
      <c r="G119" t="s">
        <v>7</v>
      </c>
      <c r="I119" s="3" t="s">
        <v>469</v>
      </c>
      <c r="J119" s="3" t="s">
        <v>7</v>
      </c>
      <c r="K119" s="3" t="s">
        <v>489</v>
      </c>
      <c r="O119" t="str">
        <f>Table_batteryboard_bottom3[[#This Row],[Reference Designator]]</f>
        <v>R1</v>
      </c>
      <c r="P119">
        <f>Table_batteryboard_bottom3[[#This Row],[Quantity]]</f>
        <v>1</v>
      </c>
      <c r="R119" s="3" t="str">
        <f>Table_batteryboard_bottom3[[#This Row],[Manufacturer Part Number]]</f>
        <v>CSM2512FT40L0</v>
      </c>
    </row>
    <row r="120" spans="1:18" x14ac:dyDescent="0.2">
      <c r="A120" s="2" t="s">
        <v>56</v>
      </c>
      <c r="B120" s="2" t="s">
        <v>10</v>
      </c>
      <c r="C120" s="2" t="s">
        <v>11</v>
      </c>
      <c r="D120" s="2" t="s">
        <v>12</v>
      </c>
      <c r="E120" s="2">
        <v>4</v>
      </c>
      <c r="F120" s="2" t="s">
        <v>7</v>
      </c>
      <c r="G120" s="2" t="s">
        <v>7</v>
      </c>
      <c r="H120" s="2"/>
      <c r="I120" s="5" t="s">
        <v>7</v>
      </c>
      <c r="J120" s="5" t="s">
        <v>7</v>
      </c>
      <c r="K120" s="5"/>
      <c r="L120" s="5"/>
      <c r="M120" s="5"/>
      <c r="O120" t="str">
        <f>Table_batteryboard_bottom3[[#This Row],[Reference Designator]]</f>
        <v>H1-H4</v>
      </c>
      <c r="P120">
        <f>Table_batteryboard_bottom3[[#This Row],[Quantity]]</f>
        <v>4</v>
      </c>
      <c r="R120" s="3" t="str">
        <f>Table_batteryboard_bottom3[[#This Row],[Manufacturer Part Number]]</f>
        <v/>
      </c>
    </row>
    <row r="121" spans="1:18" x14ac:dyDescent="0.2">
      <c r="A121" t="s">
        <v>56</v>
      </c>
      <c r="B121" t="s">
        <v>8</v>
      </c>
      <c r="C121" t="s">
        <v>9</v>
      </c>
      <c r="D121" t="s">
        <v>6</v>
      </c>
      <c r="E121">
        <v>1</v>
      </c>
      <c r="F121" t="s">
        <v>7</v>
      </c>
      <c r="G121" t="s">
        <v>7</v>
      </c>
      <c r="H121" t="s">
        <v>428</v>
      </c>
      <c r="I121" s="4" t="s">
        <v>435</v>
      </c>
      <c r="J121" s="3" t="s">
        <v>7</v>
      </c>
      <c r="O121" t="str">
        <f>Table_batteryboard_bottom3[[#This Row],[Reference Designator]]</f>
        <v>C3</v>
      </c>
      <c r="P121">
        <f>Table_batteryboard_bottom3[[#This Row],[Quantity]]</f>
        <v>1</v>
      </c>
      <c r="R121" s="3" t="str">
        <f>Table_batteryboard_bottom3[[#This Row],[Manufacturer Part Number]]</f>
        <v>06035C104K4T2A</v>
      </c>
    </row>
    <row r="122" spans="1:18" x14ac:dyDescent="0.2">
      <c r="A122" t="s">
        <v>56</v>
      </c>
      <c r="B122" t="s">
        <v>4</v>
      </c>
      <c r="C122" t="s">
        <v>5</v>
      </c>
      <c r="D122" t="s">
        <v>6</v>
      </c>
      <c r="E122">
        <v>2</v>
      </c>
      <c r="F122" t="s">
        <v>7</v>
      </c>
      <c r="G122" t="s">
        <v>7</v>
      </c>
      <c r="H122" t="s">
        <v>430</v>
      </c>
      <c r="I122" s="4" t="s">
        <v>437</v>
      </c>
      <c r="J122" s="3" t="s">
        <v>7</v>
      </c>
      <c r="O122" t="str">
        <f>Table_batteryboard_bottom3[[#This Row],[Reference Designator]]</f>
        <v>C1, C2</v>
      </c>
      <c r="P122">
        <f>Table_batteryboard_bottom3[[#This Row],[Quantity]]</f>
        <v>2</v>
      </c>
      <c r="R122" s="3" t="str">
        <f>Table_batteryboard_bottom3[[#This Row],[Manufacturer Part Number]]</f>
        <v>06031C103K4T4A</v>
      </c>
    </row>
    <row r="123" spans="1:18" x14ac:dyDescent="0.2">
      <c r="A123" t="s">
        <v>56</v>
      </c>
      <c r="B123" t="s">
        <v>41</v>
      </c>
      <c r="C123" t="s">
        <v>42</v>
      </c>
      <c r="D123" t="s">
        <v>40</v>
      </c>
      <c r="E123">
        <v>2</v>
      </c>
      <c r="F123" t="s">
        <v>7</v>
      </c>
      <c r="G123" t="s">
        <v>7</v>
      </c>
      <c r="I123" s="3" t="s">
        <v>451</v>
      </c>
      <c r="J123" s="3" t="s">
        <v>7</v>
      </c>
      <c r="O123" t="str">
        <f>Table_batteryboard_bottom3[[#This Row],[Reference Designator]]</f>
        <v>R3, R8</v>
      </c>
      <c r="P123">
        <f>Table_batteryboard_bottom3[[#This Row],[Quantity]]</f>
        <v>2</v>
      </c>
      <c r="R123" s="3" t="str">
        <f>Table_batteryboard_bottom3[[#This Row],[Manufacturer Part Number]]</f>
        <v>RNCF0603DTE100K</v>
      </c>
    </row>
    <row r="124" spans="1:18" x14ac:dyDescent="0.2">
      <c r="A124" t="s">
        <v>56</v>
      </c>
      <c r="B124" t="s">
        <v>43</v>
      </c>
      <c r="C124" t="s">
        <v>44</v>
      </c>
      <c r="D124" t="s">
        <v>40</v>
      </c>
      <c r="E124">
        <v>4</v>
      </c>
      <c r="F124" t="s">
        <v>7</v>
      </c>
      <c r="G124" t="s">
        <v>7</v>
      </c>
      <c r="I124" s="3" t="s">
        <v>453</v>
      </c>
      <c r="J124" s="3" t="s">
        <v>7</v>
      </c>
      <c r="O124" t="str">
        <f>Table_batteryboard_bottom3[[#This Row],[Reference Designator]]</f>
        <v>R4, R5, R9, R10</v>
      </c>
      <c r="P124">
        <f>Table_batteryboard_bottom3[[#This Row],[Quantity]]</f>
        <v>4</v>
      </c>
      <c r="R124" s="3" t="str">
        <f>Table_batteryboard_bottom3[[#This Row],[Manufacturer Part Number]]</f>
        <v>RNCF0603BTE10K0</v>
      </c>
    </row>
    <row r="125" spans="1:18" x14ac:dyDescent="0.2">
      <c r="A125" t="s">
        <v>56</v>
      </c>
      <c r="B125" t="s">
        <v>45</v>
      </c>
      <c r="C125" t="s">
        <v>46</v>
      </c>
      <c r="D125" t="s">
        <v>40</v>
      </c>
      <c r="E125">
        <v>2</v>
      </c>
      <c r="F125" t="s">
        <v>7</v>
      </c>
      <c r="G125" t="s">
        <v>7</v>
      </c>
      <c r="I125" s="3" t="s">
        <v>456</v>
      </c>
      <c r="J125" s="3" t="s">
        <v>7</v>
      </c>
      <c r="O125" t="str">
        <f>Table_batteryboard_bottom3[[#This Row],[Reference Designator]]</f>
        <v>R6, R11</v>
      </c>
      <c r="P125">
        <f>Table_batteryboard_bottom3[[#This Row],[Quantity]]</f>
        <v>2</v>
      </c>
      <c r="R125" s="3" t="str">
        <f>Table_batteryboard_bottom3[[#This Row],[Manufacturer Part Number]]</f>
        <v>RMCF0603FT200K</v>
      </c>
    </row>
    <row r="126" spans="1:18" x14ac:dyDescent="0.2">
      <c r="A126" t="s">
        <v>56</v>
      </c>
      <c r="B126" t="s">
        <v>38</v>
      </c>
      <c r="C126" t="s">
        <v>39</v>
      </c>
      <c r="D126" t="s">
        <v>40</v>
      </c>
      <c r="E126">
        <v>2</v>
      </c>
      <c r="F126" t="s">
        <v>7</v>
      </c>
      <c r="G126" t="s">
        <v>7</v>
      </c>
      <c r="I126" s="3" t="s">
        <v>464</v>
      </c>
      <c r="J126" s="3" t="s">
        <v>7</v>
      </c>
      <c r="O126" t="str">
        <f>Table_batteryboard_bottom3[[#This Row],[Reference Designator]]</f>
        <v>R2, R7</v>
      </c>
      <c r="P126">
        <f>Table_batteryboard_bottom3[[#This Row],[Quantity]]</f>
        <v>2</v>
      </c>
      <c r="R126" s="3" t="str">
        <f>Table_batteryboard_bottom3[[#This Row],[Manufacturer Part Number]]</f>
        <v>RMCF0603FT680R</v>
      </c>
    </row>
    <row r="127" spans="1:18" x14ac:dyDescent="0.2">
      <c r="A127" s="2" t="s">
        <v>56</v>
      </c>
      <c r="B127" s="2" t="s">
        <v>47</v>
      </c>
      <c r="C127" s="2" t="s">
        <v>48</v>
      </c>
      <c r="D127" s="2" t="s">
        <v>40</v>
      </c>
      <c r="E127" s="2">
        <v>2</v>
      </c>
      <c r="F127" s="2" t="s">
        <v>2</v>
      </c>
      <c r="G127" s="2" t="s">
        <v>7</v>
      </c>
      <c r="H127" s="2"/>
      <c r="I127" s="5" t="s">
        <v>7</v>
      </c>
      <c r="J127" s="5" t="s">
        <v>7</v>
      </c>
      <c r="K127" s="5"/>
      <c r="L127" s="5"/>
      <c r="M127" s="5"/>
      <c r="O127" t="str">
        <f>Table_batteryboard_bottom3[[#This Row],[Reference Designator]]</f>
        <v>R12, R13</v>
      </c>
      <c r="P127">
        <f>Table_batteryboard_bottom3[[#This Row],[Quantity]]</f>
        <v>2</v>
      </c>
      <c r="R127" s="3" t="str">
        <f>Table_batteryboard_bottom3[[#This Row],[Manufacturer Part Number]]</f>
        <v/>
      </c>
    </row>
    <row r="128" spans="1:18" x14ac:dyDescent="0.2">
      <c r="A128" t="s">
        <v>145</v>
      </c>
      <c r="B128" t="s">
        <v>66</v>
      </c>
      <c r="C128" t="s">
        <v>67</v>
      </c>
      <c r="D128" t="s">
        <v>68</v>
      </c>
      <c r="E128">
        <v>2</v>
      </c>
      <c r="I128" s="5" t="s">
        <v>448</v>
      </c>
      <c r="O128" t="str">
        <f>Table_batteryboard_bottom3[[#This Row],[Reference Designator]]</f>
        <v>C1, C19</v>
      </c>
      <c r="P128">
        <f>Table_batteryboard_bottom3[[#This Row],[Quantity]]</f>
        <v>2</v>
      </c>
      <c r="R128" s="3" t="str">
        <f>Table_batteryboard_bottom3[[#This Row],[Manufacturer Part Number]]</f>
        <v>F981A476MSA</v>
      </c>
    </row>
    <row r="129" spans="1:18" x14ac:dyDescent="0.2">
      <c r="A129" t="s">
        <v>145</v>
      </c>
      <c r="B129" t="s">
        <v>71</v>
      </c>
      <c r="C129" t="s">
        <v>5</v>
      </c>
      <c r="D129" t="s">
        <v>6</v>
      </c>
      <c r="E129">
        <v>1</v>
      </c>
      <c r="H129" t="s">
        <v>430</v>
      </c>
      <c r="I129" s="4" t="s">
        <v>437</v>
      </c>
      <c r="O129" t="str">
        <f>Table_batteryboard_bottom3[[#This Row],[Reference Designator]]</f>
        <v>C10</v>
      </c>
      <c r="P129">
        <f>Table_batteryboard_bottom3[[#This Row],[Quantity]]</f>
        <v>1</v>
      </c>
      <c r="R129" s="3" t="str">
        <f>Table_batteryboard_bottom3[[#This Row],[Manufacturer Part Number]]</f>
        <v>06031C103K4T4A</v>
      </c>
    </row>
    <row r="130" spans="1:18" x14ac:dyDescent="0.2">
      <c r="A130" t="s">
        <v>145</v>
      </c>
      <c r="B130" t="s">
        <v>471</v>
      </c>
      <c r="C130" t="s">
        <v>72</v>
      </c>
      <c r="D130" t="s">
        <v>6</v>
      </c>
      <c r="E130">
        <v>13</v>
      </c>
      <c r="H130" t="s">
        <v>432</v>
      </c>
      <c r="I130" s="4" t="s">
        <v>438</v>
      </c>
      <c r="O130" t="str">
        <f>Table_batteryboard_bottom3[[#This Row],[Reference Designator]]</f>
        <v>C11, C12, C14, C15, C20, C21, C22, C25, C26, C30, C32, C33, C34</v>
      </c>
      <c r="P130">
        <f>Table_batteryboard_bottom3[[#This Row],[Quantity]]</f>
        <v>13</v>
      </c>
      <c r="R130" s="3" t="str">
        <f>Table_batteryboard_bottom3[[#This Row],[Manufacturer Part Number]]</f>
        <v>GRT188R61H105KE13D</v>
      </c>
    </row>
    <row r="131" spans="1:18" x14ac:dyDescent="0.2">
      <c r="A131" t="s">
        <v>145</v>
      </c>
      <c r="B131" t="s">
        <v>73</v>
      </c>
      <c r="C131" t="s">
        <v>74</v>
      </c>
      <c r="D131" t="s">
        <v>6</v>
      </c>
      <c r="E131">
        <v>2</v>
      </c>
      <c r="I131" s="8" t="s">
        <v>478</v>
      </c>
      <c r="K131" s="5" t="s">
        <v>484</v>
      </c>
      <c r="L131" s="5"/>
      <c r="M131" s="5"/>
      <c r="O131" t="str">
        <f>Table_batteryboard_bottom3[[#This Row],[Reference Designator]]</f>
        <v>C16, C17</v>
      </c>
      <c r="P131">
        <f>Table_batteryboard_bottom3[[#This Row],[Quantity]]</f>
        <v>2</v>
      </c>
      <c r="R131" s="3" t="str">
        <f>Table_batteryboard_bottom3[[#This Row],[Manufacturer Part Number]]</f>
        <v>CGA3E2C0G1H040C080AA</v>
      </c>
    </row>
    <row r="132" spans="1:18" x14ac:dyDescent="0.2">
      <c r="A132" t="s">
        <v>145</v>
      </c>
      <c r="B132" t="s">
        <v>75</v>
      </c>
      <c r="C132" t="s">
        <v>76</v>
      </c>
      <c r="D132" t="s">
        <v>6</v>
      </c>
      <c r="E132">
        <v>5</v>
      </c>
      <c r="I132" s="3" t="s">
        <v>440</v>
      </c>
      <c r="O132" t="str">
        <f>Table_batteryboard_bottom3[[#This Row],[Reference Designator]]</f>
        <v>C18, C23, C27, C28, C31</v>
      </c>
      <c r="P132">
        <f>Table_batteryboard_bottom3[[#This Row],[Quantity]]</f>
        <v>5</v>
      </c>
      <c r="R132" s="3" t="str">
        <f>Table_batteryboard_bottom3[[#This Row],[Manufacturer Part Number]]</f>
        <v>GRT188R61C106KE13D</v>
      </c>
    </row>
    <row r="133" spans="1:18" x14ac:dyDescent="0.2">
      <c r="A133" t="s">
        <v>145</v>
      </c>
      <c r="B133" t="s">
        <v>470</v>
      </c>
      <c r="C133" t="s">
        <v>9</v>
      </c>
      <c r="D133" t="s">
        <v>6</v>
      </c>
      <c r="E133">
        <v>9</v>
      </c>
      <c r="H133" t="s">
        <v>428</v>
      </c>
      <c r="I133" s="4" t="s">
        <v>435</v>
      </c>
      <c r="O133" t="str">
        <f>Table_batteryboard_bottom3[[#This Row],[Reference Designator]]</f>
        <v>C2, C3, C5, C7, C8, C9, C13, C24, C29</v>
      </c>
      <c r="P133">
        <f>Table_batteryboard_bottom3[[#This Row],[Quantity]]</f>
        <v>9</v>
      </c>
      <c r="R133" s="3" t="str">
        <f>Table_batteryboard_bottom3[[#This Row],[Manufacturer Part Number]]</f>
        <v>06035C104K4T2A</v>
      </c>
    </row>
    <row r="134" spans="1:18" x14ac:dyDescent="0.2">
      <c r="A134" t="s">
        <v>145</v>
      </c>
      <c r="B134" t="s">
        <v>77</v>
      </c>
      <c r="C134" t="s">
        <v>78</v>
      </c>
      <c r="D134" t="s">
        <v>6</v>
      </c>
      <c r="E134">
        <v>1</v>
      </c>
      <c r="H134" t="s">
        <v>429</v>
      </c>
      <c r="I134" s="4" t="s">
        <v>436</v>
      </c>
      <c r="O134" t="str">
        <f>Table_batteryboard_bottom3[[#This Row],[Reference Designator]]</f>
        <v>C35</v>
      </c>
      <c r="P134">
        <f>Table_batteryboard_bottom3[[#This Row],[Quantity]]</f>
        <v>1</v>
      </c>
      <c r="R134" s="3" t="str">
        <f>Table_batteryboard_bottom3[[#This Row],[Manufacturer Part Number]]</f>
        <v>06031C472K4T4A</v>
      </c>
    </row>
    <row r="135" spans="1:18" x14ac:dyDescent="0.2">
      <c r="A135" t="s">
        <v>145</v>
      </c>
      <c r="B135" t="s">
        <v>69</v>
      </c>
      <c r="C135" t="s">
        <v>70</v>
      </c>
      <c r="D135" t="s">
        <v>6</v>
      </c>
      <c r="E135">
        <v>2</v>
      </c>
      <c r="I135" s="3" t="s">
        <v>439</v>
      </c>
      <c r="O135" t="str">
        <f>Table_batteryboard_bottom3[[#This Row],[Reference Designator]]</f>
        <v>C4, C6</v>
      </c>
      <c r="P135">
        <f>Table_batteryboard_bottom3[[#This Row],[Quantity]]</f>
        <v>2</v>
      </c>
      <c r="R135" s="3" t="str">
        <f>Table_batteryboard_bottom3[[#This Row],[Manufacturer Part Number]]</f>
        <v>GRT188R61H225KE13D</v>
      </c>
    </row>
    <row r="136" spans="1:18" x14ac:dyDescent="0.2">
      <c r="A136" s="2" t="s">
        <v>145</v>
      </c>
      <c r="B136" s="2" t="s">
        <v>472</v>
      </c>
      <c r="C136" s="2" t="s">
        <v>11</v>
      </c>
      <c r="D136" s="2" t="s">
        <v>12</v>
      </c>
      <c r="E136" s="2">
        <v>4</v>
      </c>
      <c r="F136" s="2"/>
      <c r="G136" s="2"/>
      <c r="H136" s="2"/>
      <c r="I136" s="5"/>
      <c r="J136" s="5"/>
      <c r="K136" s="5"/>
      <c r="L136" s="5"/>
      <c r="M136" s="5"/>
      <c r="O136" t="str">
        <f>Table_batteryboard_bottom3[[#This Row],[Reference Designator]]</f>
        <v>H1, H2, H3, H4</v>
      </c>
      <c r="P136">
        <f>Table_batteryboard_bottom3[[#This Row],[Quantity]]</f>
        <v>4</v>
      </c>
      <c r="R136" s="3">
        <f>Table_batteryboard_bottom3[[#This Row],[Manufacturer Part Number]]</f>
        <v>0</v>
      </c>
    </row>
    <row r="137" spans="1:18" x14ac:dyDescent="0.2">
      <c r="A137" s="2" t="s">
        <v>145</v>
      </c>
      <c r="B137" s="2" t="s">
        <v>103</v>
      </c>
      <c r="C137" s="2" t="s">
        <v>104</v>
      </c>
      <c r="D137" s="2" t="s">
        <v>105</v>
      </c>
      <c r="E137" s="2">
        <v>2</v>
      </c>
      <c r="F137" s="2" t="s">
        <v>2</v>
      </c>
      <c r="G137" s="2"/>
      <c r="H137" s="2"/>
      <c r="I137" s="5"/>
      <c r="J137" s="5"/>
      <c r="K137" s="5"/>
      <c r="L137" s="5"/>
      <c r="M137" s="5"/>
      <c r="O137" t="str">
        <f>Table_batteryboard_bottom3[[#This Row],[Reference Designator]]</f>
        <v>J7, J8</v>
      </c>
      <c r="P137">
        <f>Table_batteryboard_bottom3[[#This Row],[Quantity]]</f>
        <v>2</v>
      </c>
      <c r="R137" s="3">
        <f>Table_batteryboard_bottom3[[#This Row],[Manufacturer Part Number]]</f>
        <v>0</v>
      </c>
    </row>
    <row r="138" spans="1:18" x14ac:dyDescent="0.2">
      <c r="A138" t="s">
        <v>145</v>
      </c>
      <c r="B138" t="s">
        <v>35</v>
      </c>
      <c r="C138" t="s">
        <v>109</v>
      </c>
      <c r="D138" t="s">
        <v>40</v>
      </c>
      <c r="E138">
        <v>1</v>
      </c>
      <c r="I138" s="3" t="s">
        <v>455</v>
      </c>
      <c r="O138" t="str">
        <f>Table_batteryboard_bottom3[[#This Row],[Reference Designator]]</f>
        <v>R1</v>
      </c>
      <c r="P138">
        <f>Table_batteryboard_bottom3[[#This Row],[Quantity]]</f>
        <v>1</v>
      </c>
      <c r="R138" s="3" t="str">
        <f>Table_batteryboard_bottom3[[#This Row],[Manufacturer Part Number]]</f>
        <v>RNCF0603BKC1M00</v>
      </c>
    </row>
    <row r="139" spans="1:18" x14ac:dyDescent="0.2">
      <c r="A139" t="s">
        <v>145</v>
      </c>
      <c r="B139" t="s">
        <v>474</v>
      </c>
      <c r="C139" t="s">
        <v>116</v>
      </c>
      <c r="D139" t="s">
        <v>40</v>
      </c>
      <c r="E139">
        <v>4</v>
      </c>
      <c r="I139" s="3" t="s">
        <v>461</v>
      </c>
      <c r="O139" t="str">
        <f>Table_batteryboard_bottom3[[#This Row],[Reference Designator]]</f>
        <v>R15, R16, R17, R18</v>
      </c>
      <c r="P139">
        <f>Table_batteryboard_bottom3[[#This Row],[Quantity]]</f>
        <v>4</v>
      </c>
      <c r="R139" s="3" t="str">
        <f>Table_batteryboard_bottom3[[#This Row],[Manufacturer Part Number]]</f>
        <v>RNCF0603DTE4K70</v>
      </c>
    </row>
    <row r="140" spans="1:18" x14ac:dyDescent="0.2">
      <c r="A140" t="s">
        <v>145</v>
      </c>
      <c r="B140" t="s">
        <v>110</v>
      </c>
      <c r="C140" t="s">
        <v>111</v>
      </c>
      <c r="D140" t="s">
        <v>40</v>
      </c>
      <c r="E140">
        <v>2</v>
      </c>
      <c r="I140" s="3" t="s">
        <v>462</v>
      </c>
      <c r="O140" t="str">
        <f>Table_batteryboard_bottom3[[#This Row],[Reference Designator]]</f>
        <v>R2, R3</v>
      </c>
      <c r="P140">
        <f>Table_batteryboard_bottom3[[#This Row],[Quantity]]</f>
        <v>2</v>
      </c>
      <c r="R140" s="3" t="str">
        <f>Table_batteryboard_bottom3[[#This Row],[Manufacturer Part Number]]</f>
        <v>RNCF0603DTE5K10</v>
      </c>
    </row>
    <row r="141" spans="1:18" x14ac:dyDescent="0.2">
      <c r="A141" t="s">
        <v>145</v>
      </c>
      <c r="B141" t="s">
        <v>117</v>
      </c>
      <c r="C141" t="s">
        <v>118</v>
      </c>
      <c r="D141" t="s">
        <v>40</v>
      </c>
      <c r="E141">
        <v>1</v>
      </c>
      <c r="I141" s="3" t="s">
        <v>450</v>
      </c>
      <c r="O141" t="str">
        <f>Table_batteryboard_bottom3[[#This Row],[Reference Designator]]</f>
        <v>R20</v>
      </c>
      <c r="P141">
        <f>Table_batteryboard_bottom3[[#This Row],[Quantity]]</f>
        <v>1</v>
      </c>
      <c r="R141" s="3" t="str">
        <f>Table_batteryboard_bottom3[[#This Row],[Manufacturer Part Number]]</f>
        <v>RMCF0603ZT0R00</v>
      </c>
    </row>
    <row r="142" spans="1:18" x14ac:dyDescent="0.2">
      <c r="A142" t="s">
        <v>145</v>
      </c>
      <c r="B142" t="s">
        <v>112</v>
      </c>
      <c r="C142" t="s">
        <v>113</v>
      </c>
      <c r="D142" t="s">
        <v>40</v>
      </c>
      <c r="E142">
        <v>1</v>
      </c>
      <c r="I142" s="3" t="s">
        <v>452</v>
      </c>
      <c r="O142" t="str">
        <f>Table_batteryboard_bottom3[[#This Row],[Reference Designator]]</f>
        <v>R4</v>
      </c>
      <c r="P142">
        <f>Table_batteryboard_bottom3[[#This Row],[Quantity]]</f>
        <v>1</v>
      </c>
      <c r="R142" s="3" t="str">
        <f>Table_batteryboard_bottom3[[#This Row],[Manufacturer Part Number]]</f>
        <v>RNCF0603DTE100R</v>
      </c>
    </row>
    <row r="143" spans="1:18" x14ac:dyDescent="0.2">
      <c r="A143" t="s">
        <v>145</v>
      </c>
      <c r="B143" t="s">
        <v>473</v>
      </c>
      <c r="C143" t="s">
        <v>44</v>
      </c>
      <c r="D143" t="s">
        <v>40</v>
      </c>
      <c r="E143">
        <v>10</v>
      </c>
      <c r="I143" s="3" t="s">
        <v>453</v>
      </c>
      <c r="O143" t="str">
        <f>Table_batteryboard_bottom3[[#This Row],[Reference Designator]]</f>
        <v>R5, R6, R7, R9, R10, R11, R12, R13, R14, R19</v>
      </c>
      <c r="P143">
        <f>Table_batteryboard_bottom3[[#This Row],[Quantity]]</f>
        <v>10</v>
      </c>
      <c r="R143" s="3" t="str">
        <f>Table_batteryboard_bottom3[[#This Row],[Manufacturer Part Number]]</f>
        <v>RNCF0603BTE10K0</v>
      </c>
    </row>
    <row r="144" spans="1:18" x14ac:dyDescent="0.2">
      <c r="A144" t="s">
        <v>145</v>
      </c>
      <c r="B144" t="s">
        <v>114</v>
      </c>
      <c r="C144" t="s">
        <v>115</v>
      </c>
      <c r="D144" t="s">
        <v>40</v>
      </c>
      <c r="E144">
        <v>1</v>
      </c>
      <c r="I144" s="3" t="s">
        <v>454</v>
      </c>
      <c r="O144" t="str">
        <f>Table_batteryboard_bottom3[[#This Row],[Reference Designator]]</f>
        <v>R8</v>
      </c>
      <c r="P144">
        <f>Table_batteryboard_bottom3[[#This Row],[Quantity]]</f>
        <v>1</v>
      </c>
      <c r="R144" s="3" t="str">
        <f>Table_batteryboard_bottom3[[#This Row],[Manufacturer Part Number]]</f>
        <v>RNCF0603DTE1K00</v>
      </c>
    </row>
    <row r="145" spans="1:18" x14ac:dyDescent="0.2">
      <c r="A145" t="s">
        <v>145</v>
      </c>
      <c r="B145" t="s">
        <v>119</v>
      </c>
      <c r="C145" t="s">
        <v>120</v>
      </c>
      <c r="D145" t="s">
        <v>121</v>
      </c>
      <c r="E145">
        <v>1</v>
      </c>
      <c r="K145" s="5" t="s">
        <v>484</v>
      </c>
      <c r="L145" s="5"/>
      <c r="M145" s="5"/>
      <c r="O145" t="str">
        <f>Table_batteryboard_bottom3[[#This Row],[Reference Designator]]</f>
        <v>RN1</v>
      </c>
      <c r="P145">
        <f>Table_batteryboard_bottom3[[#This Row],[Quantity]]</f>
        <v>1</v>
      </c>
      <c r="R145" s="3">
        <f>Table_batteryboard_bottom3[[#This Row],[Manufacturer Part Number]]</f>
        <v>0</v>
      </c>
    </row>
    <row r="146" spans="1:18" x14ac:dyDescent="0.2">
      <c r="A146" t="s">
        <v>217</v>
      </c>
      <c r="B146" t="s">
        <v>475</v>
      </c>
      <c r="C146" t="s">
        <v>9</v>
      </c>
      <c r="D146" t="s">
        <v>6</v>
      </c>
      <c r="E146">
        <v>14</v>
      </c>
      <c r="F146" t="s">
        <v>7</v>
      </c>
      <c r="H146" t="s">
        <v>428</v>
      </c>
      <c r="I146" s="4" t="s">
        <v>435</v>
      </c>
      <c r="O146" t="str">
        <f>Table_batteryboard_bottom3[[#This Row],[Reference Designator]]</f>
        <v>C1, C2, C3, C4, C5, C10, C13, C19, C21, C23, C24, C25, C27, C36</v>
      </c>
      <c r="P146">
        <f>Table_batteryboard_bottom3[[#This Row],[Quantity]]</f>
        <v>14</v>
      </c>
      <c r="R146" s="3" t="str">
        <f>Table_batteryboard_bottom3[[#This Row],[Manufacturer Part Number]]</f>
        <v>06035C104K4T2A</v>
      </c>
    </row>
    <row r="147" spans="1:18" x14ac:dyDescent="0.2">
      <c r="A147" t="s">
        <v>217</v>
      </c>
      <c r="B147" t="s">
        <v>149</v>
      </c>
      <c r="C147" t="s">
        <v>76</v>
      </c>
      <c r="D147" t="s">
        <v>150</v>
      </c>
      <c r="E147">
        <v>2</v>
      </c>
      <c r="F147" t="s">
        <v>7</v>
      </c>
      <c r="I147" s="4" t="s">
        <v>445</v>
      </c>
      <c r="O147" t="str">
        <f>Table_batteryboard_bottom3[[#This Row],[Reference Designator]]</f>
        <v>C14, C15</v>
      </c>
      <c r="P147">
        <f>Table_batteryboard_bottom3[[#This Row],[Quantity]]</f>
        <v>2</v>
      </c>
      <c r="R147" s="3" t="str">
        <f>Table_batteryboard_bottom3[[#This Row],[Manufacturer Part Number]]</f>
        <v>GRT21BC71E106KE13L</v>
      </c>
    </row>
    <row r="148" spans="1:18" x14ac:dyDescent="0.2">
      <c r="A148" t="s">
        <v>217</v>
      </c>
      <c r="B148" t="s">
        <v>151</v>
      </c>
      <c r="C148" t="s">
        <v>72</v>
      </c>
      <c r="D148" t="s">
        <v>150</v>
      </c>
      <c r="E148">
        <v>1</v>
      </c>
      <c r="F148" t="s">
        <v>7</v>
      </c>
      <c r="H148" t="s">
        <v>433</v>
      </c>
      <c r="I148" s="4" t="s">
        <v>446</v>
      </c>
      <c r="O148" t="str">
        <f>Table_batteryboard_bottom3[[#This Row],[Reference Designator]]</f>
        <v>C16</v>
      </c>
      <c r="P148">
        <f>Table_batteryboard_bottom3[[#This Row],[Quantity]]</f>
        <v>1</v>
      </c>
      <c r="R148" s="3" t="str">
        <f>Table_batteryboard_bottom3[[#This Row],[Manufacturer Part Number]]</f>
        <v>CGA4J1X8R1E105K125AC</v>
      </c>
    </row>
    <row r="149" spans="1:18" x14ac:dyDescent="0.2">
      <c r="A149" t="s">
        <v>217</v>
      </c>
      <c r="B149" t="s">
        <v>152</v>
      </c>
      <c r="C149" t="s">
        <v>78</v>
      </c>
      <c r="D149" t="s">
        <v>6</v>
      </c>
      <c r="E149">
        <v>1</v>
      </c>
      <c r="F149" t="s">
        <v>7</v>
      </c>
      <c r="H149" t="s">
        <v>429</v>
      </c>
      <c r="I149" s="4" t="s">
        <v>436</v>
      </c>
      <c r="O149" t="str">
        <f>Table_batteryboard_bottom3[[#This Row],[Reference Designator]]</f>
        <v>C26</v>
      </c>
      <c r="P149">
        <f>Table_batteryboard_bottom3[[#This Row],[Quantity]]</f>
        <v>1</v>
      </c>
      <c r="R149" s="3" t="str">
        <f>Table_batteryboard_bottom3[[#This Row],[Manufacturer Part Number]]</f>
        <v>06031C472K4T4A</v>
      </c>
    </row>
    <row r="150" spans="1:18" x14ac:dyDescent="0.2">
      <c r="A150" t="s">
        <v>217</v>
      </c>
      <c r="B150" t="s">
        <v>153</v>
      </c>
      <c r="C150" t="s">
        <v>5</v>
      </c>
      <c r="D150" t="s">
        <v>6</v>
      </c>
      <c r="E150">
        <v>8</v>
      </c>
      <c r="F150" t="s">
        <v>7</v>
      </c>
      <c r="H150" t="s">
        <v>430</v>
      </c>
      <c r="I150" s="4" t="s">
        <v>437</v>
      </c>
      <c r="O150" t="str">
        <f>Table_batteryboard_bottom3[[#This Row],[Reference Designator]]</f>
        <v>C28-C35</v>
      </c>
      <c r="P150">
        <f>Table_batteryboard_bottom3[[#This Row],[Quantity]]</f>
        <v>8</v>
      </c>
      <c r="R150" s="3" t="str">
        <f>Table_batteryboard_bottom3[[#This Row],[Manufacturer Part Number]]</f>
        <v>06031C103K4T4A</v>
      </c>
    </row>
    <row r="151" spans="1:18" x14ac:dyDescent="0.2">
      <c r="A151" t="s">
        <v>217</v>
      </c>
      <c r="B151" t="s">
        <v>154</v>
      </c>
      <c r="C151" t="s">
        <v>155</v>
      </c>
      <c r="D151" t="s">
        <v>6</v>
      </c>
      <c r="E151">
        <v>2</v>
      </c>
      <c r="F151" t="s">
        <v>7</v>
      </c>
      <c r="H151" t="s">
        <v>431</v>
      </c>
      <c r="I151" s="4" t="s">
        <v>441</v>
      </c>
      <c r="K151" s="3" t="s">
        <v>487</v>
      </c>
      <c r="O151" t="str">
        <f>Table_batteryboard_bottom3[[#This Row],[Reference Designator]]</f>
        <v>C37, C38</v>
      </c>
      <c r="P151">
        <f>Table_batteryboard_bottom3[[#This Row],[Quantity]]</f>
        <v>2</v>
      </c>
      <c r="R151" s="3" t="str">
        <f>Table_batteryboard_bottom3[[#This Row],[Manufacturer Part Number]]</f>
        <v>0603YA220J4T2A</v>
      </c>
    </row>
    <row r="152" spans="1:18" x14ac:dyDescent="0.2">
      <c r="A152" t="s">
        <v>217</v>
      </c>
      <c r="B152" t="s">
        <v>146</v>
      </c>
      <c r="C152" t="s">
        <v>74</v>
      </c>
      <c r="D152" t="s">
        <v>6</v>
      </c>
      <c r="E152">
        <v>2</v>
      </c>
      <c r="F152" t="s">
        <v>7</v>
      </c>
      <c r="I152" s="4" t="s">
        <v>444</v>
      </c>
      <c r="O152" t="str">
        <f>Table_batteryboard_bottom3[[#This Row],[Reference Designator]]</f>
        <v>C6, C7</v>
      </c>
      <c r="P152">
        <f>Table_batteryboard_bottom3[[#This Row],[Quantity]]</f>
        <v>2</v>
      </c>
      <c r="R152" s="3" t="str">
        <f>Table_batteryboard_bottom3[[#This Row],[Manufacturer Part Number]]</f>
        <v>CGA3E2NP01H040C080AA</v>
      </c>
    </row>
    <row r="153" spans="1:18" x14ac:dyDescent="0.2">
      <c r="A153" t="s">
        <v>217</v>
      </c>
      <c r="B153" t="s">
        <v>147</v>
      </c>
      <c r="C153" t="s">
        <v>76</v>
      </c>
      <c r="D153" t="s">
        <v>6</v>
      </c>
      <c r="E153">
        <v>3</v>
      </c>
      <c r="F153" t="s">
        <v>7</v>
      </c>
      <c r="I153" s="4" t="s">
        <v>440</v>
      </c>
      <c r="O153" t="str">
        <f>Table_batteryboard_bottom3[[#This Row],[Reference Designator]]</f>
        <v>C8, C17, C18</v>
      </c>
      <c r="P153">
        <f>Table_batteryboard_bottom3[[#This Row],[Quantity]]</f>
        <v>3</v>
      </c>
      <c r="R153" s="3" t="str">
        <f>Table_batteryboard_bottom3[[#This Row],[Manufacturer Part Number]]</f>
        <v>GRT188R61C106KE13D</v>
      </c>
    </row>
    <row r="154" spans="1:18" x14ac:dyDescent="0.2">
      <c r="A154" t="s">
        <v>217</v>
      </c>
      <c r="B154" t="s">
        <v>148</v>
      </c>
      <c r="C154" t="s">
        <v>72</v>
      </c>
      <c r="D154" t="s">
        <v>6</v>
      </c>
      <c r="E154">
        <v>5</v>
      </c>
      <c r="F154" t="s">
        <v>7</v>
      </c>
      <c r="H154" t="s">
        <v>432</v>
      </c>
      <c r="I154" s="4" t="s">
        <v>438</v>
      </c>
      <c r="O154" t="str">
        <f>Table_batteryboard_bottom3[[#This Row],[Reference Designator]]</f>
        <v>C9, C11, C12, C20, C22</v>
      </c>
      <c r="P154">
        <f>Table_batteryboard_bottom3[[#This Row],[Quantity]]</f>
        <v>5</v>
      </c>
      <c r="R154" s="3" t="str">
        <f>Table_batteryboard_bottom3[[#This Row],[Manufacturer Part Number]]</f>
        <v>GRT188R61H105KE13D</v>
      </c>
    </row>
    <row r="155" spans="1:18" x14ac:dyDescent="0.2">
      <c r="A155" s="2" t="s">
        <v>217</v>
      </c>
      <c r="B155" s="2" t="s">
        <v>472</v>
      </c>
      <c r="C155" s="2" t="s">
        <v>11</v>
      </c>
      <c r="D155" s="2" t="s">
        <v>12</v>
      </c>
      <c r="E155" s="2">
        <v>4</v>
      </c>
      <c r="F155" s="2" t="s">
        <v>7</v>
      </c>
      <c r="G155" s="2"/>
      <c r="H155" s="2"/>
      <c r="I155" s="6"/>
      <c r="J155" s="5"/>
      <c r="K155" s="5"/>
      <c r="L155" s="5"/>
      <c r="M155" s="5"/>
      <c r="O155" t="str">
        <f>Table_batteryboard_bottom3[[#This Row],[Reference Designator]]</f>
        <v>H1, H2, H3, H4</v>
      </c>
      <c r="P155">
        <f>Table_batteryboard_bottom3[[#This Row],[Quantity]]</f>
        <v>4</v>
      </c>
      <c r="R155" s="3">
        <f>Table_batteryboard_bottom3[[#This Row],[Manufacturer Part Number]]</f>
        <v>0</v>
      </c>
    </row>
    <row r="156" spans="1:18" x14ac:dyDescent="0.2">
      <c r="A156" t="s">
        <v>217</v>
      </c>
      <c r="B156" t="s">
        <v>167</v>
      </c>
      <c r="C156" t="s">
        <v>168</v>
      </c>
      <c r="D156" t="s">
        <v>169</v>
      </c>
      <c r="E156">
        <v>1</v>
      </c>
      <c r="F156" t="s">
        <v>7</v>
      </c>
      <c r="I156" s="6" t="s">
        <v>468</v>
      </c>
      <c r="K156" s="3" t="s">
        <v>486</v>
      </c>
      <c r="O156" t="str">
        <f>Table_batteryboard_bottom3[[#This Row],[Reference Designator]]</f>
        <v>L1</v>
      </c>
      <c r="P156">
        <f>Table_batteryboard_bottom3[[#This Row],[Quantity]]</f>
        <v>1</v>
      </c>
      <c r="R156" s="3" t="str">
        <f>Table_batteryboard_bottom3[[#This Row],[Manufacturer Part Number]]</f>
        <v>0805LS-103XGRC</v>
      </c>
    </row>
    <row r="157" spans="1:18" x14ac:dyDescent="0.2">
      <c r="A157" t="s">
        <v>217</v>
      </c>
      <c r="B157" t="s">
        <v>178</v>
      </c>
      <c r="C157" t="s">
        <v>42</v>
      </c>
      <c r="D157" t="s">
        <v>40</v>
      </c>
      <c r="E157">
        <v>12</v>
      </c>
      <c r="F157" t="s">
        <v>7</v>
      </c>
      <c r="I157" s="3" t="s">
        <v>451</v>
      </c>
      <c r="O157" t="str">
        <f>Table_batteryboard_bottom3[[#This Row],[Reference Designator]]</f>
        <v>R1, R2, R11, R27, R36, R41, R48, R53, R60, R65, R72, R77</v>
      </c>
      <c r="P157">
        <f>Table_batteryboard_bottom3[[#This Row],[Quantity]]</f>
        <v>12</v>
      </c>
      <c r="R157" s="3" t="str">
        <f>Table_batteryboard_bottom3[[#This Row],[Manufacturer Part Number]]</f>
        <v>RNCF0603DTE100K</v>
      </c>
    </row>
    <row r="158" spans="1:18" x14ac:dyDescent="0.2">
      <c r="A158" t="s">
        <v>217</v>
      </c>
      <c r="B158" t="s">
        <v>180</v>
      </c>
      <c r="C158" t="s">
        <v>115</v>
      </c>
      <c r="D158" t="s">
        <v>40</v>
      </c>
      <c r="E158">
        <v>8</v>
      </c>
      <c r="F158" t="s">
        <v>7</v>
      </c>
      <c r="I158" s="4" t="s">
        <v>454</v>
      </c>
      <c r="O158" t="str">
        <f>Table_batteryboard_bottom3[[#This Row],[Reference Designator]]</f>
        <v>R12, R15, R86, R87, R91, R92, R96, R97</v>
      </c>
      <c r="P158">
        <f>Table_batteryboard_bottom3[[#This Row],[Quantity]]</f>
        <v>8</v>
      </c>
      <c r="R158" s="3" t="str">
        <f>Table_batteryboard_bottom3[[#This Row],[Manufacturer Part Number]]</f>
        <v>RNCF0603DTE1K00</v>
      </c>
    </row>
    <row r="159" spans="1:18" x14ac:dyDescent="0.2">
      <c r="A159" t="s">
        <v>217</v>
      </c>
      <c r="B159" t="s">
        <v>181</v>
      </c>
      <c r="C159" t="s">
        <v>118</v>
      </c>
      <c r="D159" t="s">
        <v>40</v>
      </c>
      <c r="E159">
        <v>11</v>
      </c>
      <c r="F159" t="s">
        <v>7</v>
      </c>
      <c r="I159" s="3" t="s">
        <v>450</v>
      </c>
      <c r="O159" t="str">
        <f>Table_batteryboard_bottom3[[#This Row],[Reference Designator]]</f>
        <v>R13, R20-R22, R26, R30-R32, R84, R89, R94</v>
      </c>
      <c r="P159">
        <f>Table_batteryboard_bottom3[[#This Row],[Quantity]]</f>
        <v>11</v>
      </c>
      <c r="R159" s="3" t="str">
        <f>Table_batteryboard_bottom3[[#This Row],[Manufacturer Part Number]]</f>
        <v>RMCF0603ZT0R00</v>
      </c>
    </row>
    <row r="160" spans="1:18" x14ac:dyDescent="0.2">
      <c r="A160" t="s">
        <v>217</v>
      </c>
      <c r="B160" t="s">
        <v>182</v>
      </c>
      <c r="C160" t="s">
        <v>109</v>
      </c>
      <c r="D160" t="s">
        <v>40</v>
      </c>
      <c r="E160">
        <v>1</v>
      </c>
      <c r="F160" t="s">
        <v>7</v>
      </c>
      <c r="I160" s="4" t="s">
        <v>455</v>
      </c>
      <c r="O160" t="str">
        <f>Table_batteryboard_bottom3[[#This Row],[Reference Designator]]</f>
        <v>R23</v>
      </c>
      <c r="P160">
        <f>Table_batteryboard_bottom3[[#This Row],[Quantity]]</f>
        <v>1</v>
      </c>
      <c r="R160" s="3" t="str">
        <f>Table_batteryboard_bottom3[[#This Row],[Manufacturer Part Number]]</f>
        <v>RNCF0603BKC1M00</v>
      </c>
    </row>
    <row r="161" spans="1:18" x14ac:dyDescent="0.2">
      <c r="A161" t="s">
        <v>217</v>
      </c>
      <c r="B161" t="s">
        <v>183</v>
      </c>
      <c r="C161" t="s">
        <v>111</v>
      </c>
      <c r="D161" t="s">
        <v>40</v>
      </c>
      <c r="E161">
        <v>2</v>
      </c>
      <c r="F161" t="s">
        <v>7</v>
      </c>
      <c r="I161" s="4" t="s">
        <v>462</v>
      </c>
      <c r="O161" t="str">
        <f>Table_batteryboard_bottom3[[#This Row],[Reference Designator]]</f>
        <v>R24, R25</v>
      </c>
      <c r="P161">
        <f>Table_batteryboard_bottom3[[#This Row],[Quantity]]</f>
        <v>2</v>
      </c>
      <c r="R161" s="3" t="str">
        <f>Table_batteryboard_bottom3[[#This Row],[Manufacturer Part Number]]</f>
        <v>RNCF0603DTE5K10</v>
      </c>
    </row>
    <row r="162" spans="1:18" x14ac:dyDescent="0.2">
      <c r="A162" t="s">
        <v>217</v>
      </c>
      <c r="B162" t="s">
        <v>184</v>
      </c>
      <c r="C162" t="s">
        <v>185</v>
      </c>
      <c r="D162" t="s">
        <v>40</v>
      </c>
      <c r="E162">
        <v>2</v>
      </c>
      <c r="F162" t="s">
        <v>7</v>
      </c>
      <c r="I162" s="4" t="s">
        <v>457</v>
      </c>
      <c r="O162" t="str">
        <f>Table_batteryboard_bottom3[[#This Row],[Reference Designator]]</f>
        <v>R28, R29</v>
      </c>
      <c r="P162">
        <f>Table_batteryboard_bottom3[[#This Row],[Quantity]]</f>
        <v>2</v>
      </c>
      <c r="R162" s="3" t="str">
        <f>Table_batteryboard_bottom3[[#This Row],[Manufacturer Part Number]]</f>
        <v>RMCF0603FT22R0</v>
      </c>
    </row>
    <row r="163" spans="1:18" x14ac:dyDescent="0.2">
      <c r="A163" t="s">
        <v>217</v>
      </c>
      <c r="B163" t="s">
        <v>179</v>
      </c>
      <c r="C163" t="s">
        <v>44</v>
      </c>
      <c r="D163" t="s">
        <v>40</v>
      </c>
      <c r="E163">
        <v>32</v>
      </c>
      <c r="F163" t="s">
        <v>7</v>
      </c>
      <c r="I163" s="3" t="s">
        <v>453</v>
      </c>
      <c r="O163" t="str">
        <f>Table_batteryboard_bottom3[[#This Row],[Reference Designator]]</f>
        <v>R3-R10, R14, R16-R19, R37, R38, R42, R43, R49, R50, R54, R55, R61, R62, R66, R67, R73, R74, R78, R79, R81-R83</v>
      </c>
      <c r="P163">
        <f>Table_batteryboard_bottom3[[#This Row],[Quantity]]</f>
        <v>32</v>
      </c>
      <c r="R163" s="3" t="str">
        <f>Table_batteryboard_bottom3[[#This Row],[Manufacturer Part Number]]</f>
        <v>RNCF0603BTE10K0</v>
      </c>
    </row>
    <row r="164" spans="1:18" x14ac:dyDescent="0.2">
      <c r="A164" s="2" t="s">
        <v>217</v>
      </c>
      <c r="B164" s="2" t="s">
        <v>186</v>
      </c>
      <c r="C164" s="2" t="s">
        <v>48</v>
      </c>
      <c r="D164" s="2" t="s">
        <v>40</v>
      </c>
      <c r="E164" s="2">
        <v>12</v>
      </c>
      <c r="F164" s="2" t="s">
        <v>2</v>
      </c>
      <c r="G164" s="2"/>
      <c r="H164" s="2"/>
      <c r="I164" s="6"/>
      <c r="J164" s="5"/>
      <c r="K164" s="5"/>
      <c r="L164" s="5"/>
      <c r="M164" s="5"/>
      <c r="O164" t="str">
        <f>Table_batteryboard_bottom3[[#This Row],[Reference Designator]]</f>
        <v>R33, R34, R45, R46, R57, R58, R69, R70, R88, R93, R98, R99</v>
      </c>
      <c r="P164">
        <f>Table_batteryboard_bottom3[[#This Row],[Quantity]]</f>
        <v>12</v>
      </c>
      <c r="R164" s="3">
        <f>Table_batteryboard_bottom3[[#This Row],[Manufacturer Part Number]]</f>
        <v>0</v>
      </c>
    </row>
    <row r="165" spans="1:18" x14ac:dyDescent="0.2">
      <c r="A165" t="s">
        <v>217</v>
      </c>
      <c r="B165" t="s">
        <v>187</v>
      </c>
      <c r="C165" t="s">
        <v>39</v>
      </c>
      <c r="D165" t="s">
        <v>40</v>
      </c>
      <c r="E165">
        <v>8</v>
      </c>
      <c r="F165" t="s">
        <v>7</v>
      </c>
      <c r="I165" s="3" t="s">
        <v>464</v>
      </c>
      <c r="O165" t="str">
        <f>Table_batteryboard_bottom3[[#This Row],[Reference Designator]]</f>
        <v>R35, R40, R47, R52, R59, R64, R71, R76</v>
      </c>
      <c r="P165">
        <f>Table_batteryboard_bottom3[[#This Row],[Quantity]]</f>
        <v>8</v>
      </c>
      <c r="R165" s="3" t="str">
        <f>Table_batteryboard_bottom3[[#This Row],[Manufacturer Part Number]]</f>
        <v>RMCF0603FT680R</v>
      </c>
    </row>
    <row r="166" spans="1:18" x14ac:dyDescent="0.2">
      <c r="A166" t="s">
        <v>217</v>
      </c>
      <c r="B166" t="s">
        <v>188</v>
      </c>
      <c r="C166" t="s">
        <v>46</v>
      </c>
      <c r="D166" t="s">
        <v>40</v>
      </c>
      <c r="E166">
        <v>9</v>
      </c>
      <c r="F166" t="s">
        <v>7</v>
      </c>
      <c r="I166" s="3" t="s">
        <v>456</v>
      </c>
      <c r="O166" t="str">
        <f>Table_batteryboard_bottom3[[#This Row],[Reference Designator]]</f>
        <v>R39, R44, R51, R56, R63, R68, R75, R80, R100</v>
      </c>
      <c r="P166">
        <f>Table_batteryboard_bottom3[[#This Row],[Quantity]]</f>
        <v>9</v>
      </c>
      <c r="R166" s="3" t="str">
        <f>Table_batteryboard_bottom3[[#This Row],[Manufacturer Part Number]]</f>
        <v>RMCF0603FT200K</v>
      </c>
    </row>
    <row r="167" spans="1:18" x14ac:dyDescent="0.2">
      <c r="A167" t="s">
        <v>217</v>
      </c>
      <c r="B167" t="s">
        <v>189</v>
      </c>
      <c r="C167" t="s">
        <v>116</v>
      </c>
      <c r="D167" t="s">
        <v>40</v>
      </c>
      <c r="E167">
        <v>3</v>
      </c>
      <c r="F167" t="s">
        <v>7</v>
      </c>
      <c r="I167" s="4" t="s">
        <v>461</v>
      </c>
      <c r="O167" t="str">
        <f>Table_batteryboard_bottom3[[#This Row],[Reference Designator]]</f>
        <v>R85, R90, R95</v>
      </c>
      <c r="P167">
        <f>Table_batteryboard_bottom3[[#This Row],[Quantity]]</f>
        <v>3</v>
      </c>
      <c r="R167" s="3" t="str">
        <f>Table_batteryboard_bottom3[[#This Row],[Manufacturer Part Number]]</f>
        <v>RNCF0603DTE4K70</v>
      </c>
    </row>
    <row r="168" spans="1:18" x14ac:dyDescent="0.2">
      <c r="A168" t="s">
        <v>217</v>
      </c>
      <c r="B168" t="s">
        <v>49</v>
      </c>
      <c r="C168" t="s">
        <v>193</v>
      </c>
      <c r="D168" t="s">
        <v>194</v>
      </c>
      <c r="E168">
        <v>1</v>
      </c>
      <c r="F168" t="s">
        <v>7</v>
      </c>
      <c r="G168" s="1" t="s">
        <v>405</v>
      </c>
      <c r="H168" s="1"/>
      <c r="I168" s="4" t="s">
        <v>193</v>
      </c>
      <c r="O168" t="str">
        <f>Table_batteryboard_bottom3[[#This Row],[Reference Designator]]</f>
        <v>U1</v>
      </c>
      <c r="P168">
        <f>Table_batteryboard_bottom3[[#This Row],[Quantity]]</f>
        <v>1</v>
      </c>
      <c r="R168" s="3" t="str">
        <f>Table_batteryboard_bottom3[[#This Row],[Manufacturer Part Number]]</f>
        <v>ATSAMD51J19A-M</v>
      </c>
    </row>
    <row r="169" spans="1:18" x14ac:dyDescent="0.2">
      <c r="A169" s="2" t="s">
        <v>62</v>
      </c>
      <c r="B169" s="2" t="s">
        <v>59</v>
      </c>
      <c r="C169" s="2" t="s">
        <v>60</v>
      </c>
      <c r="D169" s="2" t="s">
        <v>61</v>
      </c>
      <c r="E169" s="2">
        <v>2</v>
      </c>
      <c r="F169" s="2"/>
      <c r="G169" s="2"/>
      <c r="H169" s="2"/>
      <c r="I169" s="5"/>
      <c r="J169" s="5"/>
      <c r="K169" s="5"/>
      <c r="L169" s="5"/>
      <c r="M169" s="5"/>
      <c r="O169" t="str">
        <f>Table_batteryboard_bottom3[[#This Row],[Reference Designator]]</f>
        <v>J3, J4</v>
      </c>
      <c r="P169">
        <f>Table_batteryboard_bottom3[[#This Row],[Quantity]]</f>
        <v>2</v>
      </c>
      <c r="R169" s="3">
        <f>Table_batteryboard_bottom3[[#This Row],[Manufacturer Part Number]]</f>
        <v>0</v>
      </c>
    </row>
    <row r="170" spans="1:18" x14ac:dyDescent="0.2">
      <c r="A170" s="2" t="s">
        <v>62</v>
      </c>
      <c r="B170" s="2" t="s">
        <v>10</v>
      </c>
      <c r="C170" s="2" t="s">
        <v>11</v>
      </c>
      <c r="D170" s="2" t="s">
        <v>12</v>
      </c>
      <c r="E170" s="2">
        <v>4</v>
      </c>
      <c r="F170" s="2"/>
      <c r="G170" s="2"/>
      <c r="H170" s="2"/>
      <c r="I170" s="5"/>
      <c r="J170" s="5"/>
      <c r="K170" s="5"/>
      <c r="L170" s="5"/>
      <c r="M170" s="5"/>
      <c r="O170" t="str">
        <f>Table_batteryboard_bottom3[[#This Row],[Reference Designator]]</f>
        <v>H1-H4</v>
      </c>
      <c r="P170">
        <f>Table_batteryboard_bottom3[[#This Row],[Quantity]]</f>
        <v>4</v>
      </c>
      <c r="R170" s="3">
        <f>Table_batteryboard_bottom3[[#This Row],[Manufacturer Part Number]]</f>
        <v>0</v>
      </c>
    </row>
    <row r="171" spans="1:18" x14ac:dyDescent="0.2">
      <c r="A171" s="2" t="s">
        <v>65</v>
      </c>
      <c r="B171" s="2" t="s">
        <v>10</v>
      </c>
      <c r="C171" s="2" t="s">
        <v>11</v>
      </c>
      <c r="D171" s="2" t="s">
        <v>12</v>
      </c>
      <c r="E171" s="2">
        <v>4</v>
      </c>
      <c r="F171" s="2"/>
      <c r="G171" s="2"/>
      <c r="H171" s="2"/>
      <c r="I171" s="5"/>
      <c r="J171" s="5"/>
      <c r="K171" s="5"/>
      <c r="L171" s="5"/>
      <c r="M171" s="5"/>
      <c r="O171" t="str">
        <f>Table_batteryboard_bottom3[[#This Row],[Reference Designator]]</f>
        <v>H1-H4</v>
      </c>
      <c r="P171">
        <f>Table_batteryboard_bottom3[[#This Row],[Quantity]]</f>
        <v>4</v>
      </c>
      <c r="R171" s="3">
        <f>Table_batteryboard_bottom3[[#This Row],[Manufacturer Part Number]]</f>
        <v>0</v>
      </c>
    </row>
    <row r="172" spans="1:18" x14ac:dyDescent="0.2">
      <c r="A172" t="s">
        <v>273</v>
      </c>
      <c r="B172" t="s">
        <v>218</v>
      </c>
      <c r="C172" t="s">
        <v>9</v>
      </c>
      <c r="D172" t="s">
        <v>219</v>
      </c>
      <c r="E172">
        <v>1</v>
      </c>
      <c r="F172" t="s">
        <v>7</v>
      </c>
      <c r="I172" s="3" t="s">
        <v>434</v>
      </c>
      <c r="O172" t="str">
        <f>Table_batteryboard_bottom3[[#This Row],[Reference Designator]]</f>
        <v>C1</v>
      </c>
      <c r="P172">
        <f>Table_batteryboard_bottom3[[#This Row],[Quantity]]</f>
        <v>1</v>
      </c>
      <c r="R172" s="3" t="str">
        <f>Table_batteryboard_bottom3[[#This Row],[Manufacturer Part Number]]</f>
        <v>04025C104KAT2A</v>
      </c>
    </row>
    <row r="173" spans="1:18" x14ac:dyDescent="0.2">
      <c r="A173" t="s">
        <v>273</v>
      </c>
      <c r="B173" t="s">
        <v>220</v>
      </c>
      <c r="C173" t="s">
        <v>9</v>
      </c>
      <c r="D173" t="s">
        <v>6</v>
      </c>
      <c r="E173">
        <v>4</v>
      </c>
      <c r="F173" t="s">
        <v>7</v>
      </c>
      <c r="H173" t="s">
        <v>428</v>
      </c>
      <c r="I173" s="4" t="s">
        <v>435</v>
      </c>
      <c r="O173" t="str">
        <f>Table_batteryboard_bottom3[[#This Row],[Reference Designator]]</f>
        <v>C2, C9-C11</v>
      </c>
      <c r="P173">
        <f>Table_batteryboard_bottom3[[#This Row],[Quantity]]</f>
        <v>4</v>
      </c>
      <c r="R173" s="3" t="str">
        <f>Table_batteryboard_bottom3[[#This Row],[Manufacturer Part Number]]</f>
        <v>06035C104K4T2A</v>
      </c>
    </row>
    <row r="174" spans="1:18" x14ac:dyDescent="0.2">
      <c r="A174" t="s">
        <v>273</v>
      </c>
      <c r="B174" t="s">
        <v>221</v>
      </c>
      <c r="C174" t="s">
        <v>222</v>
      </c>
      <c r="D174" t="s">
        <v>6</v>
      </c>
      <c r="E174">
        <v>2</v>
      </c>
      <c r="F174" t="s">
        <v>7</v>
      </c>
      <c r="I174" s="3" t="s">
        <v>443</v>
      </c>
      <c r="O174" t="str">
        <f>Table_batteryboard_bottom3[[#This Row],[Reference Designator]]</f>
        <v>C3, C7</v>
      </c>
      <c r="P174">
        <f>Table_batteryboard_bottom3[[#This Row],[Quantity]]</f>
        <v>2</v>
      </c>
      <c r="R174" s="3" t="str">
        <f>Table_batteryboard_bottom3[[#This Row],[Manufacturer Part Number]]</f>
        <v>GRT188R6YA475KE13D</v>
      </c>
    </row>
    <row r="175" spans="1:18" x14ac:dyDescent="0.2">
      <c r="A175" t="s">
        <v>273</v>
      </c>
      <c r="B175" t="s">
        <v>223</v>
      </c>
      <c r="C175" t="s">
        <v>5</v>
      </c>
      <c r="D175" t="s">
        <v>6</v>
      </c>
      <c r="E175">
        <v>3</v>
      </c>
      <c r="F175" t="s">
        <v>7</v>
      </c>
      <c r="H175" t="s">
        <v>430</v>
      </c>
      <c r="I175" s="4" t="s">
        <v>437</v>
      </c>
      <c r="O175" t="str">
        <f>Table_batteryboard_bottom3[[#This Row],[Reference Designator]]</f>
        <v>C4, C12, C13</v>
      </c>
      <c r="P175">
        <f>Table_batteryboard_bottom3[[#This Row],[Quantity]]</f>
        <v>3</v>
      </c>
      <c r="R175" s="3" t="str">
        <f>Table_batteryboard_bottom3[[#This Row],[Manufacturer Part Number]]</f>
        <v>06031C103K4T4A</v>
      </c>
    </row>
    <row r="176" spans="1:18" x14ac:dyDescent="0.2">
      <c r="A176" t="s">
        <v>273</v>
      </c>
      <c r="B176" t="s">
        <v>224</v>
      </c>
      <c r="C176" t="s">
        <v>225</v>
      </c>
      <c r="D176" t="s">
        <v>150</v>
      </c>
      <c r="E176">
        <v>1</v>
      </c>
      <c r="F176" t="s">
        <v>7</v>
      </c>
      <c r="I176" s="5" t="s">
        <v>447</v>
      </c>
      <c r="O176" t="str">
        <f>Table_batteryboard_bottom3[[#This Row],[Reference Designator]]</f>
        <v>C5</v>
      </c>
      <c r="P176">
        <f>Table_batteryboard_bottom3[[#This Row],[Quantity]]</f>
        <v>1</v>
      </c>
      <c r="R176" s="3" t="str">
        <f>Table_batteryboard_bottom3[[#This Row],[Manufacturer Part Number]]</f>
        <v>GRM21BR60J107ME15K</v>
      </c>
    </row>
    <row r="177" spans="1:18" x14ac:dyDescent="0.2">
      <c r="A177" t="s">
        <v>273</v>
      </c>
      <c r="B177" t="s">
        <v>226</v>
      </c>
      <c r="C177" t="s">
        <v>72</v>
      </c>
      <c r="D177" t="s">
        <v>6</v>
      </c>
      <c r="E177">
        <v>1</v>
      </c>
      <c r="F177" t="s">
        <v>7</v>
      </c>
      <c r="H177" t="s">
        <v>432</v>
      </c>
      <c r="I177" s="4" t="s">
        <v>438</v>
      </c>
      <c r="O177" t="str">
        <f>Table_batteryboard_bottom3[[#This Row],[Reference Designator]]</f>
        <v>C6</v>
      </c>
      <c r="P177">
        <f>Table_batteryboard_bottom3[[#This Row],[Quantity]]</f>
        <v>1</v>
      </c>
      <c r="R177" s="3" t="str">
        <f>Table_batteryboard_bottom3[[#This Row],[Manufacturer Part Number]]</f>
        <v>GRT188R61H105KE13D</v>
      </c>
    </row>
    <row r="178" spans="1:18" x14ac:dyDescent="0.2">
      <c r="A178" t="s">
        <v>273</v>
      </c>
      <c r="B178" t="s">
        <v>227</v>
      </c>
      <c r="C178" t="s">
        <v>228</v>
      </c>
      <c r="D178" t="s">
        <v>6</v>
      </c>
      <c r="E178">
        <v>1</v>
      </c>
      <c r="F178" t="s">
        <v>7</v>
      </c>
      <c r="I178" s="5" t="s">
        <v>442</v>
      </c>
      <c r="O178" t="str">
        <f>Table_batteryboard_bottom3[[#This Row],[Reference Designator]]</f>
        <v>C8</v>
      </c>
      <c r="P178">
        <f>Table_batteryboard_bottom3[[#This Row],[Quantity]]</f>
        <v>1</v>
      </c>
      <c r="R178" s="3" t="str">
        <f>Table_batteryboard_bottom3[[#This Row],[Manufacturer Part Number]]</f>
        <v>GRT188R61A226ME13D</v>
      </c>
    </row>
    <row r="179" spans="1:18" x14ac:dyDescent="0.2">
      <c r="A179" s="2" t="s">
        <v>273</v>
      </c>
      <c r="B179" s="2" t="s">
        <v>10</v>
      </c>
      <c r="C179" s="2" t="s">
        <v>234</v>
      </c>
      <c r="D179" s="2" t="s">
        <v>235</v>
      </c>
      <c r="E179" s="2">
        <v>4</v>
      </c>
      <c r="F179" s="2" t="s">
        <v>7</v>
      </c>
      <c r="G179" s="2"/>
      <c r="H179" s="2"/>
      <c r="I179" s="5"/>
      <c r="J179" s="5"/>
      <c r="K179" s="5"/>
      <c r="L179" s="5"/>
      <c r="M179" s="5"/>
      <c r="O179" t="str">
        <f>Table_batteryboard_bottom3[[#This Row],[Reference Designator]]</f>
        <v>H1-H4</v>
      </c>
      <c r="P179">
        <f>Table_batteryboard_bottom3[[#This Row],[Quantity]]</f>
        <v>4</v>
      </c>
      <c r="R179" s="3">
        <f>Table_batteryboard_bottom3[[#This Row],[Manufacturer Part Number]]</f>
        <v>0</v>
      </c>
    </row>
    <row r="180" spans="1:18" x14ac:dyDescent="0.2">
      <c r="A180" t="s">
        <v>273</v>
      </c>
      <c r="B180" t="s">
        <v>242</v>
      </c>
      <c r="C180" t="s">
        <v>118</v>
      </c>
      <c r="D180" t="s">
        <v>243</v>
      </c>
      <c r="E180">
        <v>2</v>
      </c>
      <c r="F180" t="s">
        <v>7</v>
      </c>
      <c r="I180" s="3" t="s">
        <v>449</v>
      </c>
      <c r="O180" t="str">
        <f>Table_batteryboard_bottom3[[#This Row],[Reference Designator]]</f>
        <v>R1, R2</v>
      </c>
      <c r="P180">
        <f>Table_batteryboard_bottom3[[#This Row],[Quantity]]</f>
        <v>2</v>
      </c>
      <c r="R180" s="3" t="str">
        <f>Table_batteryboard_bottom3[[#This Row],[Manufacturer Part Number]]</f>
        <v>RMCF0402ZT0R00</v>
      </c>
    </row>
    <row r="181" spans="1:18" x14ac:dyDescent="0.2">
      <c r="A181" t="s">
        <v>273</v>
      </c>
      <c r="B181" t="s">
        <v>255</v>
      </c>
      <c r="C181" t="s">
        <v>256</v>
      </c>
      <c r="D181" t="s">
        <v>40</v>
      </c>
      <c r="E181">
        <v>1</v>
      </c>
      <c r="F181" t="s">
        <v>7</v>
      </c>
      <c r="I181" s="3" t="s">
        <v>460</v>
      </c>
      <c r="O181" t="str">
        <f>Table_batteryboard_bottom3[[#This Row],[Reference Designator]]</f>
        <v>R11</v>
      </c>
      <c r="P181">
        <f>Table_batteryboard_bottom3[[#This Row],[Quantity]]</f>
        <v>1</v>
      </c>
      <c r="R181" s="3" t="str">
        <f>Table_batteryboard_bottom3[[#This Row],[Manufacturer Part Number]]</f>
        <v>RMCF0603FT4M75</v>
      </c>
    </row>
    <row r="182" spans="1:18" x14ac:dyDescent="0.2">
      <c r="A182" s="2" t="s">
        <v>273</v>
      </c>
      <c r="B182" s="2" t="s">
        <v>257</v>
      </c>
      <c r="C182" s="2" t="s">
        <v>48</v>
      </c>
      <c r="D182" s="2" t="s">
        <v>40</v>
      </c>
      <c r="E182" s="2">
        <v>4</v>
      </c>
      <c r="F182" s="2" t="s">
        <v>2</v>
      </c>
      <c r="G182" s="2"/>
      <c r="H182" s="2"/>
      <c r="I182" s="5"/>
      <c r="J182" s="5"/>
      <c r="K182" s="5"/>
      <c r="L182" s="5"/>
      <c r="M182" s="5"/>
      <c r="O182" t="str">
        <f>Table_batteryboard_bottom3[[#This Row],[Reference Designator]]</f>
        <v>R14, R15, R19, R20</v>
      </c>
      <c r="P182">
        <f>Table_batteryboard_bottom3[[#This Row],[Quantity]]</f>
        <v>4</v>
      </c>
      <c r="R182" s="3">
        <f>Table_batteryboard_bottom3[[#This Row],[Manufacturer Part Number]]</f>
        <v>0</v>
      </c>
    </row>
    <row r="183" spans="1:18" x14ac:dyDescent="0.2">
      <c r="A183" t="s">
        <v>273</v>
      </c>
      <c r="B183" t="s">
        <v>258</v>
      </c>
      <c r="C183" t="s">
        <v>39</v>
      </c>
      <c r="D183" t="s">
        <v>40</v>
      </c>
      <c r="E183">
        <v>2</v>
      </c>
      <c r="F183" t="s">
        <v>7</v>
      </c>
      <c r="I183" s="3" t="s">
        <v>464</v>
      </c>
      <c r="O183" t="str">
        <f>Table_batteryboard_bottom3[[#This Row],[Reference Designator]]</f>
        <v>R21, R26</v>
      </c>
      <c r="P183">
        <f>Table_batteryboard_bottom3[[#This Row],[Quantity]]</f>
        <v>2</v>
      </c>
      <c r="R183" s="3" t="str">
        <f>Table_batteryboard_bottom3[[#This Row],[Manufacturer Part Number]]</f>
        <v>RMCF0603FT680R</v>
      </c>
    </row>
    <row r="184" spans="1:18" x14ac:dyDescent="0.2">
      <c r="A184" t="s">
        <v>273</v>
      </c>
      <c r="B184" t="s">
        <v>259</v>
      </c>
      <c r="C184" t="s">
        <v>42</v>
      </c>
      <c r="D184" t="s">
        <v>40</v>
      </c>
      <c r="E184">
        <v>2</v>
      </c>
      <c r="F184" t="s">
        <v>7</v>
      </c>
      <c r="I184" s="3" t="s">
        <v>451</v>
      </c>
      <c r="O184" t="str">
        <f>Table_batteryboard_bottom3[[#This Row],[Reference Designator]]</f>
        <v>R22, R27</v>
      </c>
      <c r="P184">
        <f>Table_batteryboard_bottom3[[#This Row],[Quantity]]</f>
        <v>2</v>
      </c>
      <c r="R184" s="3" t="str">
        <f>Table_batteryboard_bottom3[[#This Row],[Manufacturer Part Number]]</f>
        <v>RNCF0603DTE100K</v>
      </c>
    </row>
    <row r="185" spans="1:18" x14ac:dyDescent="0.2">
      <c r="A185" t="s">
        <v>273</v>
      </c>
      <c r="B185" t="s">
        <v>260</v>
      </c>
      <c r="C185" t="s">
        <v>44</v>
      </c>
      <c r="D185" t="s">
        <v>40</v>
      </c>
      <c r="E185">
        <v>4</v>
      </c>
      <c r="F185" t="s">
        <v>7</v>
      </c>
      <c r="I185" s="3" t="s">
        <v>453</v>
      </c>
      <c r="O185" t="str">
        <f>Table_batteryboard_bottom3[[#This Row],[Reference Designator]]</f>
        <v>R23, R24, R28, R29</v>
      </c>
      <c r="P185">
        <f>Table_batteryboard_bottom3[[#This Row],[Quantity]]</f>
        <v>4</v>
      </c>
      <c r="R185" s="3" t="str">
        <f>Table_batteryboard_bottom3[[#This Row],[Manufacturer Part Number]]</f>
        <v>RNCF0603BTE10K0</v>
      </c>
    </row>
    <row r="186" spans="1:18" x14ac:dyDescent="0.2">
      <c r="A186" t="s">
        <v>273</v>
      </c>
      <c r="B186" t="s">
        <v>261</v>
      </c>
      <c r="C186" t="s">
        <v>46</v>
      </c>
      <c r="D186" t="s">
        <v>40</v>
      </c>
      <c r="E186">
        <v>2</v>
      </c>
      <c r="F186" t="s">
        <v>7</v>
      </c>
      <c r="I186" s="3" t="s">
        <v>456</v>
      </c>
      <c r="O186" t="str">
        <f>Table_batteryboard_bottom3[[#This Row],[Reference Designator]]</f>
        <v>R25, R30</v>
      </c>
      <c r="P186">
        <f>Table_batteryboard_bottom3[[#This Row],[Quantity]]</f>
        <v>2</v>
      </c>
      <c r="R186" s="3" t="str">
        <f>Table_batteryboard_bottom3[[#This Row],[Manufacturer Part Number]]</f>
        <v>RMCF0603FT200K</v>
      </c>
    </row>
    <row r="187" spans="1:18" x14ac:dyDescent="0.2">
      <c r="A187" t="s">
        <v>273</v>
      </c>
      <c r="B187" t="s">
        <v>244</v>
      </c>
      <c r="C187" t="s">
        <v>118</v>
      </c>
      <c r="D187" t="s">
        <v>40</v>
      </c>
      <c r="E187">
        <v>7</v>
      </c>
      <c r="F187" t="s">
        <v>7</v>
      </c>
      <c r="I187" s="3" t="s">
        <v>450</v>
      </c>
      <c r="O187" t="str">
        <f>Table_batteryboard_bottom3[[#This Row],[Reference Designator]]</f>
        <v>R3, R4, R12, R13, R16-R18</v>
      </c>
      <c r="P187">
        <f>Table_batteryboard_bottom3[[#This Row],[Quantity]]</f>
        <v>7</v>
      </c>
      <c r="R187" s="3" t="str">
        <f>Table_batteryboard_bottom3[[#This Row],[Manufacturer Part Number]]</f>
        <v>RMCF0603ZT0R00</v>
      </c>
    </row>
    <row r="188" spans="1:18" x14ac:dyDescent="0.2">
      <c r="A188" t="s">
        <v>273</v>
      </c>
      <c r="B188" t="s">
        <v>245</v>
      </c>
      <c r="C188" t="s">
        <v>246</v>
      </c>
      <c r="D188" t="s">
        <v>40</v>
      </c>
      <c r="E188">
        <v>1</v>
      </c>
      <c r="F188" t="s">
        <v>7</v>
      </c>
      <c r="I188" s="3" t="s">
        <v>465</v>
      </c>
      <c r="K188" s="3" t="s">
        <v>485</v>
      </c>
      <c r="O188" t="str">
        <f>Table_batteryboard_bottom3[[#This Row],[Reference Designator]]</f>
        <v>R5</v>
      </c>
      <c r="P188">
        <f>Table_batteryboard_bottom3[[#This Row],[Quantity]]</f>
        <v>1</v>
      </c>
      <c r="R188" s="3" t="str">
        <f>Table_batteryboard_bottom3[[#This Row],[Manufacturer Part Number]]</f>
        <v>RMCF0603FT7M32</v>
      </c>
    </row>
    <row r="189" spans="1:18" x14ac:dyDescent="0.2">
      <c r="A189" t="s">
        <v>273</v>
      </c>
      <c r="B189" t="s">
        <v>247</v>
      </c>
      <c r="C189" t="s">
        <v>248</v>
      </c>
      <c r="D189" t="s">
        <v>40</v>
      </c>
      <c r="E189">
        <v>1</v>
      </c>
      <c r="F189" t="s">
        <v>7</v>
      </c>
      <c r="I189" s="3" t="s">
        <v>463</v>
      </c>
      <c r="K189" s="3" t="s">
        <v>485</v>
      </c>
      <c r="O189" t="str">
        <f>Table_batteryboard_bottom3[[#This Row],[Reference Designator]]</f>
        <v>R6</v>
      </c>
      <c r="P189">
        <f>Table_batteryboard_bottom3[[#This Row],[Quantity]]</f>
        <v>1</v>
      </c>
      <c r="R189" s="3" t="str">
        <f>Table_batteryboard_bottom3[[#This Row],[Manufacturer Part Number]]</f>
        <v>RMCF0603FT5M62</v>
      </c>
    </row>
    <row r="190" spans="1:18" x14ac:dyDescent="0.2">
      <c r="A190" t="s">
        <v>273</v>
      </c>
      <c r="B190" t="s">
        <v>249</v>
      </c>
      <c r="C190" t="s">
        <v>250</v>
      </c>
      <c r="D190" t="s">
        <v>40</v>
      </c>
      <c r="E190">
        <v>1</v>
      </c>
      <c r="F190" t="s">
        <v>7</v>
      </c>
      <c r="I190" s="3" t="s">
        <v>458</v>
      </c>
      <c r="O190" t="str">
        <f>Table_batteryboard_bottom3[[#This Row],[Reference Designator]]</f>
        <v>R7</v>
      </c>
      <c r="P190">
        <f>Table_batteryboard_bottom3[[#This Row],[Quantity]]</f>
        <v>1</v>
      </c>
      <c r="R190" s="3" t="str">
        <f>Table_batteryboard_bottom3[[#This Row],[Manufacturer Part Number]]</f>
        <v>RMCF0603FT374K</v>
      </c>
    </row>
    <row r="191" spans="1:18" x14ac:dyDescent="0.2">
      <c r="A191" t="s">
        <v>273</v>
      </c>
      <c r="B191" t="s">
        <v>251</v>
      </c>
      <c r="C191" t="s">
        <v>252</v>
      </c>
      <c r="D191" t="s">
        <v>40</v>
      </c>
      <c r="E191">
        <v>2</v>
      </c>
      <c r="F191" t="s">
        <v>7</v>
      </c>
      <c r="I191" s="3" t="s">
        <v>466</v>
      </c>
      <c r="O191" t="str">
        <f>Table_batteryboard_bottom3[[#This Row],[Reference Designator]]</f>
        <v>R8, R10</v>
      </c>
      <c r="P191">
        <f>Table_batteryboard_bottom3[[#This Row],[Quantity]]</f>
        <v>2</v>
      </c>
      <c r="R191" s="3" t="str">
        <f>Table_batteryboard_bottom3[[#This Row],[Manufacturer Part Number]]</f>
        <v>CRCW06038M25FKEA</v>
      </c>
    </row>
    <row r="192" spans="1:18" x14ac:dyDescent="0.2">
      <c r="A192" t="s">
        <v>273</v>
      </c>
      <c r="B192" t="s">
        <v>253</v>
      </c>
      <c r="C192" t="s">
        <v>254</v>
      </c>
      <c r="D192" t="s">
        <v>40</v>
      </c>
      <c r="E192">
        <v>1</v>
      </c>
      <c r="F192" t="s">
        <v>7</v>
      </c>
      <c r="I192" s="3" t="s">
        <v>459</v>
      </c>
      <c r="O192" t="str">
        <f>Table_batteryboard_bottom3[[#This Row],[Reference Designator]]</f>
        <v>R9</v>
      </c>
      <c r="P192">
        <f>Table_batteryboard_bottom3[[#This Row],[Quantity]]</f>
        <v>1</v>
      </c>
      <c r="R192" s="3" t="str">
        <f>Table_batteryboard_bottom3[[#This Row],[Manufacturer Part Number]]</f>
        <v>RMCF0603FT4M53</v>
      </c>
    </row>
    <row r="193" spans="1:18" x14ac:dyDescent="0.2">
      <c r="A193" s="2" t="s">
        <v>273</v>
      </c>
      <c r="B193" s="2" t="s">
        <v>265</v>
      </c>
      <c r="C193" s="2" t="s">
        <v>266</v>
      </c>
      <c r="D193" s="2" t="s">
        <v>267</v>
      </c>
      <c r="E193" s="2">
        <v>4</v>
      </c>
      <c r="F193" s="2" t="s">
        <v>7</v>
      </c>
      <c r="G193" s="2"/>
      <c r="H193" s="2"/>
      <c r="I193" s="5"/>
      <c r="J193" s="5"/>
      <c r="K193" s="5"/>
      <c r="L193" s="5"/>
      <c r="M193" s="5"/>
      <c r="O193" t="str">
        <f>Table_batteryboard_bottom3[[#This Row],[Reference Designator]]</f>
        <v>TP1-TP4</v>
      </c>
      <c r="P193">
        <f>Table_batteryboard_bottom3[[#This Row],[Quantity]]</f>
        <v>4</v>
      </c>
      <c r="R193" s="3">
        <f>Table_batteryboard_bottom3[[#This Row],[Manufacturer Part Number]]</f>
        <v>0</v>
      </c>
    </row>
    <row r="194" spans="1:18" x14ac:dyDescent="0.2">
      <c r="A194" t="s">
        <v>284</v>
      </c>
      <c r="B194" t="s">
        <v>218</v>
      </c>
      <c r="C194" t="s">
        <v>9</v>
      </c>
      <c r="D194" t="s">
        <v>219</v>
      </c>
      <c r="E194">
        <v>1</v>
      </c>
      <c r="F194" t="s">
        <v>7</v>
      </c>
      <c r="I194" s="3" t="s">
        <v>434</v>
      </c>
      <c r="O194" t="str">
        <f>Table_batteryboard_bottom3[[#This Row],[Reference Designator]]</f>
        <v>C1</v>
      </c>
      <c r="P194">
        <f>Table_batteryboard_bottom3[[#This Row],[Quantity]]</f>
        <v>1</v>
      </c>
      <c r="R194" s="3" t="str">
        <f>Table_batteryboard_bottom3[[#This Row],[Manufacturer Part Number]]</f>
        <v>04025C104KAT2A</v>
      </c>
    </row>
    <row r="195" spans="1:18" x14ac:dyDescent="0.2">
      <c r="A195" t="s">
        <v>284</v>
      </c>
      <c r="B195" t="s">
        <v>220</v>
      </c>
      <c r="C195" t="s">
        <v>9</v>
      </c>
      <c r="D195" t="s">
        <v>6</v>
      </c>
      <c r="E195">
        <v>4</v>
      </c>
      <c r="F195" t="s">
        <v>7</v>
      </c>
      <c r="H195" t="s">
        <v>428</v>
      </c>
      <c r="I195" s="4" t="s">
        <v>435</v>
      </c>
      <c r="O195" t="str">
        <f>Table_batteryboard_bottom3[[#This Row],[Reference Designator]]</f>
        <v>C2, C9-C11</v>
      </c>
      <c r="P195">
        <f>Table_batteryboard_bottom3[[#This Row],[Quantity]]</f>
        <v>4</v>
      </c>
      <c r="R195" s="3" t="str">
        <f>Table_batteryboard_bottom3[[#This Row],[Manufacturer Part Number]]</f>
        <v>06035C104K4T2A</v>
      </c>
    </row>
    <row r="196" spans="1:18" x14ac:dyDescent="0.2">
      <c r="A196" t="s">
        <v>284</v>
      </c>
      <c r="B196" t="s">
        <v>221</v>
      </c>
      <c r="C196" t="s">
        <v>222</v>
      </c>
      <c r="D196" t="s">
        <v>6</v>
      </c>
      <c r="E196">
        <v>2</v>
      </c>
      <c r="F196" t="s">
        <v>7</v>
      </c>
      <c r="I196" s="3" t="s">
        <v>443</v>
      </c>
      <c r="O196" t="str">
        <f>Table_batteryboard_bottom3[[#This Row],[Reference Designator]]</f>
        <v>C3, C7</v>
      </c>
      <c r="P196">
        <f>Table_batteryboard_bottom3[[#This Row],[Quantity]]</f>
        <v>2</v>
      </c>
      <c r="R196" s="3" t="str">
        <f>Table_batteryboard_bottom3[[#This Row],[Manufacturer Part Number]]</f>
        <v>GRT188R6YA475KE13D</v>
      </c>
    </row>
    <row r="197" spans="1:18" x14ac:dyDescent="0.2">
      <c r="A197" t="s">
        <v>284</v>
      </c>
      <c r="B197" t="s">
        <v>223</v>
      </c>
      <c r="C197" t="s">
        <v>5</v>
      </c>
      <c r="D197" t="s">
        <v>6</v>
      </c>
      <c r="E197">
        <v>3</v>
      </c>
      <c r="F197" t="s">
        <v>7</v>
      </c>
      <c r="H197" t="s">
        <v>430</v>
      </c>
      <c r="I197" s="4" t="s">
        <v>437</v>
      </c>
      <c r="O197" t="str">
        <f>Table_batteryboard_bottom3[[#This Row],[Reference Designator]]</f>
        <v>C4, C12, C13</v>
      </c>
      <c r="P197">
        <f>Table_batteryboard_bottom3[[#This Row],[Quantity]]</f>
        <v>3</v>
      </c>
      <c r="R197" s="3" t="str">
        <f>Table_batteryboard_bottom3[[#This Row],[Manufacturer Part Number]]</f>
        <v>06031C103K4T4A</v>
      </c>
    </row>
    <row r="198" spans="1:18" x14ac:dyDescent="0.2">
      <c r="A198" t="s">
        <v>284</v>
      </c>
      <c r="B198" t="s">
        <v>224</v>
      </c>
      <c r="C198" t="s">
        <v>225</v>
      </c>
      <c r="D198" t="s">
        <v>150</v>
      </c>
      <c r="E198">
        <v>1</v>
      </c>
      <c r="F198" t="s">
        <v>7</v>
      </c>
      <c r="I198" s="5" t="s">
        <v>447</v>
      </c>
      <c r="O198" t="str">
        <f>Table_batteryboard_bottom3[[#This Row],[Reference Designator]]</f>
        <v>C5</v>
      </c>
      <c r="P198">
        <f>Table_batteryboard_bottom3[[#This Row],[Quantity]]</f>
        <v>1</v>
      </c>
      <c r="R198" s="3" t="str">
        <f>Table_batteryboard_bottom3[[#This Row],[Manufacturer Part Number]]</f>
        <v>GRM21BR60J107ME15K</v>
      </c>
    </row>
    <row r="199" spans="1:18" x14ac:dyDescent="0.2">
      <c r="A199" t="s">
        <v>284</v>
      </c>
      <c r="B199" t="s">
        <v>226</v>
      </c>
      <c r="C199" t="s">
        <v>72</v>
      </c>
      <c r="D199" t="s">
        <v>6</v>
      </c>
      <c r="E199">
        <v>1</v>
      </c>
      <c r="F199" t="s">
        <v>7</v>
      </c>
      <c r="H199" t="s">
        <v>432</v>
      </c>
      <c r="I199" s="4" t="s">
        <v>438</v>
      </c>
      <c r="O199" t="str">
        <f>Table_batteryboard_bottom3[[#This Row],[Reference Designator]]</f>
        <v>C6</v>
      </c>
      <c r="P199">
        <f>Table_batteryboard_bottom3[[#This Row],[Quantity]]</f>
        <v>1</v>
      </c>
      <c r="R199" s="3" t="str">
        <f>Table_batteryboard_bottom3[[#This Row],[Manufacturer Part Number]]</f>
        <v>GRT188R61H105KE13D</v>
      </c>
    </row>
    <row r="200" spans="1:18" x14ac:dyDescent="0.2">
      <c r="A200" t="s">
        <v>284</v>
      </c>
      <c r="B200" t="s">
        <v>227</v>
      </c>
      <c r="C200" t="s">
        <v>228</v>
      </c>
      <c r="D200" t="s">
        <v>6</v>
      </c>
      <c r="E200">
        <v>1</v>
      </c>
      <c r="F200" t="s">
        <v>7</v>
      </c>
      <c r="I200" s="5" t="s">
        <v>442</v>
      </c>
      <c r="O200" t="str">
        <f>Table_batteryboard_bottom3[[#This Row],[Reference Designator]]</f>
        <v>C8</v>
      </c>
      <c r="P200">
        <f>Table_batteryboard_bottom3[[#This Row],[Quantity]]</f>
        <v>1</v>
      </c>
      <c r="R200" s="3" t="str">
        <f>Table_batteryboard_bottom3[[#This Row],[Manufacturer Part Number]]</f>
        <v>GRT188R61A226ME13D</v>
      </c>
    </row>
    <row r="201" spans="1:18" x14ac:dyDescent="0.2">
      <c r="A201" s="2" t="s">
        <v>284</v>
      </c>
      <c r="B201" s="2" t="s">
        <v>10</v>
      </c>
      <c r="C201" s="2" t="s">
        <v>234</v>
      </c>
      <c r="D201" s="2" t="s">
        <v>274</v>
      </c>
      <c r="E201" s="2">
        <v>4</v>
      </c>
      <c r="F201" s="2" t="s">
        <v>7</v>
      </c>
      <c r="G201" s="2"/>
      <c r="H201" s="2"/>
      <c r="I201" s="5"/>
      <c r="J201" s="5"/>
      <c r="K201" s="5"/>
      <c r="L201" s="5"/>
      <c r="M201" s="5"/>
      <c r="O201" t="str">
        <f>Table_batteryboard_bottom3[[#This Row],[Reference Designator]]</f>
        <v>H1-H4</v>
      </c>
      <c r="P201">
        <f>Table_batteryboard_bottom3[[#This Row],[Quantity]]</f>
        <v>4</v>
      </c>
      <c r="R201" s="3">
        <f>Table_batteryboard_bottom3[[#This Row],[Manufacturer Part Number]]</f>
        <v>0</v>
      </c>
    </row>
    <row r="202" spans="1:18" x14ac:dyDescent="0.2">
      <c r="A202" t="s">
        <v>284</v>
      </c>
      <c r="B202" t="s">
        <v>242</v>
      </c>
      <c r="C202" t="s">
        <v>118</v>
      </c>
      <c r="D202" t="s">
        <v>243</v>
      </c>
      <c r="E202">
        <v>2</v>
      </c>
      <c r="F202" t="s">
        <v>7</v>
      </c>
      <c r="I202" s="3" t="s">
        <v>449</v>
      </c>
      <c r="O202" t="str">
        <f>Table_batteryboard_bottom3[[#This Row],[Reference Designator]]</f>
        <v>R1, R2</v>
      </c>
      <c r="P202">
        <f>Table_batteryboard_bottom3[[#This Row],[Quantity]]</f>
        <v>2</v>
      </c>
      <c r="R202" s="3" t="str">
        <f>Table_batteryboard_bottom3[[#This Row],[Manufacturer Part Number]]</f>
        <v>RMCF0402ZT0R00</v>
      </c>
    </row>
    <row r="203" spans="1:18" x14ac:dyDescent="0.2">
      <c r="A203" t="s">
        <v>284</v>
      </c>
      <c r="B203" t="s">
        <v>255</v>
      </c>
      <c r="C203" t="s">
        <v>256</v>
      </c>
      <c r="D203" t="s">
        <v>40</v>
      </c>
      <c r="E203">
        <v>1</v>
      </c>
      <c r="F203" t="s">
        <v>7</v>
      </c>
      <c r="I203" s="3" t="s">
        <v>460</v>
      </c>
      <c r="O203" t="str">
        <f>Table_batteryboard_bottom3[[#This Row],[Reference Designator]]</f>
        <v>R11</v>
      </c>
      <c r="P203">
        <f>Table_batteryboard_bottom3[[#This Row],[Quantity]]</f>
        <v>1</v>
      </c>
      <c r="R203" s="3" t="str">
        <f>Table_batteryboard_bottom3[[#This Row],[Manufacturer Part Number]]</f>
        <v>RMCF0603FT4M75</v>
      </c>
    </row>
    <row r="204" spans="1:18" x14ac:dyDescent="0.2">
      <c r="A204" s="2" t="s">
        <v>284</v>
      </c>
      <c r="B204" s="2" t="s">
        <v>257</v>
      </c>
      <c r="C204" s="2" t="s">
        <v>48</v>
      </c>
      <c r="D204" s="2" t="s">
        <v>40</v>
      </c>
      <c r="E204" s="2">
        <v>4</v>
      </c>
      <c r="F204" s="2" t="s">
        <v>2</v>
      </c>
      <c r="G204" s="2"/>
      <c r="H204" s="2"/>
      <c r="I204" s="5"/>
      <c r="J204" s="5"/>
      <c r="K204" s="5"/>
      <c r="L204" s="5"/>
      <c r="M204" s="5"/>
      <c r="O204" t="str">
        <f>Table_batteryboard_bottom3[[#This Row],[Reference Designator]]</f>
        <v>R14, R15, R19, R20</v>
      </c>
      <c r="P204">
        <f>Table_batteryboard_bottom3[[#This Row],[Quantity]]</f>
        <v>4</v>
      </c>
      <c r="R204" s="3">
        <f>Table_batteryboard_bottom3[[#This Row],[Manufacturer Part Number]]</f>
        <v>0</v>
      </c>
    </row>
    <row r="205" spans="1:18" x14ac:dyDescent="0.2">
      <c r="A205" t="s">
        <v>284</v>
      </c>
      <c r="B205" t="s">
        <v>258</v>
      </c>
      <c r="C205" t="s">
        <v>39</v>
      </c>
      <c r="D205" t="s">
        <v>40</v>
      </c>
      <c r="E205">
        <v>2</v>
      </c>
      <c r="F205" t="s">
        <v>7</v>
      </c>
      <c r="I205" s="3" t="s">
        <v>464</v>
      </c>
      <c r="O205" t="str">
        <f>Table_batteryboard_bottom3[[#This Row],[Reference Designator]]</f>
        <v>R21, R26</v>
      </c>
      <c r="P205">
        <f>Table_batteryboard_bottom3[[#This Row],[Quantity]]</f>
        <v>2</v>
      </c>
      <c r="R205" s="3" t="str">
        <f>Table_batteryboard_bottom3[[#This Row],[Manufacturer Part Number]]</f>
        <v>RMCF0603FT680R</v>
      </c>
    </row>
    <row r="206" spans="1:18" x14ac:dyDescent="0.2">
      <c r="A206" t="s">
        <v>284</v>
      </c>
      <c r="B206" t="s">
        <v>259</v>
      </c>
      <c r="C206" t="s">
        <v>42</v>
      </c>
      <c r="D206" t="s">
        <v>40</v>
      </c>
      <c r="E206">
        <v>2</v>
      </c>
      <c r="F206" t="s">
        <v>7</v>
      </c>
      <c r="I206" s="3" t="s">
        <v>451</v>
      </c>
      <c r="O206" t="str">
        <f>Table_batteryboard_bottom3[[#This Row],[Reference Designator]]</f>
        <v>R22, R27</v>
      </c>
      <c r="P206">
        <f>Table_batteryboard_bottom3[[#This Row],[Quantity]]</f>
        <v>2</v>
      </c>
      <c r="R206" s="3" t="str">
        <f>Table_batteryboard_bottom3[[#This Row],[Manufacturer Part Number]]</f>
        <v>RNCF0603DTE100K</v>
      </c>
    </row>
    <row r="207" spans="1:18" x14ac:dyDescent="0.2">
      <c r="A207" t="s">
        <v>284</v>
      </c>
      <c r="B207" t="s">
        <v>260</v>
      </c>
      <c r="C207" t="s">
        <v>44</v>
      </c>
      <c r="D207" t="s">
        <v>40</v>
      </c>
      <c r="E207">
        <v>4</v>
      </c>
      <c r="F207" t="s">
        <v>7</v>
      </c>
      <c r="I207" s="3" t="s">
        <v>453</v>
      </c>
      <c r="O207" t="str">
        <f>Table_batteryboard_bottom3[[#This Row],[Reference Designator]]</f>
        <v>R23, R24, R28, R29</v>
      </c>
      <c r="P207">
        <f>Table_batteryboard_bottom3[[#This Row],[Quantity]]</f>
        <v>4</v>
      </c>
      <c r="R207" s="3" t="str">
        <f>Table_batteryboard_bottom3[[#This Row],[Manufacturer Part Number]]</f>
        <v>RNCF0603BTE10K0</v>
      </c>
    </row>
    <row r="208" spans="1:18" x14ac:dyDescent="0.2">
      <c r="A208" t="s">
        <v>284</v>
      </c>
      <c r="B208" t="s">
        <v>261</v>
      </c>
      <c r="C208" t="s">
        <v>46</v>
      </c>
      <c r="D208" t="s">
        <v>40</v>
      </c>
      <c r="E208">
        <v>2</v>
      </c>
      <c r="F208" t="s">
        <v>7</v>
      </c>
      <c r="I208" s="3" t="s">
        <v>456</v>
      </c>
      <c r="O208" t="str">
        <f>Table_batteryboard_bottom3[[#This Row],[Reference Designator]]</f>
        <v>R25, R30</v>
      </c>
      <c r="P208">
        <f>Table_batteryboard_bottom3[[#This Row],[Quantity]]</f>
        <v>2</v>
      </c>
      <c r="R208" s="3" t="str">
        <f>Table_batteryboard_bottom3[[#This Row],[Manufacturer Part Number]]</f>
        <v>RMCF0603FT200K</v>
      </c>
    </row>
    <row r="209" spans="1:18" x14ac:dyDescent="0.2">
      <c r="A209" t="s">
        <v>284</v>
      </c>
      <c r="B209" t="s">
        <v>277</v>
      </c>
      <c r="C209" t="s">
        <v>118</v>
      </c>
      <c r="D209" t="s">
        <v>40</v>
      </c>
      <c r="E209">
        <v>8</v>
      </c>
      <c r="F209" t="s">
        <v>7</v>
      </c>
      <c r="I209" s="3" t="s">
        <v>450</v>
      </c>
      <c r="O209" t="str">
        <f>Table_batteryboard_bottom3[[#This Row],[Reference Designator]]</f>
        <v>R3, R4, R12, R13, R16-R18, R31</v>
      </c>
      <c r="P209">
        <f>Table_batteryboard_bottom3[[#This Row],[Quantity]]</f>
        <v>8</v>
      </c>
      <c r="R209" s="3" t="str">
        <f>Table_batteryboard_bottom3[[#This Row],[Manufacturer Part Number]]</f>
        <v>RMCF0603ZT0R00</v>
      </c>
    </row>
    <row r="210" spans="1:18" x14ac:dyDescent="0.2">
      <c r="A210" t="s">
        <v>284</v>
      </c>
      <c r="B210" t="s">
        <v>245</v>
      </c>
      <c r="C210" t="s">
        <v>246</v>
      </c>
      <c r="D210" t="s">
        <v>40</v>
      </c>
      <c r="E210">
        <v>1</v>
      </c>
      <c r="F210" t="s">
        <v>7</v>
      </c>
      <c r="I210" s="3" t="s">
        <v>465</v>
      </c>
      <c r="K210" s="3" t="s">
        <v>485</v>
      </c>
      <c r="O210" t="str">
        <f>Table_batteryboard_bottom3[[#This Row],[Reference Designator]]</f>
        <v>R5</v>
      </c>
      <c r="P210">
        <f>Table_batteryboard_bottom3[[#This Row],[Quantity]]</f>
        <v>1</v>
      </c>
      <c r="R210" s="3" t="str">
        <f>Table_batteryboard_bottom3[[#This Row],[Manufacturer Part Number]]</f>
        <v>RMCF0603FT7M32</v>
      </c>
    </row>
    <row r="211" spans="1:18" x14ac:dyDescent="0.2">
      <c r="A211" t="s">
        <v>284</v>
      </c>
      <c r="B211" t="s">
        <v>247</v>
      </c>
      <c r="C211" t="s">
        <v>248</v>
      </c>
      <c r="D211" t="s">
        <v>40</v>
      </c>
      <c r="E211">
        <v>1</v>
      </c>
      <c r="F211" t="s">
        <v>7</v>
      </c>
      <c r="I211" s="3" t="s">
        <v>463</v>
      </c>
      <c r="K211" s="3" t="s">
        <v>485</v>
      </c>
      <c r="O211" t="str">
        <f>Table_batteryboard_bottom3[[#This Row],[Reference Designator]]</f>
        <v>R6</v>
      </c>
      <c r="P211">
        <f>Table_batteryboard_bottom3[[#This Row],[Quantity]]</f>
        <v>1</v>
      </c>
      <c r="R211" s="3" t="str">
        <f>Table_batteryboard_bottom3[[#This Row],[Manufacturer Part Number]]</f>
        <v>RMCF0603FT5M62</v>
      </c>
    </row>
    <row r="212" spans="1:18" x14ac:dyDescent="0.2">
      <c r="A212" t="s">
        <v>284</v>
      </c>
      <c r="B212" t="s">
        <v>249</v>
      </c>
      <c r="C212" t="s">
        <v>250</v>
      </c>
      <c r="D212" t="s">
        <v>40</v>
      </c>
      <c r="E212">
        <v>1</v>
      </c>
      <c r="F212" t="s">
        <v>7</v>
      </c>
      <c r="I212" s="3" t="s">
        <v>458</v>
      </c>
      <c r="O212" t="str">
        <f>Table_batteryboard_bottom3[[#This Row],[Reference Designator]]</f>
        <v>R7</v>
      </c>
      <c r="P212">
        <f>Table_batteryboard_bottom3[[#This Row],[Quantity]]</f>
        <v>1</v>
      </c>
      <c r="R212" s="3" t="str">
        <f>Table_batteryboard_bottom3[[#This Row],[Manufacturer Part Number]]</f>
        <v>RMCF0603FT374K</v>
      </c>
    </row>
    <row r="213" spans="1:18" x14ac:dyDescent="0.2">
      <c r="A213" t="s">
        <v>284</v>
      </c>
      <c r="B213" t="s">
        <v>251</v>
      </c>
      <c r="C213" t="s">
        <v>252</v>
      </c>
      <c r="D213" t="s">
        <v>40</v>
      </c>
      <c r="E213">
        <v>2</v>
      </c>
      <c r="F213" t="s">
        <v>7</v>
      </c>
      <c r="I213" s="3" t="s">
        <v>466</v>
      </c>
      <c r="O213" t="str">
        <f>Table_batteryboard_bottom3[[#This Row],[Reference Designator]]</f>
        <v>R8, R10</v>
      </c>
      <c r="P213">
        <f>Table_batteryboard_bottom3[[#This Row],[Quantity]]</f>
        <v>2</v>
      </c>
      <c r="R213" s="3" t="str">
        <f>Table_batteryboard_bottom3[[#This Row],[Manufacturer Part Number]]</f>
        <v>CRCW06038M25FKEA</v>
      </c>
    </row>
    <row r="214" spans="1:18" x14ac:dyDescent="0.2">
      <c r="A214" t="s">
        <v>284</v>
      </c>
      <c r="B214" t="s">
        <v>253</v>
      </c>
      <c r="C214" t="s">
        <v>254</v>
      </c>
      <c r="D214" t="s">
        <v>40</v>
      </c>
      <c r="E214">
        <v>1</v>
      </c>
      <c r="F214" t="s">
        <v>7</v>
      </c>
      <c r="I214" s="3" t="s">
        <v>459</v>
      </c>
      <c r="O214" t="str">
        <f>Table_batteryboard_bottom3[[#This Row],[Reference Designator]]</f>
        <v>R9</v>
      </c>
      <c r="P214">
        <f>Table_batteryboard_bottom3[[#This Row],[Quantity]]</f>
        <v>1</v>
      </c>
      <c r="R214" s="3" t="str">
        <f>Table_batteryboard_bottom3[[#This Row],[Manufacturer Part Number]]</f>
        <v>RMCF0603FT4M53</v>
      </c>
    </row>
    <row r="215" spans="1:18" x14ac:dyDescent="0.2">
      <c r="A215" s="2" t="s">
        <v>284</v>
      </c>
      <c r="B215" s="2" t="s">
        <v>265</v>
      </c>
      <c r="C215" s="2" t="s">
        <v>266</v>
      </c>
      <c r="D215" s="2" t="s">
        <v>267</v>
      </c>
      <c r="E215" s="2">
        <v>4</v>
      </c>
      <c r="F215" s="2" t="s">
        <v>7</v>
      </c>
      <c r="G215" s="2"/>
      <c r="H215" s="2"/>
      <c r="I215" s="5"/>
      <c r="J215" s="5"/>
      <c r="K215" s="5"/>
      <c r="L215" s="5"/>
      <c r="M215" s="5"/>
      <c r="O215" t="str">
        <f>Table_batteryboard_bottom3[[#This Row],[Reference Designator]]</f>
        <v>TP1-TP4</v>
      </c>
      <c r="P215">
        <f>Table_batteryboard_bottom3[[#This Row],[Quantity]]</f>
        <v>4</v>
      </c>
      <c r="R215" s="3">
        <f>Table_batteryboard_bottom3[[#This Row],[Manufacturer Part Number]]</f>
        <v>0</v>
      </c>
    </row>
    <row r="216" spans="1:18" x14ac:dyDescent="0.2">
      <c r="A216" s="2" t="s">
        <v>284</v>
      </c>
      <c r="B216" s="2" t="s">
        <v>282</v>
      </c>
      <c r="C216" s="2" t="s">
        <v>266</v>
      </c>
      <c r="D216" s="2" t="s">
        <v>283</v>
      </c>
      <c r="E216" s="2">
        <v>2</v>
      </c>
      <c r="F216" s="2" t="s">
        <v>7</v>
      </c>
      <c r="G216" s="2"/>
      <c r="H216" s="2"/>
      <c r="I216" s="5"/>
      <c r="J216" s="5"/>
      <c r="K216" s="5"/>
      <c r="L216" s="5"/>
      <c r="M216" s="5"/>
      <c r="O216" t="str">
        <f>Table_batteryboard_bottom3[[#This Row],[Reference Designator]]</f>
        <v>TP5, TP6</v>
      </c>
      <c r="P216">
        <f>Table_batteryboard_bottom3[[#This Row],[Quantity]]</f>
        <v>2</v>
      </c>
      <c r="R216" s="3">
        <f>Table_batteryboard_bottom3[[#This Row],[Manufacturer Part Number]]</f>
        <v>0</v>
      </c>
    </row>
    <row r="217" spans="1:18" x14ac:dyDescent="0.2">
      <c r="A217" t="s">
        <v>285</v>
      </c>
      <c r="B217" t="s">
        <v>218</v>
      </c>
      <c r="C217" t="s">
        <v>9</v>
      </c>
      <c r="D217" t="s">
        <v>219</v>
      </c>
      <c r="E217">
        <v>1</v>
      </c>
      <c r="F217" t="s">
        <v>7</v>
      </c>
      <c r="I217" s="3" t="s">
        <v>434</v>
      </c>
      <c r="O217" t="str">
        <f>Table_batteryboard_bottom3[[#This Row],[Reference Designator]]</f>
        <v>C1</v>
      </c>
      <c r="P217">
        <f>Table_batteryboard_bottom3[[#This Row],[Quantity]]</f>
        <v>1</v>
      </c>
      <c r="R217" s="3" t="str">
        <f>Table_batteryboard_bottom3[[#This Row],[Manufacturer Part Number]]</f>
        <v>04025C104KAT2A</v>
      </c>
    </row>
    <row r="218" spans="1:18" x14ac:dyDescent="0.2">
      <c r="A218" t="s">
        <v>285</v>
      </c>
      <c r="B218" t="s">
        <v>242</v>
      </c>
      <c r="C218" t="s">
        <v>118</v>
      </c>
      <c r="D218" t="s">
        <v>243</v>
      </c>
      <c r="E218">
        <v>2</v>
      </c>
      <c r="F218" t="s">
        <v>7</v>
      </c>
      <c r="I218" s="3" t="s">
        <v>449</v>
      </c>
      <c r="O218" t="str">
        <f>Table_batteryboard_bottom3[[#This Row],[Reference Designator]]</f>
        <v>R1, R2</v>
      </c>
      <c r="P218">
        <f>Table_batteryboard_bottom3[[#This Row],[Quantity]]</f>
        <v>2</v>
      </c>
      <c r="R218" s="3" t="str">
        <f>Table_batteryboard_bottom3[[#This Row],[Manufacturer Part Number]]</f>
        <v>RMCF0402ZT0R00</v>
      </c>
    </row>
    <row r="219" spans="1:18" x14ac:dyDescent="0.2">
      <c r="A219" t="s">
        <v>285</v>
      </c>
      <c r="B219" t="s">
        <v>220</v>
      </c>
      <c r="C219" t="s">
        <v>9</v>
      </c>
      <c r="D219" t="s">
        <v>6</v>
      </c>
      <c r="E219">
        <v>4</v>
      </c>
      <c r="F219" t="s">
        <v>7</v>
      </c>
      <c r="H219" t="s">
        <v>428</v>
      </c>
      <c r="I219" s="4" t="s">
        <v>435</v>
      </c>
      <c r="O219" t="str">
        <f>Table_batteryboard_bottom3[[#This Row],[Reference Designator]]</f>
        <v>C2, C9-C11</v>
      </c>
      <c r="P219">
        <f>Table_batteryboard_bottom3[[#This Row],[Quantity]]</f>
        <v>4</v>
      </c>
      <c r="R219" s="3" t="str">
        <f>Table_batteryboard_bottom3[[#This Row],[Manufacturer Part Number]]</f>
        <v>06035C104K4T2A</v>
      </c>
    </row>
    <row r="220" spans="1:18" x14ac:dyDescent="0.2">
      <c r="A220" t="s">
        <v>285</v>
      </c>
      <c r="B220" t="s">
        <v>223</v>
      </c>
      <c r="C220" t="s">
        <v>5</v>
      </c>
      <c r="D220" t="s">
        <v>6</v>
      </c>
      <c r="E220">
        <v>3</v>
      </c>
      <c r="F220" t="s">
        <v>7</v>
      </c>
      <c r="H220" t="s">
        <v>430</v>
      </c>
      <c r="I220" s="4" t="s">
        <v>437</v>
      </c>
      <c r="O220" t="str">
        <f>Table_batteryboard_bottom3[[#This Row],[Reference Designator]]</f>
        <v>C4, C12, C13</v>
      </c>
      <c r="P220">
        <f>Table_batteryboard_bottom3[[#This Row],[Quantity]]</f>
        <v>3</v>
      </c>
      <c r="R220" s="3" t="str">
        <f>Table_batteryboard_bottom3[[#This Row],[Manufacturer Part Number]]</f>
        <v>06031C103K4T4A</v>
      </c>
    </row>
    <row r="221" spans="1:18" x14ac:dyDescent="0.2">
      <c r="A221" t="s">
        <v>285</v>
      </c>
      <c r="B221" t="s">
        <v>226</v>
      </c>
      <c r="C221" t="s">
        <v>72</v>
      </c>
      <c r="D221" t="s">
        <v>6</v>
      </c>
      <c r="E221">
        <v>1</v>
      </c>
      <c r="F221" t="s">
        <v>7</v>
      </c>
      <c r="H221" t="s">
        <v>432</v>
      </c>
      <c r="I221" s="4" t="s">
        <v>438</v>
      </c>
      <c r="O221" t="str">
        <f>Table_batteryboard_bottom3[[#This Row],[Reference Designator]]</f>
        <v>C6</v>
      </c>
      <c r="P221">
        <f>Table_batteryboard_bottom3[[#This Row],[Quantity]]</f>
        <v>1</v>
      </c>
      <c r="R221" s="3" t="str">
        <f>Table_batteryboard_bottom3[[#This Row],[Manufacturer Part Number]]</f>
        <v>GRT188R61H105KE13D</v>
      </c>
    </row>
    <row r="222" spans="1:18" x14ac:dyDescent="0.2">
      <c r="A222" t="s">
        <v>285</v>
      </c>
      <c r="B222" t="s">
        <v>227</v>
      </c>
      <c r="C222" t="s">
        <v>228</v>
      </c>
      <c r="D222" t="s">
        <v>6</v>
      </c>
      <c r="E222">
        <v>1</v>
      </c>
      <c r="F222" t="s">
        <v>7</v>
      </c>
      <c r="I222" s="5" t="s">
        <v>442</v>
      </c>
      <c r="O222" t="str">
        <f>Table_batteryboard_bottom3[[#This Row],[Reference Designator]]</f>
        <v>C8</v>
      </c>
      <c r="P222">
        <f>Table_batteryboard_bottom3[[#This Row],[Quantity]]</f>
        <v>1</v>
      </c>
      <c r="R222" s="3" t="str">
        <f>Table_batteryboard_bottom3[[#This Row],[Manufacturer Part Number]]</f>
        <v>GRT188R61A226ME13D</v>
      </c>
    </row>
    <row r="223" spans="1:18" x14ac:dyDescent="0.2">
      <c r="A223" t="s">
        <v>285</v>
      </c>
      <c r="B223" t="s">
        <v>221</v>
      </c>
      <c r="C223" t="s">
        <v>222</v>
      </c>
      <c r="D223" t="s">
        <v>6</v>
      </c>
      <c r="E223">
        <v>2</v>
      </c>
      <c r="F223" t="s">
        <v>7</v>
      </c>
      <c r="I223" s="3" t="s">
        <v>443</v>
      </c>
      <c r="O223" t="str">
        <f>Table_batteryboard_bottom3[[#This Row],[Reference Designator]]</f>
        <v>C3, C7</v>
      </c>
      <c r="P223">
        <f>Table_batteryboard_bottom3[[#This Row],[Quantity]]</f>
        <v>2</v>
      </c>
      <c r="R223" s="3" t="str">
        <f>Table_batteryboard_bottom3[[#This Row],[Manufacturer Part Number]]</f>
        <v>GRT188R6YA475KE13D</v>
      </c>
    </row>
    <row r="224" spans="1:18" x14ac:dyDescent="0.2">
      <c r="A224" t="s">
        <v>285</v>
      </c>
      <c r="B224" t="s">
        <v>224</v>
      </c>
      <c r="C224" t="s">
        <v>225</v>
      </c>
      <c r="D224" t="s">
        <v>150</v>
      </c>
      <c r="E224">
        <v>1</v>
      </c>
      <c r="F224" t="s">
        <v>7</v>
      </c>
      <c r="I224" s="5" t="s">
        <v>447</v>
      </c>
      <c r="O224" t="str">
        <f>Table_batteryboard_bottom3[[#This Row],[Reference Designator]]</f>
        <v>C5</v>
      </c>
      <c r="P224">
        <f>Table_batteryboard_bottom3[[#This Row],[Quantity]]</f>
        <v>1</v>
      </c>
      <c r="R224" s="3" t="str">
        <f>Table_batteryboard_bottom3[[#This Row],[Manufacturer Part Number]]</f>
        <v>GRM21BR60J107ME15K</v>
      </c>
    </row>
    <row r="225" spans="1:18" x14ac:dyDescent="0.2">
      <c r="A225" t="s">
        <v>285</v>
      </c>
      <c r="B225" t="s">
        <v>244</v>
      </c>
      <c r="C225" t="s">
        <v>118</v>
      </c>
      <c r="D225" t="s">
        <v>40</v>
      </c>
      <c r="E225">
        <v>7</v>
      </c>
      <c r="F225" t="s">
        <v>7</v>
      </c>
      <c r="I225" s="3" t="s">
        <v>450</v>
      </c>
      <c r="O225" t="str">
        <f>Table_batteryboard_bottom3[[#This Row],[Reference Designator]]</f>
        <v>R3, R4, R12, R13, R16-R18</v>
      </c>
      <c r="P225">
        <f>Table_batteryboard_bottom3[[#This Row],[Quantity]]</f>
        <v>7</v>
      </c>
      <c r="R225" s="3" t="str">
        <f>Table_batteryboard_bottom3[[#This Row],[Manufacturer Part Number]]</f>
        <v>RMCF0603ZT0R00</v>
      </c>
    </row>
    <row r="226" spans="1:18" x14ac:dyDescent="0.2">
      <c r="A226" t="s">
        <v>285</v>
      </c>
      <c r="B226" t="s">
        <v>259</v>
      </c>
      <c r="C226" t="s">
        <v>42</v>
      </c>
      <c r="D226" t="s">
        <v>40</v>
      </c>
      <c r="E226">
        <v>2</v>
      </c>
      <c r="F226" t="s">
        <v>7</v>
      </c>
      <c r="I226" s="3" t="s">
        <v>451</v>
      </c>
      <c r="O226" t="str">
        <f>Table_batteryboard_bottom3[[#This Row],[Reference Designator]]</f>
        <v>R22, R27</v>
      </c>
      <c r="P226">
        <f>Table_batteryboard_bottom3[[#This Row],[Quantity]]</f>
        <v>2</v>
      </c>
      <c r="R226" s="3" t="str">
        <f>Table_batteryboard_bottom3[[#This Row],[Manufacturer Part Number]]</f>
        <v>RNCF0603DTE100K</v>
      </c>
    </row>
    <row r="227" spans="1:18" x14ac:dyDescent="0.2">
      <c r="A227" t="s">
        <v>285</v>
      </c>
      <c r="B227" t="s">
        <v>260</v>
      </c>
      <c r="C227" t="s">
        <v>44</v>
      </c>
      <c r="D227" t="s">
        <v>40</v>
      </c>
      <c r="E227">
        <v>4</v>
      </c>
      <c r="F227" t="s">
        <v>7</v>
      </c>
      <c r="I227" s="3" t="s">
        <v>453</v>
      </c>
      <c r="O227" t="str">
        <f>Table_batteryboard_bottom3[[#This Row],[Reference Designator]]</f>
        <v>R23, R24, R28, R29</v>
      </c>
      <c r="P227">
        <f>Table_batteryboard_bottom3[[#This Row],[Quantity]]</f>
        <v>4</v>
      </c>
      <c r="R227" s="3" t="str">
        <f>Table_batteryboard_bottom3[[#This Row],[Manufacturer Part Number]]</f>
        <v>RNCF0603BTE10K0</v>
      </c>
    </row>
    <row r="228" spans="1:18" x14ac:dyDescent="0.2">
      <c r="A228" t="s">
        <v>285</v>
      </c>
      <c r="B228" t="s">
        <v>261</v>
      </c>
      <c r="C228" t="s">
        <v>46</v>
      </c>
      <c r="D228" t="s">
        <v>40</v>
      </c>
      <c r="E228">
        <v>2</v>
      </c>
      <c r="F228" t="s">
        <v>7</v>
      </c>
      <c r="I228" s="3" t="s">
        <v>456</v>
      </c>
      <c r="O228" t="str">
        <f>Table_batteryboard_bottom3[[#This Row],[Reference Designator]]</f>
        <v>R25, R30</v>
      </c>
      <c r="P228">
        <f>Table_batteryboard_bottom3[[#This Row],[Quantity]]</f>
        <v>2</v>
      </c>
      <c r="R228" s="3" t="str">
        <f>Table_batteryboard_bottom3[[#This Row],[Manufacturer Part Number]]</f>
        <v>RMCF0603FT200K</v>
      </c>
    </row>
    <row r="229" spans="1:18" x14ac:dyDescent="0.2">
      <c r="A229" t="s">
        <v>285</v>
      </c>
      <c r="B229" t="s">
        <v>249</v>
      </c>
      <c r="C229" t="s">
        <v>250</v>
      </c>
      <c r="D229" t="s">
        <v>40</v>
      </c>
      <c r="E229">
        <v>1</v>
      </c>
      <c r="F229" t="s">
        <v>7</v>
      </c>
      <c r="I229" s="3" t="s">
        <v>458</v>
      </c>
      <c r="O229" t="str">
        <f>Table_batteryboard_bottom3[[#This Row],[Reference Designator]]</f>
        <v>R7</v>
      </c>
      <c r="P229">
        <f>Table_batteryboard_bottom3[[#This Row],[Quantity]]</f>
        <v>1</v>
      </c>
      <c r="R229" s="3" t="str">
        <f>Table_batteryboard_bottom3[[#This Row],[Manufacturer Part Number]]</f>
        <v>RMCF0603FT374K</v>
      </c>
    </row>
    <row r="230" spans="1:18" x14ac:dyDescent="0.2">
      <c r="A230" t="s">
        <v>285</v>
      </c>
      <c r="B230" t="s">
        <v>253</v>
      </c>
      <c r="C230" t="s">
        <v>254</v>
      </c>
      <c r="D230" t="s">
        <v>40</v>
      </c>
      <c r="E230">
        <v>1</v>
      </c>
      <c r="F230" t="s">
        <v>7</v>
      </c>
      <c r="I230" s="3" t="s">
        <v>459</v>
      </c>
      <c r="O230" t="str">
        <f>Table_batteryboard_bottom3[[#This Row],[Reference Designator]]</f>
        <v>R9</v>
      </c>
      <c r="P230">
        <f>Table_batteryboard_bottom3[[#This Row],[Quantity]]</f>
        <v>1</v>
      </c>
      <c r="R230" s="3" t="str">
        <f>Table_batteryboard_bottom3[[#This Row],[Manufacturer Part Number]]</f>
        <v>RMCF0603FT4M53</v>
      </c>
    </row>
    <row r="231" spans="1:18" x14ac:dyDescent="0.2">
      <c r="A231" t="s">
        <v>285</v>
      </c>
      <c r="B231" t="s">
        <v>255</v>
      </c>
      <c r="C231" t="s">
        <v>256</v>
      </c>
      <c r="D231" t="s">
        <v>40</v>
      </c>
      <c r="E231">
        <v>1</v>
      </c>
      <c r="F231" t="s">
        <v>7</v>
      </c>
      <c r="I231" s="3" t="s">
        <v>460</v>
      </c>
      <c r="O231" t="str">
        <f>Table_batteryboard_bottom3[[#This Row],[Reference Designator]]</f>
        <v>R11</v>
      </c>
      <c r="P231">
        <f>Table_batteryboard_bottom3[[#This Row],[Quantity]]</f>
        <v>1</v>
      </c>
      <c r="R231" s="3" t="str">
        <f>Table_batteryboard_bottom3[[#This Row],[Manufacturer Part Number]]</f>
        <v>RMCF0603FT4M75</v>
      </c>
    </row>
    <row r="232" spans="1:18" x14ac:dyDescent="0.2">
      <c r="A232" t="s">
        <v>285</v>
      </c>
      <c r="B232" t="s">
        <v>247</v>
      </c>
      <c r="C232" t="s">
        <v>248</v>
      </c>
      <c r="D232" t="s">
        <v>40</v>
      </c>
      <c r="E232">
        <v>1</v>
      </c>
      <c r="F232" t="s">
        <v>7</v>
      </c>
      <c r="I232" s="3" t="s">
        <v>463</v>
      </c>
      <c r="O232" t="str">
        <f>Table_batteryboard_bottom3[[#This Row],[Reference Designator]]</f>
        <v>R6</v>
      </c>
      <c r="P232">
        <f>Table_batteryboard_bottom3[[#This Row],[Quantity]]</f>
        <v>1</v>
      </c>
      <c r="R232" s="3" t="str">
        <f>Table_batteryboard_bottom3[[#This Row],[Manufacturer Part Number]]</f>
        <v>RMCF0603FT5M62</v>
      </c>
    </row>
    <row r="233" spans="1:18" x14ac:dyDescent="0.2">
      <c r="A233" t="s">
        <v>285</v>
      </c>
      <c r="B233" t="s">
        <v>258</v>
      </c>
      <c r="C233" t="s">
        <v>39</v>
      </c>
      <c r="D233" t="s">
        <v>40</v>
      </c>
      <c r="E233">
        <v>2</v>
      </c>
      <c r="F233" t="s">
        <v>7</v>
      </c>
      <c r="I233" s="3" t="s">
        <v>464</v>
      </c>
      <c r="O233" t="str">
        <f>Table_batteryboard_bottom3[[#This Row],[Reference Designator]]</f>
        <v>R21, R26</v>
      </c>
      <c r="P233">
        <f>Table_batteryboard_bottom3[[#This Row],[Quantity]]</f>
        <v>2</v>
      </c>
      <c r="R233" s="3" t="str">
        <f>Table_batteryboard_bottom3[[#This Row],[Manufacturer Part Number]]</f>
        <v>RMCF0603FT680R</v>
      </c>
    </row>
    <row r="234" spans="1:18" x14ac:dyDescent="0.2">
      <c r="A234" t="s">
        <v>285</v>
      </c>
      <c r="B234" t="s">
        <v>245</v>
      </c>
      <c r="C234" t="s">
        <v>246</v>
      </c>
      <c r="D234" t="s">
        <v>40</v>
      </c>
      <c r="E234">
        <v>1</v>
      </c>
      <c r="F234" t="s">
        <v>7</v>
      </c>
      <c r="I234" s="3" t="s">
        <v>465</v>
      </c>
      <c r="K234" s="3" t="s">
        <v>485</v>
      </c>
      <c r="O234" t="str">
        <f>Table_batteryboard_bottom3[[#This Row],[Reference Designator]]</f>
        <v>R5</v>
      </c>
      <c r="P234">
        <f>Table_batteryboard_bottom3[[#This Row],[Quantity]]</f>
        <v>1</v>
      </c>
      <c r="R234" s="3" t="str">
        <f>Table_batteryboard_bottom3[[#This Row],[Manufacturer Part Number]]</f>
        <v>RMCF0603FT7M32</v>
      </c>
    </row>
    <row r="235" spans="1:18" x14ac:dyDescent="0.2">
      <c r="A235" t="s">
        <v>285</v>
      </c>
      <c r="B235" t="s">
        <v>251</v>
      </c>
      <c r="C235" t="s">
        <v>252</v>
      </c>
      <c r="D235" t="s">
        <v>40</v>
      </c>
      <c r="E235">
        <v>2</v>
      </c>
      <c r="F235" t="s">
        <v>7</v>
      </c>
      <c r="I235" s="3" t="s">
        <v>466</v>
      </c>
      <c r="O235" t="str">
        <f>Table_batteryboard_bottom3[[#This Row],[Reference Designator]]</f>
        <v>R8, R10</v>
      </c>
      <c r="P235">
        <f>Table_batteryboard_bottom3[[#This Row],[Quantity]]</f>
        <v>2</v>
      </c>
      <c r="R235" s="3" t="str">
        <f>Table_batteryboard_bottom3[[#This Row],[Manufacturer Part Number]]</f>
        <v>CRCW06038M25FKEA</v>
      </c>
    </row>
    <row r="236" spans="1:18" x14ac:dyDescent="0.2">
      <c r="A236" s="2" t="s">
        <v>285</v>
      </c>
      <c r="B236" s="2" t="s">
        <v>257</v>
      </c>
      <c r="C236" s="2" t="s">
        <v>48</v>
      </c>
      <c r="D236" s="2" t="s">
        <v>40</v>
      </c>
      <c r="E236" s="2">
        <v>4</v>
      </c>
      <c r="F236" s="2" t="s">
        <v>2</v>
      </c>
      <c r="G236" s="2"/>
      <c r="H236" s="2"/>
      <c r="I236" s="5"/>
      <c r="J236" s="5"/>
      <c r="K236" s="5"/>
      <c r="L236" s="5"/>
      <c r="M236" s="5"/>
      <c r="O236" t="str">
        <f>Table_batteryboard_bottom3[[#This Row],[Reference Designator]]</f>
        <v>R14, R15, R19, R20</v>
      </c>
      <c r="P236">
        <f>Table_batteryboard_bottom3[[#This Row],[Quantity]]</f>
        <v>4</v>
      </c>
      <c r="R236" s="3">
        <f>Table_batteryboard_bottom3[[#This Row],[Manufacturer Part Number]]</f>
        <v>0</v>
      </c>
    </row>
    <row r="237" spans="1:18" x14ac:dyDescent="0.2">
      <c r="A237" s="2" t="s">
        <v>285</v>
      </c>
      <c r="B237" s="2" t="s">
        <v>10</v>
      </c>
      <c r="C237" s="2" t="s">
        <v>234</v>
      </c>
      <c r="D237" s="2" t="s">
        <v>235</v>
      </c>
      <c r="E237" s="2">
        <v>4</v>
      </c>
      <c r="F237" s="2" t="s">
        <v>7</v>
      </c>
      <c r="G237" s="2"/>
      <c r="H237" s="2"/>
      <c r="I237" s="5"/>
      <c r="J237" s="5"/>
      <c r="K237" s="5"/>
      <c r="L237" s="5"/>
      <c r="M237" s="5"/>
      <c r="O237" t="str">
        <f>Table_batteryboard_bottom3[[#This Row],[Reference Designator]]</f>
        <v>H1-H4</v>
      </c>
      <c r="P237">
        <f>Table_batteryboard_bottom3[[#This Row],[Quantity]]</f>
        <v>4</v>
      </c>
      <c r="R237" s="3">
        <f>Table_batteryboard_bottom3[[#This Row],[Manufacturer Part Number]]</f>
        <v>0</v>
      </c>
    </row>
    <row r="238" spans="1:18" x14ac:dyDescent="0.2">
      <c r="A238" s="2" t="s">
        <v>285</v>
      </c>
      <c r="B238" s="2" t="s">
        <v>265</v>
      </c>
      <c r="C238" s="2" t="s">
        <v>266</v>
      </c>
      <c r="D238" s="2" t="s">
        <v>267</v>
      </c>
      <c r="E238" s="2">
        <v>4</v>
      </c>
      <c r="F238" s="2" t="s">
        <v>7</v>
      </c>
      <c r="G238" s="2"/>
      <c r="H238" s="2"/>
      <c r="I238" s="5"/>
      <c r="J238" s="5"/>
      <c r="K238" s="5"/>
      <c r="L238" s="5"/>
      <c r="M238" s="5"/>
      <c r="O238" t="str">
        <f>Table_batteryboard_bottom3[[#This Row],[Reference Designator]]</f>
        <v>TP1-TP4</v>
      </c>
      <c r="P238">
        <f>Table_batteryboard_bottom3[[#This Row],[Quantity]]</f>
        <v>4</v>
      </c>
      <c r="R238" s="3">
        <f>Table_batteryboard_bottom3[[#This Row],[Manufacturer Part Number]]</f>
        <v>0</v>
      </c>
    </row>
    <row r="239" spans="1:18" x14ac:dyDescent="0.2">
      <c r="A239" t="s">
        <v>304</v>
      </c>
      <c r="B239" t="s">
        <v>218</v>
      </c>
      <c r="C239" t="s">
        <v>9</v>
      </c>
      <c r="D239" t="s">
        <v>219</v>
      </c>
      <c r="E239">
        <v>1</v>
      </c>
      <c r="F239" t="s">
        <v>7</v>
      </c>
      <c r="I239" s="3" t="s">
        <v>434</v>
      </c>
      <c r="O239" t="str">
        <f>Table_batteryboard_bottom3[[#This Row],[Reference Designator]]</f>
        <v>C1</v>
      </c>
      <c r="P239">
        <f>Table_batteryboard_bottom3[[#This Row],[Quantity]]</f>
        <v>1</v>
      </c>
      <c r="R239" s="3" t="str">
        <f>Table_batteryboard_bottom3[[#This Row],[Manufacturer Part Number]]</f>
        <v>04025C104KAT2A</v>
      </c>
    </row>
    <row r="240" spans="1:18" x14ac:dyDescent="0.2">
      <c r="A240" t="s">
        <v>304</v>
      </c>
      <c r="B240" t="s">
        <v>220</v>
      </c>
      <c r="C240" t="s">
        <v>9</v>
      </c>
      <c r="D240" t="s">
        <v>6</v>
      </c>
      <c r="E240">
        <v>4</v>
      </c>
      <c r="F240" t="s">
        <v>7</v>
      </c>
      <c r="H240" t="s">
        <v>428</v>
      </c>
      <c r="I240" s="4" t="s">
        <v>435</v>
      </c>
      <c r="O240" t="str">
        <f>Table_batteryboard_bottom3[[#This Row],[Reference Designator]]</f>
        <v>C2, C9-C11</v>
      </c>
      <c r="P240">
        <f>Table_batteryboard_bottom3[[#This Row],[Quantity]]</f>
        <v>4</v>
      </c>
      <c r="R240" s="3" t="str">
        <f>Table_batteryboard_bottom3[[#This Row],[Manufacturer Part Number]]</f>
        <v>06035C104K4T2A</v>
      </c>
    </row>
    <row r="241" spans="1:18" x14ac:dyDescent="0.2">
      <c r="A241" t="s">
        <v>304</v>
      </c>
      <c r="B241" t="s">
        <v>221</v>
      </c>
      <c r="C241" t="s">
        <v>222</v>
      </c>
      <c r="D241" t="s">
        <v>6</v>
      </c>
      <c r="E241">
        <v>2</v>
      </c>
      <c r="F241" t="s">
        <v>7</v>
      </c>
      <c r="I241" s="3" t="s">
        <v>443</v>
      </c>
      <c r="O241" t="str">
        <f>Table_batteryboard_bottom3[[#This Row],[Reference Designator]]</f>
        <v>C3, C7</v>
      </c>
      <c r="P241">
        <f>Table_batteryboard_bottom3[[#This Row],[Quantity]]</f>
        <v>2</v>
      </c>
      <c r="R241" s="3" t="str">
        <f>Table_batteryboard_bottom3[[#This Row],[Manufacturer Part Number]]</f>
        <v>GRT188R6YA475KE13D</v>
      </c>
    </row>
    <row r="242" spans="1:18" x14ac:dyDescent="0.2">
      <c r="A242" t="s">
        <v>304</v>
      </c>
      <c r="B242" t="s">
        <v>223</v>
      </c>
      <c r="C242" t="s">
        <v>5</v>
      </c>
      <c r="D242" t="s">
        <v>6</v>
      </c>
      <c r="E242">
        <v>3</v>
      </c>
      <c r="F242" t="s">
        <v>7</v>
      </c>
      <c r="H242" t="s">
        <v>430</v>
      </c>
      <c r="I242" s="4" t="s">
        <v>437</v>
      </c>
      <c r="O242" t="str">
        <f>Table_batteryboard_bottom3[[#This Row],[Reference Designator]]</f>
        <v>C4, C12, C13</v>
      </c>
      <c r="P242">
        <f>Table_batteryboard_bottom3[[#This Row],[Quantity]]</f>
        <v>3</v>
      </c>
      <c r="R242" s="3" t="str">
        <f>Table_batteryboard_bottom3[[#This Row],[Manufacturer Part Number]]</f>
        <v>06031C103K4T4A</v>
      </c>
    </row>
    <row r="243" spans="1:18" x14ac:dyDescent="0.2">
      <c r="A243" t="s">
        <v>304</v>
      </c>
      <c r="B243" t="s">
        <v>224</v>
      </c>
      <c r="C243" t="s">
        <v>225</v>
      </c>
      <c r="D243" t="s">
        <v>150</v>
      </c>
      <c r="E243">
        <v>1</v>
      </c>
      <c r="F243" t="s">
        <v>7</v>
      </c>
      <c r="I243" s="5" t="s">
        <v>447</v>
      </c>
      <c r="O243" t="str">
        <f>Table_batteryboard_bottom3[[#This Row],[Reference Designator]]</f>
        <v>C5</v>
      </c>
      <c r="P243">
        <f>Table_batteryboard_bottom3[[#This Row],[Quantity]]</f>
        <v>1</v>
      </c>
      <c r="R243" s="3" t="str">
        <f>Table_batteryboard_bottom3[[#This Row],[Manufacturer Part Number]]</f>
        <v>GRM21BR60J107ME15K</v>
      </c>
    </row>
    <row r="244" spans="1:18" x14ac:dyDescent="0.2">
      <c r="A244" t="s">
        <v>304</v>
      </c>
      <c r="B244" t="s">
        <v>226</v>
      </c>
      <c r="C244" t="s">
        <v>72</v>
      </c>
      <c r="D244" t="s">
        <v>6</v>
      </c>
      <c r="E244">
        <v>1</v>
      </c>
      <c r="F244" t="s">
        <v>7</v>
      </c>
      <c r="H244" t="s">
        <v>432</v>
      </c>
      <c r="I244" s="4" t="s">
        <v>438</v>
      </c>
      <c r="O244" t="str">
        <f>Table_batteryboard_bottom3[[#This Row],[Reference Designator]]</f>
        <v>C6</v>
      </c>
      <c r="P244">
        <f>Table_batteryboard_bottom3[[#This Row],[Quantity]]</f>
        <v>1</v>
      </c>
      <c r="R244" s="3" t="str">
        <f>Table_batteryboard_bottom3[[#This Row],[Manufacturer Part Number]]</f>
        <v>GRT188R61H105KE13D</v>
      </c>
    </row>
    <row r="245" spans="1:18" x14ac:dyDescent="0.2">
      <c r="A245" t="s">
        <v>304</v>
      </c>
      <c r="B245" t="s">
        <v>227</v>
      </c>
      <c r="C245" t="s">
        <v>228</v>
      </c>
      <c r="D245" t="s">
        <v>6</v>
      </c>
      <c r="E245">
        <v>1</v>
      </c>
      <c r="F245" t="s">
        <v>7</v>
      </c>
      <c r="I245" s="5" t="s">
        <v>442</v>
      </c>
      <c r="O245" t="str">
        <f>Table_batteryboard_bottom3[[#This Row],[Reference Designator]]</f>
        <v>C8</v>
      </c>
      <c r="P245">
        <f>Table_batteryboard_bottom3[[#This Row],[Quantity]]</f>
        <v>1</v>
      </c>
      <c r="R245" s="3" t="str">
        <f>Table_batteryboard_bottom3[[#This Row],[Manufacturer Part Number]]</f>
        <v>GRT188R61A226ME13D</v>
      </c>
    </row>
    <row r="246" spans="1:18" x14ac:dyDescent="0.2">
      <c r="A246" s="2" t="s">
        <v>304</v>
      </c>
      <c r="B246" s="2" t="s">
        <v>10</v>
      </c>
      <c r="C246" s="2" t="s">
        <v>234</v>
      </c>
      <c r="D246" s="2" t="s">
        <v>235</v>
      </c>
      <c r="E246" s="2">
        <v>4</v>
      </c>
      <c r="F246" s="2" t="s">
        <v>7</v>
      </c>
      <c r="G246" s="2"/>
      <c r="H246" s="2"/>
      <c r="I246" s="5"/>
      <c r="J246" s="5"/>
      <c r="K246" s="5"/>
      <c r="L246" s="5"/>
      <c r="M246" s="5"/>
      <c r="O246" t="str">
        <f>Table_batteryboard_bottom3[[#This Row],[Reference Designator]]</f>
        <v>H1-H4</v>
      </c>
      <c r="P246">
        <f>Table_batteryboard_bottom3[[#This Row],[Quantity]]</f>
        <v>4</v>
      </c>
      <c r="R246" s="3">
        <f>Table_batteryboard_bottom3[[#This Row],[Manufacturer Part Number]]</f>
        <v>0</v>
      </c>
    </row>
    <row r="247" spans="1:18" x14ac:dyDescent="0.2">
      <c r="A247" s="2" t="s">
        <v>304</v>
      </c>
      <c r="B247" s="2" t="s">
        <v>289</v>
      </c>
      <c r="C247" s="2" t="s">
        <v>11</v>
      </c>
      <c r="D247" s="2" t="s">
        <v>290</v>
      </c>
      <c r="E247" s="2">
        <v>2</v>
      </c>
      <c r="F247" s="2" t="s">
        <v>7</v>
      </c>
      <c r="G247" s="2"/>
      <c r="H247" s="2"/>
      <c r="I247" s="5"/>
      <c r="J247" s="5"/>
      <c r="K247" s="5"/>
      <c r="L247" s="5"/>
      <c r="M247" s="5"/>
      <c r="O247" t="str">
        <f>Table_batteryboard_bottom3[[#This Row],[Reference Designator]]</f>
        <v>H5, H6</v>
      </c>
      <c r="P247">
        <f>Table_batteryboard_bottom3[[#This Row],[Quantity]]</f>
        <v>2</v>
      </c>
      <c r="R247" s="3">
        <f>Table_batteryboard_bottom3[[#This Row],[Manufacturer Part Number]]</f>
        <v>0</v>
      </c>
    </row>
    <row r="248" spans="1:18" x14ac:dyDescent="0.2">
      <c r="A248" s="2" t="s">
        <v>304</v>
      </c>
      <c r="B248" s="2" t="s">
        <v>291</v>
      </c>
      <c r="C248" s="2" t="s">
        <v>292</v>
      </c>
      <c r="D248" s="2" t="s">
        <v>293</v>
      </c>
      <c r="E248" s="2">
        <v>2</v>
      </c>
      <c r="F248" s="2" t="s">
        <v>7</v>
      </c>
      <c r="G248" s="2"/>
      <c r="H248" s="2"/>
      <c r="I248" s="5"/>
      <c r="J248" s="5"/>
      <c r="K248" s="5"/>
      <c r="L248" s="5"/>
      <c r="M248" s="5"/>
      <c r="O248" t="str">
        <f>Table_batteryboard_bottom3[[#This Row],[Reference Designator]]</f>
        <v>JP1, JP2</v>
      </c>
      <c r="P248">
        <f>Table_batteryboard_bottom3[[#This Row],[Quantity]]</f>
        <v>2</v>
      </c>
      <c r="R248" s="3">
        <f>Table_batteryboard_bottom3[[#This Row],[Manufacturer Part Number]]</f>
        <v>0</v>
      </c>
    </row>
    <row r="249" spans="1:18" x14ac:dyDescent="0.2">
      <c r="A249" t="s">
        <v>304</v>
      </c>
      <c r="B249" t="s">
        <v>242</v>
      </c>
      <c r="C249" t="s">
        <v>118</v>
      </c>
      <c r="D249" t="s">
        <v>243</v>
      </c>
      <c r="E249">
        <v>2</v>
      </c>
      <c r="F249" t="s">
        <v>7</v>
      </c>
      <c r="I249" s="3" t="s">
        <v>449</v>
      </c>
      <c r="O249" t="str">
        <f>Table_batteryboard_bottom3[[#This Row],[Reference Designator]]</f>
        <v>R1, R2</v>
      </c>
      <c r="P249">
        <f>Table_batteryboard_bottom3[[#This Row],[Quantity]]</f>
        <v>2</v>
      </c>
      <c r="R249" s="3" t="str">
        <f>Table_batteryboard_bottom3[[#This Row],[Manufacturer Part Number]]</f>
        <v>RMCF0402ZT0R00</v>
      </c>
    </row>
    <row r="250" spans="1:18" x14ac:dyDescent="0.2">
      <c r="A250" t="s">
        <v>304</v>
      </c>
      <c r="B250" t="s">
        <v>255</v>
      </c>
      <c r="C250" t="s">
        <v>256</v>
      </c>
      <c r="D250" t="s">
        <v>40</v>
      </c>
      <c r="E250">
        <v>1</v>
      </c>
      <c r="F250" t="s">
        <v>7</v>
      </c>
      <c r="I250" s="3" t="s">
        <v>460</v>
      </c>
      <c r="O250" t="str">
        <f>Table_batteryboard_bottom3[[#This Row],[Reference Designator]]</f>
        <v>R11</v>
      </c>
      <c r="P250">
        <f>Table_batteryboard_bottom3[[#This Row],[Quantity]]</f>
        <v>1</v>
      </c>
      <c r="R250" s="3" t="str">
        <f>Table_batteryboard_bottom3[[#This Row],[Manufacturer Part Number]]</f>
        <v>RMCF0603FT4M75</v>
      </c>
    </row>
    <row r="251" spans="1:18" x14ac:dyDescent="0.2">
      <c r="A251" s="2" t="s">
        <v>304</v>
      </c>
      <c r="B251" s="2" t="s">
        <v>257</v>
      </c>
      <c r="C251" s="2" t="s">
        <v>48</v>
      </c>
      <c r="D251" s="2" t="s">
        <v>40</v>
      </c>
      <c r="E251" s="2">
        <v>4</v>
      </c>
      <c r="F251" s="2" t="s">
        <v>2</v>
      </c>
      <c r="G251" s="2"/>
      <c r="H251" s="2"/>
      <c r="I251" s="5"/>
      <c r="J251" s="5"/>
      <c r="K251" s="5"/>
      <c r="L251" s="5"/>
      <c r="M251" s="5"/>
      <c r="O251" t="str">
        <f>Table_batteryboard_bottom3[[#This Row],[Reference Designator]]</f>
        <v>R14, R15, R19, R20</v>
      </c>
      <c r="P251">
        <f>Table_batteryboard_bottom3[[#This Row],[Quantity]]</f>
        <v>4</v>
      </c>
      <c r="R251" s="3">
        <f>Table_batteryboard_bottom3[[#This Row],[Manufacturer Part Number]]</f>
        <v>0</v>
      </c>
    </row>
    <row r="252" spans="1:18" x14ac:dyDescent="0.2">
      <c r="A252" t="s">
        <v>304</v>
      </c>
      <c r="B252" t="s">
        <v>258</v>
      </c>
      <c r="C252" t="s">
        <v>39</v>
      </c>
      <c r="D252" t="s">
        <v>40</v>
      </c>
      <c r="E252">
        <v>2</v>
      </c>
      <c r="F252" t="s">
        <v>7</v>
      </c>
      <c r="I252" s="3" t="s">
        <v>464</v>
      </c>
      <c r="O252" t="str">
        <f>Table_batteryboard_bottom3[[#This Row],[Reference Designator]]</f>
        <v>R21, R26</v>
      </c>
      <c r="P252">
        <f>Table_batteryboard_bottom3[[#This Row],[Quantity]]</f>
        <v>2</v>
      </c>
      <c r="R252" s="3" t="str">
        <f>Table_batteryboard_bottom3[[#This Row],[Manufacturer Part Number]]</f>
        <v>RMCF0603FT680R</v>
      </c>
    </row>
    <row r="253" spans="1:18" x14ac:dyDescent="0.2">
      <c r="A253" t="s">
        <v>304</v>
      </c>
      <c r="B253" t="s">
        <v>297</v>
      </c>
      <c r="C253" t="s">
        <v>42</v>
      </c>
      <c r="D253" t="s">
        <v>40</v>
      </c>
      <c r="E253">
        <v>3</v>
      </c>
      <c r="F253" t="s">
        <v>7</v>
      </c>
      <c r="I253" s="3" t="s">
        <v>451</v>
      </c>
      <c r="O253" t="str">
        <f>Table_batteryboard_bottom3[[#This Row],[Reference Designator]]</f>
        <v>R22, R27, R33</v>
      </c>
      <c r="P253">
        <f>Table_batteryboard_bottom3[[#This Row],[Quantity]]</f>
        <v>3</v>
      </c>
      <c r="R253" s="3" t="str">
        <f>Table_batteryboard_bottom3[[#This Row],[Manufacturer Part Number]]</f>
        <v>RNCF0603DTE100K</v>
      </c>
    </row>
    <row r="254" spans="1:18" x14ac:dyDescent="0.2">
      <c r="A254" t="s">
        <v>304</v>
      </c>
      <c r="B254" t="s">
        <v>298</v>
      </c>
      <c r="C254" t="s">
        <v>44</v>
      </c>
      <c r="D254" t="s">
        <v>40</v>
      </c>
      <c r="E254">
        <v>5</v>
      </c>
      <c r="F254" t="s">
        <v>7</v>
      </c>
      <c r="I254" s="3" t="s">
        <v>453</v>
      </c>
      <c r="O254" t="str">
        <f>Table_batteryboard_bottom3[[#This Row],[Reference Designator]]</f>
        <v>R23, R24, R28, R29, R31</v>
      </c>
      <c r="P254">
        <f>Table_batteryboard_bottom3[[#This Row],[Quantity]]</f>
        <v>5</v>
      </c>
      <c r="R254" s="3" t="str">
        <f>Table_batteryboard_bottom3[[#This Row],[Manufacturer Part Number]]</f>
        <v>RNCF0603BTE10K0</v>
      </c>
    </row>
    <row r="255" spans="1:18" x14ac:dyDescent="0.2">
      <c r="A255" t="s">
        <v>304</v>
      </c>
      <c r="B255" t="s">
        <v>261</v>
      </c>
      <c r="C255" t="s">
        <v>46</v>
      </c>
      <c r="D255" t="s">
        <v>40</v>
      </c>
      <c r="E255">
        <v>2</v>
      </c>
      <c r="F255" t="s">
        <v>7</v>
      </c>
      <c r="I255" s="3" t="s">
        <v>456</v>
      </c>
      <c r="O255" t="str">
        <f>Table_batteryboard_bottom3[[#This Row],[Reference Designator]]</f>
        <v>R25, R30</v>
      </c>
      <c r="P255">
        <f>Table_batteryboard_bottom3[[#This Row],[Quantity]]</f>
        <v>2</v>
      </c>
      <c r="R255" s="3" t="str">
        <f>Table_batteryboard_bottom3[[#This Row],[Manufacturer Part Number]]</f>
        <v>RMCF0603FT200K</v>
      </c>
    </row>
    <row r="256" spans="1:18" x14ac:dyDescent="0.2">
      <c r="A256" t="s">
        <v>304</v>
      </c>
      <c r="B256" t="s">
        <v>244</v>
      </c>
      <c r="C256" t="s">
        <v>118</v>
      </c>
      <c r="D256" t="s">
        <v>40</v>
      </c>
      <c r="E256">
        <v>7</v>
      </c>
      <c r="F256" t="s">
        <v>7</v>
      </c>
      <c r="I256" s="3" t="s">
        <v>450</v>
      </c>
      <c r="O256" t="str">
        <f>Table_batteryboard_bottom3[[#This Row],[Reference Designator]]</f>
        <v>R3, R4, R12, R13, R16-R18</v>
      </c>
      <c r="P256">
        <f>Table_batteryboard_bottom3[[#This Row],[Quantity]]</f>
        <v>7</v>
      </c>
      <c r="R256" s="3" t="str">
        <f>Table_batteryboard_bottom3[[#This Row],[Manufacturer Part Number]]</f>
        <v>RMCF0603ZT0R00</v>
      </c>
    </row>
    <row r="257" spans="1:18" x14ac:dyDescent="0.2">
      <c r="A257" t="s">
        <v>304</v>
      </c>
      <c r="B257" t="s">
        <v>299</v>
      </c>
      <c r="C257" t="s">
        <v>116</v>
      </c>
      <c r="D257" t="s">
        <v>40</v>
      </c>
      <c r="E257">
        <v>1</v>
      </c>
      <c r="F257" t="s">
        <v>7</v>
      </c>
      <c r="I257" s="3" t="s">
        <v>461</v>
      </c>
      <c r="O257" t="str">
        <f>Table_batteryboard_bottom3[[#This Row],[Reference Designator]]</f>
        <v>R32</v>
      </c>
      <c r="P257">
        <f>Table_batteryboard_bottom3[[#This Row],[Quantity]]</f>
        <v>1</v>
      </c>
      <c r="R257" s="3" t="str">
        <f>Table_batteryboard_bottom3[[#This Row],[Manufacturer Part Number]]</f>
        <v>RNCF0603DTE4K70</v>
      </c>
    </row>
    <row r="258" spans="1:18" x14ac:dyDescent="0.2">
      <c r="A258" t="s">
        <v>304</v>
      </c>
      <c r="B258" t="s">
        <v>300</v>
      </c>
      <c r="C258" t="s">
        <v>301</v>
      </c>
      <c r="D258" t="s">
        <v>302</v>
      </c>
      <c r="E258">
        <v>1</v>
      </c>
      <c r="F258" t="s">
        <v>7</v>
      </c>
      <c r="I258" s="3" t="s">
        <v>467</v>
      </c>
      <c r="K258" s="3" t="s">
        <v>485</v>
      </c>
      <c r="O258" t="str">
        <f>Table_batteryboard_bottom3[[#This Row],[Reference Designator]]</f>
        <v>R34</v>
      </c>
      <c r="P258">
        <f>Table_batteryboard_bottom3[[#This Row],[Quantity]]</f>
        <v>1</v>
      </c>
      <c r="R258" s="3" t="str">
        <f>Table_batteryboard_bottom3[[#This Row],[Manufacturer Part Number]]</f>
        <v>RNCF1206DTE1R00</v>
      </c>
    </row>
    <row r="259" spans="1:18" x14ac:dyDescent="0.2">
      <c r="A259" t="s">
        <v>304</v>
      </c>
      <c r="B259" t="s">
        <v>245</v>
      </c>
      <c r="C259" t="s">
        <v>246</v>
      </c>
      <c r="D259" t="s">
        <v>40</v>
      </c>
      <c r="E259">
        <v>1</v>
      </c>
      <c r="F259" t="s">
        <v>7</v>
      </c>
      <c r="I259" s="3" t="s">
        <v>465</v>
      </c>
      <c r="K259" s="3" t="s">
        <v>485</v>
      </c>
      <c r="O259" t="str">
        <f>Table_batteryboard_bottom3[[#This Row],[Reference Designator]]</f>
        <v>R5</v>
      </c>
      <c r="P259">
        <f>Table_batteryboard_bottom3[[#This Row],[Quantity]]</f>
        <v>1</v>
      </c>
      <c r="R259" s="3" t="str">
        <f>Table_batteryboard_bottom3[[#This Row],[Manufacturer Part Number]]</f>
        <v>RMCF0603FT7M32</v>
      </c>
    </row>
    <row r="260" spans="1:18" x14ac:dyDescent="0.2">
      <c r="A260" t="s">
        <v>304</v>
      </c>
      <c r="B260" t="s">
        <v>247</v>
      </c>
      <c r="C260" t="s">
        <v>248</v>
      </c>
      <c r="D260" t="s">
        <v>40</v>
      </c>
      <c r="E260">
        <v>1</v>
      </c>
      <c r="F260" t="s">
        <v>7</v>
      </c>
      <c r="I260" s="3" t="s">
        <v>463</v>
      </c>
      <c r="O260" t="str">
        <f>Table_batteryboard_bottom3[[#This Row],[Reference Designator]]</f>
        <v>R6</v>
      </c>
      <c r="P260">
        <f>Table_batteryboard_bottom3[[#This Row],[Quantity]]</f>
        <v>1</v>
      </c>
      <c r="R260" s="3" t="str">
        <f>Table_batteryboard_bottom3[[#This Row],[Manufacturer Part Number]]</f>
        <v>RMCF0603FT5M62</v>
      </c>
    </row>
    <row r="261" spans="1:18" x14ac:dyDescent="0.2">
      <c r="A261" t="s">
        <v>304</v>
      </c>
      <c r="B261" t="s">
        <v>249</v>
      </c>
      <c r="C261" t="s">
        <v>250</v>
      </c>
      <c r="D261" t="s">
        <v>40</v>
      </c>
      <c r="E261">
        <v>1</v>
      </c>
      <c r="F261" t="s">
        <v>7</v>
      </c>
      <c r="I261" s="3" t="s">
        <v>458</v>
      </c>
      <c r="O261" t="str">
        <f>Table_batteryboard_bottom3[[#This Row],[Reference Designator]]</f>
        <v>R7</v>
      </c>
      <c r="P261">
        <f>Table_batteryboard_bottom3[[#This Row],[Quantity]]</f>
        <v>1</v>
      </c>
      <c r="R261" s="3" t="str">
        <f>Table_batteryboard_bottom3[[#This Row],[Manufacturer Part Number]]</f>
        <v>RMCF0603FT374K</v>
      </c>
    </row>
    <row r="262" spans="1:18" x14ac:dyDescent="0.2">
      <c r="A262" t="s">
        <v>304</v>
      </c>
      <c r="B262" t="s">
        <v>251</v>
      </c>
      <c r="C262" t="s">
        <v>252</v>
      </c>
      <c r="D262" t="s">
        <v>40</v>
      </c>
      <c r="E262">
        <v>2</v>
      </c>
      <c r="F262" t="s">
        <v>7</v>
      </c>
      <c r="I262" s="3" t="s">
        <v>466</v>
      </c>
      <c r="O262" t="str">
        <f>Table_batteryboard_bottom3[[#This Row],[Reference Designator]]</f>
        <v>R8, R10</v>
      </c>
      <c r="P262">
        <f>Table_batteryboard_bottom3[[#This Row],[Quantity]]</f>
        <v>2</v>
      </c>
      <c r="R262" s="3" t="str">
        <f>Table_batteryboard_bottom3[[#This Row],[Manufacturer Part Number]]</f>
        <v>CRCW06038M25FKEA</v>
      </c>
    </row>
    <row r="263" spans="1:18" x14ac:dyDescent="0.2">
      <c r="A263" t="s">
        <v>304</v>
      </c>
      <c r="B263" t="s">
        <v>253</v>
      </c>
      <c r="C263" t="s">
        <v>254</v>
      </c>
      <c r="D263" t="s">
        <v>40</v>
      </c>
      <c r="E263">
        <v>1</v>
      </c>
      <c r="F263" t="s">
        <v>7</v>
      </c>
      <c r="I263" s="3" t="s">
        <v>459</v>
      </c>
      <c r="O263" t="str">
        <f>Table_batteryboard_bottom3[[#This Row],[Reference Designator]]</f>
        <v>R9</v>
      </c>
      <c r="P263">
        <f>Table_batteryboard_bottom3[[#This Row],[Quantity]]</f>
        <v>1</v>
      </c>
      <c r="R263" s="3" t="str">
        <f>Table_batteryboard_bottom3[[#This Row],[Manufacturer Part Number]]</f>
        <v>RMCF0603FT4M53</v>
      </c>
    </row>
    <row r="264" spans="1:18" x14ac:dyDescent="0.2">
      <c r="A264" s="2" t="s">
        <v>304</v>
      </c>
      <c r="B264" s="2" t="s">
        <v>265</v>
      </c>
      <c r="C264" s="2" t="s">
        <v>266</v>
      </c>
      <c r="D264" s="2" t="s">
        <v>267</v>
      </c>
      <c r="E264" s="2">
        <v>4</v>
      </c>
      <c r="F264" s="2" t="s">
        <v>7</v>
      </c>
      <c r="G264" s="2"/>
      <c r="H264" s="2"/>
      <c r="I264" s="5"/>
      <c r="J264" s="5"/>
      <c r="K264" s="5"/>
      <c r="L264" s="5"/>
      <c r="M264" s="5"/>
      <c r="O264" t="str">
        <f>Table_batteryboard_bottom3[[#This Row],[Reference Designator]]</f>
        <v>TP1-TP4</v>
      </c>
      <c r="P264">
        <f>Table_batteryboard_bottom3[[#This Row],[Quantity]]</f>
        <v>4</v>
      </c>
      <c r="R264" s="3">
        <f>Table_batteryboard_bottom3[[#This Row],[Manufacturer Part Number]]</f>
        <v>0</v>
      </c>
    </row>
    <row r="265" spans="1:18" x14ac:dyDescent="0.2">
      <c r="A265" t="s">
        <v>306</v>
      </c>
      <c r="B265" t="s">
        <v>218</v>
      </c>
      <c r="C265" t="s">
        <v>9</v>
      </c>
      <c r="D265" t="s">
        <v>219</v>
      </c>
      <c r="E265">
        <v>1</v>
      </c>
      <c r="F265" t="s">
        <v>7</v>
      </c>
      <c r="I265" s="4" t="s">
        <v>434</v>
      </c>
      <c r="O265" t="str">
        <f>Table_batteryboard_bottom3[[#This Row],[Reference Designator]]</f>
        <v>C1</v>
      </c>
      <c r="P265">
        <f>Table_batteryboard_bottom3[[#This Row],[Quantity]]</f>
        <v>1</v>
      </c>
      <c r="R265" s="3" t="str">
        <f>Table_batteryboard_bottom3[[#This Row],[Manufacturer Part Number]]</f>
        <v>04025C104KAT2A</v>
      </c>
    </row>
    <row r="266" spans="1:18" x14ac:dyDescent="0.2">
      <c r="A266" t="s">
        <v>306</v>
      </c>
      <c r="B266" t="s">
        <v>220</v>
      </c>
      <c r="C266" t="s">
        <v>9</v>
      </c>
      <c r="D266" t="s">
        <v>6</v>
      </c>
      <c r="E266">
        <v>4</v>
      </c>
      <c r="F266" t="s">
        <v>7</v>
      </c>
      <c r="H266" t="s">
        <v>428</v>
      </c>
      <c r="I266" s="4" t="s">
        <v>435</v>
      </c>
      <c r="O266" t="str">
        <f>Table_batteryboard_bottom3[[#This Row],[Reference Designator]]</f>
        <v>C2, C9-C11</v>
      </c>
      <c r="P266">
        <f>Table_batteryboard_bottom3[[#This Row],[Quantity]]</f>
        <v>4</v>
      </c>
      <c r="R266" s="3" t="str">
        <f>Table_batteryboard_bottom3[[#This Row],[Manufacturer Part Number]]</f>
        <v>06035C104K4T2A</v>
      </c>
    </row>
    <row r="267" spans="1:18" x14ac:dyDescent="0.2">
      <c r="A267" t="s">
        <v>306</v>
      </c>
      <c r="B267" t="s">
        <v>221</v>
      </c>
      <c r="C267" t="s">
        <v>222</v>
      </c>
      <c r="D267" t="s">
        <v>6</v>
      </c>
      <c r="E267">
        <v>2</v>
      </c>
      <c r="F267" t="s">
        <v>7</v>
      </c>
      <c r="I267" s="3" t="s">
        <v>443</v>
      </c>
      <c r="O267" t="str">
        <f>Table_batteryboard_bottom3[[#This Row],[Reference Designator]]</f>
        <v>C3, C7</v>
      </c>
      <c r="P267">
        <f>Table_batteryboard_bottom3[[#This Row],[Quantity]]</f>
        <v>2</v>
      </c>
      <c r="R267" s="3" t="str">
        <f>Table_batteryboard_bottom3[[#This Row],[Manufacturer Part Number]]</f>
        <v>GRT188R6YA475KE13D</v>
      </c>
    </row>
    <row r="268" spans="1:18" x14ac:dyDescent="0.2">
      <c r="A268" t="s">
        <v>306</v>
      </c>
      <c r="B268" t="s">
        <v>223</v>
      </c>
      <c r="C268" t="s">
        <v>5</v>
      </c>
      <c r="D268" t="s">
        <v>6</v>
      </c>
      <c r="E268">
        <v>3</v>
      </c>
      <c r="F268" t="s">
        <v>7</v>
      </c>
      <c r="H268" t="s">
        <v>430</v>
      </c>
      <c r="I268" s="4" t="s">
        <v>437</v>
      </c>
      <c r="O268" t="str">
        <f>Table_batteryboard_bottom3[[#This Row],[Reference Designator]]</f>
        <v>C4, C12, C13</v>
      </c>
      <c r="P268">
        <f>Table_batteryboard_bottom3[[#This Row],[Quantity]]</f>
        <v>3</v>
      </c>
      <c r="R268" s="3" t="str">
        <f>Table_batteryboard_bottom3[[#This Row],[Manufacturer Part Number]]</f>
        <v>06031C103K4T4A</v>
      </c>
    </row>
    <row r="269" spans="1:18" x14ac:dyDescent="0.2">
      <c r="A269" t="s">
        <v>306</v>
      </c>
      <c r="B269" t="s">
        <v>224</v>
      </c>
      <c r="C269" t="s">
        <v>225</v>
      </c>
      <c r="D269" t="s">
        <v>150</v>
      </c>
      <c r="E269">
        <v>1</v>
      </c>
      <c r="F269" t="s">
        <v>7</v>
      </c>
      <c r="I269" s="5" t="s">
        <v>447</v>
      </c>
      <c r="O269" t="str">
        <f>Table_batteryboard_bottom3[[#This Row],[Reference Designator]]</f>
        <v>C5</v>
      </c>
      <c r="P269">
        <f>Table_batteryboard_bottom3[[#This Row],[Quantity]]</f>
        <v>1</v>
      </c>
      <c r="R269" s="3" t="str">
        <f>Table_batteryboard_bottom3[[#This Row],[Manufacturer Part Number]]</f>
        <v>GRM21BR60J107ME15K</v>
      </c>
    </row>
    <row r="270" spans="1:18" x14ac:dyDescent="0.2">
      <c r="A270" t="s">
        <v>306</v>
      </c>
      <c r="B270" t="s">
        <v>226</v>
      </c>
      <c r="C270" t="s">
        <v>72</v>
      </c>
      <c r="D270" t="s">
        <v>6</v>
      </c>
      <c r="E270">
        <v>1</v>
      </c>
      <c r="F270" t="s">
        <v>7</v>
      </c>
      <c r="H270" t="s">
        <v>432</v>
      </c>
      <c r="I270" s="4" t="s">
        <v>438</v>
      </c>
      <c r="O270" t="str">
        <f>Table_batteryboard_bottom3[[#This Row],[Reference Designator]]</f>
        <v>C6</v>
      </c>
      <c r="P270">
        <f>Table_batteryboard_bottom3[[#This Row],[Quantity]]</f>
        <v>1</v>
      </c>
      <c r="R270" s="3" t="str">
        <f>Table_batteryboard_bottom3[[#This Row],[Manufacturer Part Number]]</f>
        <v>GRT188R61H105KE13D</v>
      </c>
    </row>
    <row r="271" spans="1:18" x14ac:dyDescent="0.2">
      <c r="A271" t="s">
        <v>306</v>
      </c>
      <c r="B271" t="s">
        <v>227</v>
      </c>
      <c r="C271" t="s">
        <v>228</v>
      </c>
      <c r="D271" t="s">
        <v>6</v>
      </c>
      <c r="E271">
        <v>1</v>
      </c>
      <c r="F271" t="s">
        <v>7</v>
      </c>
      <c r="I271" s="5" t="s">
        <v>442</v>
      </c>
      <c r="O271" t="str">
        <f>Table_batteryboard_bottom3[[#This Row],[Reference Designator]]</f>
        <v>C8</v>
      </c>
      <c r="P271">
        <f>Table_batteryboard_bottom3[[#This Row],[Quantity]]</f>
        <v>1</v>
      </c>
      <c r="R271" s="3" t="str">
        <f>Table_batteryboard_bottom3[[#This Row],[Manufacturer Part Number]]</f>
        <v>GRT188R61A226ME13D</v>
      </c>
    </row>
    <row r="272" spans="1:18" x14ac:dyDescent="0.2">
      <c r="A272" s="2" t="s">
        <v>306</v>
      </c>
      <c r="B272" s="2" t="s">
        <v>10</v>
      </c>
      <c r="C272" s="2" t="s">
        <v>234</v>
      </c>
      <c r="D272" s="2" t="s">
        <v>235</v>
      </c>
      <c r="E272" s="2">
        <v>4</v>
      </c>
      <c r="F272" s="2" t="s">
        <v>7</v>
      </c>
      <c r="G272" s="2"/>
      <c r="H272" s="2"/>
      <c r="I272" s="6"/>
      <c r="J272" s="5"/>
      <c r="K272" s="5"/>
      <c r="L272" s="5"/>
      <c r="M272" s="5"/>
      <c r="O272" t="str">
        <f>Table_batteryboard_bottom3[[#This Row],[Reference Designator]]</f>
        <v>H1-H4</v>
      </c>
      <c r="P272">
        <f>Table_batteryboard_bottom3[[#This Row],[Quantity]]</f>
        <v>4</v>
      </c>
      <c r="R272" s="3">
        <f>Table_batteryboard_bottom3[[#This Row],[Manufacturer Part Number]]</f>
        <v>0</v>
      </c>
    </row>
    <row r="273" spans="1:18" x14ac:dyDescent="0.2">
      <c r="A273" t="s">
        <v>306</v>
      </c>
      <c r="B273" t="s">
        <v>242</v>
      </c>
      <c r="C273" t="s">
        <v>118</v>
      </c>
      <c r="D273" t="s">
        <v>243</v>
      </c>
      <c r="E273">
        <v>2</v>
      </c>
      <c r="F273" t="s">
        <v>7</v>
      </c>
      <c r="I273" s="3" t="s">
        <v>449</v>
      </c>
      <c r="O273" t="str">
        <f>Table_batteryboard_bottom3[[#This Row],[Reference Designator]]</f>
        <v>R1, R2</v>
      </c>
      <c r="P273">
        <f>Table_batteryboard_bottom3[[#This Row],[Quantity]]</f>
        <v>2</v>
      </c>
      <c r="R273" s="3" t="str">
        <f>Table_batteryboard_bottom3[[#This Row],[Manufacturer Part Number]]</f>
        <v>RMCF0402ZT0R00</v>
      </c>
    </row>
    <row r="274" spans="1:18" x14ac:dyDescent="0.2">
      <c r="A274" t="s">
        <v>306</v>
      </c>
      <c r="B274" t="s">
        <v>255</v>
      </c>
      <c r="C274" t="s">
        <v>256</v>
      </c>
      <c r="D274" t="s">
        <v>40</v>
      </c>
      <c r="E274">
        <v>1</v>
      </c>
      <c r="F274" t="s">
        <v>7</v>
      </c>
      <c r="I274" s="3" t="s">
        <v>460</v>
      </c>
      <c r="O274" t="str">
        <f>Table_batteryboard_bottom3[[#This Row],[Reference Designator]]</f>
        <v>R11</v>
      </c>
      <c r="P274">
        <f>Table_batteryboard_bottom3[[#This Row],[Quantity]]</f>
        <v>1</v>
      </c>
      <c r="R274" s="3" t="str">
        <f>Table_batteryboard_bottom3[[#This Row],[Manufacturer Part Number]]</f>
        <v>RMCF0603FT4M75</v>
      </c>
    </row>
    <row r="275" spans="1:18" x14ac:dyDescent="0.2">
      <c r="A275" s="2" t="s">
        <v>306</v>
      </c>
      <c r="B275" s="2" t="s">
        <v>257</v>
      </c>
      <c r="C275" s="2" t="s">
        <v>48</v>
      </c>
      <c r="D275" s="2" t="s">
        <v>40</v>
      </c>
      <c r="E275" s="2">
        <v>4</v>
      </c>
      <c r="F275" s="2" t="s">
        <v>2</v>
      </c>
      <c r="G275" s="2"/>
      <c r="H275" s="2"/>
      <c r="I275" s="6"/>
      <c r="J275" s="5"/>
      <c r="K275" s="5"/>
      <c r="L275" s="5"/>
      <c r="M275" s="5"/>
      <c r="O275" t="str">
        <f>Table_batteryboard_bottom3[[#This Row],[Reference Designator]]</f>
        <v>R14, R15, R19, R20</v>
      </c>
      <c r="P275">
        <f>Table_batteryboard_bottom3[[#This Row],[Quantity]]</f>
        <v>4</v>
      </c>
      <c r="R275" s="3">
        <f>Table_batteryboard_bottom3[[#This Row],[Manufacturer Part Number]]</f>
        <v>0</v>
      </c>
    </row>
    <row r="276" spans="1:18" x14ac:dyDescent="0.2">
      <c r="A276" t="s">
        <v>306</v>
      </c>
      <c r="B276" t="s">
        <v>258</v>
      </c>
      <c r="C276" t="s">
        <v>39</v>
      </c>
      <c r="D276" t="s">
        <v>40</v>
      </c>
      <c r="E276">
        <v>2</v>
      </c>
      <c r="F276" t="s">
        <v>7</v>
      </c>
      <c r="I276" s="4" t="s">
        <v>464</v>
      </c>
      <c r="O276" t="str">
        <f>Table_batteryboard_bottom3[[#This Row],[Reference Designator]]</f>
        <v>R21, R26</v>
      </c>
      <c r="P276">
        <f>Table_batteryboard_bottom3[[#This Row],[Quantity]]</f>
        <v>2</v>
      </c>
      <c r="R276" s="3" t="str">
        <f>Table_batteryboard_bottom3[[#This Row],[Manufacturer Part Number]]</f>
        <v>RMCF0603FT680R</v>
      </c>
    </row>
    <row r="277" spans="1:18" x14ac:dyDescent="0.2">
      <c r="A277" t="s">
        <v>306</v>
      </c>
      <c r="B277" t="s">
        <v>259</v>
      </c>
      <c r="C277" t="s">
        <v>42</v>
      </c>
      <c r="D277" t="s">
        <v>40</v>
      </c>
      <c r="E277">
        <v>2</v>
      </c>
      <c r="F277" t="s">
        <v>7</v>
      </c>
      <c r="I277" s="3" t="s">
        <v>451</v>
      </c>
      <c r="O277" t="str">
        <f>Table_batteryboard_bottom3[[#This Row],[Reference Designator]]</f>
        <v>R22, R27</v>
      </c>
      <c r="P277">
        <f>Table_batteryboard_bottom3[[#This Row],[Quantity]]</f>
        <v>2</v>
      </c>
      <c r="R277" s="3" t="str">
        <f>Table_batteryboard_bottom3[[#This Row],[Manufacturer Part Number]]</f>
        <v>RNCF0603DTE100K</v>
      </c>
    </row>
    <row r="278" spans="1:18" x14ac:dyDescent="0.2">
      <c r="A278" t="s">
        <v>306</v>
      </c>
      <c r="B278" t="s">
        <v>260</v>
      </c>
      <c r="C278" t="s">
        <v>44</v>
      </c>
      <c r="D278" t="s">
        <v>40</v>
      </c>
      <c r="E278">
        <v>4</v>
      </c>
      <c r="F278" t="s">
        <v>7</v>
      </c>
      <c r="I278" s="3" t="s">
        <v>453</v>
      </c>
      <c r="O278" t="str">
        <f>Table_batteryboard_bottom3[[#This Row],[Reference Designator]]</f>
        <v>R23, R24, R28, R29</v>
      </c>
      <c r="P278">
        <f>Table_batteryboard_bottom3[[#This Row],[Quantity]]</f>
        <v>4</v>
      </c>
      <c r="R278" s="3" t="str">
        <f>Table_batteryboard_bottom3[[#This Row],[Manufacturer Part Number]]</f>
        <v>RNCF0603BTE10K0</v>
      </c>
    </row>
    <row r="279" spans="1:18" x14ac:dyDescent="0.2">
      <c r="A279" t="s">
        <v>306</v>
      </c>
      <c r="B279" t="s">
        <v>261</v>
      </c>
      <c r="C279" t="s">
        <v>46</v>
      </c>
      <c r="D279" t="s">
        <v>40</v>
      </c>
      <c r="E279">
        <v>2</v>
      </c>
      <c r="F279" t="s">
        <v>7</v>
      </c>
      <c r="I279" s="4" t="s">
        <v>456</v>
      </c>
      <c r="O279" t="str">
        <f>Table_batteryboard_bottom3[[#This Row],[Reference Designator]]</f>
        <v>R25, R30</v>
      </c>
      <c r="P279">
        <f>Table_batteryboard_bottom3[[#This Row],[Quantity]]</f>
        <v>2</v>
      </c>
      <c r="R279" s="3" t="str">
        <f>Table_batteryboard_bottom3[[#This Row],[Manufacturer Part Number]]</f>
        <v>RMCF0603FT200K</v>
      </c>
    </row>
    <row r="280" spans="1:18" x14ac:dyDescent="0.2">
      <c r="A280" t="s">
        <v>306</v>
      </c>
      <c r="B280" t="s">
        <v>244</v>
      </c>
      <c r="C280" t="s">
        <v>118</v>
      </c>
      <c r="D280" t="s">
        <v>40</v>
      </c>
      <c r="E280">
        <v>7</v>
      </c>
      <c r="F280" t="s">
        <v>7</v>
      </c>
      <c r="I280" s="3" t="s">
        <v>450</v>
      </c>
      <c r="O280" t="str">
        <f>Table_batteryboard_bottom3[[#This Row],[Reference Designator]]</f>
        <v>R3, R4, R12, R13, R16-R18</v>
      </c>
      <c r="P280">
        <f>Table_batteryboard_bottom3[[#This Row],[Quantity]]</f>
        <v>7</v>
      </c>
      <c r="R280" s="3" t="str">
        <f>Table_batteryboard_bottom3[[#This Row],[Manufacturer Part Number]]</f>
        <v>RMCF0603ZT0R00</v>
      </c>
    </row>
    <row r="281" spans="1:18" x14ac:dyDescent="0.2">
      <c r="A281" t="s">
        <v>306</v>
      </c>
      <c r="B281" t="s">
        <v>245</v>
      </c>
      <c r="C281" t="s">
        <v>246</v>
      </c>
      <c r="D281" t="s">
        <v>40</v>
      </c>
      <c r="E281">
        <v>1</v>
      </c>
      <c r="F281" t="s">
        <v>7</v>
      </c>
      <c r="I281" s="4" t="s">
        <v>465</v>
      </c>
      <c r="K281" s="3" t="s">
        <v>485</v>
      </c>
      <c r="O281" t="str">
        <f>Table_batteryboard_bottom3[[#This Row],[Reference Designator]]</f>
        <v>R5</v>
      </c>
      <c r="P281">
        <f>Table_batteryboard_bottom3[[#This Row],[Quantity]]</f>
        <v>1</v>
      </c>
      <c r="R281" s="3" t="str">
        <f>Table_batteryboard_bottom3[[#This Row],[Manufacturer Part Number]]</f>
        <v>RMCF0603FT7M32</v>
      </c>
    </row>
    <row r="282" spans="1:18" x14ac:dyDescent="0.2">
      <c r="A282" t="s">
        <v>306</v>
      </c>
      <c r="B282" t="s">
        <v>247</v>
      </c>
      <c r="C282" t="s">
        <v>248</v>
      </c>
      <c r="D282" t="s">
        <v>40</v>
      </c>
      <c r="E282">
        <v>1</v>
      </c>
      <c r="F282" t="s">
        <v>7</v>
      </c>
      <c r="I282" s="4" t="s">
        <v>463</v>
      </c>
      <c r="O282" t="str">
        <f>Table_batteryboard_bottom3[[#This Row],[Reference Designator]]</f>
        <v>R6</v>
      </c>
      <c r="P282">
        <f>Table_batteryboard_bottom3[[#This Row],[Quantity]]</f>
        <v>1</v>
      </c>
      <c r="R282" s="3" t="str">
        <f>Table_batteryboard_bottom3[[#This Row],[Manufacturer Part Number]]</f>
        <v>RMCF0603FT5M62</v>
      </c>
    </row>
    <row r="283" spans="1:18" x14ac:dyDescent="0.2">
      <c r="A283" t="s">
        <v>306</v>
      </c>
      <c r="B283" t="s">
        <v>249</v>
      </c>
      <c r="C283" t="s">
        <v>250</v>
      </c>
      <c r="D283" t="s">
        <v>40</v>
      </c>
      <c r="E283">
        <v>1</v>
      </c>
      <c r="F283" t="s">
        <v>7</v>
      </c>
      <c r="I283" s="4" t="s">
        <v>458</v>
      </c>
      <c r="O283" t="str">
        <f>Table_batteryboard_bottom3[[#This Row],[Reference Designator]]</f>
        <v>R7</v>
      </c>
      <c r="P283">
        <f>Table_batteryboard_bottom3[[#This Row],[Quantity]]</f>
        <v>1</v>
      </c>
      <c r="R283" s="3" t="str">
        <f>Table_batteryboard_bottom3[[#This Row],[Manufacturer Part Number]]</f>
        <v>RMCF0603FT374K</v>
      </c>
    </row>
    <row r="284" spans="1:18" x14ac:dyDescent="0.2">
      <c r="A284" t="s">
        <v>306</v>
      </c>
      <c r="B284" t="s">
        <v>251</v>
      </c>
      <c r="C284" t="s">
        <v>252</v>
      </c>
      <c r="D284" t="s">
        <v>40</v>
      </c>
      <c r="E284">
        <v>2</v>
      </c>
      <c r="F284" t="s">
        <v>7</v>
      </c>
      <c r="I284" s="4" t="s">
        <v>466</v>
      </c>
      <c r="O284" t="str">
        <f>Table_batteryboard_bottom3[[#This Row],[Reference Designator]]</f>
        <v>R8, R10</v>
      </c>
      <c r="P284">
        <f>Table_batteryboard_bottom3[[#This Row],[Quantity]]</f>
        <v>2</v>
      </c>
      <c r="R284" s="3" t="str">
        <f>Table_batteryboard_bottom3[[#This Row],[Manufacturer Part Number]]</f>
        <v>CRCW06038M25FKEA</v>
      </c>
    </row>
    <row r="285" spans="1:18" x14ac:dyDescent="0.2">
      <c r="A285" t="s">
        <v>306</v>
      </c>
      <c r="B285" t="s">
        <v>253</v>
      </c>
      <c r="C285" t="s">
        <v>254</v>
      </c>
      <c r="D285" t="s">
        <v>40</v>
      </c>
      <c r="E285">
        <v>1</v>
      </c>
      <c r="F285" t="s">
        <v>7</v>
      </c>
      <c r="I285" s="4" t="s">
        <v>459</v>
      </c>
      <c r="O285" t="str">
        <f>Table_batteryboard_bottom3[[#This Row],[Reference Designator]]</f>
        <v>R9</v>
      </c>
      <c r="P285">
        <f>Table_batteryboard_bottom3[[#This Row],[Quantity]]</f>
        <v>1</v>
      </c>
      <c r="R285" s="3" t="str">
        <f>Table_batteryboard_bottom3[[#This Row],[Manufacturer Part Number]]</f>
        <v>RMCF0603FT4M53</v>
      </c>
    </row>
    <row r="286" spans="1:18" x14ac:dyDescent="0.2">
      <c r="A286" s="2" t="s">
        <v>306</v>
      </c>
      <c r="B286" s="2" t="s">
        <v>265</v>
      </c>
      <c r="C286" s="2" t="s">
        <v>266</v>
      </c>
      <c r="D286" s="2" t="s">
        <v>267</v>
      </c>
      <c r="E286" s="2">
        <v>4</v>
      </c>
      <c r="F286" s="2" t="s">
        <v>7</v>
      </c>
      <c r="G286" s="2"/>
      <c r="H286" s="2"/>
      <c r="I286" s="6"/>
      <c r="J286" s="5"/>
      <c r="K286" s="5"/>
      <c r="L286" s="5"/>
      <c r="M286" s="5"/>
      <c r="O286" t="str">
        <f>Table_batteryboard_bottom3[[#This Row],[Reference Designator]]</f>
        <v>TP1-TP4</v>
      </c>
      <c r="P286">
        <f>Table_batteryboard_bottom3[[#This Row],[Quantity]]</f>
        <v>4</v>
      </c>
      <c r="R286" s="3">
        <f>Table_batteryboard_bottom3[[#This Row],[Manufacturer Part Number]]</f>
        <v>0</v>
      </c>
    </row>
  </sheetData>
  <hyperlinks>
    <hyperlink ref="J57" r:id="rId1" xr:uid="{0069A28F-F11E-5949-B104-E04126F7D730}"/>
    <hyperlink ref="J67" r:id="rId2" xr:uid="{CF953D00-6A85-5C48-9F5A-060F679FA7DE}"/>
    <hyperlink ref="J35" r:id="rId3" xr:uid="{D7CD47B3-8C31-DC43-9F29-C0057A9C02DF}"/>
    <hyperlink ref="J66" r:id="rId4" xr:uid="{DE4A71FE-BB4B-ED49-8645-07BD482395D1}"/>
    <hyperlink ref="J103" r:id="rId5" xr:uid="{E1E01735-EA82-214A-B841-7BF0DD8DE5D6}"/>
    <hyperlink ref="J75" r:id="rId6" xr:uid="{F82E6F32-D97F-E341-8468-BB6A5CEE94AD}"/>
    <hyperlink ref="J78" r:id="rId7" xr:uid="{278E8524-6228-FF4A-87F1-170652C54CD9}"/>
    <hyperlink ref="J40" r:id="rId8" xr:uid="{598320D6-FD07-AB43-A44B-F5F4FE76554A}"/>
    <hyperlink ref="J65" r:id="rId9" xr:uid="{E15D426F-9158-DA47-89D4-94437D4FE440}"/>
    <hyperlink ref="J5" r:id="rId10" xr:uid="{0034D3EB-510D-9348-9C4D-8C74914F9A26}"/>
    <hyperlink ref="J88" r:id="rId11" xr:uid="{D0590223-94A9-6143-A092-F177A5A85385}"/>
    <hyperlink ref="J24" r:id="rId12" xr:uid="{00E995DF-AF41-6B4C-84D2-EDFE5CDEF463}"/>
    <hyperlink ref="J23" r:id="rId13" xr:uid="{11C55CAF-3EE2-194B-B19B-7A58ED3CFD9D}"/>
    <hyperlink ref="J8" r:id="rId14" xr:uid="{F359A538-8A28-C84C-B56E-EC98C9495702}"/>
    <hyperlink ref="J85" r:id="rId15" xr:uid="{3988AC72-8C36-AD40-9E49-0C1238759CB4}"/>
    <hyperlink ref="J9" r:id="rId16" xr:uid="{B349F40C-78E1-7B41-93D0-666FEA9B5D06}"/>
    <hyperlink ref="J6" r:id="rId17" xr:uid="{2002C736-603E-F543-A79F-CDB54F130FE7}"/>
    <hyperlink ref="J3" r:id="rId18" xr:uid="{9CC0D455-8690-A245-99A0-51A035944A15}"/>
    <hyperlink ref="J95" r:id="rId19" xr:uid="{3EF54180-9F81-8E4B-B79C-DD5591544FF7}"/>
    <hyperlink ref="J38" r:id="rId20" xr:uid="{82422DEB-E0E4-334D-BB29-CB56E5DDC68A}"/>
    <hyperlink ref="J36" r:id="rId21" xr:uid="{49E12BC0-42E5-BF4D-BFD2-4E71C00F76D4}"/>
    <hyperlink ref="J37" r:id="rId22" xr:uid="{62023AD2-7303-9B48-9F97-51B84EEC46B1}"/>
    <hyperlink ref="J29" r:id="rId23" xr:uid="{454F96E4-2290-1F4F-BDE4-93479C2C7256}"/>
    <hyperlink ref="J42" r:id="rId24" xr:uid="{051A017D-5E9F-9544-BCC9-3FA465DA7203}"/>
    <hyperlink ref="J80" r:id="rId25" xr:uid="{46F65179-A229-734F-A4E7-0FA5CB60610E}"/>
    <hyperlink ref="J31" r:id="rId26" xr:uid="{7346FABA-491A-504F-95C7-B2F498C63690}"/>
    <hyperlink ref="J109" r:id="rId27" xr:uid="{7FAC6740-3E71-394B-9B2E-368F11120B3A}"/>
    <hyperlink ref="J114" r:id="rId28" xr:uid="{00BE9A6D-E1FE-D945-B87B-A96310366386}"/>
    <hyperlink ref="J60" r:id="rId29" xr:uid="{4BD321B8-CCEA-0B41-8212-B57241612EB9}"/>
    <hyperlink ref="J49" r:id="rId30" xr:uid="{FAC1617F-FAE9-8348-B42A-7BAF11656DE3}"/>
    <hyperlink ref="J90" r:id="rId31" xr:uid="{47289AC5-552F-7149-9B46-26B32D87D248}"/>
    <hyperlink ref="J16" r:id="rId32" xr:uid="{0DD92B2C-805D-AF43-84E0-B9D895342151}"/>
    <hyperlink ref="J10" r:id="rId33" xr:uid="{FC468293-6444-A442-B3F4-917FC4209D33}"/>
    <hyperlink ref="J98" r:id="rId34" xr:uid="{6969A661-010D-0D4C-9F78-B49CC27D2BBC}"/>
    <hyperlink ref="J43" r:id="rId35" xr:uid="{DC0DB66B-CCE0-DB46-BBD7-6105278F47B3}"/>
    <hyperlink ref="J81" r:id="rId36" xr:uid="{5C834159-D154-7847-AE75-E0355CFFC917}"/>
    <hyperlink ref="J30" r:id="rId37" xr:uid="{67A0A99F-BE62-C642-A2B7-48FEFC101646}"/>
    <hyperlink ref="J69" r:id="rId38" xr:uid="{242962C1-C053-8449-A920-607DD98E05DA}"/>
    <hyperlink ref="J110" r:id="rId39" xr:uid="{FAF53F18-E88A-B945-B28A-D2E1BBAE010C}"/>
    <hyperlink ref="J115" r:id="rId40" xr:uid="{D64359B3-A666-9E4A-89AA-5CC1EFA31FFE}"/>
    <hyperlink ref="J61" r:id="rId41" xr:uid="{6242CE5D-DF10-2D43-8DDF-22191E852CF5}"/>
    <hyperlink ref="J50" r:id="rId42" xr:uid="{E4C0537D-0861-B741-8E8D-AE0B04A39B69}"/>
    <hyperlink ref="J91" r:id="rId43" xr:uid="{B51F5421-D7D5-4E49-B4CF-AD2EAA69A4C8}"/>
    <hyperlink ref="J54" r:id="rId44" xr:uid="{AB530F61-2FE7-1A41-9219-C67EB369CC80}"/>
    <hyperlink ref="J55" r:id="rId45" xr:uid="{A67CC75F-983E-454B-BF17-9FD36A773C5A}"/>
    <hyperlink ref="J17" r:id="rId46" xr:uid="{F2C93F2C-CD55-2E4D-B37A-F00FAF9BF38D}"/>
    <hyperlink ref="J11" r:id="rId47" xr:uid="{398DD9CF-2268-9248-9038-FC9FFC5F0193}"/>
    <hyperlink ref="J99" r:id="rId48" xr:uid="{33A06A87-4185-C44E-9CC0-F74846F6CB84}"/>
    <hyperlink ref="J44" r:id="rId49" xr:uid="{6B1CFC13-A95B-9944-98C0-5777E88A8B91}"/>
    <hyperlink ref="J82" r:id="rId50" xr:uid="{2166F6BD-3A71-5E45-9687-9051CB679549}"/>
    <hyperlink ref="J32" r:id="rId51" xr:uid="{57F15647-57D0-2C42-99AC-55932DCD1635}"/>
    <hyperlink ref="J111" r:id="rId52" xr:uid="{93C3B626-B394-C84E-94EE-1D002A867DB5}"/>
    <hyperlink ref="J116" r:id="rId53" xr:uid="{AFC441B1-982F-CA40-933F-A1AD1824CEF8}"/>
    <hyperlink ref="J62" r:id="rId54" xr:uid="{CE61F840-4999-2C4D-8809-C0164C2DD232}"/>
    <hyperlink ref="J51" r:id="rId55" xr:uid="{7759D166-E340-4E48-B020-68E3BDEB68EE}"/>
    <hyperlink ref="J92" r:id="rId56" xr:uid="{1B309C06-FF7A-7F42-8B25-8BB54E65DE2F}"/>
    <hyperlink ref="J18" r:id="rId57" xr:uid="{7EEDC106-D151-CE46-9516-9E3F56D1B0A5}"/>
    <hyperlink ref="J12" r:id="rId58" xr:uid="{B8BE8431-D2D3-DC4B-930D-7C1812202A44}"/>
    <hyperlink ref="J100" r:id="rId59" xr:uid="{826FD44C-086A-7D4F-AB8A-4B7F46C85807}"/>
    <hyperlink ref="J21" r:id="rId60" xr:uid="{F26AE237-5810-B549-9443-F1ED20933AEA}"/>
    <hyperlink ref="J45" r:id="rId61" xr:uid="{41F8057D-8CF2-D545-973D-B4289B609203}"/>
    <hyperlink ref="J83" r:id="rId62" xr:uid="{1EE3ED68-7DEF-4F41-9216-C4D992963D02}"/>
    <hyperlink ref="J74" r:id="rId63" xr:uid="{6573DD0B-5756-DE47-A9A0-5F1298CB0B63}"/>
    <hyperlink ref="J112" r:id="rId64" xr:uid="{C34F20BD-A958-BF4A-A568-F51248222907}"/>
    <hyperlink ref="J117" r:id="rId65" xr:uid="{39CFC30A-09E2-4043-9BB0-3FFB4E917B5A}"/>
    <hyperlink ref="J63" r:id="rId66" xr:uid="{58E39B25-B77D-284F-90C8-AC6CBC82C2B0}"/>
    <hyperlink ref="J52" r:id="rId67" xr:uid="{08F34314-B298-0C49-B040-A2A788561531}"/>
    <hyperlink ref="J71" r:id="rId68" xr:uid="{70C0B2E4-9B1A-304F-95E9-5878A05AFBFB}"/>
    <hyperlink ref="J72" r:id="rId69" xr:uid="{F33DF939-854C-C646-87C4-AE892DD0C664}"/>
    <hyperlink ref="J93" r:id="rId70" xr:uid="{2A625F3C-2551-0846-9B35-D32E8F32FD45}"/>
    <hyperlink ref="J19" r:id="rId71" xr:uid="{AE14176B-529D-154A-867C-5DF34ABF2EB1}"/>
    <hyperlink ref="J13" r:id="rId72" xr:uid="{9E72CB2F-8830-EF47-8D18-AB2A4037FE50}"/>
    <hyperlink ref="J101" r:id="rId73" xr:uid="{05E66991-D879-3C46-8C31-3C0C95EDC685}"/>
    <hyperlink ref="J46" r:id="rId74" xr:uid="{3E6A8B24-FC51-3942-8845-2221FF2E5DE2}"/>
    <hyperlink ref="J84" r:id="rId75" xr:uid="{058CF14A-11DA-794C-ADF0-6C55012B84F5}"/>
    <hyperlink ref="J34" r:id="rId76" xr:uid="{F718A442-9B8F-4543-B476-19730861432A}"/>
    <hyperlink ref="J113" r:id="rId77" xr:uid="{E2923F52-4F1C-3A4D-BE7E-C1C9C973CE63}"/>
    <hyperlink ref="J118" r:id="rId78" xr:uid="{574050D4-BDAB-B947-A986-4F758F01EA10}"/>
    <hyperlink ref="J64" r:id="rId79" xr:uid="{DD87D01B-7FF1-C047-B3B3-6BBAD5004993}"/>
    <hyperlink ref="J53" r:id="rId80" xr:uid="{6361D9D8-C7EF-A74E-B5CC-2E1A891FBF65}"/>
    <hyperlink ref="J94" r:id="rId81" xr:uid="{D607DB6A-B23C-A741-AE6D-46C43171C229}"/>
    <hyperlink ref="J20" r:id="rId82" xr:uid="{50FEEEE2-EE46-6C40-B6F3-38A7E733BAA8}"/>
    <hyperlink ref="J106" r:id="rId83" xr:uid="{0F817ABF-1748-ED41-80E8-4C0F09A0F041}"/>
    <hyperlink ref="J102" r:id="rId84" xr:uid="{E9F32F49-610F-7449-854C-5427D1FFBB87}"/>
    <hyperlink ref="J105" r:id="rId85" xr:uid="{AC915231-C3F1-A24E-A4CA-1B9E9C55669A}"/>
    <hyperlink ref="J41" r:id="rId86" xr:uid="{A50A9945-F9CE-D148-9E5F-CE6E1C9B90A1}"/>
    <hyperlink ref="J89" r:id="rId87" xr:uid="{2D428F01-0FB9-F84F-92BD-4D7F2A76B895}"/>
    <hyperlink ref="J104" r:id="rId88" xr:uid="{117D61D3-E537-EE4A-83C6-DABBEC7ED96B}"/>
    <hyperlink ref="J73" r:id="rId89" xr:uid="{0806E941-17B1-B84E-854E-F625A56659A8}"/>
    <hyperlink ref="J68" r:id="rId90" xr:uid="{14FD73F8-D9D1-534C-9FAA-4B703EE4D11A}"/>
    <hyperlink ref="J76" r:id="rId91" xr:uid="{7FF4F120-8AF9-1E45-BDAE-84C5670925C8}"/>
    <hyperlink ref="J26" r:id="rId92" xr:uid="{272CF0CA-E01A-734B-B20F-3D6B6A35A23E}"/>
    <hyperlink ref="J25" r:id="rId93" xr:uid="{E79A9CBA-219E-5A4A-A543-14AD964D5232}"/>
    <hyperlink ref="J39" r:id="rId94" xr:uid="{76423644-E142-8543-A917-D69330FD05FF}"/>
    <hyperlink ref="J58" r:id="rId95" xr:uid="{BEADD40F-C49D-E947-82C6-26E0604BF207}"/>
    <hyperlink ref="J47" r:id="rId96" xr:uid="{F6F10F77-E2DE-0348-9FBF-E895B3A46CCC}"/>
    <hyperlink ref="J79" r:id="rId97" xr:uid="{C6BEDE15-8D0F-1342-8BAC-559D538F3EC1}"/>
    <hyperlink ref="J7" r:id="rId98" xr:uid="{525575C0-937C-8949-93CE-08B5C8F5EC9C}"/>
    <hyperlink ref="J70" r:id="rId99" xr:uid="{CE6DA909-567F-4D4F-9724-C04BA5752274}"/>
    <hyperlink ref="J4" r:id="rId100" xr:uid="{BC1CF5A8-FFF7-A341-B1FB-18F01E646633}"/>
    <hyperlink ref="J97" r:id="rId101" xr:uid="{BF4F1781-F790-9749-BDFD-57BC6359A732}"/>
    <hyperlink ref="J86" r:id="rId102" xr:uid="{C42AE99B-EE2E-5247-9F7F-C0871C258EC2}"/>
    <hyperlink ref="J77" r:id="rId103" xr:uid="{01EF1B2A-9B22-5A4E-8CEF-5F90CF1C524C}"/>
    <hyperlink ref="J96" r:id="rId104" xr:uid="{119FB206-0F28-E546-ACAB-6A930FFAE966}"/>
    <hyperlink ref="J2" r:id="rId105" xr:uid="{99BB2689-AE1B-DB47-A5CC-D095BF19F4B3}"/>
    <hyperlink ref="J15" r:id="rId106" xr:uid="{3A84EC61-A973-5C41-8528-6D3BC4AB8841}"/>
    <hyperlink ref="J22" r:id="rId107" xr:uid="{0C074017-2EA5-FE47-B000-D3D66A17EC57}"/>
    <hyperlink ref="J56" r:id="rId108" xr:uid="{D52839D6-2E40-494C-BB41-50EF28F2CE51}"/>
    <hyperlink ref="J87" r:id="rId109" xr:uid="{2A42118D-E593-234C-B077-A59E1C0AD30E}"/>
    <hyperlink ref="J107" r:id="rId110" xr:uid="{76D6E40A-AD6C-1545-8F83-07911A884EFC}"/>
    <hyperlink ref="J108" r:id="rId111" xr:uid="{03870E44-BDF5-5C48-BAC1-E84DCA00E861}"/>
    <hyperlink ref="G69" r:id="rId112" display="https://www.lcsc.com/product-detail/IDC-Connectors_JST-Sales-America-BM02B-SRSS-TB-LF-SN_C160388.html" xr:uid="{16444002-3CB3-B049-87B2-1A51798F7854}"/>
    <hyperlink ref="G16" r:id="rId113" display="https://www.lcsc.com/product-detail/Battery-Management-ICs_Texas-Instruments-BQ25570RGRR_C506250.html" xr:uid="{4D9189E1-2FF9-AD4C-A574-8C36F896F345}"/>
    <hyperlink ref="G17" r:id="rId114" display="https://www.lcsc.com/product-detail/Battery-Management-ICs_Texas-Instruments-BQ25570RGRR_C506250.html" xr:uid="{2ED0FEA2-573C-4841-ADEA-CD956FFEE41B}"/>
    <hyperlink ref="G18" r:id="rId115" display="https://www.lcsc.com/product-detail/Battery-Management-ICs_Texas-Instruments-BQ25570RGRR_C506250.html" xr:uid="{FD8D60C5-AB9B-8849-B76C-4E46FA9E073C}"/>
    <hyperlink ref="G19" r:id="rId116" display="https://www.lcsc.com/product-detail/Battery-Management-ICs_Texas-Instruments-BQ25570RGRR_C506250.html" xr:uid="{A127013E-01DB-2B4D-A096-4781773901C5}"/>
    <hyperlink ref="G20" r:id="rId117" display="https://www.lcsc.com/product-detail/Battery-Management-ICs_Texas-Instruments-BQ25570RGRR_C506250.html" xr:uid="{D240B77B-C1D8-B749-B0A1-C6222DA2E8C1}"/>
    <hyperlink ref="G57" r:id="rId118" display="https://www.lcsc.com/product-detail/Slide-Switches_Nidec-CAS-120TA_C2921534.html" xr:uid="{A9E2F42F-8B02-084B-8B84-4CFDED55FAEC}"/>
    <hyperlink ref="G39" r:id="rId119" display="https://www.lcsc.com/product-detail/Female-Headers_Samtec-CLP-105-02-F-DH-A_C3320164.html" xr:uid="{D43FA3D3-B484-B745-A566-D93EE8B362B6}"/>
    <hyperlink ref="G80" r:id="rId120" display="https://www.lcsc.com/product-detail/Schottky-Barrier-Diodes-SBD_Diodes-Incorporated-DFLS130L-7_C110493.html" xr:uid="{7234338A-DE9A-C042-A47F-D625FBFA7799}"/>
    <hyperlink ref="G81" r:id="rId121" display="https://www.lcsc.com/product-detail/Schottky-Barrier-Diodes-SBD_Diodes-Incorporated-DFLS130L-7_C110493.html" xr:uid="{C3C95B62-66D5-CF4C-88D9-53C7ED80D647}"/>
    <hyperlink ref="G82" r:id="rId122" display="https://www.lcsc.com/product-detail/Schottky-Barrier-Diodes-SBD_Diodes-Incorporated-DFLS130L-7_C110493.html" xr:uid="{45E72C8C-580C-E546-9223-DA12C9C86499}"/>
    <hyperlink ref="G83" r:id="rId123" display="https://www.lcsc.com/product-detail/Schottky-Barrier-Diodes-SBD_Diodes-Incorporated-DFLS130L-7_C110493.html" xr:uid="{9EFFCB78-A0A8-4E45-A23F-1E07F6902CBA}"/>
    <hyperlink ref="G84" r:id="rId124" display="https://www.lcsc.com/product-detail/Schottky-Barrier-Diodes-SBD_Diodes-Incorporated-DFLS130L-7_C110493.html" xr:uid="{6556E2F9-B973-3044-B9C8-C0D6C98D1E12}"/>
    <hyperlink ref="G15" r:id="rId125" display="https://www.lcsc.com/product-detail/Motor-Driver-ICs_Texas-Instruments-DRV8830DRCT_C1848374.html" xr:uid="{F2A8342C-E5B2-8A40-AA3C-8C5972D0B7BF}"/>
    <hyperlink ref="G78" r:id="rId126" display="https://www.lcsc.com/product-detail/Crystals_span-style-background-color-ff0-ECS-span-ECS-160-10-36Q-ES-TR_C2449898.html" xr:uid="{C948B679-ABFD-2C45-AF98-D1B160DF048B}"/>
    <hyperlink ref="G38" r:id="rId127" display="https://www.lcsc.com/product-detail/Female-Headers_Samtec-FLE-105-01-G-DV-A_C3323591.html" xr:uid="{21BF462B-CAAA-AF47-8F05-17BC824CBAAD}"/>
    <hyperlink ref="G14" r:id="rId128" display="https://www.lcsc.com/product-detail/Monitors-Reset-Circuits_Texas-Instruments-INA219BIDR_C2155799.html" xr:uid="{379441D4-359C-E141-82C4-B468074B1EAA}"/>
    <hyperlink ref="G72" r:id="rId129" display="https://www.lcsc.com/product-detail/MOSFETs_Infineon-Technologies-IRF7404TRPBF_C2997.html" xr:uid="{F19DABA6-0113-AD49-89BA-3F9CCD037124}"/>
    <hyperlink ref="G70" r:id="rId130" display="https://www.lcsc.com/product-detail/MOSFETs_Infineon-Technologies-IRLML2803TRPBF_C2590.html" xr:uid="{5EDEA21F-FDF6-3843-9D36-47322A4624EA}"/>
    <hyperlink ref="G71" r:id="rId131" display="https://www.lcsc.com/product-detail/MOSFETs_Infineon-Technologies-IRLML2803TRPBF_C2590.html" xr:uid="{6705EAEE-8EFF-D043-847D-65FA407633E8}"/>
    <hyperlink ref="G88" r:id="rId132" display="https://www.lcsc.com/product-detail/Tactile-Switches_C-K-KMR241NGULCLFS_C221684.html" xr:uid="{66C9E63E-40E6-F844-B548-B03C17E5D27F}"/>
    <hyperlink ref="G95" r:id="rId133" display="https://www.lcsc.com/product-detail/Gate-Drive-ICs_Analog-Devices-LTC4412ES6-TRMPBF_C459883.html" xr:uid="{3BBF552E-21AE-534F-82C8-A866BCABBFCF}"/>
    <hyperlink ref="G96" r:id="rId134" display="https://www.lcsc.com/product-detail/Gate-Drive-ICs_Analog-Devices-LTC4412ES6-TRMPBF_C459883.html" xr:uid="{57CCE0D5-806C-4649-A96A-998A38C7CF90}"/>
    <hyperlink ref="G98" r:id="rId135" display="https://www.lcsc.com/product-detail/Power-Distribution-Switches_Analog-Devices-Inc-Maxim-Integrated-MAX40200AUK-T_C2649430.html" xr:uid="{8EAE1E51-AA1D-C04A-96CE-FF010330A390}"/>
    <hyperlink ref="G99" r:id="rId136" display="https://www.lcsc.com/product-detail/Power-Distribution-Switches_Analog-Devices-Inc-Maxim-Integrated-MAX40200AUK-T_C2649430.html" xr:uid="{716EA5A7-927A-4C4E-9317-2DC347CAFF49}"/>
    <hyperlink ref="G100" r:id="rId137" display="https://www.lcsc.com/product-detail/Power-Distribution-Switches_Analog-Devices-Inc-Maxim-Integrated-MAX40200AUK-T_C2649430.html" xr:uid="{AC8CF881-9568-2D4F-8C53-B86C607AC233}"/>
    <hyperlink ref="G101" r:id="rId138" display="https://www.lcsc.com/product-detail/Power-Distribution-Switches_Analog-Devices-Inc-Maxim-Integrated-MAX40200AUK-T_C2649430.html" xr:uid="{FEF54D3C-97BB-B44E-87F4-5F166D6BD7BD}"/>
    <hyperlink ref="G102" r:id="rId139" display="https://www.lcsc.com/product-detail/Power-Distribution-Switches_Analog-Devices-Inc-Maxim-Integrated-MAX40200AUK-T_C2649430.html" xr:uid="{30E37252-6606-EA4C-BED4-E411D4527E30}"/>
    <hyperlink ref="G97" r:id="rId140" display="https://www.lcsc.com/product-detail/Monitors-Reset-Circuits_Analog-Devices-Inc-Maxim-Integrated-MAX706RESA-T_C28380.html" xr:uid="{A8781305-3943-174B-A8A2-BC565F6D538E}"/>
    <hyperlink ref="G48" r:id="rId141" display="https://www.lcsc.com/product-detail/Bipolar-Transistors-BJT_onsemi-MBT2222ADW1T1G_C157366.html" xr:uid="{00001484-AC9F-F845-B155-D326CEAE018D}"/>
    <hyperlink ref="G47" r:id="rId142" display="https://www.lcsc.com/product-detail/Bipolar-Transistors-BJT_onsemi-MBT2222ADW1T1G_C157366.html" xr:uid="{5E25E24B-6211-154A-8FB0-06F6470E05EF}"/>
    <hyperlink ref="G49" r:id="rId143" display="https://www.lcsc.com/product-detail/Bipolar-Transistors-BJT_onsemi-MBT2222ADW1T1G_C157366.html" xr:uid="{4F5C7726-15B2-464B-AA12-9F56C1AF005C}"/>
    <hyperlink ref="G50" r:id="rId144" display="https://www.lcsc.com/product-detail/Bipolar-Transistors-BJT_onsemi-MBT2222ADW1T1G_C157366.html" xr:uid="{8C54EC95-FADB-514B-8193-AEB1DD7B944A}"/>
    <hyperlink ref="G51" r:id="rId145" display="https://www.lcsc.com/product-detail/Bipolar-Transistors-BJT_onsemi-MBT2222ADW1T1G_C157366.html" xr:uid="{839FFF63-5197-7D4F-8CE3-71B4382C2585}"/>
    <hyperlink ref="G52" r:id="rId146" display="https://www.lcsc.com/product-detail/Bipolar-Transistors-BJT_onsemi-MBT2222ADW1T1G_C157366.html" xr:uid="{ED0B75C8-148D-EA46-B6DD-3629EBCAEEE3}"/>
    <hyperlink ref="G53" r:id="rId147" display="https://www.lcsc.com/product-detail/Bipolar-Transistors-BJT_onsemi-MBT2222ADW1T1G_C157366.html" xr:uid="{179E24A9-425C-2F4D-9011-984B7C952DC2}"/>
    <hyperlink ref="G79" r:id="rId148" display="https://www.lcsc.com/product-detail/Bipolar-Transistors-BJT_Diodes-Incorporated-MMBT2907A-7-F_C106923.html" xr:uid="{A977DA72-4B76-244E-90C5-07779F551930}"/>
    <hyperlink ref="G59" r:id="rId149" display="https://www.lcsc.com/product-detail/MOSFETs_Nexperia-NX3008NBKS-115_C396098.html" xr:uid="{FB49E26D-304C-A641-9514-F80D26B35E9C}"/>
    <hyperlink ref="G58" r:id="rId150" display="https://www.lcsc.com/product-detail/MOSFETs_Nexperia-NX3008NBKS-115_C396098.html" xr:uid="{F53032DB-8791-1A49-B6B5-86353F1941E7}"/>
    <hyperlink ref="G60" r:id="rId151" display="https://www.lcsc.com/product-detail/MOSFETs_Nexperia-NX3008NBKS-115_C396098.html" xr:uid="{33CC24A8-91E4-7842-9E7E-3EFF6BA3285B}"/>
    <hyperlink ref="G61" r:id="rId152" display="https://www.lcsc.com/product-detail/MOSFETs_Nexperia-NX3008NBKS-115_C396098.html" xr:uid="{2D6F438A-C306-A447-9728-8D98029230DA}"/>
    <hyperlink ref="G62" r:id="rId153" display="https://www.lcsc.com/product-detail/MOSFETs_Nexperia-NX3008NBKS-115_C396098.html" xr:uid="{2F74AECF-774D-9149-A970-5FB29A509E38}"/>
    <hyperlink ref="G63" r:id="rId154" display="https://www.lcsc.com/product-detail/MOSFETs_Nexperia-NX3008NBKS-115_C396098.html" xr:uid="{A2E7B805-0F81-7B49-B569-1AD669A3DDC9}"/>
    <hyperlink ref="G64" r:id="rId155" display="https://www.lcsc.com/product-detail/MOSFETs_Nexperia-NX3008NBKS-115_C396098.html" xr:uid="{FBD9E2F4-8C40-F148-B24E-892112084EBE}"/>
    <hyperlink ref="G10" r:id="rId156" display="https://www.lcsc.com/product-detail/Ambient-Light-Sensors_Texas-Instruments-OPT3001IDNPRQ1_C2861428.html" xr:uid="{42C95DD2-B3F4-824D-B0F5-87C9FA989750}"/>
    <hyperlink ref="G11" r:id="rId157" display="https://www.lcsc.com/product-detail/Ambient-Light-Sensors_Texas-Instruments-OPT3001IDNPRQ1_C2861428.html" xr:uid="{5BF9B01F-134B-924C-BC42-89656D34546F}"/>
    <hyperlink ref="G12" r:id="rId158" display="https://www.lcsc.com/product-detail/Ambient-Light-Sensors_Texas-Instruments-OPT3001IDNPRQ1_C2861428.html" xr:uid="{FD4A45B2-1A77-5A40-B086-D274C8DC8654}"/>
    <hyperlink ref="G13" r:id="rId159" display="https://www.lcsc.com/product-detail/Ambient-Light-Sensors_Texas-Instruments-OPT3001IDNPRQ1_C2861428.html" xr:uid="{3EB70496-4FF3-D448-87D4-9E177C54117D}"/>
    <hyperlink ref="G106" r:id="rId160" display="https://www.lcsc.com/product-detail/Ambient-Light-Sensors_Texas-Instruments-OPT3001IDNPRQ1_C2861428.html" xr:uid="{46D6246F-7BB3-E540-BF4B-9EFBB6152A62}"/>
    <hyperlink ref="G56" r:id="rId161" display="https://www.lcsc.com/product-detail/Real-time-Clocks-RTC_NXP-Semicon-PCF8523TK-1-118_C2651518.html" xr:uid="{30E290BD-23FF-EB49-8B9B-490DFE94AC56}"/>
    <hyperlink ref="G27" r:id="rId162" display="https://www.lcsc.com/product-detail/Female-Headers_Samtec-SFC-110-T2-F-D-A-K-TR_C3323528.html" xr:uid="{B4D650C5-0D02-D74E-ADCF-AADE8F19D645}"/>
    <hyperlink ref="G26" r:id="rId163" display="https://www.lcsc.com/product-detail/Female-Headers_Samtec-SFC-110-T2-F-D-A-K-TR_C3323528.html" xr:uid="{C7932608-C079-D649-A673-F5CB9FDB049D}"/>
    <hyperlink ref="G6" r:id="rId164" display="https://www.lcsc.com/product-detail/MOSFETs_Vishay-Intertech-SQ3495EV-T1_GE3_C3281943.html" xr:uid="{2D82194B-7AB4-244D-B813-301DB1D445FB}"/>
    <hyperlink ref="G7" r:id="rId165" display="https://www.lcsc.com/product-detail/MOSFETs_Vishay-Intertech-SQ3495EV-T1_GE3_C3281943.html" xr:uid="{594C92DB-0CC4-AF4A-93EB-8F2ABC428529}"/>
    <hyperlink ref="G89" r:id="rId166" display="https://www.lcsc.com/product-detail/Common-Mode-Filters_BOURNS-SRF2012A-670YA_C2662206.html" xr:uid="{B8059671-9ACE-0D4C-9D78-3F45D9A7C34B}"/>
    <hyperlink ref="G23" r:id="rId167" display="https://www.lcsc.com/product-detail/Microcontroller-Units-MCUs-MPUs-SOCs_STMicroelectronics-STM32H743VIT6_C114409.html" xr:uid="{FCCDBB11-80F4-8D4D-9622-0D20149763E7}"/>
    <hyperlink ref="G42" r:id="rId168" display="https://www.lcsc.com/product-detail/Zener-Diodes_onsemi-SZMM5Z5V1T1G_C150058.html" xr:uid="{B0C3705E-6962-7941-808B-DAEC8148AA0B}"/>
    <hyperlink ref="G43" r:id="rId169" display="https://www.lcsc.com/product-detail/Zener-Diodes_onsemi-SZMM5Z5V1T1G_C150058.html" xr:uid="{01C94125-4533-B94C-ADB7-7BEE894D8652}"/>
    <hyperlink ref="G44" r:id="rId170" display="https://www.lcsc.com/product-detail/Zener-Diodes_onsemi-SZMM5Z5V1T1G_C150058.html" xr:uid="{C2057BFB-A1E5-0C47-9497-62903EB844F1}"/>
    <hyperlink ref="G45" r:id="rId171" display="https://www.lcsc.com/product-detail/Zener-Diodes_onsemi-SZMM5Z5V1T1G_C150058.html" xr:uid="{658CAC8F-01E6-8740-B2C0-87BAF68B0592}"/>
    <hyperlink ref="G46" r:id="rId172" display="https://www.lcsc.com/product-detail/Zener-Diodes_onsemi-SZMM5Z5V1T1G_C150058.html" xr:uid="{2B19358B-7A62-4540-86B5-2AB4768E3686}"/>
    <hyperlink ref="G9" r:id="rId173" display="https://www.lcsc.com/product-detail/Linear-Voltage-Regulators-LDO_Texas-Instruments-TLV75515PDBVR_C2867152.html" xr:uid="{EB603E3B-A379-1348-AE21-3325FDB8400D}"/>
    <hyperlink ref="G74" r:id="rId174" display="https://www.lcsc.com/product-detail/RF-Connectors-Coaxial-Connectors_HRS-Hirose-U-FL-R-SMT-1-10_C88373.html" xr:uid="{B72DABAE-C557-D34F-9DA7-4EAB02ACE64B}"/>
    <hyperlink ref="G73" r:id="rId175" display="https://www.lcsc.com/product-detail/RF-Connectors-Coaxial-Connectors_HRS-Hirose-U-FL-R-SMT-1-80_C88374.html" xr:uid="{BF592897-E5CB-5540-AEE5-1A8C7AAB8E3E}"/>
    <hyperlink ref="G22" r:id="rId176" display="https://www.lcsc.com/product-detail/ESD-Protection-Devices_STMicroelectronics-USBLC6-2SC6_C7519.html" xr:uid="{04A899FA-F949-F54D-A170-5305055C93AC}"/>
    <hyperlink ref="G8" r:id="rId177" display="https://www.lcsc.com/product-detail/Linear-Voltage-Regulators-LDO_Torex-Semicon-XC6210B332MR-G_C47719.html" xr:uid="{AFAC06F6-0D09-834D-A3E1-E4FA6504BDC8}"/>
    <hyperlink ref="G3" r:id="rId178" display="https://www.lcsc.com/product-detail/TVS_Wurth-Elektronik-82400102_C1975330.html" xr:uid="{06C55806-AE54-7D44-BB39-DDE977FDFEE7}"/>
    <hyperlink ref="G67" r:id="rId179" display="https://www.lcsc.com/product-detail/SD-Card-Connectors_MOLEX-1040310811_C585350.html" xr:uid="{F0B89527-3D18-4049-A2A9-85C30D6A185D}"/>
    <hyperlink ref="G68" r:id="rId180" display="https://www.lcsc.com/product-detail/SD-Card-Connectors_MOLEX-1040310811_C585350.html" xr:uid="{5C912335-FC0D-644C-944F-EEE359721721}"/>
    <hyperlink ref="G103" r:id="rId181" display="https://www.lcsc.com/product-detail/Pin-Headers_Amphenol-ICC-20021121-00010C4LF_C150517.html" xr:uid="{2BAAECAE-1C7A-0E4D-9943-5CD4E1839B06}"/>
    <hyperlink ref="G104" r:id="rId182" display="https://www.lcsc.com/product-detail/Pin-Headers_Amphenol-ICC-20021121-00010C4LF_C150517.html" xr:uid="{53F06025-2163-1E4B-B41E-91FC117D7112}"/>
    <hyperlink ref="G86" r:id="rId183" display="https://www.lcsc.com/product-detail/Linear-Voltage-Regulators-LDO_Diodes-Incorporated-AP2112K-3-3TRG1_C51118.html" xr:uid="{F680BA84-1162-3F4C-AF7D-6F570F888AE1}"/>
    <hyperlink ref="G21" r:id="rId184" display="https://www.lcsc.com/product-detail/Balun_TDK-ATB2012-50011-T000_C92015.html" xr:uid="{DED08B50-A53A-6044-811C-C2A1DCAA19A1}"/>
    <hyperlink ref="G168" r:id="rId185" display="https://www.lcsc.com/product-detail/Microcontroller-Units-MCUs-MPUs-SOCs_Microchip-Tech-ATSAMD51J19A-MU_C614645.html" xr:uid="{DA30349D-528E-0D48-9B27-D01D5CEDB1CA}"/>
    <hyperlink ref="G65" r:id="rId186" display="https://www.lcsc.com/product-detail/Ferrite-Beads_Murata-Electronics-BLM18AG121SH1D_C440129.html" xr:uid="{945A4C3A-72FF-864B-8B33-670BA41F9464}"/>
  </hyperlinks>
  <pageMargins left="0.7" right="0.7" top="0.75" bottom="0.75" header="0.3" footer="0.3"/>
  <tableParts count="1">
    <tablePart r:id="rId1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2DC-D81A-B24C-9EED-1836BDB2E967}">
  <dimension ref="A1:AM261"/>
  <sheetViews>
    <sheetView zoomScale="90" zoomScaleNormal="90" workbookViewId="0">
      <selection activeCell="E2" sqref="E2"/>
    </sheetView>
  </sheetViews>
  <sheetFormatPr baseColWidth="10" defaultRowHeight="16" x14ac:dyDescent="0.2"/>
  <cols>
    <col min="1" max="1" width="19.33203125" bestFit="1" customWidth="1"/>
    <col min="2" max="2" width="13.5" customWidth="1"/>
    <col min="3" max="3" width="24" bestFit="1" customWidth="1"/>
    <col min="4" max="4" width="34.6640625" customWidth="1"/>
    <col min="5" max="5" width="35.1640625" style="18" bestFit="1" customWidth="1"/>
    <col min="8" max="8" width="152.5" style="31" bestFit="1" customWidth="1"/>
    <col min="12" max="12" width="10.83203125" style="19"/>
    <col min="13" max="13" width="10.83203125" style="41"/>
    <col min="16" max="16" width="23.33203125" bestFit="1" customWidth="1"/>
    <col min="17" max="17" width="35.1640625" style="18" bestFit="1" customWidth="1"/>
    <col min="18" max="18" width="59.33203125" bestFit="1" customWidth="1"/>
    <col min="19" max="19" width="10.83203125" style="4"/>
    <col min="22" max="22" width="10.83203125" style="31"/>
    <col min="23" max="23" width="59.33203125" bestFit="1" customWidth="1"/>
    <col min="24" max="24" width="17.5" customWidth="1"/>
    <col min="26" max="26" width="35.1640625" bestFit="1" customWidth="1"/>
    <col min="27" max="27" width="22.33203125" customWidth="1"/>
    <col min="30" max="33" width="35.1640625" customWidth="1"/>
    <col min="34" max="34" width="33" style="26" customWidth="1"/>
    <col min="35" max="36" width="15" style="26" bestFit="1" customWidth="1"/>
    <col min="37" max="37" width="18.1640625" style="26" bestFit="1" customWidth="1"/>
    <col min="38" max="39" width="18.1640625" style="26" customWidth="1"/>
  </cols>
  <sheetData>
    <row r="1" spans="1:39" x14ac:dyDescent="0.2">
      <c r="I1" t="s">
        <v>1136</v>
      </c>
      <c r="N1" s="24" t="s">
        <v>740</v>
      </c>
      <c r="W1" t="s">
        <v>759</v>
      </c>
    </row>
    <row r="2" spans="1:39" s="34" customFormat="1" ht="17" thickBot="1" x14ac:dyDescent="0.25">
      <c r="A2" s="34" t="s">
        <v>55</v>
      </c>
      <c r="B2" s="34" t="s">
        <v>481</v>
      </c>
      <c r="C2" s="34" t="s">
        <v>0</v>
      </c>
      <c r="D2" s="34" t="s">
        <v>1</v>
      </c>
      <c r="E2" s="35" t="s">
        <v>480</v>
      </c>
      <c r="F2" s="34" t="s">
        <v>482</v>
      </c>
      <c r="G2" s="34" t="s">
        <v>2</v>
      </c>
      <c r="H2" s="36" t="s">
        <v>483</v>
      </c>
      <c r="I2" s="34" t="s">
        <v>427</v>
      </c>
      <c r="J2" s="34" t="s">
        <v>488</v>
      </c>
      <c r="K2" s="34" t="s">
        <v>556</v>
      </c>
      <c r="L2" s="37" t="s">
        <v>554</v>
      </c>
      <c r="M2" s="42" t="s">
        <v>505</v>
      </c>
      <c r="N2" s="34" t="s">
        <v>569</v>
      </c>
      <c r="O2" s="34" t="s">
        <v>570</v>
      </c>
      <c r="P2" s="34" t="s">
        <v>549</v>
      </c>
      <c r="Q2" s="35" t="s">
        <v>571</v>
      </c>
      <c r="R2" s="34" t="s">
        <v>551</v>
      </c>
      <c r="S2" s="38" t="s">
        <v>572</v>
      </c>
      <c r="T2" s="34" t="s">
        <v>498</v>
      </c>
      <c r="U2" s="34" t="s">
        <v>553</v>
      </c>
      <c r="V2" s="36"/>
      <c r="W2" s="34" t="s">
        <v>760</v>
      </c>
      <c r="X2" s="34" t="s">
        <v>761</v>
      </c>
      <c r="Y2" s="34" t="s">
        <v>1</v>
      </c>
      <c r="Z2" s="35" t="s">
        <v>480</v>
      </c>
      <c r="AA2" s="35" t="s">
        <v>781</v>
      </c>
      <c r="AB2" s="34" t="s">
        <v>762</v>
      </c>
      <c r="AD2" s="35" t="s">
        <v>784</v>
      </c>
      <c r="AE2" s="35" t="s">
        <v>786</v>
      </c>
      <c r="AF2" s="35" t="s">
        <v>780</v>
      </c>
      <c r="AG2" s="35" t="s">
        <v>803</v>
      </c>
      <c r="AH2" s="39" t="s">
        <v>760</v>
      </c>
      <c r="AI2" s="40" t="s">
        <v>761</v>
      </c>
      <c r="AJ2" s="39" t="s">
        <v>1</v>
      </c>
      <c r="AK2" s="39" t="s">
        <v>982</v>
      </c>
      <c r="AL2" s="39" t="s">
        <v>499</v>
      </c>
      <c r="AM2" s="39" t="s">
        <v>1079</v>
      </c>
    </row>
    <row r="3" spans="1:39" ht="17" thickTop="1" x14ac:dyDescent="0.2">
      <c r="A3" t="s">
        <v>145</v>
      </c>
      <c r="B3" t="s">
        <v>66</v>
      </c>
      <c r="C3" t="s">
        <v>67</v>
      </c>
      <c r="D3" t="s">
        <v>68</v>
      </c>
      <c r="E3" s="18" t="s">
        <v>448</v>
      </c>
      <c r="F3">
        <v>2</v>
      </c>
      <c r="H3" s="31" t="s">
        <v>756</v>
      </c>
      <c r="K3" t="s">
        <v>557</v>
      </c>
      <c r="L3" s="19">
        <v>1</v>
      </c>
      <c r="M3" s="41">
        <v>0.83</v>
      </c>
      <c r="N3" t="str">
        <f t="shared" ref="N3:N66" si="0">B3</f>
        <v>C1, C19</v>
      </c>
      <c r="O3">
        <f t="shared" ref="O3:O66" si="1">F3</f>
        <v>2</v>
      </c>
      <c r="P3" t="s">
        <v>670</v>
      </c>
      <c r="Q3" s="18" t="str">
        <f t="shared" ref="Q3:Q27" si="2">E3</f>
        <v>F981A476MSA</v>
      </c>
      <c r="R3" t="s">
        <v>757</v>
      </c>
      <c r="S3" s="4" t="s">
        <v>588</v>
      </c>
      <c r="T3" t="s">
        <v>560</v>
      </c>
      <c r="W3" t="str">
        <f t="shared" ref="W3:W66" si="3">R3</f>
        <v>CAP TANT 47UF 20% 10V 0805</v>
      </c>
      <c r="X3" t="str">
        <f t="shared" ref="X3:X66" si="4">N3</f>
        <v>C1, C19</v>
      </c>
      <c r="Y3" s="3" t="str">
        <f t="shared" ref="Y3:Y13" si="5">S3</f>
        <v>0805</v>
      </c>
      <c r="Z3" t="str">
        <f t="shared" ref="Z3:Z66" si="6">E3</f>
        <v>F981A476MSA</v>
      </c>
      <c r="AB3" t="e">
        <f>#REF!</f>
        <v>#REF!</v>
      </c>
      <c r="AC3" t="str">
        <f t="shared" ref="AC3:AC34" si="7">IF(Z3=Z2,"SAME","")</f>
        <v/>
      </c>
      <c r="AG3" t="s">
        <v>603</v>
      </c>
      <c r="AL3" s="26" t="s">
        <v>1004</v>
      </c>
    </row>
    <row r="4" spans="1:39" x14ac:dyDescent="0.2">
      <c r="A4" t="s">
        <v>145</v>
      </c>
      <c r="B4" t="s">
        <v>71</v>
      </c>
      <c r="C4" t="s">
        <v>5</v>
      </c>
      <c r="D4" t="s">
        <v>6</v>
      </c>
      <c r="E4" s="18" t="s">
        <v>437</v>
      </c>
      <c r="F4">
        <v>1</v>
      </c>
      <c r="H4" s="32" t="s">
        <v>672</v>
      </c>
      <c r="I4" t="s">
        <v>430</v>
      </c>
      <c r="K4" t="s">
        <v>557</v>
      </c>
      <c r="L4" s="19">
        <v>1</v>
      </c>
      <c r="M4" s="41">
        <v>0.09</v>
      </c>
      <c r="N4" t="str">
        <f t="shared" si="0"/>
        <v>C10</v>
      </c>
      <c r="O4">
        <f t="shared" si="1"/>
        <v>1</v>
      </c>
      <c r="P4" t="s">
        <v>670</v>
      </c>
      <c r="Q4" s="18" t="str">
        <f t="shared" si="2"/>
        <v>06031C103K4T4A</v>
      </c>
      <c r="R4" t="s">
        <v>673</v>
      </c>
      <c r="S4" s="4" t="s">
        <v>621</v>
      </c>
      <c r="W4" t="str">
        <f t="shared" si="3"/>
        <v>CAP CER 10000PF 100V X7R 0603</v>
      </c>
      <c r="X4" t="str">
        <f t="shared" si="4"/>
        <v>C10</v>
      </c>
      <c r="Y4" s="3" t="str">
        <f t="shared" si="5"/>
        <v>0603</v>
      </c>
      <c r="Z4" t="str">
        <f t="shared" si="6"/>
        <v>06031C103K4T4A</v>
      </c>
      <c r="AA4" t="s">
        <v>782</v>
      </c>
      <c r="AB4" t="e">
        <f>#REF!</f>
        <v>#REF!</v>
      </c>
      <c r="AC4" t="str">
        <f t="shared" si="7"/>
        <v/>
      </c>
      <c r="AD4" t="s">
        <v>785</v>
      </c>
      <c r="AE4" t="s">
        <v>788</v>
      </c>
      <c r="AF4" s="1" t="s">
        <v>779</v>
      </c>
      <c r="AG4" s="1"/>
      <c r="AH4" s="26" t="s">
        <v>999</v>
      </c>
      <c r="AI4" s="26" t="s">
        <v>71</v>
      </c>
      <c r="AJ4" s="26" t="s">
        <v>621</v>
      </c>
      <c r="AK4" s="26" t="s">
        <v>779</v>
      </c>
      <c r="AL4" s="26" t="s">
        <v>983</v>
      </c>
    </row>
    <row r="5" spans="1:39" x14ac:dyDescent="0.2">
      <c r="A5" t="s">
        <v>145</v>
      </c>
      <c r="B5" t="s">
        <v>471</v>
      </c>
      <c r="C5" t="s">
        <v>72</v>
      </c>
      <c r="D5" t="s">
        <v>6</v>
      </c>
      <c r="E5" s="18" t="s">
        <v>438</v>
      </c>
      <c r="F5">
        <v>13</v>
      </c>
      <c r="H5" s="31" t="s">
        <v>696</v>
      </c>
      <c r="I5" t="s">
        <v>432</v>
      </c>
      <c r="K5" t="s">
        <v>557</v>
      </c>
      <c r="L5" s="19">
        <v>1</v>
      </c>
      <c r="M5" s="41">
        <v>0.15</v>
      </c>
      <c r="N5" t="str">
        <f t="shared" si="0"/>
        <v>C11, C12, C14, C15, C20, C21, C22, C25, C26, C30, C32, C33, C34</v>
      </c>
      <c r="O5">
        <f t="shared" si="1"/>
        <v>13</v>
      </c>
      <c r="P5" t="s">
        <v>619</v>
      </c>
      <c r="Q5" s="18" t="str">
        <f t="shared" si="2"/>
        <v>GRT188R61H105KE13D</v>
      </c>
      <c r="R5" t="s">
        <v>697</v>
      </c>
      <c r="S5" s="4" t="s">
        <v>621</v>
      </c>
      <c r="W5" t="str">
        <f t="shared" si="3"/>
        <v>CAP CER 1UF 50V X5R 0603</v>
      </c>
      <c r="X5" t="str">
        <f t="shared" si="4"/>
        <v>C11, C12, C14, C15, C20, C21, C22, C25, C26, C30, C32, C33, C34</v>
      </c>
      <c r="Y5" s="3" t="str">
        <f t="shared" si="5"/>
        <v>0603</v>
      </c>
      <c r="Z5" t="str">
        <f t="shared" si="6"/>
        <v>GRT188R61H105KE13D</v>
      </c>
      <c r="AB5" t="e">
        <f>#REF!</f>
        <v>#REF!</v>
      </c>
      <c r="AC5" t="str">
        <f t="shared" si="7"/>
        <v/>
      </c>
      <c r="AH5" s="26" t="s">
        <v>1018</v>
      </c>
      <c r="AI5" s="26" t="s">
        <v>1019</v>
      </c>
      <c r="AJ5" s="26" t="s">
        <v>621</v>
      </c>
      <c r="AK5" s="26" t="s">
        <v>767</v>
      </c>
      <c r="AL5" s="26" t="s">
        <v>983</v>
      </c>
    </row>
    <row r="6" spans="1:39" x14ac:dyDescent="0.2">
      <c r="A6" t="s">
        <v>145</v>
      </c>
      <c r="B6" t="s">
        <v>73</v>
      </c>
      <c r="C6" t="s">
        <v>74</v>
      </c>
      <c r="D6" t="s">
        <v>6</v>
      </c>
      <c r="E6" s="18" t="s">
        <v>478</v>
      </c>
      <c r="F6">
        <v>2</v>
      </c>
      <c r="H6" s="32" t="s">
        <v>678</v>
      </c>
      <c r="J6" t="s">
        <v>484</v>
      </c>
      <c r="K6" t="s">
        <v>557</v>
      </c>
      <c r="L6" s="19">
        <v>1</v>
      </c>
      <c r="M6" s="41">
        <v>0.15</v>
      </c>
      <c r="N6" t="str">
        <f t="shared" si="0"/>
        <v>C16, C17</v>
      </c>
      <c r="O6">
        <f t="shared" si="1"/>
        <v>2</v>
      </c>
      <c r="P6" t="s">
        <v>586</v>
      </c>
      <c r="Q6" s="18" t="str">
        <f t="shared" si="2"/>
        <v>CGA3E2C0G1H040C080AA</v>
      </c>
      <c r="R6" t="s">
        <v>679</v>
      </c>
      <c r="S6" s="4" t="s">
        <v>621</v>
      </c>
      <c r="W6" t="str">
        <f t="shared" si="3"/>
        <v>CAP CER 4PF 50V C0G 0603</v>
      </c>
      <c r="X6" t="str">
        <f t="shared" si="4"/>
        <v>C16, C17</v>
      </c>
      <c r="Y6" s="3" t="str">
        <f t="shared" si="5"/>
        <v>0603</v>
      </c>
      <c r="Z6" t="str">
        <f t="shared" si="6"/>
        <v>CGA3E2C0G1H040C080AA</v>
      </c>
      <c r="AA6" t="s">
        <v>848</v>
      </c>
      <c r="AB6" t="e">
        <f>#REF!</f>
        <v>#REF!</v>
      </c>
      <c r="AC6" t="str">
        <f t="shared" si="7"/>
        <v/>
      </c>
      <c r="AD6" t="s">
        <v>785</v>
      </c>
      <c r="AE6" t="s">
        <v>847</v>
      </c>
      <c r="AF6" t="s">
        <v>849</v>
      </c>
      <c r="AH6" s="26" t="s">
        <v>1023</v>
      </c>
      <c r="AI6" s="26" t="s">
        <v>1024</v>
      </c>
      <c r="AJ6" s="26" t="s">
        <v>621</v>
      </c>
      <c r="AK6" s="26" t="s">
        <v>849</v>
      </c>
      <c r="AL6" s="26" t="s">
        <v>983</v>
      </c>
    </row>
    <row r="7" spans="1:39" x14ac:dyDescent="0.2">
      <c r="A7" t="s">
        <v>145</v>
      </c>
      <c r="B7" t="s">
        <v>75</v>
      </c>
      <c r="C7" t="s">
        <v>76</v>
      </c>
      <c r="D7" t="s">
        <v>6</v>
      </c>
      <c r="E7" s="18" t="s">
        <v>440</v>
      </c>
      <c r="F7">
        <v>5</v>
      </c>
      <c r="H7" s="31" t="s">
        <v>694</v>
      </c>
      <c r="K7" t="s">
        <v>557</v>
      </c>
      <c r="L7" s="19">
        <v>1</v>
      </c>
      <c r="M7" s="41">
        <v>0.36</v>
      </c>
      <c r="N7" t="str">
        <f t="shared" si="0"/>
        <v>C18, C23, C27, C28, C31</v>
      </c>
      <c r="O7">
        <f t="shared" si="1"/>
        <v>5</v>
      </c>
      <c r="P7" t="s">
        <v>619</v>
      </c>
      <c r="Q7" s="18" t="str">
        <f t="shared" si="2"/>
        <v>GRT188R61C106KE13D</v>
      </c>
      <c r="R7" t="s">
        <v>695</v>
      </c>
      <c r="S7" s="4" t="s">
        <v>621</v>
      </c>
      <c r="W7" t="str">
        <f t="shared" si="3"/>
        <v>CAP CER 10UF 16V X5R 0603</v>
      </c>
      <c r="X7" t="str">
        <f t="shared" si="4"/>
        <v>C18, C23, C27, C28, C31</v>
      </c>
      <c r="Y7" s="3" t="str">
        <f t="shared" si="5"/>
        <v>0603</v>
      </c>
      <c r="Z7" t="str">
        <f t="shared" si="6"/>
        <v>GRT188R61C106KE13D</v>
      </c>
      <c r="AB7" t="e">
        <f>#REF!</f>
        <v>#REF!</v>
      </c>
      <c r="AC7" t="str">
        <f t="shared" si="7"/>
        <v/>
      </c>
      <c r="AH7" s="26" t="s">
        <v>1039</v>
      </c>
      <c r="AI7" s="26" t="s">
        <v>1040</v>
      </c>
      <c r="AJ7" s="26" t="s">
        <v>621</v>
      </c>
      <c r="AK7" s="26" t="s">
        <v>766</v>
      </c>
      <c r="AL7" s="26" t="s">
        <v>983</v>
      </c>
    </row>
    <row r="8" spans="1:39" x14ac:dyDescent="0.2">
      <c r="A8" t="s">
        <v>145</v>
      </c>
      <c r="B8" t="s">
        <v>470</v>
      </c>
      <c r="C8" t="s">
        <v>9</v>
      </c>
      <c r="D8" t="s">
        <v>6</v>
      </c>
      <c r="E8" s="18" t="s">
        <v>435</v>
      </c>
      <c r="F8">
        <v>9</v>
      </c>
      <c r="H8" s="32" t="s">
        <v>676</v>
      </c>
      <c r="I8" t="s">
        <v>428</v>
      </c>
      <c r="K8" t="s">
        <v>557</v>
      </c>
      <c r="L8" s="19">
        <v>1</v>
      </c>
      <c r="M8" s="41">
        <v>0.09</v>
      </c>
      <c r="N8" t="str">
        <f t="shared" si="0"/>
        <v>C2, C3, C5, C7, C8, C9, C13, C24, C29</v>
      </c>
      <c r="O8">
        <f t="shared" si="1"/>
        <v>9</v>
      </c>
      <c r="P8" t="s">
        <v>670</v>
      </c>
      <c r="Q8" s="18" t="str">
        <f t="shared" si="2"/>
        <v>06035C104K4T2A</v>
      </c>
      <c r="R8" t="s">
        <v>677</v>
      </c>
      <c r="S8" s="4" t="s">
        <v>621</v>
      </c>
      <c r="W8" t="str">
        <f t="shared" si="3"/>
        <v>CAP CER 0.1UF 50V X7R 0603</v>
      </c>
      <c r="X8" t="str">
        <f t="shared" si="4"/>
        <v>C2, C3, C5, C7, C8, C9, C13, C24, C29</v>
      </c>
      <c r="Y8" s="3" t="str">
        <f t="shared" si="5"/>
        <v>0603</v>
      </c>
      <c r="Z8" t="str">
        <f t="shared" si="6"/>
        <v>06035C104K4T2A</v>
      </c>
      <c r="AA8" t="s">
        <v>809</v>
      </c>
      <c r="AB8" t="e">
        <f>#REF!</f>
        <v>#REF!</v>
      </c>
      <c r="AC8" t="str">
        <f t="shared" si="7"/>
        <v/>
      </c>
      <c r="AD8" t="s">
        <v>811</v>
      </c>
      <c r="AE8" t="s">
        <v>810</v>
      </c>
      <c r="AF8" s="1" t="s">
        <v>808</v>
      </c>
      <c r="AH8" s="26" t="s">
        <v>994</v>
      </c>
      <c r="AI8" s="26" t="s">
        <v>1033</v>
      </c>
      <c r="AJ8" s="26" t="s">
        <v>621</v>
      </c>
      <c r="AK8" s="26" t="s">
        <v>808</v>
      </c>
      <c r="AL8" s="26" t="s">
        <v>983</v>
      </c>
    </row>
    <row r="9" spans="1:39" ht="17" x14ac:dyDescent="0.2">
      <c r="A9" t="s">
        <v>145</v>
      </c>
      <c r="B9" t="s">
        <v>77</v>
      </c>
      <c r="C9" t="s">
        <v>78</v>
      </c>
      <c r="D9" t="s">
        <v>6</v>
      </c>
      <c r="E9" s="18" t="s">
        <v>436</v>
      </c>
      <c r="F9">
        <v>1</v>
      </c>
      <c r="H9" s="32" t="s">
        <v>674</v>
      </c>
      <c r="I9" t="s">
        <v>429</v>
      </c>
      <c r="K9" t="s">
        <v>557</v>
      </c>
      <c r="L9" s="19">
        <v>1</v>
      </c>
      <c r="M9" s="41">
        <v>0.1</v>
      </c>
      <c r="N9" t="str">
        <f t="shared" si="0"/>
        <v>C35</v>
      </c>
      <c r="O9">
        <f t="shared" si="1"/>
        <v>1</v>
      </c>
      <c r="P9" t="s">
        <v>670</v>
      </c>
      <c r="Q9" s="18" t="str">
        <f t="shared" si="2"/>
        <v>06031C472K4T4A</v>
      </c>
      <c r="R9" t="s">
        <v>675</v>
      </c>
      <c r="S9" s="4" t="s">
        <v>621</v>
      </c>
      <c r="W9" t="str">
        <f t="shared" si="3"/>
        <v>CAP CER 4700PF 100V X7R 0603</v>
      </c>
      <c r="X9" t="str">
        <f t="shared" si="4"/>
        <v>C35</v>
      </c>
      <c r="Y9" s="3" t="str">
        <f t="shared" si="5"/>
        <v>0603</v>
      </c>
      <c r="Z9" t="str">
        <f t="shared" si="6"/>
        <v>06031C472K4T4A</v>
      </c>
      <c r="AA9" t="s">
        <v>838</v>
      </c>
      <c r="AB9" t="e">
        <f>#REF!</f>
        <v>#REF!</v>
      </c>
      <c r="AC9" t="str">
        <f t="shared" si="7"/>
        <v/>
      </c>
      <c r="AD9" t="s">
        <v>837</v>
      </c>
      <c r="AE9" s="23" t="s">
        <v>840</v>
      </c>
      <c r="AF9" s="1" t="s">
        <v>839</v>
      </c>
      <c r="AH9" s="26" t="s">
        <v>1036</v>
      </c>
      <c r="AI9" s="26" t="s">
        <v>77</v>
      </c>
      <c r="AJ9" s="26" t="s">
        <v>621</v>
      </c>
      <c r="AK9" s="26" t="s">
        <v>839</v>
      </c>
      <c r="AL9" s="26" t="s">
        <v>983</v>
      </c>
    </row>
    <row r="10" spans="1:39" x14ac:dyDescent="0.2">
      <c r="A10" t="s">
        <v>145</v>
      </c>
      <c r="B10" t="s">
        <v>69</v>
      </c>
      <c r="C10" t="s">
        <v>70</v>
      </c>
      <c r="D10" t="s">
        <v>6</v>
      </c>
      <c r="E10" s="18" t="s">
        <v>439</v>
      </c>
      <c r="F10">
        <v>2</v>
      </c>
      <c r="H10" s="31" t="s">
        <v>698</v>
      </c>
      <c r="K10" t="s">
        <v>557</v>
      </c>
      <c r="L10" s="19">
        <v>1</v>
      </c>
      <c r="M10" s="41">
        <v>0.3</v>
      </c>
      <c r="N10" t="str">
        <f t="shared" si="0"/>
        <v>C4, C6</v>
      </c>
      <c r="O10">
        <f t="shared" si="1"/>
        <v>2</v>
      </c>
      <c r="P10" t="s">
        <v>619</v>
      </c>
      <c r="Q10" s="18" t="str">
        <f t="shared" si="2"/>
        <v>GRT188R61H225KE13D</v>
      </c>
      <c r="R10" t="s">
        <v>699</v>
      </c>
      <c r="S10" s="4" t="s">
        <v>621</v>
      </c>
      <c r="W10" t="str">
        <f t="shared" si="3"/>
        <v>CAP CER 2.2UF 50V X5R 0603</v>
      </c>
      <c r="X10" t="str">
        <f t="shared" si="4"/>
        <v>C4, C6</v>
      </c>
      <c r="Y10" s="3" t="str">
        <f t="shared" si="5"/>
        <v>0603</v>
      </c>
      <c r="Z10" t="str">
        <f t="shared" si="6"/>
        <v>GRT188R61H225KE13D</v>
      </c>
      <c r="AB10" t="e">
        <f>#REF!</f>
        <v>#REF!</v>
      </c>
      <c r="AC10" t="str">
        <f t="shared" si="7"/>
        <v/>
      </c>
      <c r="AH10" s="26" t="s">
        <v>1043</v>
      </c>
      <c r="AI10" s="26" t="s">
        <v>1044</v>
      </c>
      <c r="AJ10" s="26" t="s">
        <v>621</v>
      </c>
      <c r="AK10" s="26" t="s">
        <v>768</v>
      </c>
      <c r="AL10" s="26" t="s">
        <v>983</v>
      </c>
    </row>
    <row r="11" spans="1:39" ht="17" x14ac:dyDescent="0.2">
      <c r="A11" t="s">
        <v>145</v>
      </c>
      <c r="B11" t="s">
        <v>79</v>
      </c>
      <c r="C11" t="s">
        <v>80</v>
      </c>
      <c r="D11" t="s">
        <v>81</v>
      </c>
      <c r="E11" s="18" t="s">
        <v>80</v>
      </c>
      <c r="F11">
        <v>1</v>
      </c>
      <c r="H11" s="32" t="s">
        <v>327</v>
      </c>
      <c r="K11" t="s">
        <v>557</v>
      </c>
      <c r="L11">
        <v>1</v>
      </c>
      <c r="M11" s="41">
        <v>0.46</v>
      </c>
      <c r="N11" t="str">
        <f t="shared" si="0"/>
        <v>D1</v>
      </c>
      <c r="O11">
        <f t="shared" si="1"/>
        <v>1</v>
      </c>
      <c r="P11" t="s">
        <v>562</v>
      </c>
      <c r="Q11" s="18" t="str">
        <f t="shared" si="2"/>
        <v>150141M173100</v>
      </c>
      <c r="R11" t="s">
        <v>566</v>
      </c>
      <c r="S11" s="4" t="s">
        <v>746</v>
      </c>
      <c r="T11" t="s">
        <v>560</v>
      </c>
      <c r="W11" t="str">
        <f t="shared" si="3"/>
        <v>LED RGB CLEAR 3528 SMD</v>
      </c>
      <c r="X11" t="str">
        <f t="shared" si="4"/>
        <v>D1</v>
      </c>
      <c r="Y11" s="3" t="str">
        <f t="shared" si="5"/>
        <v>1411</v>
      </c>
      <c r="Z11" t="str">
        <f t="shared" si="6"/>
        <v>150141M173100</v>
      </c>
      <c r="AA11" t="s">
        <v>822</v>
      </c>
      <c r="AC11" t="str">
        <f t="shared" si="7"/>
        <v/>
      </c>
      <c r="AD11" s="23" t="s">
        <v>820</v>
      </c>
      <c r="AE11" s="23" t="s">
        <v>821</v>
      </c>
      <c r="AF11" s="1" t="s">
        <v>819</v>
      </c>
      <c r="AH11" s="26" t="s">
        <v>1029</v>
      </c>
      <c r="AI11" s="26" t="s">
        <v>79</v>
      </c>
      <c r="AJ11" s="26" t="s">
        <v>746</v>
      </c>
      <c r="AK11" s="26" t="s">
        <v>819</v>
      </c>
      <c r="AL11" s="26" t="s">
        <v>983</v>
      </c>
    </row>
    <row r="12" spans="1:39" x14ac:dyDescent="0.2">
      <c r="A12" t="s">
        <v>145</v>
      </c>
      <c r="B12" t="s">
        <v>82</v>
      </c>
      <c r="C12" t="s">
        <v>83</v>
      </c>
      <c r="D12" t="s">
        <v>84</v>
      </c>
      <c r="E12" s="18" t="s">
        <v>322</v>
      </c>
      <c r="F12">
        <v>1</v>
      </c>
      <c r="H12" s="32" t="s">
        <v>323</v>
      </c>
      <c r="K12" t="s">
        <v>557</v>
      </c>
      <c r="L12" s="19">
        <v>1</v>
      </c>
      <c r="M12" s="41">
        <v>0.46</v>
      </c>
      <c r="N12" t="str">
        <f t="shared" si="0"/>
        <v>D2</v>
      </c>
      <c r="O12">
        <f t="shared" si="1"/>
        <v>1</v>
      </c>
      <c r="P12" t="s">
        <v>601</v>
      </c>
      <c r="Q12" s="18" t="str">
        <f t="shared" si="2"/>
        <v>MBR1020VL-AU_R1_000A1</v>
      </c>
      <c r="R12" t="s">
        <v>602</v>
      </c>
      <c r="S12" s="4" t="s">
        <v>743</v>
      </c>
      <c r="W12" t="str">
        <f t="shared" si="3"/>
        <v>DIODE SCHOTTKY 20V 1A SOD123FL</v>
      </c>
      <c r="X12" t="str">
        <f t="shared" si="4"/>
        <v>D2</v>
      </c>
      <c r="Y12" s="3" t="str">
        <f t="shared" si="5"/>
        <v>SOD-123F</v>
      </c>
      <c r="Z12" t="str">
        <f t="shared" si="6"/>
        <v>MBR1020VL-AU_R1_000A1</v>
      </c>
      <c r="AA12" t="s">
        <v>816</v>
      </c>
      <c r="AC12" t="str">
        <f t="shared" si="7"/>
        <v/>
      </c>
      <c r="AD12" t="s">
        <v>818</v>
      </c>
      <c r="AE12" t="s">
        <v>817</v>
      </c>
      <c r="AF12" s="1" t="s">
        <v>815</v>
      </c>
      <c r="AH12" s="26" t="s">
        <v>1045</v>
      </c>
      <c r="AI12" s="26" t="s">
        <v>82</v>
      </c>
      <c r="AJ12" s="26" t="s">
        <v>743</v>
      </c>
      <c r="AK12" s="26" t="s">
        <v>815</v>
      </c>
      <c r="AL12" s="26" t="s">
        <v>983</v>
      </c>
    </row>
    <row r="13" spans="1:39" x14ac:dyDescent="0.2">
      <c r="A13" t="s">
        <v>145</v>
      </c>
      <c r="B13" t="s">
        <v>85</v>
      </c>
      <c r="C13" t="s">
        <v>86</v>
      </c>
      <c r="D13" t="s">
        <v>87</v>
      </c>
      <c r="E13" s="21" t="s">
        <v>324</v>
      </c>
      <c r="F13">
        <v>2</v>
      </c>
      <c r="H13" s="32" t="s">
        <v>326</v>
      </c>
      <c r="K13" t="s">
        <v>557</v>
      </c>
      <c r="L13" s="19">
        <v>1</v>
      </c>
      <c r="M13" s="41">
        <v>0.09</v>
      </c>
      <c r="N13" t="str">
        <f t="shared" si="0"/>
        <v>FB1, FB2</v>
      </c>
      <c r="O13">
        <f t="shared" si="1"/>
        <v>2</v>
      </c>
      <c r="P13" t="s">
        <v>619</v>
      </c>
      <c r="Q13" s="18" t="str">
        <f t="shared" si="2"/>
        <v>BLM18AG121SH1D</v>
      </c>
      <c r="R13" t="s">
        <v>620</v>
      </c>
      <c r="S13" s="4" t="s">
        <v>621</v>
      </c>
      <c r="W13" t="str">
        <f t="shared" si="3"/>
        <v>FERRITE BEAD 120 OHM 0603 1LN</v>
      </c>
      <c r="X13" t="str">
        <f t="shared" si="4"/>
        <v>FB1, FB2</v>
      </c>
      <c r="Y13" s="3" t="str">
        <f t="shared" si="5"/>
        <v>0603</v>
      </c>
      <c r="Z13" t="str">
        <f t="shared" si="6"/>
        <v>BLM18AG121SH1D</v>
      </c>
      <c r="AB13" t="e">
        <f>#REF!</f>
        <v>#REF!</v>
      </c>
      <c r="AC13" t="str">
        <f t="shared" si="7"/>
        <v/>
      </c>
      <c r="AH13" s="26" t="s">
        <v>1041</v>
      </c>
      <c r="AI13" s="26" t="s">
        <v>1042</v>
      </c>
      <c r="AJ13" s="26" t="s">
        <v>621</v>
      </c>
      <c r="AK13" s="26" t="s">
        <v>325</v>
      </c>
      <c r="AL13" s="26" t="s">
        <v>983</v>
      </c>
    </row>
    <row r="14" spans="1:39" x14ac:dyDescent="0.2">
      <c r="A14" t="s">
        <v>145</v>
      </c>
      <c r="B14" t="s">
        <v>13</v>
      </c>
      <c r="C14" t="s">
        <v>88</v>
      </c>
      <c r="D14" t="s">
        <v>89</v>
      </c>
      <c r="E14" s="18" t="s">
        <v>317</v>
      </c>
      <c r="F14">
        <v>1</v>
      </c>
      <c r="H14" s="32" t="s">
        <v>318</v>
      </c>
      <c r="K14" t="s">
        <v>557</v>
      </c>
      <c r="L14" s="19">
        <v>1</v>
      </c>
      <c r="M14" s="41">
        <v>0.74</v>
      </c>
      <c r="N14" t="str">
        <f t="shared" si="0"/>
        <v>J1</v>
      </c>
      <c r="O14">
        <f t="shared" si="1"/>
        <v>1</v>
      </c>
      <c r="P14" t="s">
        <v>633</v>
      </c>
      <c r="Q14" s="18" t="str">
        <f t="shared" si="2"/>
        <v>USB4105-GF-A</v>
      </c>
      <c r="R14" t="s">
        <v>634</v>
      </c>
      <c r="T14" t="s">
        <v>560</v>
      </c>
      <c r="W14" t="str">
        <f t="shared" si="3"/>
        <v>CONN RCP USB2.0 TYP C 24P SMD RA</v>
      </c>
      <c r="X14" t="str">
        <f t="shared" si="4"/>
        <v>J1</v>
      </c>
      <c r="Y14" s="3"/>
      <c r="Z14" t="str">
        <f t="shared" si="6"/>
        <v>USB4105-GF-A</v>
      </c>
      <c r="AA14" t="s">
        <v>807</v>
      </c>
      <c r="AC14" t="str">
        <f t="shared" si="7"/>
        <v/>
      </c>
      <c r="AF14" s="1"/>
      <c r="AG14" t="s">
        <v>603</v>
      </c>
      <c r="AL14" s="26" t="s">
        <v>1004</v>
      </c>
    </row>
    <row r="15" spans="1:39" x14ac:dyDescent="0.2">
      <c r="A15" t="s">
        <v>145</v>
      </c>
      <c r="B15" t="s">
        <v>19</v>
      </c>
      <c r="C15" t="s">
        <v>90</v>
      </c>
      <c r="D15" t="s">
        <v>91</v>
      </c>
      <c r="E15" s="18" t="s">
        <v>314</v>
      </c>
      <c r="F15">
        <v>1</v>
      </c>
      <c r="H15" s="32" t="s">
        <v>316</v>
      </c>
      <c r="K15" t="s">
        <v>557</v>
      </c>
      <c r="L15" s="19">
        <v>1</v>
      </c>
      <c r="M15" s="41">
        <v>0.91</v>
      </c>
      <c r="N15" t="str">
        <f t="shared" si="0"/>
        <v>J2</v>
      </c>
      <c r="O15">
        <f t="shared" si="1"/>
        <v>1</v>
      </c>
      <c r="P15" t="s">
        <v>660</v>
      </c>
      <c r="Q15" s="18" t="str">
        <f t="shared" si="2"/>
        <v>20021121-00010C4LF</v>
      </c>
      <c r="R15" t="s">
        <v>597</v>
      </c>
      <c r="T15" t="s">
        <v>560</v>
      </c>
      <c r="W15" t="str">
        <f t="shared" si="3"/>
        <v>CONN HEADER SMD 10POS 1.27MM</v>
      </c>
      <c r="X15" t="str">
        <f t="shared" si="4"/>
        <v>J2</v>
      </c>
      <c r="Y15" s="3"/>
      <c r="Z15" t="str">
        <f t="shared" si="6"/>
        <v>20021121-00010C4LF</v>
      </c>
      <c r="AB15" t="e">
        <f>#REF!</f>
        <v>#REF!</v>
      </c>
      <c r="AC15" t="str">
        <f t="shared" si="7"/>
        <v/>
      </c>
      <c r="AG15" t="s">
        <v>864</v>
      </c>
      <c r="AH15" s="26" t="s">
        <v>1017</v>
      </c>
      <c r="AI15" s="26" t="s">
        <v>19</v>
      </c>
      <c r="AJ15" s="26" t="s">
        <v>7</v>
      </c>
      <c r="AK15" s="26" t="s">
        <v>315</v>
      </c>
      <c r="AL15" s="26" t="s">
        <v>983</v>
      </c>
    </row>
    <row r="16" spans="1:39" x14ac:dyDescent="0.2">
      <c r="A16" t="s">
        <v>145</v>
      </c>
      <c r="B16" t="s">
        <v>92</v>
      </c>
      <c r="C16" t="s">
        <v>93</v>
      </c>
      <c r="D16" t="s">
        <v>94</v>
      </c>
      <c r="E16" s="18">
        <v>1040310811</v>
      </c>
      <c r="F16">
        <v>1</v>
      </c>
      <c r="H16" s="32" t="s">
        <v>310</v>
      </c>
      <c r="K16" t="s">
        <v>557</v>
      </c>
      <c r="L16" s="19">
        <v>1</v>
      </c>
      <c r="M16" s="41">
        <v>2.06</v>
      </c>
      <c r="N16" t="str">
        <f t="shared" si="0"/>
        <v>J3</v>
      </c>
      <c r="O16">
        <f t="shared" si="1"/>
        <v>1</v>
      </c>
      <c r="P16" t="s">
        <v>622</v>
      </c>
      <c r="Q16" s="18">
        <f t="shared" si="2"/>
        <v>1040310811</v>
      </c>
      <c r="R16" t="s">
        <v>624</v>
      </c>
      <c r="T16" t="s">
        <v>560</v>
      </c>
      <c r="W16" t="str">
        <f t="shared" si="3"/>
        <v>CONN MICRO SD CARD PUSH-PULL R/A</v>
      </c>
      <c r="X16" t="str">
        <f t="shared" si="4"/>
        <v>J3</v>
      </c>
      <c r="Y16" s="3"/>
      <c r="Z16">
        <f t="shared" si="6"/>
        <v>1040310811</v>
      </c>
      <c r="AB16" t="e">
        <f>#REF!</f>
        <v>#REF!</v>
      </c>
      <c r="AC16" t="str">
        <f t="shared" si="7"/>
        <v/>
      </c>
      <c r="AG16" t="s">
        <v>864</v>
      </c>
      <c r="AH16" s="26" t="s">
        <v>1025</v>
      </c>
      <c r="AI16" s="26" t="s">
        <v>92</v>
      </c>
      <c r="AJ16" s="26" t="s">
        <v>7</v>
      </c>
      <c r="AK16" s="26" t="s">
        <v>309</v>
      </c>
      <c r="AL16" s="26" t="s">
        <v>983</v>
      </c>
    </row>
    <row r="17" spans="1:38" x14ac:dyDescent="0.2">
      <c r="A17" t="s">
        <v>145</v>
      </c>
      <c r="B17" t="s">
        <v>95</v>
      </c>
      <c r="C17" t="s">
        <v>96</v>
      </c>
      <c r="D17" t="s">
        <v>97</v>
      </c>
      <c r="E17" s="18">
        <v>5051102491</v>
      </c>
      <c r="F17">
        <v>1</v>
      </c>
      <c r="H17" s="32" t="s">
        <v>313</v>
      </c>
      <c r="K17" t="s">
        <v>557</v>
      </c>
      <c r="L17" s="19">
        <v>1</v>
      </c>
      <c r="M17" s="41">
        <v>0.95</v>
      </c>
      <c r="N17" t="str">
        <f t="shared" si="0"/>
        <v>J4</v>
      </c>
      <c r="O17">
        <f t="shared" si="1"/>
        <v>1</v>
      </c>
      <c r="P17" t="s">
        <v>622</v>
      </c>
      <c r="Q17" s="18">
        <f t="shared" si="2"/>
        <v>5051102491</v>
      </c>
      <c r="R17" t="s">
        <v>623</v>
      </c>
      <c r="T17" t="s">
        <v>560</v>
      </c>
      <c r="W17" t="str">
        <f t="shared" si="3"/>
        <v>CONN FFC BOTTOM 24POS 0.5MM R/A</v>
      </c>
      <c r="X17" t="str">
        <f t="shared" si="4"/>
        <v>J4</v>
      </c>
      <c r="Y17" s="3"/>
      <c r="Z17">
        <f t="shared" si="6"/>
        <v>5051102491</v>
      </c>
      <c r="AA17" t="s">
        <v>859</v>
      </c>
      <c r="AC17" t="str">
        <f t="shared" si="7"/>
        <v/>
      </c>
      <c r="AD17" t="s">
        <v>856</v>
      </c>
      <c r="AE17" t="s">
        <v>857</v>
      </c>
      <c r="AF17" s="1" t="s">
        <v>858</v>
      </c>
      <c r="AG17" t="s">
        <v>866</v>
      </c>
      <c r="AH17" s="26" t="s">
        <v>1050</v>
      </c>
      <c r="AI17" s="26" t="s">
        <v>95</v>
      </c>
      <c r="AJ17" s="26" t="s">
        <v>7</v>
      </c>
      <c r="AK17" s="26" t="s">
        <v>858</v>
      </c>
      <c r="AL17" s="26" t="s">
        <v>983</v>
      </c>
    </row>
    <row r="18" spans="1:38" x14ac:dyDescent="0.2">
      <c r="A18" t="s">
        <v>145</v>
      </c>
      <c r="B18" t="s">
        <v>98</v>
      </c>
      <c r="C18" t="s">
        <v>99</v>
      </c>
      <c r="D18" t="s">
        <v>100</v>
      </c>
      <c r="E18" s="18" t="s">
        <v>331</v>
      </c>
      <c r="F18">
        <v>1</v>
      </c>
      <c r="H18" s="32" t="s">
        <v>332</v>
      </c>
      <c r="K18" t="s">
        <v>557</v>
      </c>
      <c r="L18" s="19">
        <v>1</v>
      </c>
      <c r="M18" s="41">
        <v>6.29</v>
      </c>
      <c r="N18" t="str">
        <f t="shared" si="0"/>
        <v>J5</v>
      </c>
      <c r="O18">
        <f t="shared" si="1"/>
        <v>1</v>
      </c>
      <c r="P18" t="s">
        <v>593</v>
      </c>
      <c r="Q18" s="18" t="str">
        <f t="shared" si="2"/>
        <v>TFM-110-12-L-D-A</v>
      </c>
      <c r="R18" t="s">
        <v>594</v>
      </c>
      <c r="T18" t="s">
        <v>560</v>
      </c>
      <c r="W18" t="str">
        <f t="shared" si="3"/>
        <v>CONN HEADER SMD 20POS 1.27MM</v>
      </c>
      <c r="X18" t="str">
        <f t="shared" si="4"/>
        <v>J5</v>
      </c>
      <c r="Y18" s="3"/>
      <c r="Z18" t="str">
        <f t="shared" si="6"/>
        <v>TFM-110-12-L-D-A</v>
      </c>
      <c r="AC18" t="str">
        <f t="shared" si="7"/>
        <v/>
      </c>
      <c r="AG18" t="s">
        <v>603</v>
      </c>
      <c r="AL18" s="26" t="s">
        <v>1004</v>
      </c>
    </row>
    <row r="19" spans="1:38" x14ac:dyDescent="0.2">
      <c r="A19" t="s">
        <v>145</v>
      </c>
      <c r="B19" t="s">
        <v>101</v>
      </c>
      <c r="C19" t="s">
        <v>57</v>
      </c>
      <c r="D19" t="s">
        <v>102</v>
      </c>
      <c r="E19" s="18" t="s">
        <v>479</v>
      </c>
      <c r="F19">
        <v>1</v>
      </c>
      <c r="H19" s="32" t="s">
        <v>312</v>
      </c>
      <c r="K19" t="s">
        <v>557</v>
      </c>
      <c r="L19" s="19">
        <v>1</v>
      </c>
      <c r="M19" s="41">
        <v>4.0199999999999996</v>
      </c>
      <c r="N19" t="str">
        <f t="shared" si="0"/>
        <v>J6</v>
      </c>
      <c r="O19">
        <f t="shared" si="1"/>
        <v>1</v>
      </c>
      <c r="P19" t="s">
        <v>593</v>
      </c>
      <c r="Q19" s="18" t="str">
        <f t="shared" si="2"/>
        <v>FLE-107-01-G-DV-A</v>
      </c>
      <c r="R19" t="s">
        <v>598</v>
      </c>
      <c r="T19" t="s">
        <v>560</v>
      </c>
      <c r="W19" t="str">
        <f t="shared" si="3"/>
        <v>CONN RCPT 14POS 0.05 GOLD SMD</v>
      </c>
      <c r="X19" t="str">
        <f t="shared" si="4"/>
        <v>J6</v>
      </c>
      <c r="Y19" s="3"/>
      <c r="Z19" t="str">
        <f t="shared" si="6"/>
        <v>FLE-107-01-G-DV-A</v>
      </c>
      <c r="AA19" t="s">
        <v>802</v>
      </c>
      <c r="AB19" t="e">
        <f>#REF!</f>
        <v>#REF!</v>
      </c>
      <c r="AC19" t="str">
        <f t="shared" si="7"/>
        <v/>
      </c>
      <c r="AD19" t="s">
        <v>789</v>
      </c>
      <c r="AE19" t="s">
        <v>801</v>
      </c>
      <c r="AF19" s="1" t="s">
        <v>776</v>
      </c>
      <c r="AH19" s="26" t="s">
        <v>985</v>
      </c>
      <c r="AI19" s="26" t="s">
        <v>101</v>
      </c>
      <c r="AJ19" s="26" t="s">
        <v>7</v>
      </c>
      <c r="AK19" s="26" t="s">
        <v>776</v>
      </c>
      <c r="AL19" s="26" t="s">
        <v>983</v>
      </c>
    </row>
    <row r="20" spans="1:38" x14ac:dyDescent="0.2">
      <c r="A20" t="s">
        <v>145</v>
      </c>
      <c r="B20" t="s">
        <v>106</v>
      </c>
      <c r="C20" t="s">
        <v>107</v>
      </c>
      <c r="D20" t="s">
        <v>108</v>
      </c>
      <c r="E20" s="18" t="s">
        <v>340</v>
      </c>
      <c r="F20">
        <v>1</v>
      </c>
      <c r="H20" s="32" t="s">
        <v>341</v>
      </c>
      <c r="K20" t="s">
        <v>557</v>
      </c>
      <c r="L20">
        <v>1</v>
      </c>
      <c r="M20" s="41">
        <v>0.63</v>
      </c>
      <c r="N20" t="str">
        <f t="shared" si="0"/>
        <v>Q1</v>
      </c>
      <c r="O20">
        <f t="shared" si="1"/>
        <v>1</v>
      </c>
      <c r="P20" t="s">
        <v>567</v>
      </c>
      <c r="Q20" s="18" t="str">
        <f t="shared" si="2"/>
        <v>SQ3495EV-T1_GE3</v>
      </c>
      <c r="R20" t="s">
        <v>568</v>
      </c>
      <c r="S20" s="4" t="s">
        <v>564</v>
      </c>
      <c r="W20" t="str">
        <f t="shared" si="3"/>
        <v>MOSFET P-CH 30V 8A 6TSOP</v>
      </c>
      <c r="X20" t="str">
        <f t="shared" si="4"/>
        <v>Q1</v>
      </c>
      <c r="Y20" s="3" t="str">
        <f t="shared" ref="Y20:Y27" si="8">S20</f>
        <v>SOT-23-6</v>
      </c>
      <c r="Z20" t="str">
        <f t="shared" si="6"/>
        <v>SQ3495EV-T1_GE3</v>
      </c>
      <c r="AB20" t="e">
        <f>#REF!</f>
        <v>#REF!</v>
      </c>
      <c r="AC20" t="str">
        <f t="shared" si="7"/>
        <v/>
      </c>
      <c r="AG20" t="s">
        <v>603</v>
      </c>
      <c r="AL20" s="26" t="s">
        <v>1004</v>
      </c>
    </row>
    <row r="21" spans="1:38" x14ac:dyDescent="0.2">
      <c r="A21" t="s">
        <v>145</v>
      </c>
      <c r="B21" t="s">
        <v>35</v>
      </c>
      <c r="C21" t="s">
        <v>109</v>
      </c>
      <c r="D21" t="s">
        <v>40</v>
      </c>
      <c r="E21" s="18" t="s">
        <v>455</v>
      </c>
      <c r="F21">
        <v>1</v>
      </c>
      <c r="H21" s="31" t="s">
        <v>724</v>
      </c>
      <c r="K21" t="s">
        <v>557</v>
      </c>
      <c r="L21" s="19">
        <v>1</v>
      </c>
      <c r="M21" s="41">
        <v>0.41</v>
      </c>
      <c r="N21" t="str">
        <f t="shared" si="0"/>
        <v>R1</v>
      </c>
      <c r="O21">
        <f t="shared" si="1"/>
        <v>1</v>
      </c>
      <c r="P21" t="s">
        <v>688</v>
      </c>
      <c r="Q21" s="18" t="str">
        <f t="shared" si="2"/>
        <v>RNCF0603BKC1M00</v>
      </c>
      <c r="R21" t="s">
        <v>725</v>
      </c>
      <c r="S21" s="4" t="s">
        <v>621</v>
      </c>
      <c r="W21" t="str">
        <f t="shared" si="3"/>
        <v>RES 1M OHM 0.1% 1/10W 0603</v>
      </c>
      <c r="X21" t="str">
        <f t="shared" si="4"/>
        <v>R1</v>
      </c>
      <c r="Y21" s="3" t="str">
        <f t="shared" si="8"/>
        <v>0603</v>
      </c>
      <c r="Z21" t="str">
        <f t="shared" si="6"/>
        <v>RNCF0603BKC1M00</v>
      </c>
      <c r="AB21" t="e">
        <f>#REF!</f>
        <v>#REF!</v>
      </c>
      <c r="AC21" t="str">
        <f t="shared" si="7"/>
        <v/>
      </c>
      <c r="AH21" s="26" t="s">
        <v>1028</v>
      </c>
      <c r="AI21" s="26" t="s">
        <v>35</v>
      </c>
      <c r="AJ21" s="26" t="s">
        <v>621</v>
      </c>
      <c r="AK21" s="26" t="s">
        <v>771</v>
      </c>
      <c r="AL21" s="26" t="s">
        <v>983</v>
      </c>
    </row>
    <row r="22" spans="1:38" x14ac:dyDescent="0.2">
      <c r="A22" t="s">
        <v>145</v>
      </c>
      <c r="B22" t="s">
        <v>474</v>
      </c>
      <c r="C22" t="s">
        <v>116</v>
      </c>
      <c r="D22" t="s">
        <v>40</v>
      </c>
      <c r="E22" s="18" t="s">
        <v>461</v>
      </c>
      <c r="F22">
        <v>4</v>
      </c>
      <c r="H22" s="31" t="s">
        <v>734</v>
      </c>
      <c r="K22" t="s">
        <v>557</v>
      </c>
      <c r="L22" s="19">
        <v>1</v>
      </c>
      <c r="M22" s="41">
        <v>0.13</v>
      </c>
      <c r="N22" t="str">
        <f t="shared" si="0"/>
        <v>R15, R16, R17, R18</v>
      </c>
      <c r="O22">
        <f t="shared" si="1"/>
        <v>4</v>
      </c>
      <c r="P22" t="s">
        <v>688</v>
      </c>
      <c r="Q22" s="18" t="str">
        <f t="shared" si="2"/>
        <v>RNCF0603DTE4K70</v>
      </c>
      <c r="R22" t="s">
        <v>735</v>
      </c>
      <c r="S22" s="4" t="s">
        <v>621</v>
      </c>
      <c r="W22" t="str">
        <f t="shared" si="3"/>
        <v>RES 4.7K OHM 0.5% 1/6W 0603</v>
      </c>
      <c r="X22" t="str">
        <f t="shared" si="4"/>
        <v>R15, R16, R17, R18</v>
      </c>
      <c r="Y22" s="3" t="str">
        <f t="shared" si="8"/>
        <v>0603</v>
      </c>
      <c r="Z22" t="str">
        <f t="shared" si="6"/>
        <v>RNCF0603DTE4K70</v>
      </c>
      <c r="AA22" t="s">
        <v>813</v>
      </c>
      <c r="AB22" t="e">
        <f>#REF!</f>
        <v>#REF!</v>
      </c>
      <c r="AC22" t="str">
        <f t="shared" si="7"/>
        <v/>
      </c>
      <c r="AD22" t="s">
        <v>792</v>
      </c>
      <c r="AE22" t="s">
        <v>814</v>
      </c>
      <c r="AF22" s="1" t="s">
        <v>812</v>
      </c>
      <c r="AH22" s="26" t="s">
        <v>1021</v>
      </c>
      <c r="AI22" s="26" t="s">
        <v>1022</v>
      </c>
      <c r="AJ22" s="26" t="s">
        <v>621</v>
      </c>
      <c r="AK22" s="26" t="s">
        <v>812</v>
      </c>
      <c r="AL22" s="26" t="s">
        <v>983</v>
      </c>
    </row>
    <row r="23" spans="1:38" x14ac:dyDescent="0.2">
      <c r="A23" t="s">
        <v>145</v>
      </c>
      <c r="B23" t="s">
        <v>110</v>
      </c>
      <c r="C23" t="s">
        <v>111</v>
      </c>
      <c r="D23" t="s">
        <v>40</v>
      </c>
      <c r="E23" s="18" t="s">
        <v>462</v>
      </c>
      <c r="F23">
        <v>2</v>
      </c>
      <c r="H23" s="31" t="s">
        <v>736</v>
      </c>
      <c r="K23" t="s">
        <v>557</v>
      </c>
      <c r="L23" s="19">
        <v>1</v>
      </c>
      <c r="M23" s="41">
        <v>0.13</v>
      </c>
      <c r="N23" t="str">
        <f t="shared" si="0"/>
        <v>R2, R3</v>
      </c>
      <c r="O23">
        <f t="shared" si="1"/>
        <v>2</v>
      </c>
      <c r="P23" t="s">
        <v>688</v>
      </c>
      <c r="Q23" s="18" t="str">
        <f t="shared" si="2"/>
        <v>RNCF0603DTE5K10</v>
      </c>
      <c r="R23" t="s">
        <v>737</v>
      </c>
      <c r="S23" s="4" t="s">
        <v>621</v>
      </c>
      <c r="W23" t="str">
        <f t="shared" si="3"/>
        <v>RES 5.1K OHM 0.5% 1/6W 0603</v>
      </c>
      <c r="X23" t="str">
        <f t="shared" si="4"/>
        <v>R2, R3</v>
      </c>
      <c r="Y23" s="3" t="str">
        <f t="shared" si="8"/>
        <v>0603</v>
      </c>
      <c r="Z23" t="str">
        <f t="shared" si="6"/>
        <v>RNCF0603DTE5K10</v>
      </c>
      <c r="AA23" t="s">
        <v>841</v>
      </c>
      <c r="AB23" t="e">
        <f>#REF!</f>
        <v>#REF!</v>
      </c>
      <c r="AC23" t="str">
        <f t="shared" si="7"/>
        <v/>
      </c>
      <c r="AD23" t="s">
        <v>792</v>
      </c>
      <c r="AE23" t="s">
        <v>842</v>
      </c>
      <c r="AF23" s="1" t="s">
        <v>843</v>
      </c>
      <c r="AH23" s="26" t="s">
        <v>1015</v>
      </c>
      <c r="AI23" s="26" t="s">
        <v>1016</v>
      </c>
      <c r="AJ23" s="26" t="s">
        <v>621</v>
      </c>
      <c r="AK23" s="26" t="s">
        <v>843</v>
      </c>
      <c r="AL23" s="26" t="s">
        <v>983</v>
      </c>
    </row>
    <row r="24" spans="1:38" x14ac:dyDescent="0.2">
      <c r="A24" t="s">
        <v>145</v>
      </c>
      <c r="B24" t="s">
        <v>117</v>
      </c>
      <c r="C24" t="s">
        <v>118</v>
      </c>
      <c r="D24" t="s">
        <v>40</v>
      </c>
      <c r="E24" s="18" t="s">
        <v>450</v>
      </c>
      <c r="F24">
        <v>1</v>
      </c>
      <c r="H24" s="31" t="s">
        <v>722</v>
      </c>
      <c r="K24" t="s">
        <v>557</v>
      </c>
      <c r="L24" s="19">
        <v>1</v>
      </c>
      <c r="M24" s="41">
        <v>0.09</v>
      </c>
      <c r="N24" t="str">
        <f t="shared" si="0"/>
        <v>R20</v>
      </c>
      <c r="O24">
        <f t="shared" si="1"/>
        <v>1</v>
      </c>
      <c r="P24" t="s">
        <v>688</v>
      </c>
      <c r="Q24" s="18" t="str">
        <f t="shared" si="2"/>
        <v>RMCF0603ZT0R00</v>
      </c>
      <c r="R24" t="s">
        <v>723</v>
      </c>
      <c r="S24" s="4" t="s">
        <v>621</v>
      </c>
      <c r="W24" t="str">
        <f t="shared" si="3"/>
        <v>RES 0 OHM JUMPER 1/10W 0603</v>
      </c>
      <c r="X24" t="str">
        <f t="shared" si="4"/>
        <v>R20</v>
      </c>
      <c r="Y24" s="3" t="str">
        <f t="shared" si="8"/>
        <v>0603</v>
      </c>
      <c r="Z24" t="str">
        <f t="shared" si="6"/>
        <v>RMCF0603ZT0R00</v>
      </c>
      <c r="AC24" t="str">
        <f t="shared" si="7"/>
        <v/>
      </c>
      <c r="AH24" s="26" t="s">
        <v>1046</v>
      </c>
      <c r="AI24" s="26" t="s">
        <v>117</v>
      </c>
      <c r="AJ24" s="26" t="s">
        <v>621</v>
      </c>
      <c r="AK24" s="26" t="s">
        <v>1047</v>
      </c>
      <c r="AL24" s="26" t="s">
        <v>983</v>
      </c>
    </row>
    <row r="25" spans="1:38" x14ac:dyDescent="0.2">
      <c r="A25" t="s">
        <v>145</v>
      </c>
      <c r="B25" t="s">
        <v>112</v>
      </c>
      <c r="C25" t="s">
        <v>113</v>
      </c>
      <c r="D25" t="s">
        <v>40</v>
      </c>
      <c r="E25" s="18" t="s">
        <v>452</v>
      </c>
      <c r="F25">
        <v>1</v>
      </c>
      <c r="H25" s="31" t="s">
        <v>730</v>
      </c>
      <c r="K25" t="s">
        <v>557</v>
      </c>
      <c r="L25" s="19">
        <v>1</v>
      </c>
      <c r="M25" s="41">
        <v>0.13</v>
      </c>
      <c r="N25" t="str">
        <f t="shared" si="0"/>
        <v>R4</v>
      </c>
      <c r="O25">
        <f t="shared" si="1"/>
        <v>1</v>
      </c>
      <c r="P25" t="s">
        <v>688</v>
      </c>
      <c r="Q25" s="18" t="str">
        <f t="shared" si="2"/>
        <v>RNCF0603DTE100R</v>
      </c>
      <c r="R25" t="s">
        <v>731</v>
      </c>
      <c r="S25" s="4" t="s">
        <v>621</v>
      </c>
      <c r="W25" t="str">
        <f t="shared" si="3"/>
        <v>RES 100 OHM 0.5% 1/6W 0603</v>
      </c>
      <c r="X25" t="str">
        <f t="shared" si="4"/>
        <v>R4</v>
      </c>
      <c r="Y25" s="3" t="str">
        <f t="shared" si="8"/>
        <v>0603</v>
      </c>
      <c r="Z25" t="str">
        <f t="shared" si="6"/>
        <v>RNCF0603DTE100R</v>
      </c>
      <c r="AA25" t="s">
        <v>844</v>
      </c>
      <c r="AB25" t="e">
        <f>#REF!</f>
        <v>#REF!</v>
      </c>
      <c r="AC25" t="str">
        <f t="shared" si="7"/>
        <v/>
      </c>
      <c r="AD25" t="s">
        <v>792</v>
      </c>
      <c r="AE25" t="s">
        <v>845</v>
      </c>
      <c r="AF25" s="1" t="s">
        <v>846</v>
      </c>
      <c r="AH25" s="26" t="s">
        <v>1038</v>
      </c>
      <c r="AI25" s="26" t="s">
        <v>112</v>
      </c>
      <c r="AJ25" s="26" t="s">
        <v>621</v>
      </c>
      <c r="AK25" s="26" t="s">
        <v>846</v>
      </c>
      <c r="AL25" s="26" t="s">
        <v>983</v>
      </c>
    </row>
    <row r="26" spans="1:38" x14ac:dyDescent="0.2">
      <c r="A26" t="s">
        <v>145</v>
      </c>
      <c r="B26" t="s">
        <v>473</v>
      </c>
      <c r="C26" t="s">
        <v>44</v>
      </c>
      <c r="D26" t="s">
        <v>40</v>
      </c>
      <c r="E26" s="18" t="s">
        <v>453</v>
      </c>
      <c r="F26">
        <v>10</v>
      </c>
      <c r="H26" s="31" t="s">
        <v>726</v>
      </c>
      <c r="K26" t="s">
        <v>557</v>
      </c>
      <c r="L26" s="19">
        <v>1</v>
      </c>
      <c r="M26" s="41">
        <v>0.34</v>
      </c>
      <c r="N26" t="str">
        <f t="shared" si="0"/>
        <v>R5, R6, R7, R9, R10, R11, R12, R13, R14, R19</v>
      </c>
      <c r="O26">
        <f t="shared" si="1"/>
        <v>10</v>
      </c>
      <c r="P26" t="s">
        <v>688</v>
      </c>
      <c r="Q26" s="18" t="str">
        <f t="shared" si="2"/>
        <v>RNCF0603BTE10K0</v>
      </c>
      <c r="R26" t="s">
        <v>727</v>
      </c>
      <c r="S26" s="4" t="s">
        <v>621</v>
      </c>
      <c r="W26" t="str">
        <f t="shared" si="3"/>
        <v>RES 10K OHM 0.1% 1/6W 0603</v>
      </c>
      <c r="X26" t="str">
        <f t="shared" si="4"/>
        <v>R5, R6, R7, R9, R10, R11, R12, R13, R14, R19</v>
      </c>
      <c r="Y26" s="3" t="str">
        <f t="shared" si="8"/>
        <v>0603</v>
      </c>
      <c r="Z26" t="str">
        <f t="shared" si="6"/>
        <v>RNCF0603BTE10K0</v>
      </c>
      <c r="AA26" t="s">
        <v>798</v>
      </c>
      <c r="AB26" t="e">
        <f>#REF!</f>
        <v>#REF!</v>
      </c>
      <c r="AC26" t="str">
        <f t="shared" si="7"/>
        <v/>
      </c>
      <c r="AD26" t="s">
        <v>792</v>
      </c>
      <c r="AE26" t="s">
        <v>797</v>
      </c>
      <c r="AF26" s="1" t="s">
        <v>772</v>
      </c>
      <c r="AH26" s="26" t="s">
        <v>987</v>
      </c>
      <c r="AI26" s="26" t="s">
        <v>1026</v>
      </c>
      <c r="AJ26" s="26" t="s">
        <v>621</v>
      </c>
      <c r="AK26" s="26" t="s">
        <v>772</v>
      </c>
      <c r="AL26" s="26" t="s">
        <v>983</v>
      </c>
    </row>
    <row r="27" spans="1:38" ht="17" x14ac:dyDescent="0.2">
      <c r="A27" t="s">
        <v>145</v>
      </c>
      <c r="B27" t="s">
        <v>114</v>
      </c>
      <c r="C27" t="s">
        <v>115</v>
      </c>
      <c r="D27" t="s">
        <v>40</v>
      </c>
      <c r="E27" s="18" t="s">
        <v>454</v>
      </c>
      <c r="F27">
        <v>1</v>
      </c>
      <c r="H27" s="31" t="s">
        <v>732</v>
      </c>
      <c r="K27" t="s">
        <v>557</v>
      </c>
      <c r="L27" s="19">
        <v>1</v>
      </c>
      <c r="M27" s="41">
        <v>0.12</v>
      </c>
      <c r="N27" t="str">
        <f t="shared" si="0"/>
        <v>R8</v>
      </c>
      <c r="O27">
        <f t="shared" si="1"/>
        <v>1</v>
      </c>
      <c r="P27" t="s">
        <v>688</v>
      </c>
      <c r="Q27" s="18" t="str">
        <f t="shared" si="2"/>
        <v>RNCF0603DTE1K00</v>
      </c>
      <c r="R27" t="s">
        <v>733</v>
      </c>
      <c r="S27" s="4" t="s">
        <v>621</v>
      </c>
      <c r="W27" t="str">
        <f t="shared" si="3"/>
        <v>RES 1K OHM 0.5% 1/6W 0603</v>
      </c>
      <c r="X27" t="str">
        <f t="shared" si="4"/>
        <v>R8</v>
      </c>
      <c r="Y27" s="3" t="str">
        <f t="shared" si="8"/>
        <v>0603</v>
      </c>
      <c r="Z27" t="str">
        <f t="shared" si="6"/>
        <v>RNCF0603DTE1K00</v>
      </c>
      <c r="AA27" t="s">
        <v>835</v>
      </c>
      <c r="AB27" t="e">
        <f>#REF!</f>
        <v>#REF!</v>
      </c>
      <c r="AC27" t="str">
        <f t="shared" si="7"/>
        <v/>
      </c>
      <c r="AD27" t="s">
        <v>792</v>
      </c>
      <c r="AE27" s="23" t="s">
        <v>836</v>
      </c>
      <c r="AF27" s="1" t="s">
        <v>834</v>
      </c>
      <c r="AH27" s="26" t="s">
        <v>1035</v>
      </c>
      <c r="AI27" s="26" t="s">
        <v>114</v>
      </c>
      <c r="AJ27" s="26" t="s">
        <v>621</v>
      </c>
      <c r="AK27" s="26" t="s">
        <v>834</v>
      </c>
      <c r="AL27" s="26" t="s">
        <v>983</v>
      </c>
    </row>
    <row r="28" spans="1:38" x14ac:dyDescent="0.2">
      <c r="A28" s="2" t="s">
        <v>145</v>
      </c>
      <c r="B28" s="2" t="s">
        <v>119</v>
      </c>
      <c r="C28" s="2" t="s">
        <v>120</v>
      </c>
      <c r="D28" s="2" t="s">
        <v>121</v>
      </c>
      <c r="E28" s="2" t="s">
        <v>758</v>
      </c>
      <c r="F28" s="2">
        <v>1</v>
      </c>
      <c r="G28" s="2"/>
      <c r="H28" s="33"/>
      <c r="I28" s="2"/>
      <c r="J28" s="2" t="s">
        <v>484</v>
      </c>
      <c r="N28" t="str">
        <f t="shared" si="0"/>
        <v>RN1</v>
      </c>
      <c r="O28">
        <f t="shared" si="1"/>
        <v>1</v>
      </c>
      <c r="R28" s="2" t="s">
        <v>758</v>
      </c>
      <c r="W28" t="str">
        <f t="shared" si="3"/>
        <v>R_Array_Concave_330R 4x0603</v>
      </c>
      <c r="X28" t="str">
        <f t="shared" si="4"/>
        <v>RN1</v>
      </c>
      <c r="Y28" s="3"/>
      <c r="Z28" t="str">
        <f t="shared" si="6"/>
        <v>R_Array_Concave_330R 4x0603</v>
      </c>
      <c r="AA28" t="s">
        <v>863</v>
      </c>
      <c r="AC28" t="str">
        <f t="shared" si="7"/>
        <v/>
      </c>
      <c r="AD28" t="s">
        <v>861</v>
      </c>
      <c r="AE28" t="s">
        <v>862</v>
      </c>
      <c r="AF28" s="1" t="s">
        <v>860</v>
      </c>
      <c r="AG28" t="s">
        <v>864</v>
      </c>
      <c r="AH28" s="26" t="s">
        <v>1037</v>
      </c>
      <c r="AI28" s="26" t="s">
        <v>119</v>
      </c>
      <c r="AJ28" s="26" t="s">
        <v>7</v>
      </c>
      <c r="AK28" s="26" t="s">
        <v>860</v>
      </c>
      <c r="AL28" s="26" t="s">
        <v>983</v>
      </c>
    </row>
    <row r="29" spans="1:38" ht="17" x14ac:dyDescent="0.2">
      <c r="A29" t="s">
        <v>145</v>
      </c>
      <c r="B29" t="s">
        <v>122</v>
      </c>
      <c r="C29" t="s">
        <v>123</v>
      </c>
      <c r="D29" t="s">
        <v>124</v>
      </c>
      <c r="E29" s="18" t="s">
        <v>123</v>
      </c>
      <c r="F29">
        <v>2</v>
      </c>
      <c r="H29" s="32" t="s">
        <v>308</v>
      </c>
      <c r="K29" t="s">
        <v>557</v>
      </c>
      <c r="L29" s="19">
        <v>1</v>
      </c>
      <c r="M29" s="41">
        <v>1.28</v>
      </c>
      <c r="N29" t="str">
        <f t="shared" si="0"/>
        <v>SW1, SW3</v>
      </c>
      <c r="O29">
        <f t="shared" si="1"/>
        <v>2</v>
      </c>
      <c r="P29" t="s">
        <v>614</v>
      </c>
      <c r="Q29" s="18" t="str">
        <f t="shared" ref="Q29:Q92" si="9">E29</f>
        <v>CAS-120TA</v>
      </c>
      <c r="R29" t="s">
        <v>615</v>
      </c>
      <c r="T29" t="s">
        <v>560</v>
      </c>
      <c r="W29" t="str">
        <f t="shared" si="3"/>
        <v>SWITCH SLIDE SPDT 100MA 6V</v>
      </c>
      <c r="X29" t="str">
        <f t="shared" si="4"/>
        <v>SW1, SW3</v>
      </c>
      <c r="Y29" s="3"/>
      <c r="Z29" t="str">
        <f t="shared" si="6"/>
        <v>CAS-120TA</v>
      </c>
      <c r="AA29" t="s">
        <v>851</v>
      </c>
      <c r="AB29" t="e">
        <f>#REF!</f>
        <v>#REF!</v>
      </c>
      <c r="AC29" t="str">
        <f t="shared" si="7"/>
        <v/>
      </c>
      <c r="AD29" t="s">
        <v>850</v>
      </c>
      <c r="AE29" t="s">
        <v>123</v>
      </c>
      <c r="AF29" s="23" t="s">
        <v>307</v>
      </c>
      <c r="AG29" t="s">
        <v>855</v>
      </c>
      <c r="AH29" s="26" t="s">
        <v>1031</v>
      </c>
      <c r="AI29" s="26" t="s">
        <v>1032</v>
      </c>
      <c r="AJ29" s="26" t="s">
        <v>7</v>
      </c>
      <c r="AK29" s="26" t="s">
        <v>307</v>
      </c>
      <c r="AL29" s="26" t="s">
        <v>983</v>
      </c>
    </row>
    <row r="30" spans="1:38" x14ac:dyDescent="0.2">
      <c r="A30" t="s">
        <v>145</v>
      </c>
      <c r="B30" t="s">
        <v>125</v>
      </c>
      <c r="C30" t="s">
        <v>126</v>
      </c>
      <c r="D30" t="s">
        <v>127</v>
      </c>
      <c r="E30" s="18" t="s">
        <v>328</v>
      </c>
      <c r="F30">
        <v>1</v>
      </c>
      <c r="H30" s="32" t="s">
        <v>330</v>
      </c>
      <c r="K30" t="s">
        <v>557</v>
      </c>
      <c r="L30" s="19">
        <v>1</v>
      </c>
      <c r="M30" s="41">
        <v>0.56999999999999995</v>
      </c>
      <c r="N30" t="str">
        <f t="shared" si="0"/>
        <v>SW2</v>
      </c>
      <c r="O30">
        <f t="shared" si="1"/>
        <v>1</v>
      </c>
      <c r="P30" t="s">
        <v>650</v>
      </c>
      <c r="Q30" s="18" t="str">
        <f t="shared" si="9"/>
        <v>KMR241NG ULC LFS</v>
      </c>
      <c r="R30" t="s">
        <v>651</v>
      </c>
      <c r="T30" t="s">
        <v>560</v>
      </c>
      <c r="W30" t="str">
        <f t="shared" si="3"/>
        <v>SWITCH TACTILE SPST-NO 0.05A 32V</v>
      </c>
      <c r="X30" t="str">
        <f t="shared" si="4"/>
        <v>SW2</v>
      </c>
      <c r="Y30" s="3"/>
      <c r="Z30" t="str">
        <f t="shared" si="6"/>
        <v>KMR241NG ULC LFS</v>
      </c>
      <c r="AA30" t="s">
        <v>854</v>
      </c>
      <c r="AB30" t="e">
        <f>#REF!</f>
        <v>#REF!</v>
      </c>
      <c r="AC30" t="str">
        <f t="shared" si="7"/>
        <v/>
      </c>
      <c r="AD30" t="s">
        <v>650</v>
      </c>
      <c r="AE30" t="s">
        <v>853</v>
      </c>
      <c r="AF30" s="1" t="s">
        <v>852</v>
      </c>
      <c r="AH30" s="26" t="s">
        <v>1048</v>
      </c>
      <c r="AI30" s="26" t="s">
        <v>125</v>
      </c>
      <c r="AJ30" s="26" t="s">
        <v>7</v>
      </c>
      <c r="AK30" s="26" t="s">
        <v>852</v>
      </c>
      <c r="AL30" s="26" t="s">
        <v>983</v>
      </c>
    </row>
    <row r="31" spans="1:38" x14ac:dyDescent="0.2">
      <c r="A31" t="s">
        <v>145</v>
      </c>
      <c r="B31" t="s">
        <v>49</v>
      </c>
      <c r="C31" t="s">
        <v>128</v>
      </c>
      <c r="D31" t="s">
        <v>129</v>
      </c>
      <c r="E31" s="18" t="s">
        <v>333</v>
      </c>
      <c r="F31">
        <v>1</v>
      </c>
      <c r="H31" s="32" t="s">
        <v>334</v>
      </c>
      <c r="K31" t="s">
        <v>557</v>
      </c>
      <c r="L31" s="19">
        <v>1</v>
      </c>
      <c r="M31" s="41">
        <v>17.38</v>
      </c>
      <c r="N31" t="str">
        <f t="shared" si="0"/>
        <v>U1</v>
      </c>
      <c r="O31">
        <f t="shared" si="1"/>
        <v>1</v>
      </c>
      <c r="P31" t="s">
        <v>589</v>
      </c>
      <c r="Q31" s="18" t="str">
        <f t="shared" si="9"/>
        <v>STM32H743VIT6</v>
      </c>
      <c r="R31" t="s">
        <v>591</v>
      </c>
      <c r="S31" s="4" t="s">
        <v>592</v>
      </c>
      <c r="W31" t="str">
        <f t="shared" si="3"/>
        <v>IC MCU 32BIT 2MB FLASH 100LQFP</v>
      </c>
      <c r="X31" t="str">
        <f t="shared" si="4"/>
        <v>U1</v>
      </c>
      <c r="Y31" s="3" t="str">
        <f t="shared" ref="Y31:Y36" si="10">S31</f>
        <v>100-LQFP</v>
      </c>
      <c r="Z31" t="str">
        <f t="shared" si="6"/>
        <v>STM32H743VIT6</v>
      </c>
      <c r="AB31" t="e">
        <f>#REF!</f>
        <v>#REF!</v>
      </c>
      <c r="AC31" t="str">
        <f t="shared" si="7"/>
        <v/>
      </c>
      <c r="AH31" s="26" t="s">
        <v>1034</v>
      </c>
      <c r="AI31" s="26" t="s">
        <v>49</v>
      </c>
      <c r="AJ31" s="26" t="s">
        <v>592</v>
      </c>
      <c r="AK31" s="26" t="s">
        <v>335</v>
      </c>
      <c r="AL31" s="26" t="s">
        <v>983</v>
      </c>
    </row>
    <row r="32" spans="1:38" x14ac:dyDescent="0.2">
      <c r="A32" t="s">
        <v>145</v>
      </c>
      <c r="B32" t="s">
        <v>130</v>
      </c>
      <c r="C32" t="s">
        <v>131</v>
      </c>
      <c r="D32" t="s">
        <v>108</v>
      </c>
      <c r="E32" s="18">
        <v>82400102</v>
      </c>
      <c r="F32">
        <v>1</v>
      </c>
      <c r="H32" s="32" t="s">
        <v>342</v>
      </c>
      <c r="K32" t="s">
        <v>557</v>
      </c>
      <c r="L32">
        <v>1</v>
      </c>
      <c r="M32" s="41">
        <v>0.79</v>
      </c>
      <c r="N32" t="str">
        <f t="shared" si="0"/>
        <v>U2</v>
      </c>
      <c r="O32">
        <f t="shared" si="1"/>
        <v>1</v>
      </c>
      <c r="P32" t="s">
        <v>562</v>
      </c>
      <c r="Q32" s="18">
        <f t="shared" si="9"/>
        <v>82400102</v>
      </c>
      <c r="R32" t="s">
        <v>563</v>
      </c>
      <c r="S32" s="4" t="s">
        <v>564</v>
      </c>
      <c r="W32" t="str">
        <f t="shared" si="3"/>
        <v>TVS DIODE 5VWM 7.7VC SOT23-6L</v>
      </c>
      <c r="X32" t="str">
        <f t="shared" si="4"/>
        <v>U2</v>
      </c>
      <c r="Y32" s="3" t="str">
        <f t="shared" si="10"/>
        <v>SOT-23-6</v>
      </c>
      <c r="Z32">
        <f t="shared" si="6"/>
        <v>82400102</v>
      </c>
      <c r="AA32" t="s">
        <v>831</v>
      </c>
      <c r="AB32" t="e">
        <f>#REF!</f>
        <v>#REF!</v>
      </c>
      <c r="AC32" t="str">
        <f t="shared" si="7"/>
        <v/>
      </c>
      <c r="AD32" t="s">
        <v>833</v>
      </c>
      <c r="AE32" t="s">
        <v>832</v>
      </c>
      <c r="AF32" s="1" t="s">
        <v>830</v>
      </c>
      <c r="AG32" t="s">
        <v>864</v>
      </c>
      <c r="AH32" s="26" t="s">
        <v>1030</v>
      </c>
      <c r="AI32" s="26" t="s">
        <v>130</v>
      </c>
      <c r="AJ32" s="26" t="s">
        <v>564</v>
      </c>
      <c r="AK32" s="26" t="s">
        <v>830</v>
      </c>
      <c r="AL32" s="26" t="s">
        <v>983</v>
      </c>
    </row>
    <row r="33" spans="1:38" x14ac:dyDescent="0.2">
      <c r="A33" t="s">
        <v>145</v>
      </c>
      <c r="B33" t="s">
        <v>132</v>
      </c>
      <c r="C33" t="s">
        <v>133</v>
      </c>
      <c r="D33" t="s">
        <v>134</v>
      </c>
      <c r="E33" s="18" t="s">
        <v>133</v>
      </c>
      <c r="F33">
        <v>1</v>
      </c>
      <c r="H33" s="32" t="s">
        <v>337</v>
      </c>
      <c r="K33" t="s">
        <v>557</v>
      </c>
      <c r="L33" s="19">
        <v>1</v>
      </c>
      <c r="M33" s="41">
        <v>0.78</v>
      </c>
      <c r="N33" t="str">
        <f t="shared" si="0"/>
        <v>U3</v>
      </c>
      <c r="O33">
        <f t="shared" si="1"/>
        <v>1</v>
      </c>
      <c r="P33" t="s">
        <v>573</v>
      </c>
      <c r="Q33" s="18" t="str">
        <f t="shared" si="9"/>
        <v>XC6210B332MR-G</v>
      </c>
      <c r="R33" t="s">
        <v>574</v>
      </c>
      <c r="S33" s="4" t="s">
        <v>575</v>
      </c>
      <c r="W33" t="str">
        <f t="shared" si="3"/>
        <v>IC REG LINEAR 3.3V 700MA SOT25</v>
      </c>
      <c r="X33" t="str">
        <f t="shared" si="4"/>
        <v>U3</v>
      </c>
      <c r="Y33" s="3" t="str">
        <f t="shared" si="10"/>
        <v>SOT-23-5</v>
      </c>
      <c r="Z33" t="str">
        <f t="shared" si="6"/>
        <v>XC6210B332MR-G</v>
      </c>
      <c r="AB33" t="e">
        <f>#REF!</f>
        <v>#REF!</v>
      </c>
      <c r="AC33" t="str">
        <f t="shared" si="7"/>
        <v/>
      </c>
      <c r="AG33" t="s">
        <v>864</v>
      </c>
      <c r="AH33" s="26" t="s">
        <v>1020</v>
      </c>
      <c r="AI33" s="26" t="s">
        <v>132</v>
      </c>
      <c r="AJ33" s="26" t="s">
        <v>575</v>
      </c>
      <c r="AK33" s="26" t="s">
        <v>336</v>
      </c>
      <c r="AL33" s="26" t="s">
        <v>983</v>
      </c>
    </row>
    <row r="34" spans="1:38" x14ac:dyDescent="0.2">
      <c r="A34" t="s">
        <v>145</v>
      </c>
      <c r="B34" t="s">
        <v>135</v>
      </c>
      <c r="C34" t="s">
        <v>136</v>
      </c>
      <c r="D34" t="s">
        <v>134</v>
      </c>
      <c r="E34" s="18" t="s">
        <v>136</v>
      </c>
      <c r="F34">
        <v>1</v>
      </c>
      <c r="H34" s="32" t="s">
        <v>338</v>
      </c>
      <c r="K34" t="s">
        <v>557</v>
      </c>
      <c r="L34" s="19">
        <v>1</v>
      </c>
      <c r="M34" s="41">
        <v>0.45</v>
      </c>
      <c r="N34" t="str">
        <f t="shared" si="0"/>
        <v>U4</v>
      </c>
      <c r="O34">
        <f t="shared" si="1"/>
        <v>1</v>
      </c>
      <c r="P34" t="s">
        <v>640</v>
      </c>
      <c r="Q34" s="18" t="str">
        <f t="shared" si="9"/>
        <v>AP7366-28W5-7</v>
      </c>
      <c r="R34" t="s">
        <v>644</v>
      </c>
      <c r="S34" s="4" t="s">
        <v>645</v>
      </c>
      <c r="W34" t="str">
        <f t="shared" si="3"/>
        <v>IC REG LINEAR 2.8V 600MA SOT25</v>
      </c>
      <c r="X34" t="str">
        <f t="shared" si="4"/>
        <v>U4</v>
      </c>
      <c r="Y34" s="3" t="str">
        <f t="shared" si="10"/>
        <v>SOT-25</v>
      </c>
      <c r="Z34" t="str">
        <f t="shared" si="6"/>
        <v>AP7366-28W5-7</v>
      </c>
      <c r="AA34" t="s">
        <v>823</v>
      </c>
      <c r="AC34" t="str">
        <f t="shared" si="7"/>
        <v/>
      </c>
      <c r="AD34" t="s">
        <v>824</v>
      </c>
      <c r="AE34" t="s">
        <v>825</v>
      </c>
      <c r="AF34" s="1" t="s">
        <v>826</v>
      </c>
      <c r="AG34" t="s">
        <v>864</v>
      </c>
      <c r="AH34" s="26" t="s">
        <v>1049</v>
      </c>
      <c r="AI34" s="26" t="s">
        <v>135</v>
      </c>
      <c r="AJ34" s="26" t="s">
        <v>645</v>
      </c>
      <c r="AK34" s="26" t="s">
        <v>826</v>
      </c>
      <c r="AL34" s="26" t="s">
        <v>983</v>
      </c>
    </row>
    <row r="35" spans="1:38" x14ac:dyDescent="0.2">
      <c r="A35" t="s">
        <v>145</v>
      </c>
      <c r="B35" t="s">
        <v>137</v>
      </c>
      <c r="C35" t="s">
        <v>138</v>
      </c>
      <c r="D35" t="s">
        <v>134</v>
      </c>
      <c r="E35" s="18" t="s">
        <v>138</v>
      </c>
      <c r="F35">
        <v>1</v>
      </c>
      <c r="H35" s="32" t="s">
        <v>339</v>
      </c>
      <c r="K35" t="s">
        <v>557</v>
      </c>
      <c r="L35" s="19">
        <v>1</v>
      </c>
      <c r="M35" s="41">
        <v>0.36</v>
      </c>
      <c r="N35" t="str">
        <f t="shared" si="0"/>
        <v>U5</v>
      </c>
      <c r="O35">
        <f t="shared" si="1"/>
        <v>1</v>
      </c>
      <c r="P35" t="s">
        <v>576</v>
      </c>
      <c r="Q35" s="18" t="str">
        <f t="shared" si="9"/>
        <v>TLV75515PDBVR</v>
      </c>
      <c r="R35" t="s">
        <v>577</v>
      </c>
      <c r="S35" s="4" t="s">
        <v>575</v>
      </c>
      <c r="W35" t="str">
        <f t="shared" si="3"/>
        <v>IC REG LINEAR 1.5V 500MA SOT23-5</v>
      </c>
      <c r="X35" t="str">
        <f t="shared" si="4"/>
        <v>U5</v>
      </c>
      <c r="Y35" s="3" t="str">
        <f t="shared" si="10"/>
        <v>SOT-23-5</v>
      </c>
      <c r="Z35" t="str">
        <f t="shared" si="6"/>
        <v>TLV75515PDBVR</v>
      </c>
      <c r="AA35" t="s">
        <v>828</v>
      </c>
      <c r="AB35" t="e">
        <f>#REF!</f>
        <v>#REF!</v>
      </c>
      <c r="AC35" t="str">
        <f t="shared" ref="AC35:AC66" si="11">IF(Z35=Z34,"SAME","")</f>
        <v/>
      </c>
      <c r="AD35" t="s">
        <v>576</v>
      </c>
      <c r="AE35" t="s">
        <v>829</v>
      </c>
      <c r="AF35" s="1" t="s">
        <v>827</v>
      </c>
      <c r="AG35" t="s">
        <v>865</v>
      </c>
      <c r="AH35" s="26" t="s">
        <v>1027</v>
      </c>
      <c r="AI35" s="26" t="s">
        <v>137</v>
      </c>
      <c r="AJ35" s="26" t="s">
        <v>575</v>
      </c>
      <c r="AK35" s="26" t="s">
        <v>827</v>
      </c>
      <c r="AL35" s="26" t="s">
        <v>983</v>
      </c>
    </row>
    <row r="36" spans="1:38" x14ac:dyDescent="0.2">
      <c r="A36" t="s">
        <v>145</v>
      </c>
      <c r="B36" t="s">
        <v>139</v>
      </c>
      <c r="C36" t="s">
        <v>140</v>
      </c>
      <c r="D36" t="s">
        <v>141</v>
      </c>
      <c r="E36" s="18" t="s">
        <v>343</v>
      </c>
      <c r="F36">
        <v>1</v>
      </c>
      <c r="H36" s="32" t="s">
        <v>344</v>
      </c>
      <c r="K36" t="s">
        <v>557</v>
      </c>
      <c r="L36" s="19">
        <v>1</v>
      </c>
      <c r="M36" s="41">
        <v>4.21</v>
      </c>
      <c r="N36" t="str">
        <f t="shared" si="0"/>
        <v>U6</v>
      </c>
      <c r="O36">
        <f t="shared" si="1"/>
        <v>1</v>
      </c>
      <c r="P36" t="s">
        <v>656</v>
      </c>
      <c r="Q36" s="18" t="str">
        <f t="shared" si="9"/>
        <v>LTC4412ES6#TRMPBF</v>
      </c>
      <c r="R36" t="s">
        <v>657</v>
      </c>
      <c r="S36" s="4" t="s">
        <v>751</v>
      </c>
      <c r="W36" t="str">
        <f t="shared" si="3"/>
        <v>IC OR CTRLR SRC SELECT TSOT23-6</v>
      </c>
      <c r="X36" t="str">
        <f t="shared" si="4"/>
        <v>U6</v>
      </c>
      <c r="Y36" s="3" t="str">
        <f t="shared" si="10"/>
        <v>TSOT-23-6</v>
      </c>
      <c r="Z36" t="str">
        <f t="shared" si="6"/>
        <v>LTC4412ES6#TRMPBF</v>
      </c>
      <c r="AB36" t="e">
        <f>#REF!</f>
        <v>#REF!</v>
      </c>
      <c r="AC36" t="str">
        <f t="shared" si="11"/>
        <v/>
      </c>
      <c r="AG36" t="s">
        <v>603</v>
      </c>
      <c r="AL36" s="26" t="s">
        <v>1004</v>
      </c>
    </row>
    <row r="37" spans="1:38" x14ac:dyDescent="0.2">
      <c r="A37" t="s">
        <v>145</v>
      </c>
      <c r="B37" t="s">
        <v>142</v>
      </c>
      <c r="C37" t="s">
        <v>143</v>
      </c>
      <c r="D37" t="s">
        <v>144</v>
      </c>
      <c r="E37" s="18" t="s">
        <v>319</v>
      </c>
      <c r="F37">
        <v>1</v>
      </c>
      <c r="H37" s="32" t="s">
        <v>321</v>
      </c>
      <c r="K37" t="s">
        <v>557</v>
      </c>
      <c r="L37" s="19">
        <v>1</v>
      </c>
      <c r="M37" s="41">
        <v>0.77</v>
      </c>
      <c r="N37" t="str">
        <f t="shared" si="0"/>
        <v>Y1</v>
      </c>
      <c r="O37">
        <f t="shared" si="1"/>
        <v>1</v>
      </c>
      <c r="P37" t="s">
        <v>638</v>
      </c>
      <c r="Q37" s="18" t="str">
        <f t="shared" si="9"/>
        <v>ECS-160-10-36Q-ES-TR</v>
      </c>
      <c r="R37" t="s">
        <v>639</v>
      </c>
      <c r="T37" t="s">
        <v>560</v>
      </c>
      <c r="W37" t="str">
        <f t="shared" si="3"/>
        <v>CRYSTAL 16.0000MHZ 10PF SMD</v>
      </c>
      <c r="X37" t="str">
        <f t="shared" si="4"/>
        <v>Y1</v>
      </c>
      <c r="Y37" s="3"/>
      <c r="Z37" t="str">
        <f t="shared" si="6"/>
        <v>ECS-160-10-36Q-ES-TR</v>
      </c>
      <c r="AB37" t="e">
        <f>#REF!</f>
        <v>#REF!</v>
      </c>
      <c r="AC37" t="str">
        <f t="shared" si="11"/>
        <v/>
      </c>
      <c r="AG37" t="s">
        <v>603</v>
      </c>
      <c r="AL37" s="26" t="s">
        <v>1004</v>
      </c>
    </row>
    <row r="38" spans="1:38" x14ac:dyDescent="0.2">
      <c r="A38" t="s">
        <v>217</v>
      </c>
      <c r="B38" t="s">
        <v>475</v>
      </c>
      <c r="C38" t="s">
        <v>9</v>
      </c>
      <c r="D38" t="s">
        <v>6</v>
      </c>
      <c r="E38" s="18" t="s">
        <v>435</v>
      </c>
      <c r="F38">
        <v>14</v>
      </c>
      <c r="G38" t="s">
        <v>7</v>
      </c>
      <c r="H38" s="32" t="s">
        <v>676</v>
      </c>
      <c r="I38" t="s">
        <v>428</v>
      </c>
      <c r="K38" t="s">
        <v>557</v>
      </c>
      <c r="L38" s="19">
        <v>1</v>
      </c>
      <c r="M38" s="41">
        <v>0.09</v>
      </c>
      <c r="N38" t="str">
        <f t="shared" si="0"/>
        <v>C1, C2, C3, C4, C5, C10, C13, C19, C21, C23, C24, C25, C27, C36</v>
      </c>
      <c r="O38">
        <f t="shared" si="1"/>
        <v>14</v>
      </c>
      <c r="P38" t="s">
        <v>670</v>
      </c>
      <c r="Q38" s="18" t="str">
        <f t="shared" si="9"/>
        <v>06035C104K4T2A</v>
      </c>
      <c r="R38" t="s">
        <v>677</v>
      </c>
      <c r="S38" s="4" t="s">
        <v>621</v>
      </c>
      <c r="W38" t="str">
        <f t="shared" si="3"/>
        <v>CAP CER 0.1UF 50V X7R 0603</v>
      </c>
      <c r="X38" t="str">
        <f t="shared" si="4"/>
        <v>C1, C2, C3, C4, C5, C10, C13, C19, C21, C23, C24, C25, C27, C36</v>
      </c>
      <c r="Y38" s="3" t="str">
        <f t="shared" ref="Y38:Y46" si="12">S38</f>
        <v>0603</v>
      </c>
      <c r="Z38" t="str">
        <f t="shared" si="6"/>
        <v>06035C104K4T2A</v>
      </c>
      <c r="AA38" t="s">
        <v>809</v>
      </c>
      <c r="AB38" t="e">
        <f>#REF!</f>
        <v>#REF!</v>
      </c>
      <c r="AC38" t="str">
        <f t="shared" si="11"/>
        <v/>
      </c>
      <c r="AD38" t="s">
        <v>811</v>
      </c>
      <c r="AE38" t="s">
        <v>810</v>
      </c>
      <c r="AF38" t="s">
        <v>808</v>
      </c>
      <c r="AH38" s="26" t="s">
        <v>994</v>
      </c>
      <c r="AI38" s="26" t="s">
        <v>475</v>
      </c>
      <c r="AJ38" s="26" t="s">
        <v>621</v>
      </c>
      <c r="AK38" s="26" t="s">
        <v>808</v>
      </c>
      <c r="AL38" s="26" t="s">
        <v>983</v>
      </c>
    </row>
    <row r="39" spans="1:38" x14ac:dyDescent="0.2">
      <c r="A39" t="s">
        <v>217</v>
      </c>
      <c r="B39" t="s">
        <v>149</v>
      </c>
      <c r="C39" t="s">
        <v>76</v>
      </c>
      <c r="D39" t="s">
        <v>150</v>
      </c>
      <c r="E39" s="18" t="s">
        <v>445</v>
      </c>
      <c r="F39">
        <v>2</v>
      </c>
      <c r="G39" t="s">
        <v>7</v>
      </c>
      <c r="H39" s="31" t="s">
        <v>702</v>
      </c>
      <c r="K39" t="s">
        <v>557</v>
      </c>
      <c r="L39" s="19">
        <v>1</v>
      </c>
      <c r="M39" s="41">
        <v>0.39</v>
      </c>
      <c r="N39" t="str">
        <f t="shared" si="0"/>
        <v>C14, C15</v>
      </c>
      <c r="O39">
        <f t="shared" si="1"/>
        <v>2</v>
      </c>
      <c r="P39" t="s">
        <v>619</v>
      </c>
      <c r="Q39" s="18" t="str">
        <f t="shared" si="9"/>
        <v>GRT21BC71E106KE13L</v>
      </c>
      <c r="R39" t="s">
        <v>703</v>
      </c>
      <c r="S39" s="4" t="s">
        <v>588</v>
      </c>
      <c r="W39" t="str">
        <f t="shared" si="3"/>
        <v>CAP CER 10UF 25V X7S 0805</v>
      </c>
      <c r="X39" t="str">
        <f t="shared" si="4"/>
        <v>C14, C15</v>
      </c>
      <c r="Y39" s="3" t="str">
        <f t="shared" si="12"/>
        <v>0805</v>
      </c>
      <c r="Z39" t="str">
        <f t="shared" si="6"/>
        <v>GRT21BC71E106KE13L</v>
      </c>
      <c r="AB39" t="e">
        <f>#REF!</f>
        <v>#REF!</v>
      </c>
      <c r="AC39" t="str">
        <f t="shared" si="11"/>
        <v/>
      </c>
      <c r="AH39" s="26" t="s">
        <v>1053</v>
      </c>
      <c r="AI39" s="26" t="s">
        <v>1054</v>
      </c>
      <c r="AJ39" s="26" t="s">
        <v>588</v>
      </c>
      <c r="AK39" s="26" t="s">
        <v>770</v>
      </c>
      <c r="AL39" s="26" t="s">
        <v>983</v>
      </c>
    </row>
    <row r="40" spans="1:38" x14ac:dyDescent="0.2">
      <c r="A40" t="s">
        <v>217</v>
      </c>
      <c r="B40" t="s">
        <v>151</v>
      </c>
      <c r="C40" t="s">
        <v>72</v>
      </c>
      <c r="D40" t="s">
        <v>150</v>
      </c>
      <c r="E40" s="18" t="s">
        <v>446</v>
      </c>
      <c r="F40">
        <v>1</v>
      </c>
      <c r="G40" t="s">
        <v>7</v>
      </c>
      <c r="H40" s="32" t="s">
        <v>682</v>
      </c>
      <c r="I40" t="s">
        <v>433</v>
      </c>
      <c r="K40" t="s">
        <v>557</v>
      </c>
      <c r="L40" s="19">
        <v>1</v>
      </c>
      <c r="M40" s="41">
        <v>0.33</v>
      </c>
      <c r="N40" t="str">
        <f t="shared" si="0"/>
        <v>C16</v>
      </c>
      <c r="O40">
        <f t="shared" si="1"/>
        <v>1</v>
      </c>
      <c r="P40" t="s">
        <v>586</v>
      </c>
      <c r="Q40" s="18" t="str">
        <f t="shared" si="9"/>
        <v>CGA4J1X8R1E105K125AC</v>
      </c>
      <c r="R40" t="s">
        <v>683</v>
      </c>
      <c r="S40" s="4" t="s">
        <v>588</v>
      </c>
      <c r="W40" t="str">
        <f t="shared" si="3"/>
        <v>CAP CER 1UF 25V X8R 0805</v>
      </c>
      <c r="X40" t="str">
        <f t="shared" si="4"/>
        <v>C16</v>
      </c>
      <c r="Y40" s="3" t="str">
        <f t="shared" si="12"/>
        <v>0805</v>
      </c>
      <c r="Z40" t="str">
        <f t="shared" si="6"/>
        <v>CGA4J1X8R1E105K125AC</v>
      </c>
      <c r="AA40" t="s">
        <v>885</v>
      </c>
      <c r="AB40" t="e">
        <f>#REF!</f>
        <v>#REF!</v>
      </c>
      <c r="AC40" t="str">
        <f t="shared" si="11"/>
        <v/>
      </c>
      <c r="AD40" t="s">
        <v>785</v>
      </c>
      <c r="AE40" t="s">
        <v>886</v>
      </c>
      <c r="AF40" t="s">
        <v>887</v>
      </c>
      <c r="AH40" s="26" t="s">
        <v>1055</v>
      </c>
      <c r="AI40" s="26" t="s">
        <v>151</v>
      </c>
      <c r="AJ40" s="26" t="s">
        <v>588</v>
      </c>
      <c r="AK40" s="26" t="s">
        <v>887</v>
      </c>
      <c r="AL40" s="26" t="s">
        <v>983</v>
      </c>
    </row>
    <row r="41" spans="1:38" x14ac:dyDescent="0.2">
      <c r="A41" t="s">
        <v>217</v>
      </c>
      <c r="B41" t="s">
        <v>152</v>
      </c>
      <c r="C41" t="s">
        <v>78</v>
      </c>
      <c r="D41" t="s">
        <v>6</v>
      </c>
      <c r="E41" s="18" t="s">
        <v>436</v>
      </c>
      <c r="F41">
        <v>1</v>
      </c>
      <c r="G41" t="s">
        <v>7</v>
      </c>
      <c r="H41" s="32" t="s">
        <v>674</v>
      </c>
      <c r="I41" t="s">
        <v>429</v>
      </c>
      <c r="K41" t="s">
        <v>557</v>
      </c>
      <c r="L41" s="19">
        <v>1</v>
      </c>
      <c r="M41" s="41">
        <v>0.1</v>
      </c>
      <c r="N41" t="str">
        <f t="shared" si="0"/>
        <v>C26</v>
      </c>
      <c r="O41">
        <f t="shared" si="1"/>
        <v>1</v>
      </c>
      <c r="P41" t="s">
        <v>670</v>
      </c>
      <c r="Q41" s="18" t="str">
        <f t="shared" si="9"/>
        <v>06031C472K4T4A</v>
      </c>
      <c r="R41" t="s">
        <v>675</v>
      </c>
      <c r="S41" s="4" t="s">
        <v>621</v>
      </c>
      <c r="W41" t="str">
        <f t="shared" si="3"/>
        <v>CAP CER 4700PF 100V X7R 0603</v>
      </c>
      <c r="X41" t="str">
        <f t="shared" si="4"/>
        <v>C26</v>
      </c>
      <c r="Y41" s="3" t="str">
        <f t="shared" si="12"/>
        <v>0603</v>
      </c>
      <c r="Z41" t="str">
        <f t="shared" si="6"/>
        <v>06031C472K4T4A</v>
      </c>
      <c r="AA41" t="s">
        <v>838</v>
      </c>
      <c r="AB41" t="e">
        <f>#REF!</f>
        <v>#REF!</v>
      </c>
      <c r="AC41" t="str">
        <f t="shared" si="11"/>
        <v/>
      </c>
      <c r="AD41" t="s">
        <v>811</v>
      </c>
      <c r="AE41" s="1" t="s">
        <v>840</v>
      </c>
      <c r="AF41" s="1" t="s">
        <v>839</v>
      </c>
      <c r="AH41" s="26" t="s">
        <v>1036</v>
      </c>
      <c r="AI41" s="26" t="s">
        <v>152</v>
      </c>
      <c r="AJ41" s="26" t="s">
        <v>621</v>
      </c>
      <c r="AK41" s="26" t="s">
        <v>839</v>
      </c>
      <c r="AL41" s="26" t="s">
        <v>983</v>
      </c>
    </row>
    <row r="42" spans="1:38" x14ac:dyDescent="0.2">
      <c r="A42" t="s">
        <v>217</v>
      </c>
      <c r="B42" t="s">
        <v>153</v>
      </c>
      <c r="C42" t="s">
        <v>5</v>
      </c>
      <c r="D42" t="s">
        <v>6</v>
      </c>
      <c r="E42" s="18" t="s">
        <v>437</v>
      </c>
      <c r="F42">
        <v>8</v>
      </c>
      <c r="G42" t="s">
        <v>7</v>
      </c>
      <c r="H42" s="32" t="s">
        <v>672</v>
      </c>
      <c r="I42" t="s">
        <v>430</v>
      </c>
      <c r="K42" t="s">
        <v>557</v>
      </c>
      <c r="L42" s="19">
        <v>1</v>
      </c>
      <c r="M42" s="41">
        <v>0.09</v>
      </c>
      <c r="N42" t="str">
        <f t="shared" si="0"/>
        <v>C28-C35</v>
      </c>
      <c r="O42">
        <f t="shared" si="1"/>
        <v>8</v>
      </c>
      <c r="P42" t="s">
        <v>670</v>
      </c>
      <c r="Q42" s="18" t="str">
        <f t="shared" si="9"/>
        <v>06031C103K4T4A</v>
      </c>
      <c r="R42" t="s">
        <v>673</v>
      </c>
      <c r="S42" s="4" t="s">
        <v>621</v>
      </c>
      <c r="W42" t="str">
        <f t="shared" si="3"/>
        <v>CAP CER 10000PF 100V X7R 0603</v>
      </c>
      <c r="X42" t="str">
        <f t="shared" si="4"/>
        <v>C28-C35</v>
      </c>
      <c r="Y42" s="3" t="str">
        <f t="shared" si="12"/>
        <v>0603</v>
      </c>
      <c r="Z42" t="str">
        <f t="shared" si="6"/>
        <v>06031C103K4T4A</v>
      </c>
      <c r="AA42" t="s">
        <v>782</v>
      </c>
      <c r="AB42" t="e">
        <f>#REF!</f>
        <v>#REF!</v>
      </c>
      <c r="AC42" t="str">
        <f t="shared" si="11"/>
        <v/>
      </c>
      <c r="AD42" t="s">
        <v>785</v>
      </c>
      <c r="AE42" t="s">
        <v>788</v>
      </c>
      <c r="AF42" s="1" t="s">
        <v>779</v>
      </c>
      <c r="AG42" s="1"/>
      <c r="AH42" s="26" t="s">
        <v>1082</v>
      </c>
      <c r="AI42" s="26" t="s">
        <v>1074</v>
      </c>
      <c r="AJ42" s="26" t="s">
        <v>621</v>
      </c>
      <c r="AK42" s="26" t="s">
        <v>779</v>
      </c>
      <c r="AL42" s="26" t="s">
        <v>983</v>
      </c>
    </row>
    <row r="43" spans="1:38" x14ac:dyDescent="0.2">
      <c r="A43" t="s">
        <v>217</v>
      </c>
      <c r="B43" t="s">
        <v>154</v>
      </c>
      <c r="C43" t="s">
        <v>155</v>
      </c>
      <c r="D43" t="s">
        <v>6</v>
      </c>
      <c r="E43" s="18" t="s">
        <v>441</v>
      </c>
      <c r="F43">
        <v>2</v>
      </c>
      <c r="G43" t="s">
        <v>7</v>
      </c>
      <c r="H43" s="31" t="s">
        <v>754</v>
      </c>
      <c r="I43" t="s">
        <v>431</v>
      </c>
      <c r="J43" t="s">
        <v>487</v>
      </c>
      <c r="K43" t="s">
        <v>557</v>
      </c>
      <c r="L43" s="19">
        <v>1</v>
      </c>
      <c r="M43" s="41">
        <v>0.19</v>
      </c>
      <c r="N43" t="str">
        <f t="shared" si="0"/>
        <v>C37, C38</v>
      </c>
      <c r="O43">
        <f t="shared" si="1"/>
        <v>2</v>
      </c>
      <c r="P43" t="s">
        <v>670</v>
      </c>
      <c r="Q43" s="18" t="str">
        <f t="shared" si="9"/>
        <v>0603YA220J4T2A</v>
      </c>
      <c r="R43" t="s">
        <v>755</v>
      </c>
      <c r="S43" s="4" t="s">
        <v>621</v>
      </c>
      <c r="T43" t="s">
        <v>560</v>
      </c>
      <c r="W43" t="str">
        <f t="shared" si="3"/>
        <v>CAP CER 22PF 16V C0G/NP0 0603</v>
      </c>
      <c r="X43" t="str">
        <f t="shared" si="4"/>
        <v>C37, C38</v>
      </c>
      <c r="Y43" s="3" t="str">
        <f t="shared" si="12"/>
        <v>0603</v>
      </c>
      <c r="Z43" t="str">
        <f t="shared" si="6"/>
        <v>0603YA220J4T2A</v>
      </c>
      <c r="AC43" t="str">
        <f t="shared" si="11"/>
        <v/>
      </c>
      <c r="AH43" s="26" t="s">
        <v>1056</v>
      </c>
      <c r="AI43" s="26" t="s">
        <v>1057</v>
      </c>
      <c r="AJ43" s="26" t="s">
        <v>621</v>
      </c>
      <c r="AK43" s="26" t="s">
        <v>1058</v>
      </c>
      <c r="AL43" s="26" t="s">
        <v>983</v>
      </c>
    </row>
    <row r="44" spans="1:38" x14ac:dyDescent="0.2">
      <c r="A44" t="s">
        <v>217</v>
      </c>
      <c r="B44" t="s">
        <v>146</v>
      </c>
      <c r="C44" t="s">
        <v>74</v>
      </c>
      <c r="D44" t="s">
        <v>6</v>
      </c>
      <c r="E44" s="18" t="s">
        <v>444</v>
      </c>
      <c r="F44">
        <v>2</v>
      </c>
      <c r="G44" t="s">
        <v>7</v>
      </c>
      <c r="H44" s="32" t="s">
        <v>680</v>
      </c>
      <c r="K44" t="s">
        <v>557</v>
      </c>
      <c r="L44" s="19">
        <v>1</v>
      </c>
      <c r="M44" s="41">
        <v>0.17</v>
      </c>
      <c r="N44" t="str">
        <f t="shared" si="0"/>
        <v>C6, C7</v>
      </c>
      <c r="O44">
        <f t="shared" si="1"/>
        <v>2</v>
      </c>
      <c r="P44" t="s">
        <v>586</v>
      </c>
      <c r="Q44" s="18" t="str">
        <f t="shared" si="9"/>
        <v>CGA3E2NP01H040C080AA</v>
      </c>
      <c r="R44" t="s">
        <v>681</v>
      </c>
      <c r="S44" s="4" t="s">
        <v>621</v>
      </c>
      <c r="W44" t="str">
        <f t="shared" si="3"/>
        <v>CAP CER 4PF 50V NP0 0603</v>
      </c>
      <c r="X44" t="str">
        <f t="shared" si="4"/>
        <v>C6, C7</v>
      </c>
      <c r="Y44" s="3" t="str">
        <f t="shared" si="12"/>
        <v>0603</v>
      </c>
      <c r="Z44" t="str">
        <f t="shared" si="6"/>
        <v>CGA3E2NP01H040C080AA</v>
      </c>
      <c r="AA44" t="s">
        <v>848</v>
      </c>
      <c r="AB44" t="e">
        <f>#REF!</f>
        <v>#REF!</v>
      </c>
      <c r="AC44" t="str">
        <f t="shared" si="11"/>
        <v/>
      </c>
      <c r="AD44" t="s">
        <v>785</v>
      </c>
      <c r="AE44" t="s">
        <v>847</v>
      </c>
      <c r="AF44" s="1" t="s">
        <v>849</v>
      </c>
      <c r="AH44" s="26" t="s">
        <v>1059</v>
      </c>
      <c r="AI44" s="26" t="s">
        <v>1060</v>
      </c>
      <c r="AJ44" s="26" t="s">
        <v>621</v>
      </c>
      <c r="AK44" s="26" t="s">
        <v>849</v>
      </c>
      <c r="AL44" s="26" t="s">
        <v>983</v>
      </c>
    </row>
    <row r="45" spans="1:38" x14ac:dyDescent="0.2">
      <c r="A45" t="s">
        <v>217</v>
      </c>
      <c r="B45" t="s">
        <v>147</v>
      </c>
      <c r="C45" t="s">
        <v>76</v>
      </c>
      <c r="D45" t="s">
        <v>6</v>
      </c>
      <c r="E45" s="18" t="s">
        <v>440</v>
      </c>
      <c r="F45">
        <v>3</v>
      </c>
      <c r="G45" t="s">
        <v>7</v>
      </c>
      <c r="H45" s="31" t="s">
        <v>694</v>
      </c>
      <c r="K45" t="s">
        <v>557</v>
      </c>
      <c r="L45" s="19">
        <v>1</v>
      </c>
      <c r="M45" s="41">
        <v>0.36</v>
      </c>
      <c r="N45" t="str">
        <f t="shared" si="0"/>
        <v>C8, C17, C18</v>
      </c>
      <c r="O45">
        <f t="shared" si="1"/>
        <v>3</v>
      </c>
      <c r="P45" t="s">
        <v>619</v>
      </c>
      <c r="Q45" s="18" t="str">
        <f t="shared" si="9"/>
        <v>GRT188R61C106KE13D</v>
      </c>
      <c r="R45" t="s">
        <v>695</v>
      </c>
      <c r="S45" s="4" t="s">
        <v>621</v>
      </c>
      <c r="W45" t="str">
        <f t="shared" si="3"/>
        <v>CAP CER 10UF 16V X5R 0603</v>
      </c>
      <c r="X45" t="str">
        <f t="shared" si="4"/>
        <v>C8, C17, C18</v>
      </c>
      <c r="Y45" s="3" t="str">
        <f t="shared" si="12"/>
        <v>0603</v>
      </c>
      <c r="Z45" t="str">
        <f t="shared" si="6"/>
        <v>GRT188R61C106KE13D</v>
      </c>
      <c r="AB45" t="e">
        <f>#REF!</f>
        <v>#REF!</v>
      </c>
      <c r="AC45" t="str">
        <f t="shared" si="11"/>
        <v/>
      </c>
      <c r="AH45" s="26" t="s">
        <v>1039</v>
      </c>
      <c r="AI45" s="26" t="s">
        <v>1061</v>
      </c>
      <c r="AJ45" s="26" t="s">
        <v>621</v>
      </c>
      <c r="AK45" s="26" t="s">
        <v>766</v>
      </c>
      <c r="AL45" s="26" t="s">
        <v>983</v>
      </c>
    </row>
    <row r="46" spans="1:38" x14ac:dyDescent="0.2">
      <c r="A46" t="s">
        <v>217</v>
      </c>
      <c r="B46" t="s">
        <v>148</v>
      </c>
      <c r="C46" t="s">
        <v>72</v>
      </c>
      <c r="D46" t="s">
        <v>6</v>
      </c>
      <c r="E46" s="18" t="s">
        <v>438</v>
      </c>
      <c r="F46">
        <v>5</v>
      </c>
      <c r="G46" t="s">
        <v>7</v>
      </c>
      <c r="H46" s="31" t="s">
        <v>696</v>
      </c>
      <c r="I46" t="s">
        <v>432</v>
      </c>
      <c r="K46" t="s">
        <v>557</v>
      </c>
      <c r="L46" s="19">
        <v>1</v>
      </c>
      <c r="M46" s="41">
        <v>0.15</v>
      </c>
      <c r="N46" t="str">
        <f t="shared" si="0"/>
        <v>C9, C11, C12, C20, C22</v>
      </c>
      <c r="O46">
        <f t="shared" si="1"/>
        <v>5</v>
      </c>
      <c r="P46" t="s">
        <v>619</v>
      </c>
      <c r="Q46" s="18" t="str">
        <f t="shared" si="9"/>
        <v>GRT188R61H105KE13D</v>
      </c>
      <c r="R46" t="s">
        <v>697</v>
      </c>
      <c r="S46" s="4" t="s">
        <v>621</v>
      </c>
      <c r="W46" t="str">
        <f t="shared" si="3"/>
        <v>CAP CER 1UF 50V X5R 0603</v>
      </c>
      <c r="X46" t="str">
        <f t="shared" si="4"/>
        <v>C9, C11, C12, C20, C22</v>
      </c>
      <c r="Y46" s="3" t="str">
        <f t="shared" si="12"/>
        <v>0603</v>
      </c>
      <c r="Z46" t="str">
        <f t="shared" si="6"/>
        <v>GRT188R61H105KE13D</v>
      </c>
      <c r="AB46" t="e">
        <f>#REF!</f>
        <v>#REF!</v>
      </c>
      <c r="AC46" t="str">
        <f t="shared" si="11"/>
        <v/>
      </c>
      <c r="AH46" s="26" t="s">
        <v>1018</v>
      </c>
      <c r="AI46" s="26" t="s">
        <v>1062</v>
      </c>
      <c r="AJ46" s="26" t="s">
        <v>621</v>
      </c>
      <c r="AK46" s="26" t="s">
        <v>767</v>
      </c>
      <c r="AL46" s="26" t="s">
        <v>983</v>
      </c>
    </row>
    <row r="47" spans="1:38" x14ac:dyDescent="0.2">
      <c r="A47" t="s">
        <v>217</v>
      </c>
      <c r="B47" t="s">
        <v>79</v>
      </c>
      <c r="C47" t="s">
        <v>156</v>
      </c>
      <c r="D47" t="s">
        <v>157</v>
      </c>
      <c r="E47" s="18">
        <v>4691</v>
      </c>
      <c r="F47">
        <v>1</v>
      </c>
      <c r="G47" t="s">
        <v>7</v>
      </c>
      <c r="H47" s="32" t="s">
        <v>374</v>
      </c>
      <c r="K47" t="s">
        <v>557</v>
      </c>
      <c r="L47" s="19">
        <v>1</v>
      </c>
      <c r="M47" s="41">
        <v>3.63</v>
      </c>
      <c r="N47" t="str">
        <f t="shared" si="0"/>
        <v>D1</v>
      </c>
      <c r="O47">
        <f t="shared" si="1"/>
        <v>1</v>
      </c>
      <c r="P47" t="s">
        <v>661</v>
      </c>
      <c r="Q47" s="18">
        <f t="shared" si="9"/>
        <v>4691</v>
      </c>
      <c r="R47" t="s">
        <v>662</v>
      </c>
      <c r="T47" t="s">
        <v>560</v>
      </c>
      <c r="W47" t="str">
        <f t="shared" si="3"/>
        <v>ADDRESS LED DISCRETE RGB 4X2MM</v>
      </c>
      <c r="X47" t="str">
        <f t="shared" si="4"/>
        <v>D1</v>
      </c>
      <c r="Y47" s="3"/>
      <c r="Z47">
        <f t="shared" si="6"/>
        <v>4691</v>
      </c>
      <c r="AC47" t="str">
        <f t="shared" si="11"/>
        <v/>
      </c>
      <c r="AI47" s="26" t="s">
        <v>79</v>
      </c>
      <c r="AL47" s="26" t="s">
        <v>1004</v>
      </c>
    </row>
    <row r="48" spans="1:38" x14ac:dyDescent="0.2">
      <c r="A48" t="s">
        <v>217</v>
      </c>
      <c r="B48" t="s">
        <v>82</v>
      </c>
      <c r="C48" t="s">
        <v>83</v>
      </c>
      <c r="D48" t="s">
        <v>84</v>
      </c>
      <c r="E48" s="18" t="s">
        <v>322</v>
      </c>
      <c r="F48">
        <v>1</v>
      </c>
      <c r="G48" t="s">
        <v>7</v>
      </c>
      <c r="H48" s="31" t="s">
        <v>323</v>
      </c>
      <c r="K48" t="s">
        <v>557</v>
      </c>
      <c r="L48" s="19">
        <v>1</v>
      </c>
      <c r="M48" s="41">
        <v>0.46</v>
      </c>
      <c r="N48" t="str">
        <f t="shared" si="0"/>
        <v>D2</v>
      </c>
      <c r="O48">
        <f t="shared" si="1"/>
        <v>1</v>
      </c>
      <c r="P48" t="s">
        <v>601</v>
      </c>
      <c r="Q48" s="18" t="str">
        <f t="shared" si="9"/>
        <v>MBR1020VL-AU_R1_000A1</v>
      </c>
      <c r="R48" t="s">
        <v>602</v>
      </c>
      <c r="S48" s="4" t="s">
        <v>743</v>
      </c>
      <c r="W48" t="str">
        <f t="shared" si="3"/>
        <v>DIODE SCHOTTKY 20V 1A SOD123FL</v>
      </c>
      <c r="X48" t="str">
        <f t="shared" si="4"/>
        <v>D2</v>
      </c>
      <c r="Y48" s="3" t="str">
        <f>S48</f>
        <v>SOD-123F</v>
      </c>
      <c r="Z48" t="str">
        <f t="shared" si="6"/>
        <v>MBR1020VL-AU_R1_000A1</v>
      </c>
      <c r="AC48" t="str">
        <f t="shared" si="11"/>
        <v/>
      </c>
      <c r="AH48" s="26" t="s">
        <v>1045</v>
      </c>
      <c r="AI48" s="26" t="s">
        <v>82</v>
      </c>
      <c r="AJ48" s="26" t="s">
        <v>743</v>
      </c>
      <c r="AK48" s="26" t="s">
        <v>815</v>
      </c>
      <c r="AL48" s="26" t="s">
        <v>983</v>
      </c>
    </row>
    <row r="49" spans="1:39" ht="17" x14ac:dyDescent="0.2">
      <c r="A49" t="s">
        <v>217</v>
      </c>
      <c r="B49" t="s">
        <v>477</v>
      </c>
      <c r="C49" t="s">
        <v>158</v>
      </c>
      <c r="D49" t="s">
        <v>159</v>
      </c>
      <c r="E49" s="18" t="s">
        <v>375</v>
      </c>
      <c r="F49">
        <v>3</v>
      </c>
      <c r="G49" t="s">
        <v>7</v>
      </c>
      <c r="H49" s="32" t="s">
        <v>376</v>
      </c>
      <c r="K49" t="s">
        <v>557</v>
      </c>
      <c r="L49" s="19">
        <v>1</v>
      </c>
      <c r="M49" s="41">
        <v>0.39</v>
      </c>
      <c r="N49" t="str">
        <f t="shared" si="0"/>
        <v>FL1, FL2, FL3</v>
      </c>
      <c r="O49">
        <f t="shared" si="1"/>
        <v>3</v>
      </c>
      <c r="P49" t="s">
        <v>652</v>
      </c>
      <c r="Q49" s="18" t="str">
        <f t="shared" si="9"/>
        <v>SRF2012A-670YA</v>
      </c>
      <c r="R49" t="s">
        <v>653</v>
      </c>
      <c r="S49" s="4" t="s">
        <v>588</v>
      </c>
      <c r="T49" t="s">
        <v>560</v>
      </c>
      <c r="W49" t="str">
        <f t="shared" si="3"/>
        <v>CMC 400MA 2LN 67OHM SMD AEC-Q200</v>
      </c>
      <c r="X49" t="str">
        <f t="shared" si="4"/>
        <v>FL1, FL2, FL3</v>
      </c>
      <c r="Y49" s="3" t="str">
        <f>S49</f>
        <v>0805</v>
      </c>
      <c r="Z49" t="str">
        <f t="shared" si="6"/>
        <v>SRF2012A-670YA</v>
      </c>
      <c r="AA49" t="s">
        <v>876</v>
      </c>
      <c r="AB49" t="e">
        <f>#REF!</f>
        <v>#REF!</v>
      </c>
      <c r="AC49" t="str">
        <f t="shared" si="11"/>
        <v/>
      </c>
      <c r="AD49" s="23" t="s">
        <v>875</v>
      </c>
      <c r="AE49" t="s">
        <v>874</v>
      </c>
      <c r="AF49" t="s">
        <v>873</v>
      </c>
      <c r="AI49" s="26" t="s">
        <v>477</v>
      </c>
      <c r="AL49" s="26" t="s">
        <v>1004</v>
      </c>
    </row>
    <row r="50" spans="1:39" x14ac:dyDescent="0.2">
      <c r="A50" t="s">
        <v>217</v>
      </c>
      <c r="B50" t="s">
        <v>13</v>
      </c>
      <c r="C50" t="s">
        <v>160</v>
      </c>
      <c r="D50" t="s">
        <v>91</v>
      </c>
      <c r="E50" s="18" t="s">
        <v>314</v>
      </c>
      <c r="F50">
        <v>1</v>
      </c>
      <c r="G50" t="s">
        <v>7</v>
      </c>
      <c r="H50" s="31" t="s">
        <v>316</v>
      </c>
      <c r="K50" t="s">
        <v>557</v>
      </c>
      <c r="L50" s="19">
        <v>1</v>
      </c>
      <c r="M50" s="41">
        <v>0.91</v>
      </c>
      <c r="N50" t="str">
        <f t="shared" si="0"/>
        <v>J1</v>
      </c>
      <c r="O50">
        <f t="shared" si="1"/>
        <v>1</v>
      </c>
      <c r="P50" t="s">
        <v>660</v>
      </c>
      <c r="Q50" s="18" t="str">
        <f t="shared" si="9"/>
        <v>20021121-00010C4LF</v>
      </c>
      <c r="R50" t="s">
        <v>597</v>
      </c>
      <c r="T50" t="s">
        <v>560</v>
      </c>
      <c r="W50" t="str">
        <f t="shared" si="3"/>
        <v>CONN HEADER SMD 10POS 1.27MM</v>
      </c>
      <c r="X50" t="str">
        <f t="shared" si="4"/>
        <v>J1</v>
      </c>
      <c r="Y50" s="3"/>
      <c r="Z50" t="str">
        <f t="shared" si="6"/>
        <v>20021121-00010C4LF</v>
      </c>
      <c r="AB50" t="e">
        <f>#REF!</f>
        <v>#REF!</v>
      </c>
      <c r="AC50" t="str">
        <f t="shared" si="11"/>
        <v/>
      </c>
      <c r="AH50" s="26" t="s">
        <v>1017</v>
      </c>
      <c r="AI50" s="26" t="s">
        <v>13</v>
      </c>
      <c r="AJ50" s="26" t="s">
        <v>7</v>
      </c>
      <c r="AK50" s="26" t="s">
        <v>315</v>
      </c>
      <c r="AL50" s="26" t="s">
        <v>983</v>
      </c>
      <c r="AM50" s="26" t="s">
        <v>864</v>
      </c>
    </row>
    <row r="51" spans="1:39" x14ac:dyDescent="0.2">
      <c r="A51" t="s">
        <v>217</v>
      </c>
      <c r="B51" t="s">
        <v>19</v>
      </c>
      <c r="C51" t="s">
        <v>161</v>
      </c>
      <c r="D51" t="s">
        <v>162</v>
      </c>
      <c r="E51" s="18" t="s">
        <v>377</v>
      </c>
      <c r="F51">
        <v>1</v>
      </c>
      <c r="G51" t="s">
        <v>7</v>
      </c>
      <c r="H51" s="32" t="s">
        <v>378</v>
      </c>
      <c r="K51" t="s">
        <v>557</v>
      </c>
      <c r="L51" s="19">
        <v>1</v>
      </c>
      <c r="M51" s="41">
        <v>1.21</v>
      </c>
      <c r="N51" t="str">
        <f t="shared" si="0"/>
        <v>J2</v>
      </c>
      <c r="O51">
        <f t="shared" si="1"/>
        <v>1</v>
      </c>
      <c r="P51" t="s">
        <v>631</v>
      </c>
      <c r="Q51" s="18" t="str">
        <f t="shared" si="9"/>
        <v>U.FL-R-SMT-1(80)</v>
      </c>
      <c r="R51" t="s">
        <v>632</v>
      </c>
      <c r="T51" t="s">
        <v>560</v>
      </c>
      <c r="W51" t="str">
        <f t="shared" si="3"/>
        <v>CONN U.FL RCPT STR 50 OHM SMD</v>
      </c>
      <c r="X51" t="str">
        <f t="shared" si="4"/>
        <v>J2</v>
      </c>
      <c r="Y51" s="3"/>
      <c r="Z51" t="str">
        <f t="shared" si="6"/>
        <v>U.FL-R-SMT-1(80)</v>
      </c>
      <c r="AB51" t="e">
        <f>#REF!</f>
        <v>#REF!</v>
      </c>
      <c r="AC51" t="str">
        <f t="shared" si="11"/>
        <v/>
      </c>
      <c r="AH51" s="26" t="s">
        <v>1063</v>
      </c>
      <c r="AI51" s="26" t="s">
        <v>19</v>
      </c>
      <c r="AJ51" s="26" t="s">
        <v>7</v>
      </c>
      <c r="AK51" s="26" t="s">
        <v>425</v>
      </c>
      <c r="AL51" s="26" t="s">
        <v>983</v>
      </c>
      <c r="AM51" s="26" t="s">
        <v>1081</v>
      </c>
    </row>
    <row r="52" spans="1:39" x14ac:dyDescent="0.2">
      <c r="A52" t="s">
        <v>217</v>
      </c>
      <c r="B52" t="s">
        <v>92</v>
      </c>
      <c r="C52" t="s">
        <v>163</v>
      </c>
      <c r="D52" t="s">
        <v>164</v>
      </c>
      <c r="E52" s="18">
        <v>1040310811</v>
      </c>
      <c r="F52">
        <v>1</v>
      </c>
      <c r="G52" t="s">
        <v>7</v>
      </c>
      <c r="H52" s="31" t="s">
        <v>310</v>
      </c>
      <c r="K52" t="s">
        <v>557</v>
      </c>
      <c r="L52" s="19">
        <v>1</v>
      </c>
      <c r="M52" s="41">
        <v>2.06</v>
      </c>
      <c r="N52" t="str">
        <f t="shared" si="0"/>
        <v>J3</v>
      </c>
      <c r="O52">
        <f t="shared" si="1"/>
        <v>1</v>
      </c>
      <c r="P52" t="s">
        <v>622</v>
      </c>
      <c r="Q52" s="18">
        <f t="shared" si="9"/>
        <v>1040310811</v>
      </c>
      <c r="R52" t="s">
        <v>624</v>
      </c>
      <c r="T52" t="s">
        <v>560</v>
      </c>
      <c r="W52" t="str">
        <f t="shared" si="3"/>
        <v>CONN MICRO SD CARD PUSH-PULL R/A</v>
      </c>
      <c r="X52" t="str">
        <f t="shared" si="4"/>
        <v>J3</v>
      </c>
      <c r="Y52" s="3"/>
      <c r="Z52">
        <f t="shared" si="6"/>
        <v>1040310811</v>
      </c>
      <c r="AB52" t="e">
        <f>#REF!</f>
        <v>#REF!</v>
      </c>
      <c r="AC52" t="str">
        <f t="shared" si="11"/>
        <v/>
      </c>
      <c r="AH52" s="26" t="s">
        <v>1025</v>
      </c>
      <c r="AI52" s="26" t="s">
        <v>92</v>
      </c>
      <c r="AJ52" s="26" t="s">
        <v>7</v>
      </c>
      <c r="AK52" s="26" t="s">
        <v>309</v>
      </c>
      <c r="AL52" s="26" t="s">
        <v>983</v>
      </c>
      <c r="AM52" s="26" t="s">
        <v>864</v>
      </c>
    </row>
    <row r="53" spans="1:39" x14ac:dyDescent="0.2">
      <c r="A53" t="s">
        <v>217</v>
      </c>
      <c r="B53" t="s">
        <v>95</v>
      </c>
      <c r="C53" t="s">
        <v>88</v>
      </c>
      <c r="D53" t="s">
        <v>89</v>
      </c>
      <c r="E53" s="18" t="s">
        <v>317</v>
      </c>
      <c r="F53">
        <v>1</v>
      </c>
      <c r="G53" t="s">
        <v>7</v>
      </c>
      <c r="H53" s="31" t="s">
        <v>318</v>
      </c>
      <c r="K53" t="s">
        <v>557</v>
      </c>
      <c r="L53" s="19">
        <v>1</v>
      </c>
      <c r="M53" s="41">
        <v>0.74</v>
      </c>
      <c r="N53" t="str">
        <f t="shared" si="0"/>
        <v>J4</v>
      </c>
      <c r="O53">
        <f t="shared" si="1"/>
        <v>1</v>
      </c>
      <c r="P53" t="s">
        <v>633</v>
      </c>
      <c r="Q53" s="18" t="str">
        <f t="shared" si="9"/>
        <v>USB4105-GF-A</v>
      </c>
      <c r="R53" t="s">
        <v>634</v>
      </c>
      <c r="T53" t="s">
        <v>560</v>
      </c>
      <c r="W53" t="str">
        <f t="shared" si="3"/>
        <v>CONN RCP USB2.0 TYP C 24P SMD RA</v>
      </c>
      <c r="X53" t="str">
        <f t="shared" si="4"/>
        <v>J4</v>
      </c>
      <c r="Y53" s="3"/>
      <c r="Z53" t="str">
        <f t="shared" si="6"/>
        <v>USB4105-GF-A</v>
      </c>
      <c r="AC53" t="str">
        <f t="shared" si="11"/>
        <v/>
      </c>
      <c r="AI53" s="26" t="s">
        <v>95</v>
      </c>
      <c r="AL53" s="26" t="s">
        <v>1004</v>
      </c>
    </row>
    <row r="54" spans="1:39" x14ac:dyDescent="0.2">
      <c r="A54" t="s">
        <v>217</v>
      </c>
      <c r="B54" t="s">
        <v>98</v>
      </c>
      <c r="C54" t="s">
        <v>14</v>
      </c>
      <c r="D54" t="s">
        <v>15</v>
      </c>
      <c r="E54" s="18" t="s">
        <v>17</v>
      </c>
      <c r="F54">
        <v>1</v>
      </c>
      <c r="G54" t="s">
        <v>7</v>
      </c>
      <c r="H54" s="32" t="s">
        <v>18</v>
      </c>
      <c r="K54" t="s">
        <v>557</v>
      </c>
      <c r="L54" s="19">
        <v>1</v>
      </c>
      <c r="M54" s="41">
        <v>4.5999999999999996</v>
      </c>
      <c r="N54" t="str">
        <f t="shared" si="0"/>
        <v>J5</v>
      </c>
      <c r="O54">
        <f t="shared" si="1"/>
        <v>1</v>
      </c>
      <c r="P54" t="s">
        <v>593</v>
      </c>
      <c r="Q54" s="18" t="str">
        <f t="shared" si="9"/>
        <v>SFC-110-T2-F-D-A</v>
      </c>
      <c r="R54" t="s">
        <v>595</v>
      </c>
      <c r="T54" t="s">
        <v>560</v>
      </c>
      <c r="W54" t="str">
        <f t="shared" si="3"/>
        <v>CONN RCPT 20POS 0.05 GOLD SMD</v>
      </c>
      <c r="X54" t="str">
        <f t="shared" si="4"/>
        <v>J5</v>
      </c>
      <c r="Y54" s="3"/>
      <c r="Z54" t="str">
        <f t="shared" si="6"/>
        <v>SFC-110-T2-F-D-A</v>
      </c>
      <c r="AB54" t="e">
        <f>#REF!</f>
        <v>#REF!</v>
      </c>
      <c r="AC54" t="str">
        <f t="shared" si="11"/>
        <v/>
      </c>
      <c r="AE54" s="23"/>
      <c r="AF54" s="1"/>
      <c r="AI54" s="26" t="s">
        <v>98</v>
      </c>
      <c r="AL54" s="26" t="s">
        <v>1004</v>
      </c>
    </row>
    <row r="55" spans="1:39" x14ac:dyDescent="0.2">
      <c r="A55" t="s">
        <v>217</v>
      </c>
      <c r="B55" t="s">
        <v>101</v>
      </c>
      <c r="C55" t="s">
        <v>99</v>
      </c>
      <c r="D55" t="s">
        <v>100</v>
      </c>
      <c r="E55" s="18" t="s">
        <v>331</v>
      </c>
      <c r="F55">
        <v>1</v>
      </c>
      <c r="G55" t="s">
        <v>7</v>
      </c>
      <c r="H55" s="32" t="s">
        <v>332</v>
      </c>
      <c r="K55" t="s">
        <v>557</v>
      </c>
      <c r="L55" s="19">
        <v>1</v>
      </c>
      <c r="M55" s="41">
        <v>6.29</v>
      </c>
      <c r="N55" t="str">
        <f t="shared" si="0"/>
        <v>J6</v>
      </c>
      <c r="O55">
        <f t="shared" si="1"/>
        <v>1</v>
      </c>
      <c r="P55" t="s">
        <v>593</v>
      </c>
      <c r="Q55" s="18" t="str">
        <f t="shared" si="9"/>
        <v>TFM-110-12-L-D-A</v>
      </c>
      <c r="R55" t="s">
        <v>594</v>
      </c>
      <c r="T55" t="s">
        <v>560</v>
      </c>
      <c r="W55" t="str">
        <f t="shared" si="3"/>
        <v>CONN HEADER SMD 20POS 1.27MM</v>
      </c>
      <c r="X55" t="str">
        <f t="shared" si="4"/>
        <v>J6</v>
      </c>
      <c r="Y55" s="3"/>
      <c r="Z55" t="str">
        <f t="shared" si="6"/>
        <v>TFM-110-12-L-D-A</v>
      </c>
      <c r="AC55" t="str">
        <f t="shared" si="11"/>
        <v/>
      </c>
      <c r="AI55" s="26" t="s">
        <v>101</v>
      </c>
      <c r="AL55" s="26" t="s">
        <v>1004</v>
      </c>
    </row>
    <row r="56" spans="1:39" x14ac:dyDescent="0.2">
      <c r="A56" t="s">
        <v>217</v>
      </c>
      <c r="B56" t="s">
        <v>476</v>
      </c>
      <c r="C56" t="s">
        <v>165</v>
      </c>
      <c r="D56" t="s">
        <v>166</v>
      </c>
      <c r="E56" s="18" t="s">
        <v>379</v>
      </c>
      <c r="F56">
        <v>4</v>
      </c>
      <c r="G56" t="s">
        <v>7</v>
      </c>
      <c r="H56" s="32" t="s">
        <v>380</v>
      </c>
      <c r="K56" t="s">
        <v>557</v>
      </c>
      <c r="L56" s="19">
        <v>1</v>
      </c>
      <c r="M56" s="41">
        <v>3.79</v>
      </c>
      <c r="N56" t="str">
        <f t="shared" si="0"/>
        <v>J7, J8, J9, J10</v>
      </c>
      <c r="O56">
        <f t="shared" si="1"/>
        <v>4</v>
      </c>
      <c r="P56" t="s">
        <v>593</v>
      </c>
      <c r="Q56" s="18" t="str">
        <f t="shared" si="9"/>
        <v>CLP-105-02-F-DH-A</v>
      </c>
      <c r="R56" t="s">
        <v>600</v>
      </c>
      <c r="T56" t="s">
        <v>560</v>
      </c>
      <c r="W56" t="str">
        <f t="shared" si="3"/>
        <v>CONN RCPT 10P 0.05 GOLD SMD R/A</v>
      </c>
      <c r="X56" t="str">
        <f t="shared" si="4"/>
        <v>J7, J8, J9, J10</v>
      </c>
      <c r="Y56" s="3"/>
      <c r="Z56" t="str">
        <f t="shared" si="6"/>
        <v>CLP-105-02-F-DH-A</v>
      </c>
      <c r="AB56" t="e">
        <f>#REF!</f>
        <v>#REF!</v>
      </c>
      <c r="AC56" t="str">
        <f t="shared" si="11"/>
        <v/>
      </c>
      <c r="AI56" s="26" t="s">
        <v>476</v>
      </c>
      <c r="AL56" s="26" t="s">
        <v>1004</v>
      </c>
    </row>
    <row r="57" spans="1:39" x14ac:dyDescent="0.2">
      <c r="A57" t="s">
        <v>217</v>
      </c>
      <c r="B57" t="s">
        <v>167</v>
      </c>
      <c r="C57" t="s">
        <v>168</v>
      </c>
      <c r="D57" t="s">
        <v>169</v>
      </c>
      <c r="E57" s="18" t="s">
        <v>468</v>
      </c>
      <c r="F57">
        <v>1</v>
      </c>
      <c r="G57" t="s">
        <v>7</v>
      </c>
      <c r="H57" s="31" t="s">
        <v>744</v>
      </c>
      <c r="J57" t="s">
        <v>486</v>
      </c>
      <c r="L57" s="19">
        <v>1</v>
      </c>
      <c r="M57" s="41">
        <v>1.53</v>
      </c>
      <c r="N57" t="str">
        <f t="shared" si="0"/>
        <v>L1</v>
      </c>
      <c r="O57">
        <f t="shared" si="1"/>
        <v>1</v>
      </c>
      <c r="P57" t="s">
        <v>666</v>
      </c>
      <c r="Q57" s="18" t="str">
        <f t="shared" si="9"/>
        <v>0805LS-103XGRC</v>
      </c>
      <c r="R57" t="s">
        <v>745</v>
      </c>
      <c r="S57" s="4" t="s">
        <v>588</v>
      </c>
      <c r="W57" t="str">
        <f t="shared" si="3"/>
        <v>RF INDUCTOR, FERRITE CORE, 2% TO</v>
      </c>
      <c r="X57" t="str">
        <f t="shared" si="4"/>
        <v>L1</v>
      </c>
      <c r="Y57" s="3" t="str">
        <f t="shared" ref="Y57:Y72" si="13">S57</f>
        <v>0805</v>
      </c>
      <c r="Z57" t="str">
        <f t="shared" si="6"/>
        <v>0805LS-103XGRC</v>
      </c>
      <c r="AA57" t="s">
        <v>881</v>
      </c>
      <c r="AC57" t="str">
        <f t="shared" si="11"/>
        <v/>
      </c>
      <c r="AD57" t="s">
        <v>879</v>
      </c>
      <c r="AE57" t="s">
        <v>880</v>
      </c>
      <c r="AF57" s="1" t="s">
        <v>878</v>
      </c>
      <c r="AH57" s="26" t="s">
        <v>1064</v>
      </c>
      <c r="AI57" s="26" t="s">
        <v>167</v>
      </c>
      <c r="AJ57" s="26" t="s">
        <v>588</v>
      </c>
      <c r="AK57" s="26" t="s">
        <v>878</v>
      </c>
      <c r="AL57" s="26" t="s">
        <v>983</v>
      </c>
    </row>
    <row r="58" spans="1:39" x14ac:dyDescent="0.2">
      <c r="A58" t="s">
        <v>217</v>
      </c>
      <c r="B58" t="s">
        <v>170</v>
      </c>
      <c r="C58" t="s">
        <v>25</v>
      </c>
      <c r="D58" t="s">
        <v>26</v>
      </c>
      <c r="E58" s="18" t="s">
        <v>28</v>
      </c>
      <c r="F58">
        <v>8</v>
      </c>
      <c r="G58" t="s">
        <v>7</v>
      </c>
      <c r="H58" s="32" t="s">
        <v>29</v>
      </c>
      <c r="K58" t="s">
        <v>557</v>
      </c>
      <c r="L58" s="19">
        <v>1</v>
      </c>
      <c r="M58" s="41">
        <v>0.46</v>
      </c>
      <c r="N58" t="str">
        <f t="shared" si="0"/>
        <v>Q1, Q3, Q5, Q7, Q9, Q11, Q13, Q15</v>
      </c>
      <c r="O58">
        <f t="shared" si="1"/>
        <v>8</v>
      </c>
      <c r="P58" t="s">
        <v>616</v>
      </c>
      <c r="Q58" s="18" t="str">
        <f t="shared" si="9"/>
        <v>NX3008NBKS,115</v>
      </c>
      <c r="R58" t="s">
        <v>617</v>
      </c>
      <c r="S58" s="4" t="s">
        <v>618</v>
      </c>
      <c r="W58" t="str">
        <f t="shared" si="3"/>
        <v>MOSFET 2N-CH 30V 0.35A 6TSSOP</v>
      </c>
      <c r="X58" t="str">
        <f t="shared" si="4"/>
        <v>Q1, Q3, Q5, Q7, Q9, Q11, Q13, Q15</v>
      </c>
      <c r="Y58" s="3" t="str">
        <f t="shared" si="13"/>
        <v>6-TSSOP</v>
      </c>
      <c r="Z58" t="str">
        <f t="shared" si="6"/>
        <v>NX3008NBKS,115</v>
      </c>
      <c r="AB58" t="e">
        <f>#REF!</f>
        <v>#REF!</v>
      </c>
      <c r="AC58" t="str">
        <f t="shared" si="11"/>
        <v/>
      </c>
      <c r="AH58" s="26" t="s">
        <v>997</v>
      </c>
      <c r="AI58" s="26" t="s">
        <v>1066</v>
      </c>
      <c r="AJ58" s="26" t="s">
        <v>618</v>
      </c>
      <c r="AK58" s="26" t="s">
        <v>27</v>
      </c>
      <c r="AL58" s="26" t="s">
        <v>983</v>
      </c>
      <c r="AM58" s="26" t="s">
        <v>864</v>
      </c>
    </row>
    <row r="59" spans="1:39" x14ac:dyDescent="0.2">
      <c r="A59" t="s">
        <v>217</v>
      </c>
      <c r="B59" t="s">
        <v>172</v>
      </c>
      <c r="C59" t="s">
        <v>173</v>
      </c>
      <c r="D59" t="s">
        <v>174</v>
      </c>
      <c r="E59" s="18" t="s">
        <v>381</v>
      </c>
      <c r="F59">
        <v>3</v>
      </c>
      <c r="G59" t="s">
        <v>7</v>
      </c>
      <c r="H59" s="32" t="s">
        <v>382</v>
      </c>
      <c r="K59" t="s">
        <v>603</v>
      </c>
      <c r="L59" s="19">
        <v>1</v>
      </c>
      <c r="M59" s="41">
        <v>0.13</v>
      </c>
      <c r="N59" t="str">
        <f t="shared" si="0"/>
        <v>Q17-Q19</v>
      </c>
      <c r="O59">
        <f t="shared" si="1"/>
        <v>3</v>
      </c>
      <c r="P59" t="s">
        <v>640</v>
      </c>
      <c r="Q59" s="18" t="str">
        <f t="shared" si="9"/>
        <v>MMBT2907A-7-F</v>
      </c>
      <c r="R59" t="s">
        <v>641</v>
      </c>
      <c r="S59" s="4" t="s">
        <v>629</v>
      </c>
      <c r="W59" t="str">
        <f t="shared" si="3"/>
        <v>TRANS PNP 60V 0.6A SOT23-3</v>
      </c>
      <c r="X59" t="str">
        <f t="shared" si="4"/>
        <v>Q17-Q19</v>
      </c>
      <c r="Y59" s="3" t="str">
        <f t="shared" si="13"/>
        <v>SOT-23-3</v>
      </c>
      <c r="Z59" t="str">
        <f t="shared" si="6"/>
        <v>MMBT2907A-7-F</v>
      </c>
      <c r="AB59" t="e">
        <f>#REF!</f>
        <v>#REF!</v>
      </c>
      <c r="AC59" t="str">
        <f t="shared" si="11"/>
        <v/>
      </c>
      <c r="AG59" t="s">
        <v>864</v>
      </c>
      <c r="AH59" s="26" t="s">
        <v>1084</v>
      </c>
      <c r="AI59" s="26" t="s">
        <v>1075</v>
      </c>
      <c r="AJ59" s="26" t="s">
        <v>1083</v>
      </c>
      <c r="AK59" s="26" t="s">
        <v>417</v>
      </c>
      <c r="AL59" s="26" t="s">
        <v>983</v>
      </c>
      <c r="AM59" s="26" t="s">
        <v>864</v>
      </c>
    </row>
    <row r="60" spans="1:39" x14ac:dyDescent="0.2">
      <c r="A60" t="s">
        <v>217</v>
      </c>
      <c r="B60" t="s">
        <v>171</v>
      </c>
      <c r="C60" t="s">
        <v>31</v>
      </c>
      <c r="D60" t="s">
        <v>26</v>
      </c>
      <c r="E60" s="18" t="s">
        <v>33</v>
      </c>
      <c r="F60">
        <v>8</v>
      </c>
      <c r="G60" t="s">
        <v>7</v>
      </c>
      <c r="H60" s="32" t="s">
        <v>34</v>
      </c>
      <c r="K60" t="s">
        <v>557</v>
      </c>
      <c r="L60" s="19">
        <v>1</v>
      </c>
      <c r="M60" s="41">
        <v>0.22</v>
      </c>
      <c r="N60" t="str">
        <f t="shared" si="0"/>
        <v>Q2, Q4, Q6, Q8, Q10, Q12, Q14, Q16</v>
      </c>
      <c r="O60">
        <f t="shared" si="1"/>
        <v>8</v>
      </c>
      <c r="P60" t="s">
        <v>604</v>
      </c>
      <c r="Q60" s="18" t="str">
        <f t="shared" si="9"/>
        <v>MBT2222ADW1T1G</v>
      </c>
      <c r="R60" t="s">
        <v>607</v>
      </c>
      <c r="S60" s="4" t="s">
        <v>608</v>
      </c>
      <c r="W60" t="str">
        <f t="shared" si="3"/>
        <v>TRANS 2NPN 40V 0.6A SC88/SC70-6</v>
      </c>
      <c r="X60" t="str">
        <f t="shared" si="4"/>
        <v>Q2, Q4, Q6, Q8, Q10, Q12, Q14, Q16</v>
      </c>
      <c r="Y60" s="3" t="str">
        <f t="shared" si="13"/>
        <v>SOT-363</v>
      </c>
      <c r="Z60" t="str">
        <f t="shared" si="6"/>
        <v>MBT2222ADW1T1G</v>
      </c>
      <c r="AB60" t="e">
        <f>#REF!</f>
        <v>#REF!</v>
      </c>
      <c r="AC60" t="str">
        <f t="shared" si="11"/>
        <v/>
      </c>
      <c r="AH60" s="26" t="s">
        <v>992</v>
      </c>
      <c r="AI60" s="26" t="s">
        <v>171</v>
      </c>
      <c r="AJ60" s="26" t="s">
        <v>608</v>
      </c>
      <c r="AK60" s="26" t="s">
        <v>32</v>
      </c>
      <c r="AL60" s="26" t="s">
        <v>983</v>
      </c>
      <c r="AM60" s="26" t="s">
        <v>1080</v>
      </c>
    </row>
    <row r="61" spans="1:39" x14ac:dyDescent="0.2">
      <c r="A61" t="s">
        <v>217</v>
      </c>
      <c r="B61" t="s">
        <v>175</v>
      </c>
      <c r="C61" t="s">
        <v>107</v>
      </c>
      <c r="D61" t="s">
        <v>108</v>
      </c>
      <c r="E61" s="18" t="s">
        <v>340</v>
      </c>
      <c r="F61">
        <v>1</v>
      </c>
      <c r="G61" t="s">
        <v>7</v>
      </c>
      <c r="H61" s="32" t="s">
        <v>341</v>
      </c>
      <c r="K61" t="s">
        <v>557</v>
      </c>
      <c r="L61" s="19">
        <v>1</v>
      </c>
      <c r="M61" s="41">
        <v>0.63</v>
      </c>
      <c r="N61" t="str">
        <f t="shared" si="0"/>
        <v>Q20</v>
      </c>
      <c r="O61">
        <f t="shared" si="1"/>
        <v>1</v>
      </c>
      <c r="P61" t="s">
        <v>567</v>
      </c>
      <c r="Q61" s="18" t="str">
        <f t="shared" si="9"/>
        <v>SQ3495EV-T1_GE3</v>
      </c>
      <c r="R61" t="s">
        <v>568</v>
      </c>
      <c r="S61" s="4" t="s">
        <v>564</v>
      </c>
      <c r="T61" t="s">
        <v>560</v>
      </c>
      <c r="W61" t="str">
        <f t="shared" si="3"/>
        <v>MOSFET P-CH 30V 8A 6TSOP</v>
      </c>
      <c r="X61" t="str">
        <f t="shared" si="4"/>
        <v>Q20</v>
      </c>
      <c r="Y61" s="3" t="str">
        <f t="shared" si="13"/>
        <v>SOT-23-6</v>
      </c>
      <c r="Z61" t="str">
        <f t="shared" si="6"/>
        <v>SQ3495EV-T1_GE3</v>
      </c>
      <c r="AB61" t="e">
        <f>#REF!</f>
        <v>#REF!</v>
      </c>
      <c r="AC61" t="str">
        <f t="shared" si="11"/>
        <v/>
      </c>
      <c r="AI61" s="26" t="s">
        <v>175</v>
      </c>
      <c r="AL61" s="26" t="s">
        <v>1004</v>
      </c>
    </row>
    <row r="62" spans="1:39" x14ac:dyDescent="0.2">
      <c r="A62" t="s">
        <v>217</v>
      </c>
      <c r="B62" t="s">
        <v>176</v>
      </c>
      <c r="C62" t="s">
        <v>177</v>
      </c>
      <c r="D62" t="s">
        <v>174</v>
      </c>
      <c r="E62" s="18" t="s">
        <v>369</v>
      </c>
      <c r="F62">
        <v>1</v>
      </c>
      <c r="G62" t="s">
        <v>7</v>
      </c>
      <c r="H62" s="32" t="s">
        <v>370</v>
      </c>
      <c r="K62" t="s">
        <v>557</v>
      </c>
      <c r="L62" s="19">
        <v>1</v>
      </c>
      <c r="M62" s="41">
        <v>0.5</v>
      </c>
      <c r="N62" t="str">
        <f t="shared" si="0"/>
        <v>Q21</v>
      </c>
      <c r="O62">
        <f t="shared" si="1"/>
        <v>1</v>
      </c>
      <c r="P62" t="s">
        <v>627</v>
      </c>
      <c r="Q62" s="18" t="str">
        <f t="shared" si="9"/>
        <v>IRLML2803TRPBF</v>
      </c>
      <c r="R62" t="s">
        <v>628</v>
      </c>
      <c r="S62" s="4" t="s">
        <v>629</v>
      </c>
      <c r="W62" t="str">
        <f t="shared" si="3"/>
        <v>MOSFET N-CH 30V 1.2A SOT23</v>
      </c>
      <c r="X62" t="str">
        <f t="shared" si="4"/>
        <v>Q21</v>
      </c>
      <c r="Y62" s="3" t="str">
        <f t="shared" si="13"/>
        <v>SOT-23-3</v>
      </c>
      <c r="Z62" t="str">
        <f t="shared" si="6"/>
        <v>IRLML2803TRPBF</v>
      </c>
      <c r="AB62" t="e">
        <f>#REF!</f>
        <v>#REF!</v>
      </c>
      <c r="AC62" t="str">
        <f t="shared" si="11"/>
        <v/>
      </c>
      <c r="AH62" s="26" t="s">
        <v>1065</v>
      </c>
      <c r="AI62" s="26" t="s">
        <v>176</v>
      </c>
      <c r="AJ62" s="26" t="s">
        <v>629</v>
      </c>
      <c r="AK62" s="26" t="s">
        <v>413</v>
      </c>
      <c r="AL62" s="26" t="s">
        <v>983</v>
      </c>
      <c r="AM62" s="26" t="s">
        <v>864</v>
      </c>
    </row>
    <row r="63" spans="1:39" x14ac:dyDescent="0.2">
      <c r="A63" t="s">
        <v>217</v>
      </c>
      <c r="B63" t="s">
        <v>178</v>
      </c>
      <c r="C63" t="s">
        <v>42</v>
      </c>
      <c r="D63" t="s">
        <v>40</v>
      </c>
      <c r="E63" s="18" t="s">
        <v>451</v>
      </c>
      <c r="F63">
        <v>12</v>
      </c>
      <c r="G63" t="s">
        <v>7</v>
      </c>
      <c r="H63" s="31" t="s">
        <v>728</v>
      </c>
      <c r="K63" t="s">
        <v>557</v>
      </c>
      <c r="L63" s="19">
        <v>1</v>
      </c>
      <c r="M63" s="41">
        <v>0.13</v>
      </c>
      <c r="N63" t="str">
        <f t="shared" si="0"/>
        <v>R1, R2, R11, R27, R36, R41, R48, R53, R60, R65, R72, R77</v>
      </c>
      <c r="O63">
        <f t="shared" si="1"/>
        <v>12</v>
      </c>
      <c r="P63" t="s">
        <v>688</v>
      </c>
      <c r="Q63" s="18" t="str">
        <f t="shared" si="9"/>
        <v>RNCF0603DTE100K</v>
      </c>
      <c r="R63" t="s">
        <v>729</v>
      </c>
      <c r="S63" s="4" t="s">
        <v>621</v>
      </c>
      <c r="W63" t="str">
        <f t="shared" si="3"/>
        <v>RES 100K OHM 0.5% 1/6W 0603</v>
      </c>
      <c r="X63" t="str">
        <f t="shared" si="4"/>
        <v>R1, R2, R11, R27, R36, R41, R48, R53, R60, R65, R72, R77</v>
      </c>
      <c r="Y63" s="3" t="str">
        <f t="shared" si="13"/>
        <v>0603</v>
      </c>
      <c r="Z63" t="str">
        <f t="shared" si="6"/>
        <v>RNCF0603DTE100K</v>
      </c>
      <c r="AA63" t="s">
        <v>800</v>
      </c>
      <c r="AB63" t="e">
        <f>#REF!</f>
        <v>#REF!</v>
      </c>
      <c r="AC63" t="str">
        <f t="shared" si="11"/>
        <v/>
      </c>
      <c r="AD63" t="s">
        <v>792</v>
      </c>
      <c r="AE63" t="s">
        <v>799</v>
      </c>
      <c r="AF63" s="1" t="s">
        <v>773</v>
      </c>
      <c r="AH63" s="26" t="s">
        <v>995</v>
      </c>
      <c r="AI63" s="26" t="s">
        <v>178</v>
      </c>
      <c r="AJ63" s="26" t="s">
        <v>621</v>
      </c>
      <c r="AK63" s="26" t="s">
        <v>773</v>
      </c>
      <c r="AL63" s="26" t="s">
        <v>983</v>
      </c>
    </row>
    <row r="64" spans="1:39" x14ac:dyDescent="0.2">
      <c r="A64" t="s">
        <v>217</v>
      </c>
      <c r="B64" t="s">
        <v>180</v>
      </c>
      <c r="C64" t="s">
        <v>115</v>
      </c>
      <c r="D64" t="s">
        <v>40</v>
      </c>
      <c r="E64" s="18" t="s">
        <v>454</v>
      </c>
      <c r="F64">
        <v>8</v>
      </c>
      <c r="G64" t="s">
        <v>7</v>
      </c>
      <c r="H64" s="31" t="s">
        <v>732</v>
      </c>
      <c r="K64" t="s">
        <v>557</v>
      </c>
      <c r="L64" s="19">
        <v>1</v>
      </c>
      <c r="M64" s="41">
        <v>0.12</v>
      </c>
      <c r="N64" t="str">
        <f t="shared" si="0"/>
        <v>R12, R15, R86, R87, R91, R92, R96, R97</v>
      </c>
      <c r="O64">
        <f t="shared" si="1"/>
        <v>8</v>
      </c>
      <c r="P64" t="s">
        <v>688</v>
      </c>
      <c r="Q64" s="18" t="str">
        <f t="shared" si="9"/>
        <v>RNCF0603DTE1K00</v>
      </c>
      <c r="R64" t="s">
        <v>733</v>
      </c>
      <c r="S64" s="4" t="s">
        <v>621</v>
      </c>
      <c r="W64" t="str">
        <f t="shared" si="3"/>
        <v>RES 1K OHM 0.5% 1/6W 0603</v>
      </c>
      <c r="X64" t="str">
        <f t="shared" si="4"/>
        <v>R12, R15, R86, R87, R91, R92, R96, R97</v>
      </c>
      <c r="Y64" s="3" t="str">
        <f t="shared" si="13"/>
        <v>0603</v>
      </c>
      <c r="Z64" t="str">
        <f t="shared" si="6"/>
        <v>RNCF0603DTE1K00</v>
      </c>
      <c r="AA64" t="s">
        <v>869</v>
      </c>
      <c r="AB64" t="e">
        <f>#REF!</f>
        <v>#REF!</v>
      </c>
      <c r="AC64" t="str">
        <f t="shared" si="11"/>
        <v/>
      </c>
      <c r="AD64" t="s">
        <v>792</v>
      </c>
      <c r="AE64" t="s">
        <v>868</v>
      </c>
      <c r="AF64" s="1" t="s">
        <v>867</v>
      </c>
      <c r="AH64" s="26" t="s">
        <v>1035</v>
      </c>
      <c r="AI64" s="26" t="s">
        <v>1070</v>
      </c>
      <c r="AJ64" s="26" t="s">
        <v>621</v>
      </c>
      <c r="AK64" s="26" t="s">
        <v>867</v>
      </c>
      <c r="AL64" s="26" t="s">
        <v>983</v>
      </c>
    </row>
    <row r="65" spans="1:39" x14ac:dyDescent="0.2">
      <c r="A65" t="s">
        <v>217</v>
      </c>
      <c r="B65" t="s">
        <v>181</v>
      </c>
      <c r="C65" t="s">
        <v>118</v>
      </c>
      <c r="D65" t="s">
        <v>40</v>
      </c>
      <c r="E65" s="18" t="s">
        <v>450</v>
      </c>
      <c r="F65">
        <v>11</v>
      </c>
      <c r="G65" t="s">
        <v>7</v>
      </c>
      <c r="H65" s="31" t="s">
        <v>722</v>
      </c>
      <c r="K65" t="s">
        <v>557</v>
      </c>
      <c r="L65" s="19">
        <v>1</v>
      </c>
      <c r="M65" s="41">
        <v>0.09</v>
      </c>
      <c r="N65" t="str">
        <f t="shared" si="0"/>
        <v>R13, R20-R22, R26, R30-R32, R84, R89, R94</v>
      </c>
      <c r="O65">
        <f t="shared" si="1"/>
        <v>11</v>
      </c>
      <c r="P65" t="s">
        <v>688</v>
      </c>
      <c r="Q65" s="18" t="str">
        <f t="shared" si="9"/>
        <v>RMCF0603ZT0R00</v>
      </c>
      <c r="R65" t="s">
        <v>723</v>
      </c>
      <c r="S65" s="4" t="s">
        <v>621</v>
      </c>
      <c r="W65" t="str">
        <f t="shared" si="3"/>
        <v>RES 0 OHM JUMPER 1/10W 0603</v>
      </c>
      <c r="X65" t="str">
        <f t="shared" si="4"/>
        <v>R13, R20-R22, R26, R30-R32, R84, R89, R94</v>
      </c>
      <c r="Y65" s="3" t="str">
        <f t="shared" si="13"/>
        <v>0603</v>
      </c>
      <c r="Z65" t="str">
        <f t="shared" si="6"/>
        <v>RMCF0603ZT0R00</v>
      </c>
      <c r="AC65" t="str">
        <f t="shared" si="11"/>
        <v/>
      </c>
      <c r="AH65" s="26" t="s">
        <v>1046</v>
      </c>
      <c r="AI65" s="26" t="s">
        <v>1076</v>
      </c>
      <c r="AJ65" s="26" t="s">
        <v>621</v>
      </c>
      <c r="AK65" s="26" t="s">
        <v>1047</v>
      </c>
      <c r="AL65" s="26" t="s">
        <v>983</v>
      </c>
    </row>
    <row r="66" spans="1:39" x14ac:dyDescent="0.2">
      <c r="A66" t="s">
        <v>217</v>
      </c>
      <c r="B66" t="s">
        <v>182</v>
      </c>
      <c r="C66" t="s">
        <v>109</v>
      </c>
      <c r="D66" t="s">
        <v>40</v>
      </c>
      <c r="E66" s="18" t="s">
        <v>455</v>
      </c>
      <c r="F66">
        <v>1</v>
      </c>
      <c r="G66" t="s">
        <v>7</v>
      </c>
      <c r="H66" s="31" t="s">
        <v>724</v>
      </c>
      <c r="K66" t="s">
        <v>557</v>
      </c>
      <c r="L66" s="19">
        <v>1</v>
      </c>
      <c r="M66" s="41">
        <v>0.41</v>
      </c>
      <c r="N66" t="str">
        <f t="shared" si="0"/>
        <v>R23</v>
      </c>
      <c r="O66">
        <f t="shared" si="1"/>
        <v>1</v>
      </c>
      <c r="P66" t="s">
        <v>688</v>
      </c>
      <c r="Q66" s="18" t="str">
        <f t="shared" si="9"/>
        <v>RNCF0603BKC1M00</v>
      </c>
      <c r="R66" t="s">
        <v>725</v>
      </c>
      <c r="S66" s="4" t="s">
        <v>621</v>
      </c>
      <c r="W66" t="str">
        <f t="shared" si="3"/>
        <v>RES 1M OHM 0.1% 1/10W 0603</v>
      </c>
      <c r="X66" t="str">
        <f t="shared" si="4"/>
        <v>R23</v>
      </c>
      <c r="Y66" s="3" t="str">
        <f t="shared" si="13"/>
        <v>0603</v>
      </c>
      <c r="Z66" t="str">
        <f t="shared" si="6"/>
        <v>RNCF0603BKC1M00</v>
      </c>
      <c r="AB66" t="e">
        <f>#REF!</f>
        <v>#REF!</v>
      </c>
      <c r="AC66" t="str">
        <f t="shared" si="11"/>
        <v/>
      </c>
      <c r="AH66" s="26" t="s">
        <v>1028</v>
      </c>
      <c r="AI66" s="26" t="s">
        <v>182</v>
      </c>
      <c r="AJ66" s="26" t="s">
        <v>621</v>
      </c>
      <c r="AK66" s="26" t="s">
        <v>771</v>
      </c>
      <c r="AL66" s="26" t="s">
        <v>983</v>
      </c>
    </row>
    <row r="67" spans="1:39" x14ac:dyDescent="0.2">
      <c r="A67" t="s">
        <v>217</v>
      </c>
      <c r="B67" t="s">
        <v>183</v>
      </c>
      <c r="C67" t="s">
        <v>111</v>
      </c>
      <c r="D67" t="s">
        <v>40</v>
      </c>
      <c r="E67" s="18" t="s">
        <v>462</v>
      </c>
      <c r="F67">
        <v>2</v>
      </c>
      <c r="G67" t="s">
        <v>7</v>
      </c>
      <c r="H67" s="31" t="s">
        <v>736</v>
      </c>
      <c r="K67" t="s">
        <v>557</v>
      </c>
      <c r="L67" s="19">
        <v>1</v>
      </c>
      <c r="M67" s="41">
        <v>0.13</v>
      </c>
      <c r="N67" t="str">
        <f t="shared" ref="N67:N130" si="14">B67</f>
        <v>R24, R25</v>
      </c>
      <c r="O67">
        <f t="shared" ref="O67:O130" si="15">F67</f>
        <v>2</v>
      </c>
      <c r="P67" t="s">
        <v>688</v>
      </c>
      <c r="Q67" s="18" t="str">
        <f t="shared" si="9"/>
        <v>RNCF0603DTE5K10</v>
      </c>
      <c r="R67" t="s">
        <v>737</v>
      </c>
      <c r="S67" s="4" t="s">
        <v>621</v>
      </c>
      <c r="W67" t="str">
        <f t="shared" ref="W67:W130" si="16">R67</f>
        <v>RES 5.1K OHM 0.5% 1/6W 0603</v>
      </c>
      <c r="X67" t="str">
        <f t="shared" ref="X67:X130" si="17">N67</f>
        <v>R24, R25</v>
      </c>
      <c r="Y67" s="3" t="str">
        <f t="shared" si="13"/>
        <v>0603</v>
      </c>
      <c r="Z67" t="str">
        <f t="shared" ref="Z67:Z130" si="18">E67</f>
        <v>RNCF0603DTE5K10</v>
      </c>
      <c r="AA67" t="s">
        <v>871</v>
      </c>
      <c r="AB67" t="e">
        <f>#REF!</f>
        <v>#REF!</v>
      </c>
      <c r="AC67" t="str">
        <f t="shared" ref="AC67:AC87" si="19">IF(Z67=Z66,"SAME","")</f>
        <v/>
      </c>
      <c r="AD67" t="s">
        <v>792</v>
      </c>
      <c r="AE67" t="s">
        <v>872</v>
      </c>
      <c r="AF67" s="1" t="s">
        <v>870</v>
      </c>
      <c r="AH67" s="26" t="s">
        <v>1015</v>
      </c>
      <c r="AI67" s="26" t="s">
        <v>1067</v>
      </c>
      <c r="AJ67" s="26" t="s">
        <v>621</v>
      </c>
      <c r="AK67" s="26" t="s">
        <v>870</v>
      </c>
      <c r="AL67" s="26" t="s">
        <v>983</v>
      </c>
    </row>
    <row r="68" spans="1:39" x14ac:dyDescent="0.2">
      <c r="A68" t="s">
        <v>217</v>
      </c>
      <c r="B68" t="s">
        <v>184</v>
      </c>
      <c r="C68" t="s">
        <v>185</v>
      </c>
      <c r="D68" t="s">
        <v>40</v>
      </c>
      <c r="E68" s="18" t="s">
        <v>457</v>
      </c>
      <c r="F68">
        <v>2</v>
      </c>
      <c r="G68" t="s">
        <v>7</v>
      </c>
      <c r="H68" s="31" t="s">
        <v>708</v>
      </c>
      <c r="K68" t="s">
        <v>557</v>
      </c>
      <c r="L68" s="19">
        <v>1</v>
      </c>
      <c r="M68" s="41">
        <v>0.09</v>
      </c>
      <c r="N68" t="str">
        <f t="shared" si="14"/>
        <v>R28, R29</v>
      </c>
      <c r="O68">
        <f t="shared" si="15"/>
        <v>2</v>
      </c>
      <c r="P68" t="s">
        <v>688</v>
      </c>
      <c r="Q68" s="18" t="str">
        <f t="shared" si="9"/>
        <v>RMCF0603FT22R0</v>
      </c>
      <c r="R68" t="s">
        <v>709</v>
      </c>
      <c r="S68" s="4" t="s">
        <v>621</v>
      </c>
      <c r="W68" t="str">
        <f t="shared" si="16"/>
        <v>RES 22 OHM 1% 1/10W 0603</v>
      </c>
      <c r="X68" t="str">
        <f t="shared" si="17"/>
        <v>R28, R29</v>
      </c>
      <c r="Y68" s="3" t="str">
        <f t="shared" si="13"/>
        <v>0603</v>
      </c>
      <c r="Z68" t="str">
        <f t="shared" si="18"/>
        <v>RMCF0603FT22R0</v>
      </c>
      <c r="AA68" t="s">
        <v>888</v>
      </c>
      <c r="AB68" t="e">
        <f>#REF!</f>
        <v>#REF!</v>
      </c>
      <c r="AC68" t="str">
        <f t="shared" si="19"/>
        <v/>
      </c>
      <c r="AD68" t="s">
        <v>792</v>
      </c>
      <c r="AE68" t="s">
        <v>889</v>
      </c>
      <c r="AF68" s="1" t="s">
        <v>890</v>
      </c>
      <c r="AH68" s="26" t="s">
        <v>1068</v>
      </c>
      <c r="AI68" s="26" t="s">
        <v>1069</v>
      </c>
      <c r="AJ68" s="26" t="s">
        <v>621</v>
      </c>
      <c r="AK68" s="26" t="s">
        <v>890</v>
      </c>
      <c r="AL68" s="26" t="s">
        <v>983</v>
      </c>
    </row>
    <row r="69" spans="1:39" x14ac:dyDescent="0.2">
      <c r="A69" t="s">
        <v>217</v>
      </c>
      <c r="B69" t="s">
        <v>179</v>
      </c>
      <c r="C69" t="s">
        <v>44</v>
      </c>
      <c r="D69" t="s">
        <v>40</v>
      </c>
      <c r="E69" s="18" t="s">
        <v>453</v>
      </c>
      <c r="F69">
        <v>32</v>
      </c>
      <c r="G69" t="s">
        <v>7</v>
      </c>
      <c r="H69" s="31" t="s">
        <v>726</v>
      </c>
      <c r="K69" t="s">
        <v>557</v>
      </c>
      <c r="L69" s="19">
        <v>1</v>
      </c>
      <c r="M69" s="41">
        <v>0.34</v>
      </c>
      <c r="N69" t="str">
        <f t="shared" si="14"/>
        <v>R3-R10, R14, R16-R19, R37, R38, R42, R43, R49, R50, R54, R55, R61, R62, R66, R67, R73, R74, R78, R79, R81-R83</v>
      </c>
      <c r="O69">
        <f t="shared" si="15"/>
        <v>32</v>
      </c>
      <c r="P69" t="s">
        <v>688</v>
      </c>
      <c r="Q69" s="18" t="str">
        <f t="shared" si="9"/>
        <v>RNCF0603BTE10K0</v>
      </c>
      <c r="R69" t="s">
        <v>727</v>
      </c>
      <c r="S69" s="4" t="s">
        <v>621</v>
      </c>
      <c r="W69" t="str">
        <f t="shared" si="16"/>
        <v>RES 10K OHM 0.1% 1/6W 0603</v>
      </c>
      <c r="X69" t="str">
        <f t="shared" si="17"/>
        <v>R3-R10, R14, R16-R19, R37, R38, R42, R43, R49, R50, R54, R55, R61, R62, R66, R67, R73, R74, R78, R79, R81-R83</v>
      </c>
      <c r="Y69" s="3" t="str">
        <f t="shared" si="13"/>
        <v>0603</v>
      </c>
      <c r="Z69" t="str">
        <f t="shared" si="18"/>
        <v>RNCF0603BTE10K0</v>
      </c>
      <c r="AA69" t="s">
        <v>798</v>
      </c>
      <c r="AB69" t="e">
        <f>#REF!</f>
        <v>#REF!</v>
      </c>
      <c r="AC69" t="str">
        <f t="shared" si="19"/>
        <v/>
      </c>
      <c r="AD69" t="s">
        <v>792</v>
      </c>
      <c r="AE69" t="s">
        <v>797</v>
      </c>
      <c r="AF69" s="1" t="s">
        <v>772</v>
      </c>
      <c r="AH69" s="26" t="s">
        <v>987</v>
      </c>
      <c r="AI69" s="26" t="s">
        <v>1077</v>
      </c>
      <c r="AJ69" s="26" t="s">
        <v>621</v>
      </c>
      <c r="AK69" s="26" t="s">
        <v>772</v>
      </c>
      <c r="AL69" s="26" t="s">
        <v>983</v>
      </c>
    </row>
    <row r="70" spans="1:39" x14ac:dyDescent="0.2">
      <c r="A70" t="s">
        <v>217</v>
      </c>
      <c r="B70" t="s">
        <v>187</v>
      </c>
      <c r="C70" t="s">
        <v>39</v>
      </c>
      <c r="D70" t="s">
        <v>40</v>
      </c>
      <c r="E70" s="18" t="s">
        <v>464</v>
      </c>
      <c r="F70">
        <v>8</v>
      </c>
      <c r="G70" t="s">
        <v>7</v>
      </c>
      <c r="H70" s="31" t="s">
        <v>718</v>
      </c>
      <c r="K70" t="s">
        <v>557</v>
      </c>
      <c r="L70" s="19">
        <v>1</v>
      </c>
      <c r="M70" s="41">
        <v>0.09</v>
      </c>
      <c r="N70" t="str">
        <f t="shared" si="14"/>
        <v>R35, R40, R47, R52, R59, R64, R71, R76</v>
      </c>
      <c r="O70">
        <f t="shared" si="15"/>
        <v>8</v>
      </c>
      <c r="P70" t="s">
        <v>688</v>
      </c>
      <c r="Q70" s="18" t="str">
        <f t="shared" si="9"/>
        <v>RMCF0603FT680R</v>
      </c>
      <c r="R70" t="s">
        <v>719</v>
      </c>
      <c r="S70" s="4" t="s">
        <v>621</v>
      </c>
      <c r="W70" t="str">
        <f t="shared" si="16"/>
        <v>RES 680 OHM 1% 1/10W 0603</v>
      </c>
      <c r="X70" t="str">
        <f t="shared" si="17"/>
        <v>R35, R40, R47, R52, R59, R64, R71, R76</v>
      </c>
      <c r="Y70" s="3" t="str">
        <f t="shared" si="13"/>
        <v>0603</v>
      </c>
      <c r="Z70" t="str">
        <f t="shared" si="18"/>
        <v>RMCF0603FT680R</v>
      </c>
      <c r="AA70" t="s">
        <v>796</v>
      </c>
      <c r="AB70" t="e">
        <f>#REF!</f>
        <v>#REF!</v>
      </c>
      <c r="AC70" t="str">
        <f t="shared" si="19"/>
        <v/>
      </c>
      <c r="AD70" t="s">
        <v>792</v>
      </c>
      <c r="AE70" t="s">
        <v>795</v>
      </c>
      <c r="AF70" s="1" t="s">
        <v>778</v>
      </c>
      <c r="AG70" s="1"/>
      <c r="AH70" s="26" t="s">
        <v>1001</v>
      </c>
      <c r="AI70" s="26" t="s">
        <v>187</v>
      </c>
      <c r="AJ70" s="26" t="s">
        <v>621</v>
      </c>
      <c r="AK70" s="26" t="s">
        <v>778</v>
      </c>
      <c r="AL70" s="26" t="s">
        <v>983</v>
      </c>
    </row>
    <row r="71" spans="1:39" x14ac:dyDescent="0.2">
      <c r="A71" t="s">
        <v>217</v>
      </c>
      <c r="B71" t="s">
        <v>188</v>
      </c>
      <c r="C71" t="s">
        <v>46</v>
      </c>
      <c r="D71" t="s">
        <v>40</v>
      </c>
      <c r="E71" s="18" t="s">
        <v>456</v>
      </c>
      <c r="F71">
        <v>9</v>
      </c>
      <c r="G71" t="s">
        <v>7</v>
      </c>
      <c r="H71" s="31" t="s">
        <v>706</v>
      </c>
      <c r="K71" t="s">
        <v>557</v>
      </c>
      <c r="L71" s="19">
        <v>1</v>
      </c>
      <c r="M71" s="41">
        <v>0.09</v>
      </c>
      <c r="N71" t="str">
        <f t="shared" si="14"/>
        <v>R39, R44, R51, R56, R63, R68, R75, R80, R100</v>
      </c>
      <c r="O71">
        <f t="shared" si="15"/>
        <v>9</v>
      </c>
      <c r="P71" t="s">
        <v>688</v>
      </c>
      <c r="Q71" s="18" t="str">
        <f t="shared" si="9"/>
        <v>RMCF0603FT200K</v>
      </c>
      <c r="R71" t="s">
        <v>707</v>
      </c>
      <c r="S71" s="4" t="s">
        <v>621</v>
      </c>
      <c r="W71" t="str">
        <f t="shared" si="16"/>
        <v>RES 200K OHM 1% 1/10W 0603</v>
      </c>
      <c r="X71" t="str">
        <f t="shared" si="17"/>
        <v>R39, R44, R51, R56, R63, R68, R75, R80, R100</v>
      </c>
      <c r="Y71" s="3" t="str">
        <f t="shared" si="13"/>
        <v>0603</v>
      </c>
      <c r="Z71" t="str">
        <f t="shared" si="18"/>
        <v>RMCF0603FT200K</v>
      </c>
      <c r="AA71" t="s">
        <v>794</v>
      </c>
      <c r="AB71" t="e">
        <f>#REF!</f>
        <v>#REF!</v>
      </c>
      <c r="AC71" t="str">
        <f t="shared" si="19"/>
        <v/>
      </c>
      <c r="AD71" t="s">
        <v>792</v>
      </c>
      <c r="AE71" t="s">
        <v>793</v>
      </c>
      <c r="AF71" s="1" t="s">
        <v>777</v>
      </c>
      <c r="AG71" s="1"/>
      <c r="AH71" s="26" t="s">
        <v>990</v>
      </c>
      <c r="AI71" s="26" t="s">
        <v>188</v>
      </c>
      <c r="AJ71" s="26" t="s">
        <v>621</v>
      </c>
      <c r="AK71" s="26" t="s">
        <v>777</v>
      </c>
      <c r="AL71" s="26" t="s">
        <v>983</v>
      </c>
    </row>
    <row r="72" spans="1:39" x14ac:dyDescent="0.2">
      <c r="A72" t="s">
        <v>217</v>
      </c>
      <c r="B72" t="s">
        <v>189</v>
      </c>
      <c r="C72" t="s">
        <v>116</v>
      </c>
      <c r="D72" t="s">
        <v>40</v>
      </c>
      <c r="E72" s="18" t="s">
        <v>461</v>
      </c>
      <c r="F72">
        <v>3</v>
      </c>
      <c r="G72" t="s">
        <v>7</v>
      </c>
      <c r="H72" s="31" t="s">
        <v>734</v>
      </c>
      <c r="K72" t="s">
        <v>557</v>
      </c>
      <c r="L72" s="19">
        <v>1</v>
      </c>
      <c r="M72" s="41">
        <v>0.13</v>
      </c>
      <c r="N72" t="str">
        <f t="shared" si="14"/>
        <v>R85, R90, R95</v>
      </c>
      <c r="O72">
        <f t="shared" si="15"/>
        <v>3</v>
      </c>
      <c r="P72" t="s">
        <v>688</v>
      </c>
      <c r="Q72" s="18" t="str">
        <f t="shared" si="9"/>
        <v>RNCF0603DTE4K70</v>
      </c>
      <c r="R72" t="s">
        <v>735</v>
      </c>
      <c r="S72" s="4" t="s">
        <v>621</v>
      </c>
      <c r="W72" t="str">
        <f t="shared" si="16"/>
        <v>RES 4.7K OHM 0.5% 1/6W 0603</v>
      </c>
      <c r="X72" t="str">
        <f t="shared" si="17"/>
        <v>R85, R90, R95</v>
      </c>
      <c r="Y72" s="3" t="str">
        <f t="shared" si="13"/>
        <v>0603</v>
      </c>
      <c r="Z72" t="str">
        <f t="shared" si="18"/>
        <v>RNCF0603DTE4K70</v>
      </c>
      <c r="AA72" t="s">
        <v>882</v>
      </c>
      <c r="AB72" t="e">
        <f>#REF!</f>
        <v>#REF!</v>
      </c>
      <c r="AC72" t="str">
        <f t="shared" si="19"/>
        <v/>
      </c>
      <c r="AD72" t="s">
        <v>792</v>
      </c>
      <c r="AE72" t="s">
        <v>883</v>
      </c>
      <c r="AF72" t="s">
        <v>884</v>
      </c>
      <c r="AH72" s="26" t="s">
        <v>1021</v>
      </c>
      <c r="AI72" s="26" t="s">
        <v>189</v>
      </c>
      <c r="AJ72" s="26" t="s">
        <v>621</v>
      </c>
      <c r="AK72" s="26" t="s">
        <v>884</v>
      </c>
      <c r="AL72" s="26" t="s">
        <v>983</v>
      </c>
    </row>
    <row r="73" spans="1:39" x14ac:dyDescent="0.2">
      <c r="A73" t="s">
        <v>217</v>
      </c>
      <c r="B73" t="s">
        <v>190</v>
      </c>
      <c r="C73" t="s">
        <v>191</v>
      </c>
      <c r="D73" t="s">
        <v>192</v>
      </c>
      <c r="E73" s="18" t="s">
        <v>191</v>
      </c>
      <c r="F73">
        <v>1</v>
      </c>
      <c r="G73" t="s">
        <v>7</v>
      </c>
      <c r="H73" s="32" t="s">
        <v>383</v>
      </c>
      <c r="K73" t="s">
        <v>557</v>
      </c>
      <c r="L73">
        <v>1</v>
      </c>
      <c r="M73" s="41">
        <v>0.53</v>
      </c>
      <c r="N73" t="str">
        <f t="shared" si="14"/>
        <v>SW1</v>
      </c>
      <c r="O73">
        <f t="shared" si="15"/>
        <v>1</v>
      </c>
      <c r="P73" t="s">
        <v>562</v>
      </c>
      <c r="Q73" s="18" t="str">
        <f t="shared" si="9"/>
        <v>434331045822</v>
      </c>
      <c r="R73" t="s">
        <v>565</v>
      </c>
      <c r="T73" t="s">
        <v>560</v>
      </c>
      <c r="W73" t="str">
        <f t="shared" si="16"/>
        <v>SWITCH TACTILE SPST-NO 0.05A 12V</v>
      </c>
      <c r="X73" t="str">
        <f t="shared" si="17"/>
        <v>SW1</v>
      </c>
      <c r="Y73" s="3"/>
      <c r="Z73" t="str">
        <f t="shared" si="18"/>
        <v>434331045822</v>
      </c>
      <c r="AC73" t="str">
        <f t="shared" si="19"/>
        <v/>
      </c>
      <c r="AI73" s="26" t="s">
        <v>190</v>
      </c>
      <c r="AL73" s="26" t="s">
        <v>1004</v>
      </c>
    </row>
    <row r="74" spans="1:39" x14ac:dyDescent="0.2">
      <c r="A74" t="s">
        <v>217</v>
      </c>
      <c r="B74" t="s">
        <v>49</v>
      </c>
      <c r="C74" t="s">
        <v>193</v>
      </c>
      <c r="D74" t="s">
        <v>194</v>
      </c>
      <c r="E74" s="18" t="s">
        <v>193</v>
      </c>
      <c r="F74">
        <v>1</v>
      </c>
      <c r="G74" t="s">
        <v>7</v>
      </c>
      <c r="H74" s="31" t="s">
        <v>747</v>
      </c>
      <c r="K74" t="s">
        <v>603</v>
      </c>
      <c r="L74" s="19">
        <v>1</v>
      </c>
      <c r="M74" s="41">
        <v>5.74</v>
      </c>
      <c r="N74" t="str">
        <f t="shared" si="14"/>
        <v>U1</v>
      </c>
      <c r="O74">
        <f t="shared" si="15"/>
        <v>1</v>
      </c>
      <c r="P74" t="s">
        <v>748</v>
      </c>
      <c r="Q74" s="18" t="str">
        <f t="shared" si="9"/>
        <v>ATSAMD51J19A-M</v>
      </c>
      <c r="R74" t="s">
        <v>749</v>
      </c>
      <c r="S74" s="4" t="s">
        <v>750</v>
      </c>
      <c r="W74" t="str">
        <f t="shared" si="16"/>
        <v>IC MCU 32BIT 512KB FLASH 64QFN</v>
      </c>
      <c r="X74" t="str">
        <f t="shared" si="17"/>
        <v>U1</v>
      </c>
      <c r="Y74" s="3" t="str">
        <f t="shared" ref="Y74:Y81" si="20">S74</f>
        <v>64-QFN</v>
      </c>
      <c r="Z74" t="str">
        <f t="shared" si="18"/>
        <v>ATSAMD51J19A-M</v>
      </c>
      <c r="AB74" t="e">
        <f>#REF!</f>
        <v>#REF!</v>
      </c>
      <c r="AC74" t="str">
        <f t="shared" si="19"/>
        <v/>
      </c>
      <c r="AI74" s="26" t="s">
        <v>49</v>
      </c>
      <c r="AL74" s="26" t="s">
        <v>1004</v>
      </c>
    </row>
    <row r="75" spans="1:39" x14ac:dyDescent="0.2">
      <c r="A75" t="s">
        <v>217</v>
      </c>
      <c r="B75" t="s">
        <v>204</v>
      </c>
      <c r="C75" t="s">
        <v>205</v>
      </c>
      <c r="D75" t="s">
        <v>108</v>
      </c>
      <c r="E75" s="18" t="s">
        <v>205</v>
      </c>
      <c r="F75">
        <v>1</v>
      </c>
      <c r="G75" t="s">
        <v>7</v>
      </c>
      <c r="H75" s="32" t="s">
        <v>394</v>
      </c>
      <c r="K75" t="s">
        <v>557</v>
      </c>
      <c r="L75" s="19">
        <v>1</v>
      </c>
      <c r="M75" s="41">
        <v>0.54</v>
      </c>
      <c r="N75" t="str">
        <f t="shared" si="14"/>
        <v>U10</v>
      </c>
      <c r="O75">
        <f t="shared" si="15"/>
        <v>1</v>
      </c>
      <c r="P75" t="s">
        <v>589</v>
      </c>
      <c r="Q75" s="18" t="str">
        <f t="shared" si="9"/>
        <v>USBLC6-2SC6</v>
      </c>
      <c r="R75" t="s">
        <v>590</v>
      </c>
      <c r="S75" s="4" t="s">
        <v>564</v>
      </c>
      <c r="W75" t="str">
        <f t="shared" si="16"/>
        <v>TVS DIODE 5.25VWM 17VC SOT23-6</v>
      </c>
      <c r="X75" t="str">
        <f t="shared" si="17"/>
        <v>U10</v>
      </c>
      <c r="Y75" s="3" t="str">
        <f t="shared" si="20"/>
        <v>SOT-23-6</v>
      </c>
      <c r="Z75" t="str">
        <f t="shared" si="18"/>
        <v>USBLC6-2SC6</v>
      </c>
      <c r="AB75" t="e">
        <f>#REF!</f>
        <v>#REF!</v>
      </c>
      <c r="AC75" t="str">
        <f t="shared" si="19"/>
        <v/>
      </c>
      <c r="AH75" s="26" t="s">
        <v>1071</v>
      </c>
      <c r="AI75" s="26" t="s">
        <v>204</v>
      </c>
      <c r="AJ75" s="26" t="s">
        <v>564</v>
      </c>
      <c r="AK75" s="26" t="s">
        <v>426</v>
      </c>
      <c r="AL75" s="26" t="s">
        <v>983</v>
      </c>
      <c r="AM75" s="26" t="s">
        <v>864</v>
      </c>
    </row>
    <row r="76" spans="1:39" x14ac:dyDescent="0.2">
      <c r="A76" t="s">
        <v>217</v>
      </c>
      <c r="B76" t="s">
        <v>206</v>
      </c>
      <c r="C76" t="s">
        <v>207</v>
      </c>
      <c r="D76" t="s">
        <v>208</v>
      </c>
      <c r="E76" s="18" t="s">
        <v>395</v>
      </c>
      <c r="F76">
        <v>1</v>
      </c>
      <c r="G76" t="s">
        <v>7</v>
      </c>
      <c r="H76" s="32" t="s">
        <v>396</v>
      </c>
      <c r="K76" t="s">
        <v>557</v>
      </c>
      <c r="L76" s="19">
        <v>1</v>
      </c>
      <c r="M76" s="41">
        <v>1.76</v>
      </c>
      <c r="N76" t="str">
        <f t="shared" si="14"/>
        <v>U11</v>
      </c>
      <c r="O76">
        <f t="shared" si="15"/>
        <v>1</v>
      </c>
      <c r="P76" t="s">
        <v>611</v>
      </c>
      <c r="Q76" s="18" t="str">
        <f t="shared" si="9"/>
        <v>PCF8523TK/1,118</v>
      </c>
      <c r="R76" t="s">
        <v>612</v>
      </c>
      <c r="S76" s="4" t="s">
        <v>613</v>
      </c>
      <c r="W76" t="str">
        <f t="shared" si="16"/>
        <v>IC RTC CLK/CALENDAR I2C 8HVSON</v>
      </c>
      <c r="X76" t="str">
        <f t="shared" si="17"/>
        <v>U11</v>
      </c>
      <c r="Y76" s="3" t="str">
        <f t="shared" si="20"/>
        <v>8-HVSON</v>
      </c>
      <c r="Z76" t="str">
        <f t="shared" si="18"/>
        <v>PCF8523TK/1,118</v>
      </c>
      <c r="AB76" t="e">
        <f>#REF!</f>
        <v>#REF!</v>
      </c>
      <c r="AC76" t="str">
        <f t="shared" si="19"/>
        <v/>
      </c>
      <c r="AI76" s="26" t="s">
        <v>206</v>
      </c>
      <c r="AL76" s="26" t="s">
        <v>1004</v>
      </c>
    </row>
    <row r="77" spans="1:39" x14ac:dyDescent="0.2">
      <c r="A77" t="s">
        <v>217</v>
      </c>
      <c r="B77" t="s">
        <v>209</v>
      </c>
      <c r="C77" t="s">
        <v>210</v>
      </c>
      <c r="D77" t="s">
        <v>211</v>
      </c>
      <c r="E77" s="18" t="s">
        <v>210</v>
      </c>
      <c r="F77">
        <v>1</v>
      </c>
      <c r="G77" t="s">
        <v>7</v>
      </c>
      <c r="H77" s="32" t="s">
        <v>397</v>
      </c>
      <c r="K77" t="s">
        <v>557</v>
      </c>
      <c r="L77" s="19">
        <v>1</v>
      </c>
      <c r="M77" s="41">
        <v>16.190000000000001</v>
      </c>
      <c r="N77" t="str">
        <f t="shared" si="14"/>
        <v>U12</v>
      </c>
      <c r="O77">
        <f t="shared" si="15"/>
        <v>1</v>
      </c>
      <c r="P77" t="s">
        <v>647</v>
      </c>
      <c r="Q77" s="18" t="str">
        <f t="shared" si="9"/>
        <v>BNO085</v>
      </c>
      <c r="R77" t="s">
        <v>648</v>
      </c>
      <c r="S77" s="4" t="s">
        <v>649</v>
      </c>
      <c r="W77" t="str">
        <f t="shared" si="16"/>
        <v>IMU ACCEL/GYRO/MAG I2C 32BIT</v>
      </c>
      <c r="X77" t="str">
        <f t="shared" si="17"/>
        <v>U12</v>
      </c>
      <c r="Y77" s="3" t="str">
        <f t="shared" si="20"/>
        <v>28-LGA</v>
      </c>
      <c r="Z77" t="str">
        <f t="shared" si="18"/>
        <v>BNO085</v>
      </c>
      <c r="AC77" t="str">
        <f t="shared" si="19"/>
        <v/>
      </c>
      <c r="AI77" s="26" t="s">
        <v>209</v>
      </c>
      <c r="AL77" s="26" t="s">
        <v>1004</v>
      </c>
    </row>
    <row r="78" spans="1:39" x14ac:dyDescent="0.2">
      <c r="A78" t="s">
        <v>217</v>
      </c>
      <c r="B78" t="s">
        <v>130</v>
      </c>
      <c r="C78" t="s">
        <v>195</v>
      </c>
      <c r="D78" t="s">
        <v>51</v>
      </c>
      <c r="E78" s="18" t="s">
        <v>384</v>
      </c>
      <c r="F78">
        <v>1</v>
      </c>
      <c r="G78" t="s">
        <v>7</v>
      </c>
      <c r="H78" s="32" t="s">
        <v>385</v>
      </c>
      <c r="J78" t="s">
        <v>485</v>
      </c>
      <c r="K78" t="s">
        <v>557</v>
      </c>
      <c r="L78" s="19">
        <v>1</v>
      </c>
      <c r="M78" s="41">
        <v>4</v>
      </c>
      <c r="N78" t="str">
        <f t="shared" si="14"/>
        <v>U2</v>
      </c>
      <c r="O78">
        <f t="shared" si="15"/>
        <v>1</v>
      </c>
      <c r="P78" t="s">
        <v>658</v>
      </c>
      <c r="Q78" s="18" t="str">
        <f t="shared" si="9"/>
        <v>MAX706RESA+T</v>
      </c>
      <c r="R78" t="s">
        <v>659</v>
      </c>
      <c r="S78" s="4" t="s">
        <v>581</v>
      </c>
      <c r="W78" t="str">
        <f t="shared" si="16"/>
        <v>IC SUPERVISOR 1 CHANNEL 8SOIC</v>
      </c>
      <c r="X78" t="str">
        <f t="shared" si="17"/>
        <v>U2</v>
      </c>
      <c r="Y78" s="3" t="str">
        <f t="shared" si="20"/>
        <v>8-SOIC</v>
      </c>
      <c r="Z78" t="str">
        <f t="shared" si="18"/>
        <v>MAX706RESA+T</v>
      </c>
      <c r="AB78" t="e">
        <f>#REF!</f>
        <v>#REF!</v>
      </c>
      <c r="AC78" t="str">
        <f t="shared" si="19"/>
        <v/>
      </c>
      <c r="AH78" s="26" t="s">
        <v>1072</v>
      </c>
      <c r="AI78" s="26" t="s">
        <v>130</v>
      </c>
      <c r="AJ78" s="26" t="s">
        <v>581</v>
      </c>
      <c r="AK78" s="26" t="s">
        <v>416</v>
      </c>
      <c r="AL78" s="26" t="s">
        <v>983</v>
      </c>
      <c r="AM78" s="26" t="s">
        <v>864</v>
      </c>
    </row>
    <row r="79" spans="1:39" x14ac:dyDescent="0.2">
      <c r="A79" t="s">
        <v>217</v>
      </c>
      <c r="B79" t="s">
        <v>132</v>
      </c>
      <c r="C79" t="s">
        <v>196</v>
      </c>
      <c r="D79" t="s">
        <v>134</v>
      </c>
      <c r="E79" s="18" t="s">
        <v>386</v>
      </c>
      <c r="F79">
        <v>1</v>
      </c>
      <c r="G79" t="s">
        <v>7</v>
      </c>
      <c r="H79" s="32" t="s">
        <v>387</v>
      </c>
      <c r="K79" t="s">
        <v>557</v>
      </c>
      <c r="L79" s="19">
        <v>1</v>
      </c>
      <c r="M79" s="41">
        <v>0.33</v>
      </c>
      <c r="N79" t="str">
        <f t="shared" si="14"/>
        <v>U3</v>
      </c>
      <c r="O79">
        <f t="shared" si="15"/>
        <v>1</v>
      </c>
      <c r="P79" t="s">
        <v>640</v>
      </c>
      <c r="Q79" s="18" t="str">
        <f t="shared" si="9"/>
        <v>AP2112K-3.3TRG1</v>
      </c>
      <c r="R79" t="s">
        <v>646</v>
      </c>
      <c r="S79" s="4" t="s">
        <v>645</v>
      </c>
      <c r="W79" t="str">
        <f t="shared" si="16"/>
        <v>IC REG LINEAR 3.3V 600MA SOT25</v>
      </c>
      <c r="X79" t="str">
        <f t="shared" si="17"/>
        <v>U3</v>
      </c>
      <c r="Y79" s="3" t="str">
        <f t="shared" si="20"/>
        <v>SOT-25</v>
      </c>
      <c r="Z79" t="str">
        <f t="shared" si="18"/>
        <v>AP2112K-3.3TRG1</v>
      </c>
      <c r="AB79" t="e">
        <f>#REF!</f>
        <v>#REF!</v>
      </c>
      <c r="AC79" t="str">
        <f t="shared" si="19"/>
        <v/>
      </c>
      <c r="AH79" s="26" t="s">
        <v>1073</v>
      </c>
      <c r="AI79" s="26" t="s">
        <v>132</v>
      </c>
      <c r="AJ79" s="26" t="s">
        <v>645</v>
      </c>
      <c r="AK79" s="26" t="s">
        <v>403</v>
      </c>
      <c r="AL79" s="26" t="s">
        <v>983</v>
      </c>
      <c r="AM79" s="26" t="s">
        <v>864</v>
      </c>
    </row>
    <row r="80" spans="1:39" x14ac:dyDescent="0.2">
      <c r="A80" t="s">
        <v>217</v>
      </c>
      <c r="B80" t="s">
        <v>135</v>
      </c>
      <c r="C80" t="s">
        <v>197</v>
      </c>
      <c r="D80" t="s">
        <v>198</v>
      </c>
      <c r="E80" s="18" t="s">
        <v>388</v>
      </c>
      <c r="F80">
        <v>1</v>
      </c>
      <c r="G80" t="s">
        <v>7</v>
      </c>
      <c r="H80" s="32" t="s">
        <v>389</v>
      </c>
      <c r="K80" t="s">
        <v>557</v>
      </c>
      <c r="L80" s="19">
        <v>1</v>
      </c>
      <c r="M80" s="41">
        <v>15.01</v>
      </c>
      <c r="N80" t="str">
        <f t="shared" si="14"/>
        <v>U4</v>
      </c>
      <c r="O80">
        <f t="shared" si="15"/>
        <v>1</v>
      </c>
      <c r="P80" t="s">
        <v>635</v>
      </c>
      <c r="Q80" s="18" t="str">
        <f t="shared" si="9"/>
        <v>MR25H40DF</v>
      </c>
      <c r="R80" t="s">
        <v>636</v>
      </c>
      <c r="S80" s="4" t="s">
        <v>637</v>
      </c>
      <c r="W80" t="str">
        <f t="shared" si="16"/>
        <v>IC RAM 4MBIT SPI 40MHZ 8DFN</v>
      </c>
      <c r="X80" t="str">
        <f t="shared" si="17"/>
        <v>U4</v>
      </c>
      <c r="Y80" s="3" t="str">
        <f t="shared" si="20"/>
        <v>8-DFN-EP</v>
      </c>
      <c r="Z80" t="str">
        <f t="shared" si="18"/>
        <v>MR25H40DF</v>
      </c>
      <c r="AC80" t="str">
        <f t="shared" si="19"/>
        <v/>
      </c>
      <c r="AI80" s="26" t="s">
        <v>135</v>
      </c>
      <c r="AL80" s="26" t="s">
        <v>1004</v>
      </c>
    </row>
    <row r="81" spans="1:38" x14ac:dyDescent="0.2">
      <c r="A81" t="s">
        <v>217</v>
      </c>
      <c r="B81" t="s">
        <v>137</v>
      </c>
      <c r="C81" t="s">
        <v>140</v>
      </c>
      <c r="D81" t="s">
        <v>141</v>
      </c>
      <c r="E81" s="18" t="s">
        <v>343</v>
      </c>
      <c r="F81">
        <v>1</v>
      </c>
      <c r="G81" t="s">
        <v>7</v>
      </c>
      <c r="H81" s="31" t="s">
        <v>344</v>
      </c>
      <c r="K81" t="s">
        <v>557</v>
      </c>
      <c r="L81" s="19">
        <v>1</v>
      </c>
      <c r="M81" s="41">
        <v>4.21</v>
      </c>
      <c r="N81" t="str">
        <f t="shared" si="14"/>
        <v>U5</v>
      </c>
      <c r="O81">
        <f t="shared" si="15"/>
        <v>1</v>
      </c>
      <c r="P81" t="s">
        <v>656</v>
      </c>
      <c r="Q81" s="18" t="str">
        <f t="shared" si="9"/>
        <v>LTC4412ES6#TRMPBF</v>
      </c>
      <c r="R81" t="s">
        <v>657</v>
      </c>
      <c r="S81" s="20" t="s">
        <v>751</v>
      </c>
      <c r="W81" t="str">
        <f t="shared" si="16"/>
        <v>IC OR CTRLR SRC SELECT TSOT23-6</v>
      </c>
      <c r="X81" t="str">
        <f t="shared" si="17"/>
        <v>U5</v>
      </c>
      <c r="Y81" s="3" t="str">
        <f t="shared" si="20"/>
        <v>TSOT-23-6</v>
      </c>
      <c r="Z81" t="str">
        <f t="shared" si="18"/>
        <v>LTC4412ES6#TRMPBF</v>
      </c>
      <c r="AB81" t="e">
        <f>#REF!</f>
        <v>#REF!</v>
      </c>
      <c r="AC81" t="str">
        <f t="shared" si="19"/>
        <v/>
      </c>
      <c r="AI81" s="26" t="s">
        <v>137</v>
      </c>
      <c r="AL81" s="26" t="s">
        <v>1004</v>
      </c>
    </row>
    <row r="82" spans="1:38" x14ac:dyDescent="0.2">
      <c r="A82" t="s">
        <v>217</v>
      </c>
      <c r="B82" t="s">
        <v>139</v>
      </c>
      <c r="C82" t="s">
        <v>199</v>
      </c>
      <c r="D82" t="s">
        <v>200</v>
      </c>
      <c r="E82" s="18" t="s">
        <v>390</v>
      </c>
      <c r="F82">
        <v>1</v>
      </c>
      <c r="G82" t="s">
        <v>7</v>
      </c>
      <c r="H82" s="32" t="s">
        <v>391</v>
      </c>
      <c r="J82" t="s">
        <v>485</v>
      </c>
      <c r="K82" t="s">
        <v>557</v>
      </c>
      <c r="L82">
        <v>1</v>
      </c>
      <c r="M82" s="43">
        <v>12.29</v>
      </c>
      <c r="N82" t="str">
        <f t="shared" si="14"/>
        <v>U6</v>
      </c>
      <c r="O82">
        <f t="shared" si="15"/>
        <v>1</v>
      </c>
      <c r="P82" t="s">
        <v>561</v>
      </c>
      <c r="Q82" s="18" t="str">
        <f t="shared" si="9"/>
        <v>RFM98PW-433S2</v>
      </c>
      <c r="R82" t="s">
        <v>559</v>
      </c>
      <c r="T82" t="s">
        <v>560</v>
      </c>
      <c r="W82" t="str">
        <f t="shared" si="16"/>
        <v>Module: transceiver; RF; FSK,GFSK,GMSK,LoRa,MSK,OOK; 433.92MHz</v>
      </c>
      <c r="X82" t="str">
        <f t="shared" si="17"/>
        <v>U6</v>
      </c>
      <c r="Y82" s="3"/>
      <c r="Z82" t="str">
        <f t="shared" si="18"/>
        <v>RFM98PW-433S2</v>
      </c>
      <c r="AC82" t="str">
        <f t="shared" si="19"/>
        <v/>
      </c>
      <c r="AI82" s="26" t="s">
        <v>139</v>
      </c>
      <c r="AL82" s="26" t="s">
        <v>1004</v>
      </c>
    </row>
    <row r="83" spans="1:38" x14ac:dyDescent="0.2">
      <c r="A83" t="s">
        <v>217</v>
      </c>
      <c r="B83" t="s">
        <v>1078</v>
      </c>
      <c r="C83" t="s">
        <v>202</v>
      </c>
      <c r="D83" t="s">
        <v>203</v>
      </c>
      <c r="E83" s="18" t="s">
        <v>392</v>
      </c>
      <c r="F83">
        <v>3</v>
      </c>
      <c r="G83" t="s">
        <v>7</v>
      </c>
      <c r="H83" s="32" t="s">
        <v>393</v>
      </c>
      <c r="K83" t="s">
        <v>557</v>
      </c>
      <c r="L83" s="19">
        <v>1</v>
      </c>
      <c r="M83" s="41">
        <v>2.2799999999999998</v>
      </c>
      <c r="N83" t="str">
        <f t="shared" si="14"/>
        <v>U7,U8,U9</v>
      </c>
      <c r="O83">
        <f t="shared" si="15"/>
        <v>3</v>
      </c>
      <c r="P83" t="s">
        <v>576</v>
      </c>
      <c r="Q83" s="18" t="str">
        <f t="shared" si="9"/>
        <v>DRV8830DRCT</v>
      </c>
      <c r="R83" t="s">
        <v>582</v>
      </c>
      <c r="S83" s="4" t="s">
        <v>583</v>
      </c>
      <c r="W83" t="str">
        <f t="shared" si="16"/>
        <v>IC MTRDRV BIPLR 2.75-6.8V 10VSON</v>
      </c>
      <c r="X83" t="str">
        <f t="shared" si="17"/>
        <v>U7,U8,U9</v>
      </c>
      <c r="Y83" s="3" t="str">
        <f>S83</f>
        <v>10-VSON</v>
      </c>
      <c r="Z83" t="str">
        <f t="shared" si="18"/>
        <v>DRV8830DRCT</v>
      </c>
      <c r="AB83" t="e">
        <f>#REF!</f>
        <v>#REF!</v>
      </c>
      <c r="AC83" t="str">
        <f t="shared" si="19"/>
        <v/>
      </c>
      <c r="AI83" s="26" t="s">
        <v>1078</v>
      </c>
      <c r="AL83" s="26" t="s">
        <v>1004</v>
      </c>
    </row>
    <row r="84" spans="1:38" x14ac:dyDescent="0.2">
      <c r="A84" t="s">
        <v>217</v>
      </c>
      <c r="B84" t="s">
        <v>212</v>
      </c>
      <c r="C84" t="s">
        <v>213</v>
      </c>
      <c r="D84" t="s">
        <v>214</v>
      </c>
      <c r="E84" s="18" t="s">
        <v>398</v>
      </c>
      <c r="F84">
        <v>2</v>
      </c>
      <c r="G84" t="s">
        <v>7</v>
      </c>
      <c r="H84" s="32" t="s">
        <v>399</v>
      </c>
      <c r="J84" t="s">
        <v>485</v>
      </c>
      <c r="K84" t="s">
        <v>557</v>
      </c>
      <c r="L84" s="19">
        <v>1</v>
      </c>
      <c r="M84" s="41">
        <v>0.90700000000000003</v>
      </c>
      <c r="N84" t="str">
        <f t="shared" si="14"/>
        <v>Y1, Y2</v>
      </c>
      <c r="O84">
        <f t="shared" si="15"/>
        <v>2</v>
      </c>
      <c r="P84" t="s">
        <v>663</v>
      </c>
      <c r="Q84" s="18" t="str">
        <f t="shared" si="9"/>
        <v>CC7V-T1A-32.768k-7pF-20PPM-TB-QA</v>
      </c>
      <c r="R84" t="s">
        <v>664</v>
      </c>
      <c r="T84" t="s">
        <v>560</v>
      </c>
      <c r="W84" t="str">
        <f t="shared" si="16"/>
        <v>Crystals 32.768 kHz 7.0 pF +/-20 PPM AEC-Q200</v>
      </c>
      <c r="X84" t="str">
        <f t="shared" si="17"/>
        <v>Y1, Y2</v>
      </c>
      <c r="Y84" s="3"/>
      <c r="Z84" t="str">
        <f t="shared" si="18"/>
        <v>CC7V-T1A-32.768k-7pF-20PPM-TB-QA</v>
      </c>
      <c r="AC84" t="str">
        <f t="shared" si="19"/>
        <v/>
      </c>
      <c r="AI84" s="26" t="s">
        <v>212</v>
      </c>
      <c r="AL84" s="26" t="s">
        <v>1004</v>
      </c>
    </row>
    <row r="85" spans="1:38" x14ac:dyDescent="0.2">
      <c r="A85" t="s">
        <v>217</v>
      </c>
      <c r="B85" t="s">
        <v>215</v>
      </c>
      <c r="C85" t="s">
        <v>216</v>
      </c>
      <c r="D85" t="s">
        <v>214</v>
      </c>
      <c r="E85" s="18" t="s">
        <v>400</v>
      </c>
      <c r="F85">
        <v>1</v>
      </c>
      <c r="G85" t="s">
        <v>7</v>
      </c>
      <c r="H85" s="32" t="s">
        <v>401</v>
      </c>
      <c r="J85" t="s">
        <v>485</v>
      </c>
      <c r="K85" t="s">
        <v>557</v>
      </c>
      <c r="L85" s="19">
        <v>1</v>
      </c>
      <c r="M85" s="41">
        <v>0.91800000000000004</v>
      </c>
      <c r="N85" t="str">
        <f t="shared" si="14"/>
        <v>Y3</v>
      </c>
      <c r="O85">
        <f t="shared" si="15"/>
        <v>1</v>
      </c>
      <c r="P85" t="s">
        <v>663</v>
      </c>
      <c r="Q85" s="18" t="str">
        <f t="shared" si="9"/>
        <v>CC7V-T1A-32.768k-12.5pF-20PPM-TC-QA</v>
      </c>
      <c r="R85" t="s">
        <v>665</v>
      </c>
      <c r="T85" t="s">
        <v>560</v>
      </c>
      <c r="W85" t="str">
        <f t="shared" si="16"/>
        <v>Crystals 32.768 kHz 12.5 pF +/-20 PPM AEC-Q200</v>
      </c>
      <c r="X85" t="str">
        <f t="shared" si="17"/>
        <v>Y3</v>
      </c>
      <c r="Y85" s="3"/>
      <c r="Z85" t="str">
        <f t="shared" si="18"/>
        <v>CC7V-T1A-32.768k-12.5pF-20PPM-TC-QA</v>
      </c>
      <c r="AC85" t="str">
        <f t="shared" si="19"/>
        <v/>
      </c>
      <c r="AI85" s="26" t="s">
        <v>215</v>
      </c>
      <c r="AL85" s="26" t="s">
        <v>1004</v>
      </c>
    </row>
    <row r="86" spans="1:38" x14ac:dyDescent="0.2">
      <c r="A86" t="s">
        <v>56</v>
      </c>
      <c r="B86" t="s">
        <v>4</v>
      </c>
      <c r="C86" t="s">
        <v>5</v>
      </c>
      <c r="D86" t="s">
        <v>6</v>
      </c>
      <c r="E86" s="18" t="s">
        <v>437</v>
      </c>
      <c r="F86">
        <v>2</v>
      </c>
      <c r="G86" t="s">
        <v>7</v>
      </c>
      <c r="H86" s="32" t="s">
        <v>672</v>
      </c>
      <c r="I86" t="s">
        <v>430</v>
      </c>
      <c r="K86" t="s">
        <v>557</v>
      </c>
      <c r="L86" s="19">
        <v>1</v>
      </c>
      <c r="M86" s="41">
        <v>0.09</v>
      </c>
      <c r="N86" t="str">
        <f t="shared" si="14"/>
        <v>C1, C2</v>
      </c>
      <c r="O86">
        <f t="shared" si="15"/>
        <v>2</v>
      </c>
      <c r="P86" t="s">
        <v>670</v>
      </c>
      <c r="Q86" s="18" t="str">
        <f t="shared" si="9"/>
        <v>06031C103K4T4A</v>
      </c>
      <c r="R86" t="s">
        <v>673</v>
      </c>
      <c r="S86" s="4" t="s">
        <v>621</v>
      </c>
      <c r="W86" t="str">
        <f t="shared" si="16"/>
        <v>CAP CER 10000PF 100V X7R 0603</v>
      </c>
      <c r="X86" t="str">
        <f t="shared" si="17"/>
        <v>C1, C2</v>
      </c>
      <c r="Y86" s="3" t="str">
        <f>S86</f>
        <v>0603</v>
      </c>
      <c r="Z86" t="str">
        <f t="shared" si="18"/>
        <v>06031C103K4T4A</v>
      </c>
      <c r="AA86" t="s">
        <v>782</v>
      </c>
      <c r="AB86" t="e">
        <f>#REF!</f>
        <v>#REF!</v>
      </c>
      <c r="AC86" t="str">
        <f t="shared" si="19"/>
        <v/>
      </c>
      <c r="AD86" t="s">
        <v>785</v>
      </c>
      <c r="AE86" t="s">
        <v>788</v>
      </c>
      <c r="AF86" s="1" t="s">
        <v>779</v>
      </c>
      <c r="AG86" s="1"/>
      <c r="AH86" s="26" t="s">
        <v>999</v>
      </c>
      <c r="AI86" s="26" t="s">
        <v>1000</v>
      </c>
      <c r="AJ86" s="26" t="s">
        <v>621</v>
      </c>
      <c r="AK86" s="26" t="s">
        <v>779</v>
      </c>
      <c r="AL86" s="26" t="s">
        <v>983</v>
      </c>
    </row>
    <row r="87" spans="1:38" x14ac:dyDescent="0.2">
      <c r="A87" t="s">
        <v>56</v>
      </c>
      <c r="B87" t="s">
        <v>8</v>
      </c>
      <c r="C87" t="s">
        <v>9</v>
      </c>
      <c r="D87" t="s">
        <v>6</v>
      </c>
      <c r="E87" s="18" t="s">
        <v>435</v>
      </c>
      <c r="F87">
        <v>1</v>
      </c>
      <c r="G87" t="s">
        <v>7</v>
      </c>
      <c r="H87" s="32" t="s">
        <v>676</v>
      </c>
      <c r="I87" t="s">
        <v>428</v>
      </c>
      <c r="K87" t="s">
        <v>557</v>
      </c>
      <c r="L87" s="19">
        <v>1</v>
      </c>
      <c r="M87" s="41">
        <v>0.09</v>
      </c>
      <c r="N87" t="str">
        <f t="shared" si="14"/>
        <v>C3</v>
      </c>
      <c r="O87">
        <f t="shared" si="15"/>
        <v>1</v>
      </c>
      <c r="P87" t="s">
        <v>670</v>
      </c>
      <c r="Q87" s="18" t="str">
        <f t="shared" si="9"/>
        <v>06035C104K4T2A</v>
      </c>
      <c r="R87" t="s">
        <v>677</v>
      </c>
      <c r="S87" s="4" t="s">
        <v>621</v>
      </c>
      <c r="W87" t="str">
        <f t="shared" si="16"/>
        <v>CAP CER 0.1UF 50V X7R 0603</v>
      </c>
      <c r="X87" t="str">
        <f t="shared" si="17"/>
        <v>C3</v>
      </c>
      <c r="Y87" s="3" t="str">
        <f>S87</f>
        <v>0603</v>
      </c>
      <c r="Z87" t="str">
        <f t="shared" si="18"/>
        <v>06035C104K4T2A</v>
      </c>
      <c r="AA87" t="s">
        <v>809</v>
      </c>
      <c r="AB87" t="e">
        <f>#REF!</f>
        <v>#REF!</v>
      </c>
      <c r="AC87" t="str">
        <f t="shared" si="19"/>
        <v/>
      </c>
      <c r="AD87" t="s">
        <v>811</v>
      </c>
      <c r="AE87" t="s">
        <v>810</v>
      </c>
      <c r="AF87" s="1" t="s">
        <v>808</v>
      </c>
      <c r="AH87" s="26" t="s">
        <v>994</v>
      </c>
      <c r="AI87" s="26" t="s">
        <v>8</v>
      </c>
      <c r="AJ87" s="26" t="s">
        <v>621</v>
      </c>
      <c r="AK87" s="26" t="s">
        <v>763</v>
      </c>
      <c r="AL87" s="26" t="s">
        <v>983</v>
      </c>
    </row>
    <row r="88" spans="1:38" x14ac:dyDescent="0.2">
      <c r="A88" t="s">
        <v>56</v>
      </c>
      <c r="B88" t="s">
        <v>13</v>
      </c>
      <c r="C88" t="s">
        <v>14</v>
      </c>
      <c r="D88" t="s">
        <v>15</v>
      </c>
      <c r="E88" s="18" t="s">
        <v>17</v>
      </c>
      <c r="F88">
        <v>1</v>
      </c>
      <c r="G88" t="s">
        <v>7</v>
      </c>
      <c r="H88" s="32" t="s">
        <v>18</v>
      </c>
      <c r="K88" t="s">
        <v>557</v>
      </c>
      <c r="L88" s="19">
        <v>1</v>
      </c>
      <c r="M88" s="41">
        <v>4.5999999999999996</v>
      </c>
      <c r="N88" t="str">
        <f t="shared" si="14"/>
        <v>J1</v>
      </c>
      <c r="O88">
        <f t="shared" si="15"/>
        <v>1</v>
      </c>
      <c r="P88" t="s">
        <v>593</v>
      </c>
      <c r="Q88" s="18" t="str">
        <f t="shared" si="9"/>
        <v>SFC-110-T2-F-D-A</v>
      </c>
      <c r="R88" t="s">
        <v>595</v>
      </c>
      <c r="T88" t="s">
        <v>560</v>
      </c>
      <c r="W88" t="str">
        <f t="shared" si="16"/>
        <v>CONN RCPT 20POS 0.05 GOLD SMD</v>
      </c>
      <c r="X88" t="str">
        <f t="shared" si="17"/>
        <v>J1</v>
      </c>
      <c r="Y88" s="3"/>
      <c r="Z88" t="str">
        <f t="shared" si="18"/>
        <v>SFC-110-T2-F-D-A</v>
      </c>
      <c r="AB88" t="e">
        <f>#REF!</f>
        <v>#REF!</v>
      </c>
      <c r="AE88" s="23"/>
      <c r="AF88" s="1"/>
      <c r="AG88" s="1" t="s">
        <v>603</v>
      </c>
      <c r="AL88" s="26" t="s">
        <v>1004</v>
      </c>
    </row>
    <row r="89" spans="1:38" x14ac:dyDescent="0.2">
      <c r="A89" t="s">
        <v>56</v>
      </c>
      <c r="B89" t="s">
        <v>19</v>
      </c>
      <c r="C89" t="s">
        <v>20</v>
      </c>
      <c r="D89" t="s">
        <v>21</v>
      </c>
      <c r="E89" s="18" t="s">
        <v>22</v>
      </c>
      <c r="F89">
        <v>1</v>
      </c>
      <c r="G89" t="s">
        <v>7</v>
      </c>
      <c r="H89" s="32" t="s">
        <v>23</v>
      </c>
      <c r="J89" t="s">
        <v>490</v>
      </c>
      <c r="K89" t="s">
        <v>557</v>
      </c>
      <c r="L89" s="19">
        <v>1</v>
      </c>
      <c r="M89" s="41">
        <v>4.04</v>
      </c>
      <c r="N89" t="str">
        <f t="shared" si="14"/>
        <v>J2</v>
      </c>
      <c r="O89">
        <f t="shared" si="15"/>
        <v>1</v>
      </c>
      <c r="P89" t="s">
        <v>593</v>
      </c>
      <c r="Q89" s="18" t="str">
        <f t="shared" si="9"/>
        <v>FTS-107-01-L-DV-A</v>
      </c>
      <c r="R89" t="s">
        <v>596</v>
      </c>
      <c r="T89" t="s">
        <v>560</v>
      </c>
      <c r="W89" t="str">
        <f t="shared" si="16"/>
        <v>CONN HEADER SMD 14POS 1.27MM</v>
      </c>
      <c r="X89" t="str">
        <f t="shared" si="17"/>
        <v>J2</v>
      </c>
      <c r="Y89" s="3"/>
      <c r="Z89" t="str">
        <f t="shared" si="18"/>
        <v>FTS-107-01-L-DV-A</v>
      </c>
      <c r="AA89" t="s">
        <v>791</v>
      </c>
      <c r="AB89" t="e">
        <f>#REF!</f>
        <v>#REF!</v>
      </c>
      <c r="AC89" t="str">
        <f t="shared" ref="AC89:AC120" si="21">IF(Z89=Z88,"SAME","")</f>
        <v/>
      </c>
      <c r="AD89" t="s">
        <v>789</v>
      </c>
      <c r="AE89" t="s">
        <v>790</v>
      </c>
      <c r="AF89" s="1" t="s">
        <v>775</v>
      </c>
      <c r="AG89" s="1"/>
      <c r="AH89" s="26" t="s">
        <v>791</v>
      </c>
      <c r="AI89" s="26" t="s">
        <v>19</v>
      </c>
      <c r="AJ89" s="26" t="s">
        <v>7</v>
      </c>
      <c r="AK89" s="26" t="s">
        <v>775</v>
      </c>
      <c r="AL89" s="26" t="s">
        <v>983</v>
      </c>
    </row>
    <row r="90" spans="1:38" x14ac:dyDescent="0.2">
      <c r="A90" t="s">
        <v>56</v>
      </c>
      <c r="B90" t="s">
        <v>24</v>
      </c>
      <c r="C90" t="s">
        <v>25</v>
      </c>
      <c r="D90" t="s">
        <v>26</v>
      </c>
      <c r="E90" s="18" t="s">
        <v>28</v>
      </c>
      <c r="F90">
        <v>2</v>
      </c>
      <c r="G90" t="s">
        <v>7</v>
      </c>
      <c r="H90" s="31" t="s">
        <v>29</v>
      </c>
      <c r="K90" t="s">
        <v>557</v>
      </c>
      <c r="L90" s="19">
        <v>1</v>
      </c>
      <c r="M90" s="41">
        <v>0.46</v>
      </c>
      <c r="N90" t="str">
        <f t="shared" si="14"/>
        <v>Q1, Q3</v>
      </c>
      <c r="O90">
        <f t="shared" si="15"/>
        <v>2</v>
      </c>
      <c r="P90" t="s">
        <v>616</v>
      </c>
      <c r="Q90" s="18" t="str">
        <f t="shared" si="9"/>
        <v>NX3008NBKS,115</v>
      </c>
      <c r="R90" t="s">
        <v>617</v>
      </c>
      <c r="S90" s="4" t="s">
        <v>618</v>
      </c>
      <c r="W90" t="str">
        <f t="shared" si="16"/>
        <v>MOSFET 2N-CH 30V 0.35A 6TSSOP</v>
      </c>
      <c r="X90" t="str">
        <f t="shared" si="17"/>
        <v>Q1, Q3</v>
      </c>
      <c r="Y90" s="3" t="str">
        <f t="shared" ref="Y90:Y97" si="22">S90</f>
        <v>6-TSSOP</v>
      </c>
      <c r="Z90" t="str">
        <f t="shared" si="18"/>
        <v>NX3008NBKS,115</v>
      </c>
      <c r="AB90" t="e">
        <f>#REF!</f>
        <v>#REF!</v>
      </c>
      <c r="AC90" t="str">
        <f t="shared" si="21"/>
        <v/>
      </c>
      <c r="AH90" s="26" t="s">
        <v>997</v>
      </c>
      <c r="AI90" s="26" t="s">
        <v>998</v>
      </c>
      <c r="AJ90" s="26" t="s">
        <v>618</v>
      </c>
      <c r="AK90" s="26" t="s">
        <v>27</v>
      </c>
      <c r="AL90" s="26" t="s">
        <v>983</v>
      </c>
    </row>
    <row r="91" spans="1:38" x14ac:dyDescent="0.2">
      <c r="A91" t="s">
        <v>56</v>
      </c>
      <c r="B91" t="s">
        <v>30</v>
      </c>
      <c r="C91" t="s">
        <v>31</v>
      </c>
      <c r="D91" t="s">
        <v>26</v>
      </c>
      <c r="E91" s="18" t="s">
        <v>33</v>
      </c>
      <c r="F91">
        <v>2</v>
      </c>
      <c r="G91" t="s">
        <v>7</v>
      </c>
      <c r="H91" s="32" t="s">
        <v>34</v>
      </c>
      <c r="K91" t="s">
        <v>557</v>
      </c>
      <c r="L91" s="19">
        <v>1</v>
      </c>
      <c r="M91" s="41">
        <v>0.22</v>
      </c>
      <c r="N91" t="str">
        <f t="shared" si="14"/>
        <v>Q2, Q4</v>
      </c>
      <c r="O91">
        <f t="shared" si="15"/>
        <v>2</v>
      </c>
      <c r="P91" t="s">
        <v>604</v>
      </c>
      <c r="Q91" s="18" t="str">
        <f t="shared" si="9"/>
        <v>MBT2222ADW1T1G</v>
      </c>
      <c r="R91" t="s">
        <v>607</v>
      </c>
      <c r="S91" s="4" t="s">
        <v>608</v>
      </c>
      <c r="W91" t="str">
        <f t="shared" si="16"/>
        <v>TRANS 2NPN 40V 0.6A SC88/SC70-6</v>
      </c>
      <c r="X91" t="str">
        <f t="shared" si="17"/>
        <v>Q2, Q4</v>
      </c>
      <c r="Y91" s="3" t="str">
        <f t="shared" si="22"/>
        <v>SOT-363</v>
      </c>
      <c r="Z91" t="str">
        <f t="shared" si="18"/>
        <v>MBT2222ADW1T1G</v>
      </c>
      <c r="AB91" t="e">
        <f>#REF!</f>
        <v>#REF!</v>
      </c>
      <c r="AC91" t="str">
        <f t="shared" si="21"/>
        <v/>
      </c>
      <c r="AG91" t="s">
        <v>864</v>
      </c>
      <c r="AH91" s="26" t="s">
        <v>992</v>
      </c>
      <c r="AI91" s="26" t="s">
        <v>993</v>
      </c>
      <c r="AJ91" s="26" t="s">
        <v>608</v>
      </c>
      <c r="AK91" s="26" t="s">
        <v>32</v>
      </c>
      <c r="AL91" s="26" t="s">
        <v>983</v>
      </c>
    </row>
    <row r="92" spans="1:38" x14ac:dyDescent="0.2">
      <c r="A92" t="s">
        <v>56</v>
      </c>
      <c r="B92" t="s">
        <v>35</v>
      </c>
      <c r="C92" t="s">
        <v>36</v>
      </c>
      <c r="D92" t="s">
        <v>37</v>
      </c>
      <c r="E92" s="18" t="s">
        <v>469</v>
      </c>
      <c r="F92">
        <v>1</v>
      </c>
      <c r="G92" t="s">
        <v>7</v>
      </c>
      <c r="H92" s="32" t="s">
        <v>687</v>
      </c>
      <c r="J92" t="s">
        <v>489</v>
      </c>
      <c r="K92" t="s">
        <v>557</v>
      </c>
      <c r="L92" s="19">
        <v>1</v>
      </c>
      <c r="M92" s="41">
        <v>0.59</v>
      </c>
      <c r="N92" t="str">
        <f t="shared" si="14"/>
        <v>R1</v>
      </c>
      <c r="O92">
        <f t="shared" si="15"/>
        <v>1</v>
      </c>
      <c r="P92" t="s">
        <v>688</v>
      </c>
      <c r="Q92" s="18" t="str">
        <f t="shared" si="9"/>
        <v>CSM2512FT40L0</v>
      </c>
      <c r="R92" t="s">
        <v>689</v>
      </c>
      <c r="S92" s="4" t="s">
        <v>741</v>
      </c>
      <c r="W92" t="str">
        <f t="shared" si="16"/>
        <v>RES 0.04 OHM 1% 3W 2512</v>
      </c>
      <c r="X92" t="str">
        <f t="shared" si="17"/>
        <v>R1</v>
      </c>
      <c r="Y92" s="3" t="str">
        <f t="shared" si="22"/>
        <v>2512</v>
      </c>
      <c r="Z92" t="str">
        <f t="shared" si="18"/>
        <v>CSM2512FT40L0</v>
      </c>
      <c r="AA92" t="s">
        <v>783</v>
      </c>
      <c r="AB92" t="e">
        <f>#REF!</f>
        <v>#REF!</v>
      </c>
      <c r="AC92" t="str">
        <f t="shared" si="21"/>
        <v/>
      </c>
      <c r="AD92" t="s">
        <v>785</v>
      </c>
      <c r="AE92" t="s">
        <v>787</v>
      </c>
      <c r="AF92" s="1" t="s">
        <v>774</v>
      </c>
      <c r="AG92" s="1"/>
      <c r="AH92" s="26" t="s">
        <v>1003</v>
      </c>
      <c r="AI92" s="26" t="s">
        <v>35</v>
      </c>
      <c r="AJ92" s="26" t="s">
        <v>741</v>
      </c>
      <c r="AK92" s="26" t="s">
        <v>774</v>
      </c>
      <c r="AL92" s="26" t="s">
        <v>983</v>
      </c>
    </row>
    <row r="93" spans="1:38" x14ac:dyDescent="0.2">
      <c r="A93" t="s">
        <v>56</v>
      </c>
      <c r="B93" t="s">
        <v>38</v>
      </c>
      <c r="C93" t="s">
        <v>39</v>
      </c>
      <c r="D93" t="s">
        <v>40</v>
      </c>
      <c r="E93" s="18" t="s">
        <v>464</v>
      </c>
      <c r="F93">
        <v>2</v>
      </c>
      <c r="G93" t="s">
        <v>7</v>
      </c>
      <c r="H93" s="31" t="s">
        <v>718</v>
      </c>
      <c r="K93" t="s">
        <v>557</v>
      </c>
      <c r="L93" s="19">
        <v>1</v>
      </c>
      <c r="M93" s="41">
        <v>0.09</v>
      </c>
      <c r="N93" t="str">
        <f t="shared" si="14"/>
        <v>R2, R7</v>
      </c>
      <c r="O93">
        <f t="shared" si="15"/>
        <v>2</v>
      </c>
      <c r="P93" t="s">
        <v>688</v>
      </c>
      <c r="Q93" s="18" t="str">
        <f t="shared" ref="Q93:Q156" si="23">E93</f>
        <v>RMCF0603FT680R</v>
      </c>
      <c r="R93" t="s">
        <v>719</v>
      </c>
      <c r="S93" s="4" t="s">
        <v>621</v>
      </c>
      <c r="W93" t="str">
        <f t="shared" si="16"/>
        <v>RES 680 OHM 1% 1/10W 0603</v>
      </c>
      <c r="X93" t="str">
        <f t="shared" si="17"/>
        <v>R2, R7</v>
      </c>
      <c r="Y93" s="3" t="str">
        <f t="shared" si="22"/>
        <v>0603</v>
      </c>
      <c r="Z93" t="str">
        <f t="shared" si="18"/>
        <v>RMCF0603FT680R</v>
      </c>
      <c r="AA93" t="s">
        <v>796</v>
      </c>
      <c r="AB93" t="e">
        <f>#REF!</f>
        <v>#REF!</v>
      </c>
      <c r="AC93" t="str">
        <f t="shared" si="21"/>
        <v/>
      </c>
      <c r="AD93" t="s">
        <v>792</v>
      </c>
      <c r="AE93" t="s">
        <v>795</v>
      </c>
      <c r="AF93" s="1" t="s">
        <v>778</v>
      </c>
      <c r="AG93" s="1"/>
      <c r="AH93" s="26" t="s">
        <v>1001</v>
      </c>
      <c r="AI93" s="26" t="s">
        <v>1002</v>
      </c>
      <c r="AJ93" s="26" t="s">
        <v>621</v>
      </c>
      <c r="AK93" s="26" t="s">
        <v>778</v>
      </c>
      <c r="AL93" s="26" t="s">
        <v>983</v>
      </c>
    </row>
    <row r="94" spans="1:38" x14ac:dyDescent="0.2">
      <c r="A94" t="s">
        <v>56</v>
      </c>
      <c r="B94" t="s">
        <v>41</v>
      </c>
      <c r="C94" t="s">
        <v>42</v>
      </c>
      <c r="D94" t="s">
        <v>40</v>
      </c>
      <c r="E94" s="18" t="s">
        <v>451</v>
      </c>
      <c r="F94">
        <v>2</v>
      </c>
      <c r="G94" t="s">
        <v>7</v>
      </c>
      <c r="H94" s="31" t="s">
        <v>728</v>
      </c>
      <c r="K94" t="s">
        <v>557</v>
      </c>
      <c r="L94" s="19">
        <v>1</v>
      </c>
      <c r="M94" s="41">
        <v>0.13</v>
      </c>
      <c r="N94" t="str">
        <f t="shared" si="14"/>
        <v>R3, R8</v>
      </c>
      <c r="O94">
        <f t="shared" si="15"/>
        <v>2</v>
      </c>
      <c r="P94" t="s">
        <v>688</v>
      </c>
      <c r="Q94" s="18" t="str">
        <f t="shared" si="23"/>
        <v>RNCF0603DTE100K</v>
      </c>
      <c r="R94" t="s">
        <v>729</v>
      </c>
      <c r="S94" s="4" t="s">
        <v>621</v>
      </c>
      <c r="W94" t="str">
        <f t="shared" si="16"/>
        <v>RES 100K OHM 0.5% 1/6W 0603</v>
      </c>
      <c r="X94" t="str">
        <f t="shared" si="17"/>
        <v>R3, R8</v>
      </c>
      <c r="Y94" s="3" t="str">
        <f t="shared" si="22"/>
        <v>0603</v>
      </c>
      <c r="Z94" t="str">
        <f t="shared" si="18"/>
        <v>RNCF0603DTE100K</v>
      </c>
      <c r="AA94" t="s">
        <v>800</v>
      </c>
      <c r="AB94" t="e">
        <f>#REF!</f>
        <v>#REF!</v>
      </c>
      <c r="AC94" t="str">
        <f t="shared" si="21"/>
        <v/>
      </c>
      <c r="AD94" t="s">
        <v>792</v>
      </c>
      <c r="AE94" t="s">
        <v>799</v>
      </c>
      <c r="AF94" s="1" t="s">
        <v>773</v>
      </c>
      <c r="AG94" s="1"/>
      <c r="AH94" s="26" t="s">
        <v>995</v>
      </c>
      <c r="AI94" s="26" t="s">
        <v>996</v>
      </c>
      <c r="AJ94" s="26" t="s">
        <v>621</v>
      </c>
      <c r="AK94" s="26" t="s">
        <v>773</v>
      </c>
      <c r="AL94" s="26" t="s">
        <v>983</v>
      </c>
    </row>
    <row r="95" spans="1:38" x14ac:dyDescent="0.2">
      <c r="A95" t="s">
        <v>56</v>
      </c>
      <c r="B95" t="s">
        <v>43</v>
      </c>
      <c r="C95" t="s">
        <v>44</v>
      </c>
      <c r="D95" t="s">
        <v>40</v>
      </c>
      <c r="E95" s="18" t="s">
        <v>453</v>
      </c>
      <c r="F95">
        <v>4</v>
      </c>
      <c r="G95" t="s">
        <v>7</v>
      </c>
      <c r="H95" s="31" t="s">
        <v>726</v>
      </c>
      <c r="K95" t="s">
        <v>557</v>
      </c>
      <c r="L95" s="19">
        <v>1</v>
      </c>
      <c r="M95" s="41">
        <v>0.34</v>
      </c>
      <c r="N95" t="str">
        <f t="shared" si="14"/>
        <v>R4, R5, R9, R10</v>
      </c>
      <c r="O95">
        <f t="shared" si="15"/>
        <v>4</v>
      </c>
      <c r="P95" t="s">
        <v>688</v>
      </c>
      <c r="Q95" s="18" t="str">
        <f t="shared" si="23"/>
        <v>RNCF0603BTE10K0</v>
      </c>
      <c r="R95" t="s">
        <v>727</v>
      </c>
      <c r="S95" s="4" t="s">
        <v>621</v>
      </c>
      <c r="W95" t="str">
        <f t="shared" si="16"/>
        <v>RES 10K OHM 0.1% 1/6W 0603</v>
      </c>
      <c r="X95" t="str">
        <f t="shared" si="17"/>
        <v>R4, R5, R9, R10</v>
      </c>
      <c r="Y95" s="3" t="str">
        <f t="shared" si="22"/>
        <v>0603</v>
      </c>
      <c r="Z95" t="str">
        <f t="shared" si="18"/>
        <v>RNCF0603BTE10K0</v>
      </c>
      <c r="AA95" t="s">
        <v>798</v>
      </c>
      <c r="AB95" t="e">
        <f>#REF!</f>
        <v>#REF!</v>
      </c>
      <c r="AC95" t="str">
        <f t="shared" si="21"/>
        <v/>
      </c>
      <c r="AD95" t="s">
        <v>792</v>
      </c>
      <c r="AE95" t="s">
        <v>797</v>
      </c>
      <c r="AF95" s="1" t="s">
        <v>772</v>
      </c>
      <c r="AG95" s="1"/>
      <c r="AH95" s="26" t="s">
        <v>987</v>
      </c>
      <c r="AI95" s="26" t="s">
        <v>988</v>
      </c>
      <c r="AJ95" s="26" t="s">
        <v>621</v>
      </c>
      <c r="AK95" s="26" t="s">
        <v>772</v>
      </c>
      <c r="AL95" s="26" t="s">
        <v>983</v>
      </c>
    </row>
    <row r="96" spans="1:38" x14ac:dyDescent="0.2">
      <c r="A96" t="s">
        <v>56</v>
      </c>
      <c r="B96" t="s">
        <v>45</v>
      </c>
      <c r="C96" t="s">
        <v>46</v>
      </c>
      <c r="D96" t="s">
        <v>40</v>
      </c>
      <c r="E96" s="18" t="s">
        <v>456</v>
      </c>
      <c r="F96">
        <v>2</v>
      </c>
      <c r="G96" t="s">
        <v>7</v>
      </c>
      <c r="H96" s="31" t="s">
        <v>706</v>
      </c>
      <c r="K96" t="s">
        <v>557</v>
      </c>
      <c r="L96" s="19">
        <v>1</v>
      </c>
      <c r="M96" s="41">
        <v>0.09</v>
      </c>
      <c r="N96" t="str">
        <f t="shared" si="14"/>
        <v>R6, R11</v>
      </c>
      <c r="O96">
        <f t="shared" si="15"/>
        <v>2</v>
      </c>
      <c r="P96" t="s">
        <v>688</v>
      </c>
      <c r="Q96" s="18" t="str">
        <f t="shared" si="23"/>
        <v>RMCF0603FT200K</v>
      </c>
      <c r="R96" t="s">
        <v>707</v>
      </c>
      <c r="S96" s="4" t="s">
        <v>621</v>
      </c>
      <c r="W96" t="str">
        <f t="shared" si="16"/>
        <v>RES 200K OHM 1% 1/10W 0603</v>
      </c>
      <c r="X96" t="str">
        <f t="shared" si="17"/>
        <v>R6, R11</v>
      </c>
      <c r="Y96" s="3" t="str">
        <f t="shared" si="22"/>
        <v>0603</v>
      </c>
      <c r="Z96" t="str">
        <f t="shared" si="18"/>
        <v>RMCF0603FT200K</v>
      </c>
      <c r="AA96" t="s">
        <v>794</v>
      </c>
      <c r="AB96" t="e">
        <f>#REF!</f>
        <v>#REF!</v>
      </c>
      <c r="AC96" t="str">
        <f t="shared" si="21"/>
        <v/>
      </c>
      <c r="AD96" t="s">
        <v>792</v>
      </c>
      <c r="AE96" t="s">
        <v>793</v>
      </c>
      <c r="AF96" s="1" t="s">
        <v>777</v>
      </c>
      <c r="AG96" s="1"/>
      <c r="AH96" s="26" t="s">
        <v>990</v>
      </c>
      <c r="AI96" s="26" t="s">
        <v>991</v>
      </c>
      <c r="AJ96" s="26" t="s">
        <v>621</v>
      </c>
      <c r="AK96" s="26" t="s">
        <v>777</v>
      </c>
      <c r="AL96" s="26" t="s">
        <v>983</v>
      </c>
    </row>
    <row r="97" spans="1:39" x14ac:dyDescent="0.2">
      <c r="A97" t="s">
        <v>56</v>
      </c>
      <c r="B97" t="s">
        <v>49</v>
      </c>
      <c r="C97" t="s">
        <v>50</v>
      </c>
      <c r="D97" t="s">
        <v>51</v>
      </c>
      <c r="E97" s="18" t="s">
        <v>53</v>
      </c>
      <c r="F97">
        <v>1</v>
      </c>
      <c r="G97" t="s">
        <v>7</v>
      </c>
      <c r="H97" s="32" t="s">
        <v>54</v>
      </c>
      <c r="K97" t="s">
        <v>557</v>
      </c>
      <c r="L97" s="19">
        <v>1</v>
      </c>
      <c r="M97" s="41">
        <v>2.58</v>
      </c>
      <c r="N97" t="str">
        <f t="shared" si="14"/>
        <v>U1</v>
      </c>
      <c r="O97">
        <f t="shared" si="15"/>
        <v>1</v>
      </c>
      <c r="P97" t="s">
        <v>576</v>
      </c>
      <c r="Q97" s="18" t="str">
        <f t="shared" si="23"/>
        <v>INA219BIDR</v>
      </c>
      <c r="R97" t="s">
        <v>580</v>
      </c>
      <c r="S97" s="4" t="s">
        <v>581</v>
      </c>
      <c r="W97" t="str">
        <f t="shared" si="16"/>
        <v>IC CURRENT MONITOR 0.5% 8SOIC</v>
      </c>
      <c r="X97" t="str">
        <f t="shared" si="17"/>
        <v>U1</v>
      </c>
      <c r="Y97" s="3" t="str">
        <f t="shared" si="22"/>
        <v>8-SOIC</v>
      </c>
      <c r="Z97" t="str">
        <f t="shared" si="18"/>
        <v>INA219BIDR</v>
      </c>
      <c r="AB97" t="e">
        <f>#REF!</f>
        <v>#REF!</v>
      </c>
      <c r="AC97" t="str">
        <f t="shared" si="21"/>
        <v/>
      </c>
      <c r="AG97" s="22" t="s">
        <v>603</v>
      </c>
      <c r="AL97" s="26" t="s">
        <v>1004</v>
      </c>
    </row>
    <row r="98" spans="1:39" x14ac:dyDescent="0.2">
      <c r="A98" t="s">
        <v>62</v>
      </c>
      <c r="B98" t="s">
        <v>13</v>
      </c>
      <c r="C98" t="s">
        <v>57</v>
      </c>
      <c r="D98" t="s">
        <v>58</v>
      </c>
      <c r="E98" s="18" t="s">
        <v>479</v>
      </c>
      <c r="F98">
        <v>1</v>
      </c>
      <c r="H98" s="32" t="s">
        <v>312</v>
      </c>
      <c r="K98" t="s">
        <v>557</v>
      </c>
      <c r="L98" s="19">
        <v>1</v>
      </c>
      <c r="M98" s="41">
        <v>4.0199999999999996</v>
      </c>
      <c r="N98" t="str">
        <f t="shared" si="14"/>
        <v>J1</v>
      </c>
      <c r="O98">
        <f t="shared" si="15"/>
        <v>1</v>
      </c>
      <c r="P98" t="s">
        <v>593</v>
      </c>
      <c r="Q98" s="18" t="str">
        <f t="shared" si="23"/>
        <v>FLE-107-01-G-DV-A</v>
      </c>
      <c r="R98" t="s">
        <v>598</v>
      </c>
      <c r="T98" t="s">
        <v>560</v>
      </c>
      <c r="W98" t="str">
        <f t="shared" si="16"/>
        <v>CONN RCPT 14POS 0.05 GOLD SMD</v>
      </c>
      <c r="X98" t="str">
        <f t="shared" si="17"/>
        <v>J1</v>
      </c>
      <c r="Y98" s="3"/>
      <c r="Z98" t="str">
        <f t="shared" si="18"/>
        <v>FLE-107-01-G-DV-A</v>
      </c>
      <c r="AA98" t="s">
        <v>802</v>
      </c>
      <c r="AB98" t="e">
        <f>#REF!</f>
        <v>#REF!</v>
      </c>
      <c r="AC98" t="str">
        <f t="shared" si="21"/>
        <v/>
      </c>
      <c r="AD98" t="s">
        <v>789</v>
      </c>
      <c r="AE98" t="s">
        <v>801</v>
      </c>
      <c r="AF98" s="1" t="s">
        <v>776</v>
      </c>
      <c r="AH98" s="27" t="s">
        <v>802</v>
      </c>
      <c r="AI98" s="26" t="s">
        <v>13</v>
      </c>
      <c r="AJ98" s="26" t="s">
        <v>7</v>
      </c>
      <c r="AK98" s="26" t="s">
        <v>776</v>
      </c>
      <c r="AL98" s="26" t="s">
        <v>983</v>
      </c>
    </row>
    <row r="99" spans="1:39" x14ac:dyDescent="0.2">
      <c r="A99" t="s">
        <v>62</v>
      </c>
      <c r="B99" t="s">
        <v>19</v>
      </c>
      <c r="C99" t="s">
        <v>20</v>
      </c>
      <c r="D99" t="s">
        <v>21</v>
      </c>
      <c r="E99" s="18" t="s">
        <v>22</v>
      </c>
      <c r="F99">
        <v>1</v>
      </c>
      <c r="H99" s="32" t="s">
        <v>23</v>
      </c>
      <c r="J99" t="s">
        <v>485</v>
      </c>
      <c r="K99" t="s">
        <v>557</v>
      </c>
      <c r="L99" s="19">
        <v>1</v>
      </c>
      <c r="M99" s="41">
        <v>4.04</v>
      </c>
      <c r="N99" t="str">
        <f t="shared" si="14"/>
        <v>J2</v>
      </c>
      <c r="O99">
        <f t="shared" si="15"/>
        <v>1</v>
      </c>
      <c r="P99" t="s">
        <v>593</v>
      </c>
      <c r="Q99" s="18" t="str">
        <f t="shared" si="23"/>
        <v>FTS-107-01-L-DV-A</v>
      </c>
      <c r="R99" t="s">
        <v>596</v>
      </c>
      <c r="T99" t="s">
        <v>560</v>
      </c>
      <c r="W99" t="str">
        <f t="shared" si="16"/>
        <v>CONN HEADER SMD 14POS 1.27MM</v>
      </c>
      <c r="X99" t="str">
        <f t="shared" si="17"/>
        <v>J2</v>
      </c>
      <c r="Y99" s="3"/>
      <c r="Z99" t="str">
        <f t="shared" si="18"/>
        <v>FTS-107-01-L-DV-A</v>
      </c>
      <c r="AA99" t="s">
        <v>791</v>
      </c>
      <c r="AB99" t="e">
        <f>#REF!</f>
        <v>#REF!</v>
      </c>
      <c r="AC99" t="str">
        <f t="shared" si="21"/>
        <v/>
      </c>
      <c r="AD99" t="s">
        <v>789</v>
      </c>
      <c r="AE99" t="s">
        <v>790</v>
      </c>
      <c r="AF99" s="1" t="s">
        <v>775</v>
      </c>
      <c r="AH99" s="27" t="s">
        <v>791</v>
      </c>
      <c r="AI99" s="26" t="s">
        <v>19</v>
      </c>
      <c r="AJ99" s="26" t="s">
        <v>7</v>
      </c>
      <c r="AK99" s="26" t="s">
        <v>775</v>
      </c>
      <c r="AL99" s="26" t="s">
        <v>983</v>
      </c>
    </row>
    <row r="100" spans="1:39" x14ac:dyDescent="0.2">
      <c r="A100" t="s">
        <v>65</v>
      </c>
      <c r="B100" t="s">
        <v>19</v>
      </c>
      <c r="C100" t="s">
        <v>63</v>
      </c>
      <c r="D100" t="s">
        <v>64</v>
      </c>
      <c r="E100" s="18" t="s">
        <v>345</v>
      </c>
      <c r="F100">
        <v>1</v>
      </c>
      <c r="H100" s="32" t="s">
        <v>346</v>
      </c>
      <c r="J100" t="s">
        <v>485</v>
      </c>
      <c r="K100" t="s">
        <v>557</v>
      </c>
      <c r="L100" s="19">
        <v>1</v>
      </c>
      <c r="M100" s="41">
        <v>3.27</v>
      </c>
      <c r="N100" t="str">
        <f t="shared" si="14"/>
        <v>J2</v>
      </c>
      <c r="O100">
        <f t="shared" si="15"/>
        <v>1</v>
      </c>
      <c r="P100" t="s">
        <v>593</v>
      </c>
      <c r="Q100" s="18" t="str">
        <f t="shared" si="23"/>
        <v>FLE-105-01-G-DV-A</v>
      </c>
      <c r="R100" t="s">
        <v>599</v>
      </c>
      <c r="T100" t="s">
        <v>560</v>
      </c>
      <c r="W100" t="str">
        <f t="shared" si="16"/>
        <v>CONN RCPT 10POS 0.05 GOLD SMD</v>
      </c>
      <c r="X100" t="str">
        <f t="shared" si="17"/>
        <v>J2</v>
      </c>
      <c r="Y100" s="3"/>
      <c r="Z100" t="str">
        <f t="shared" si="18"/>
        <v>FLE-105-01-G-DV-A</v>
      </c>
      <c r="AA100" t="s">
        <v>806</v>
      </c>
      <c r="AB100" t="e">
        <f>#REF!</f>
        <v>#REF!</v>
      </c>
      <c r="AC100" t="str">
        <f t="shared" si="21"/>
        <v/>
      </c>
      <c r="AD100" t="s">
        <v>789</v>
      </c>
      <c r="AE100" t="s">
        <v>805</v>
      </c>
      <c r="AF100" s="1" t="s">
        <v>804</v>
      </c>
      <c r="AH100" s="26" t="s">
        <v>806</v>
      </c>
      <c r="AI100" s="26" t="s">
        <v>19</v>
      </c>
      <c r="AJ100" s="26" t="s">
        <v>7</v>
      </c>
      <c r="AK100" s="26" t="s">
        <v>804</v>
      </c>
      <c r="AL100" s="26" t="s">
        <v>983</v>
      </c>
    </row>
    <row r="101" spans="1:39" x14ac:dyDescent="0.2">
      <c r="A101" t="s">
        <v>65</v>
      </c>
      <c r="B101" t="s">
        <v>13</v>
      </c>
      <c r="C101" t="s">
        <v>57</v>
      </c>
      <c r="D101" t="s">
        <v>58</v>
      </c>
      <c r="E101" s="18" t="s">
        <v>479</v>
      </c>
      <c r="F101">
        <v>1</v>
      </c>
      <c r="H101" s="32" t="s">
        <v>312</v>
      </c>
      <c r="K101" t="s">
        <v>557</v>
      </c>
      <c r="L101" s="19">
        <v>1</v>
      </c>
      <c r="M101" s="41">
        <v>4.0199999999999996</v>
      </c>
      <c r="N101" t="str">
        <f t="shared" si="14"/>
        <v>J1</v>
      </c>
      <c r="O101">
        <f t="shared" si="15"/>
        <v>1</v>
      </c>
      <c r="P101" t="s">
        <v>593</v>
      </c>
      <c r="Q101" s="18" t="str">
        <f t="shared" si="23"/>
        <v>FLE-107-01-G-DV-A</v>
      </c>
      <c r="R101" t="s">
        <v>598</v>
      </c>
      <c r="T101" t="s">
        <v>560</v>
      </c>
      <c r="W101" t="str">
        <f t="shared" si="16"/>
        <v>CONN RCPT 14POS 0.05 GOLD SMD</v>
      </c>
      <c r="X101" t="str">
        <f t="shared" si="17"/>
        <v>J1</v>
      </c>
      <c r="Y101" s="3"/>
      <c r="Z101" t="str">
        <f t="shared" si="18"/>
        <v>FLE-107-01-G-DV-A</v>
      </c>
      <c r="AA101" t="s">
        <v>802</v>
      </c>
      <c r="AB101" t="e">
        <f>#REF!</f>
        <v>#REF!</v>
      </c>
      <c r="AC101" t="str">
        <f t="shared" si="21"/>
        <v/>
      </c>
      <c r="AD101" t="s">
        <v>789</v>
      </c>
      <c r="AE101" t="s">
        <v>801</v>
      </c>
      <c r="AF101" s="1" t="s">
        <v>776</v>
      </c>
      <c r="AH101" s="26" t="s">
        <v>802</v>
      </c>
      <c r="AI101" s="26" t="s">
        <v>13</v>
      </c>
      <c r="AJ101" s="26" t="s">
        <v>7</v>
      </c>
      <c r="AK101" s="26" t="s">
        <v>776</v>
      </c>
      <c r="AL101" s="26" t="s">
        <v>983</v>
      </c>
    </row>
    <row r="102" spans="1:39" x14ac:dyDescent="0.2">
      <c r="A102" t="s">
        <v>273</v>
      </c>
      <c r="B102" t="s">
        <v>218</v>
      </c>
      <c r="C102" t="s">
        <v>9</v>
      </c>
      <c r="D102" t="s">
        <v>219</v>
      </c>
      <c r="E102" s="18" t="s">
        <v>434</v>
      </c>
      <c r="F102">
        <v>1</v>
      </c>
      <c r="G102" t="s">
        <v>7</v>
      </c>
      <c r="H102" s="32" t="s">
        <v>669</v>
      </c>
      <c r="K102" t="s">
        <v>557</v>
      </c>
      <c r="L102" s="19">
        <v>1</v>
      </c>
      <c r="M102" s="41">
        <v>0.09</v>
      </c>
      <c r="N102" t="str">
        <f t="shared" si="14"/>
        <v>C1</v>
      </c>
      <c r="O102">
        <f t="shared" si="15"/>
        <v>1</v>
      </c>
      <c r="P102" t="s">
        <v>670</v>
      </c>
      <c r="Q102" s="18" t="str">
        <f t="shared" si="23"/>
        <v>04025C104KAT2A</v>
      </c>
      <c r="R102" t="s">
        <v>671</v>
      </c>
      <c r="S102" s="4" t="s">
        <v>742</v>
      </c>
      <c r="W102" t="str">
        <f t="shared" si="16"/>
        <v>CAP CER 0.1UF 50V X7R 0402</v>
      </c>
      <c r="X102" t="str">
        <f t="shared" si="17"/>
        <v>C1</v>
      </c>
      <c r="Y102" s="3" t="str">
        <f t="shared" ref="Y102:Y110" si="24">S102</f>
        <v>0402</v>
      </c>
      <c r="Z102" t="str">
        <f t="shared" si="18"/>
        <v>04025C104KAT2A</v>
      </c>
      <c r="AA102" t="s">
        <v>909</v>
      </c>
      <c r="AB102" t="e">
        <f>#REF!</f>
        <v>#REF!</v>
      </c>
      <c r="AC102" t="str">
        <f t="shared" si="21"/>
        <v/>
      </c>
      <c r="AD102" t="s">
        <v>811</v>
      </c>
      <c r="AE102" t="s">
        <v>434</v>
      </c>
      <c r="AF102" t="s">
        <v>764</v>
      </c>
      <c r="AH102" s="26" t="s">
        <v>1087</v>
      </c>
      <c r="AI102" s="26" t="s">
        <v>218</v>
      </c>
      <c r="AJ102" s="26" t="s">
        <v>742</v>
      </c>
      <c r="AK102" s="26" t="s">
        <v>764</v>
      </c>
      <c r="AL102" s="26" t="s">
        <v>983</v>
      </c>
    </row>
    <row r="103" spans="1:39" x14ac:dyDescent="0.2">
      <c r="A103" t="s">
        <v>273</v>
      </c>
      <c r="B103" t="s">
        <v>1088</v>
      </c>
      <c r="C103" t="s">
        <v>9</v>
      </c>
      <c r="D103" t="s">
        <v>6</v>
      </c>
      <c r="E103" s="18" t="s">
        <v>435</v>
      </c>
      <c r="F103">
        <v>4</v>
      </c>
      <c r="G103" t="s">
        <v>7</v>
      </c>
      <c r="H103" s="32" t="s">
        <v>676</v>
      </c>
      <c r="I103" t="s">
        <v>428</v>
      </c>
      <c r="K103" t="s">
        <v>557</v>
      </c>
      <c r="L103" s="19">
        <v>1</v>
      </c>
      <c r="M103" s="41">
        <v>0.09</v>
      </c>
      <c r="N103" t="str">
        <f t="shared" si="14"/>
        <v>C2, C9,C10,C11</v>
      </c>
      <c r="O103">
        <f t="shared" si="15"/>
        <v>4</v>
      </c>
      <c r="P103" t="s">
        <v>670</v>
      </c>
      <c r="Q103" s="18" t="str">
        <f t="shared" si="23"/>
        <v>06035C104K4T2A</v>
      </c>
      <c r="R103" t="s">
        <v>677</v>
      </c>
      <c r="S103" s="4" t="s">
        <v>621</v>
      </c>
      <c r="W103" t="str">
        <f t="shared" si="16"/>
        <v>CAP CER 0.1UF 50V X7R 0603</v>
      </c>
      <c r="X103" t="str">
        <f t="shared" si="17"/>
        <v>C2, C9,C10,C11</v>
      </c>
      <c r="Y103" s="3" t="str">
        <f t="shared" si="24"/>
        <v>0603</v>
      </c>
      <c r="Z103" t="str">
        <f t="shared" si="18"/>
        <v>06035C104K4T2A</v>
      </c>
      <c r="AA103" t="s">
        <v>809</v>
      </c>
      <c r="AB103" t="e">
        <f>#REF!</f>
        <v>#REF!</v>
      </c>
      <c r="AC103" t="str">
        <f t="shared" si="21"/>
        <v/>
      </c>
      <c r="AD103" t="s">
        <v>811</v>
      </c>
      <c r="AE103" t="s">
        <v>810</v>
      </c>
      <c r="AF103" s="1" t="s">
        <v>808</v>
      </c>
      <c r="AH103" s="26" t="s">
        <v>994</v>
      </c>
      <c r="AI103" s="26" t="s">
        <v>1088</v>
      </c>
      <c r="AJ103" s="26" t="s">
        <v>621</v>
      </c>
      <c r="AK103" s="26" t="s">
        <v>808</v>
      </c>
      <c r="AL103" s="26" t="s">
        <v>983</v>
      </c>
    </row>
    <row r="104" spans="1:39" x14ac:dyDescent="0.2">
      <c r="A104" t="s">
        <v>273</v>
      </c>
      <c r="B104" t="s">
        <v>221</v>
      </c>
      <c r="C104" t="s">
        <v>222</v>
      </c>
      <c r="D104" t="s">
        <v>6</v>
      </c>
      <c r="E104" s="18" t="s">
        <v>443</v>
      </c>
      <c r="F104">
        <v>2</v>
      </c>
      <c r="G104" t="s">
        <v>7</v>
      </c>
      <c r="H104" s="31" t="s">
        <v>700</v>
      </c>
      <c r="K104" t="s">
        <v>557</v>
      </c>
      <c r="L104" s="19">
        <v>1</v>
      </c>
      <c r="M104" s="41">
        <v>0.44</v>
      </c>
      <c r="N104" t="str">
        <f t="shared" si="14"/>
        <v>C3, C7</v>
      </c>
      <c r="O104">
        <f t="shared" si="15"/>
        <v>2</v>
      </c>
      <c r="P104" t="s">
        <v>619</v>
      </c>
      <c r="Q104" s="18" t="str">
        <f t="shared" si="23"/>
        <v>GRT188R6YA475KE13D</v>
      </c>
      <c r="R104" t="s">
        <v>701</v>
      </c>
      <c r="S104" s="4" t="s">
        <v>621</v>
      </c>
      <c r="W104" t="str">
        <f t="shared" si="16"/>
        <v>CAP CER 4.7UF 35V X5R 0603</v>
      </c>
      <c r="X104" t="str">
        <f t="shared" si="17"/>
        <v>C3, C7</v>
      </c>
      <c r="Y104" s="3" t="str">
        <f t="shared" si="24"/>
        <v>0603</v>
      </c>
      <c r="Z104" t="str">
        <f t="shared" si="18"/>
        <v>GRT188R6YA475KE13D</v>
      </c>
      <c r="AB104" t="e">
        <f>#REF!</f>
        <v>#REF!</v>
      </c>
      <c r="AC104" t="str">
        <f t="shared" si="21"/>
        <v/>
      </c>
      <c r="AH104" s="26" t="s">
        <v>1089</v>
      </c>
      <c r="AI104" s="26" t="s">
        <v>1090</v>
      </c>
      <c r="AJ104" s="26" t="s">
        <v>621</v>
      </c>
      <c r="AK104" s="26" t="s">
        <v>769</v>
      </c>
      <c r="AL104" s="26" t="s">
        <v>983</v>
      </c>
    </row>
    <row r="105" spans="1:39" x14ac:dyDescent="0.2">
      <c r="A105" t="s">
        <v>273</v>
      </c>
      <c r="B105" t="s">
        <v>223</v>
      </c>
      <c r="C105" t="s">
        <v>5</v>
      </c>
      <c r="D105" t="s">
        <v>6</v>
      </c>
      <c r="E105" s="18" t="s">
        <v>437</v>
      </c>
      <c r="F105">
        <v>3</v>
      </c>
      <c r="G105" t="s">
        <v>7</v>
      </c>
      <c r="H105" s="32" t="s">
        <v>672</v>
      </c>
      <c r="I105" t="s">
        <v>430</v>
      </c>
      <c r="K105" t="s">
        <v>557</v>
      </c>
      <c r="L105" s="19">
        <v>1</v>
      </c>
      <c r="M105" s="41">
        <v>0.09</v>
      </c>
      <c r="N105" t="str">
        <f t="shared" si="14"/>
        <v>C4, C12, C13</v>
      </c>
      <c r="O105">
        <f t="shared" si="15"/>
        <v>3</v>
      </c>
      <c r="P105" t="s">
        <v>670</v>
      </c>
      <c r="Q105" s="18" t="str">
        <f t="shared" si="23"/>
        <v>06031C103K4T4A</v>
      </c>
      <c r="R105" t="s">
        <v>673</v>
      </c>
      <c r="S105" s="4" t="s">
        <v>621</v>
      </c>
      <c r="W105" t="str">
        <f t="shared" si="16"/>
        <v>CAP CER 10000PF 100V X7R 0603</v>
      </c>
      <c r="X105" t="str">
        <f t="shared" si="17"/>
        <v>C4, C12, C13</v>
      </c>
      <c r="Y105" s="3" t="str">
        <f t="shared" si="24"/>
        <v>0603</v>
      </c>
      <c r="Z105" t="str">
        <f t="shared" si="18"/>
        <v>06031C103K4T4A</v>
      </c>
      <c r="AA105" t="s">
        <v>782</v>
      </c>
      <c r="AB105" t="e">
        <f>#REF!</f>
        <v>#REF!</v>
      </c>
      <c r="AC105" t="str">
        <f t="shared" si="21"/>
        <v/>
      </c>
      <c r="AD105" t="s">
        <v>785</v>
      </c>
      <c r="AE105" t="s">
        <v>788</v>
      </c>
      <c r="AF105" s="1" t="s">
        <v>779</v>
      </c>
      <c r="AG105" s="1"/>
      <c r="AH105" s="26" t="s">
        <v>999</v>
      </c>
      <c r="AI105" s="26" t="s">
        <v>1091</v>
      </c>
      <c r="AJ105" s="26" t="s">
        <v>621</v>
      </c>
      <c r="AK105" s="26" t="s">
        <v>779</v>
      </c>
      <c r="AL105" s="26" t="s">
        <v>983</v>
      </c>
    </row>
    <row r="106" spans="1:39" x14ac:dyDescent="0.2">
      <c r="A106" t="s">
        <v>273</v>
      </c>
      <c r="B106" t="s">
        <v>224</v>
      </c>
      <c r="C106" t="s">
        <v>225</v>
      </c>
      <c r="D106" t="s">
        <v>150</v>
      </c>
      <c r="E106" s="18" t="s">
        <v>447</v>
      </c>
      <c r="F106">
        <v>1</v>
      </c>
      <c r="G106" t="s">
        <v>7</v>
      </c>
      <c r="H106" s="31" t="s">
        <v>690</v>
      </c>
      <c r="K106" t="s">
        <v>557</v>
      </c>
      <c r="L106" s="19">
        <v>1</v>
      </c>
      <c r="M106" s="41">
        <v>0.94</v>
      </c>
      <c r="N106" t="str">
        <f t="shared" si="14"/>
        <v>C5</v>
      </c>
      <c r="O106">
        <f t="shared" si="15"/>
        <v>1</v>
      </c>
      <c r="P106" t="s">
        <v>619</v>
      </c>
      <c r="Q106" s="18" t="str">
        <f t="shared" si="23"/>
        <v>GRM21BR60J107ME15K</v>
      </c>
      <c r="R106" t="s">
        <v>691</v>
      </c>
      <c r="S106" s="4" t="s">
        <v>588</v>
      </c>
      <c r="W106" t="str">
        <f t="shared" si="16"/>
        <v>CAP CER 100UF 6.3V X5R 0805</v>
      </c>
      <c r="X106" t="str">
        <f t="shared" si="17"/>
        <v>C5</v>
      </c>
      <c r="Y106" s="3" t="str">
        <f t="shared" si="24"/>
        <v>0805</v>
      </c>
      <c r="Z106" t="str">
        <f t="shared" si="18"/>
        <v>GRM21BR60J107ME15K</v>
      </c>
      <c r="AA106" t="s">
        <v>894</v>
      </c>
      <c r="AB106" t="e">
        <f>#REF!</f>
        <v>#REF!</v>
      </c>
      <c r="AC106" t="str">
        <f t="shared" si="21"/>
        <v/>
      </c>
      <c r="AD106" t="s">
        <v>619</v>
      </c>
      <c r="AE106" t="s">
        <v>895</v>
      </c>
      <c r="AF106" t="s">
        <v>896</v>
      </c>
      <c r="AH106" s="26" t="s">
        <v>1092</v>
      </c>
      <c r="AI106" s="26" t="s">
        <v>224</v>
      </c>
      <c r="AJ106" s="26" t="s">
        <v>588</v>
      </c>
      <c r="AK106" s="26" t="s">
        <v>896</v>
      </c>
      <c r="AL106" s="26" t="s">
        <v>983</v>
      </c>
    </row>
    <row r="107" spans="1:39" x14ac:dyDescent="0.2">
      <c r="A107" t="s">
        <v>273</v>
      </c>
      <c r="B107" t="s">
        <v>226</v>
      </c>
      <c r="C107" t="s">
        <v>72</v>
      </c>
      <c r="D107" t="s">
        <v>6</v>
      </c>
      <c r="E107" s="18" t="s">
        <v>438</v>
      </c>
      <c r="F107">
        <v>1</v>
      </c>
      <c r="G107" t="s">
        <v>7</v>
      </c>
      <c r="H107" s="31" t="s">
        <v>696</v>
      </c>
      <c r="I107" t="s">
        <v>432</v>
      </c>
      <c r="K107" t="s">
        <v>557</v>
      </c>
      <c r="L107" s="19">
        <v>1</v>
      </c>
      <c r="M107" s="41">
        <v>0.15</v>
      </c>
      <c r="N107" t="str">
        <f t="shared" si="14"/>
        <v>C6</v>
      </c>
      <c r="O107">
        <f t="shared" si="15"/>
        <v>1</v>
      </c>
      <c r="P107" t="s">
        <v>619</v>
      </c>
      <c r="Q107" s="18" t="str">
        <f t="shared" si="23"/>
        <v>GRT188R61H105KE13D</v>
      </c>
      <c r="R107" t="s">
        <v>697</v>
      </c>
      <c r="S107" s="4" t="s">
        <v>621</v>
      </c>
      <c r="W107" t="str">
        <f t="shared" si="16"/>
        <v>CAP CER 1UF 50V X5R 0603</v>
      </c>
      <c r="X107" t="str">
        <f t="shared" si="17"/>
        <v>C6</v>
      </c>
      <c r="Y107" s="3" t="str">
        <f t="shared" si="24"/>
        <v>0603</v>
      </c>
      <c r="Z107" t="str">
        <f t="shared" si="18"/>
        <v>GRT188R61H105KE13D</v>
      </c>
      <c r="AB107" t="e">
        <f>#REF!</f>
        <v>#REF!</v>
      </c>
      <c r="AC107" t="str">
        <f t="shared" si="21"/>
        <v/>
      </c>
      <c r="AH107" s="26" t="s">
        <v>1018</v>
      </c>
      <c r="AI107" s="26" t="s">
        <v>226</v>
      </c>
      <c r="AJ107" s="26" t="s">
        <v>621</v>
      </c>
      <c r="AK107" s="26" t="s">
        <v>767</v>
      </c>
      <c r="AL107" s="26" t="s">
        <v>983</v>
      </c>
    </row>
    <row r="108" spans="1:39" x14ac:dyDescent="0.2">
      <c r="A108" t="s">
        <v>273</v>
      </c>
      <c r="B108" t="s">
        <v>227</v>
      </c>
      <c r="C108" t="s">
        <v>228</v>
      </c>
      <c r="D108" t="s">
        <v>6</v>
      </c>
      <c r="E108" s="18" t="s">
        <v>442</v>
      </c>
      <c r="F108">
        <v>1</v>
      </c>
      <c r="G108" t="s">
        <v>7</v>
      </c>
      <c r="H108" s="31" t="s">
        <v>692</v>
      </c>
      <c r="K108" t="s">
        <v>557</v>
      </c>
      <c r="L108" s="19">
        <v>1</v>
      </c>
      <c r="M108" s="41">
        <v>0.28999999999999998</v>
      </c>
      <c r="N108" t="str">
        <f t="shared" si="14"/>
        <v>C8</v>
      </c>
      <c r="O108">
        <f t="shared" si="15"/>
        <v>1</v>
      </c>
      <c r="P108" t="s">
        <v>619</v>
      </c>
      <c r="Q108" s="18" t="str">
        <f t="shared" si="23"/>
        <v>GRT188R61A226ME13D</v>
      </c>
      <c r="R108" t="s">
        <v>693</v>
      </c>
      <c r="S108" s="4" t="s">
        <v>621</v>
      </c>
      <c r="W108" t="str">
        <f t="shared" si="16"/>
        <v>CAP CER 22UF 10V X5R 0603</v>
      </c>
      <c r="X108" t="str">
        <f t="shared" si="17"/>
        <v>C8</v>
      </c>
      <c r="Y108" s="3" t="str">
        <f t="shared" si="24"/>
        <v>0603</v>
      </c>
      <c r="Z108" t="str">
        <f t="shared" si="18"/>
        <v>GRT188R61A226ME13D</v>
      </c>
      <c r="AB108" t="e">
        <f>#REF!</f>
        <v>#REF!</v>
      </c>
      <c r="AC108" t="str">
        <f t="shared" si="21"/>
        <v/>
      </c>
      <c r="AH108" s="26" t="s">
        <v>1093</v>
      </c>
      <c r="AI108" s="26" t="s">
        <v>227</v>
      </c>
      <c r="AJ108" s="26" t="s">
        <v>621</v>
      </c>
      <c r="AK108" s="26" t="s">
        <v>765</v>
      </c>
      <c r="AL108" s="26" t="s">
        <v>983</v>
      </c>
    </row>
    <row r="109" spans="1:39" x14ac:dyDescent="0.2">
      <c r="A109" t="s">
        <v>273</v>
      </c>
      <c r="B109" t="s">
        <v>79</v>
      </c>
      <c r="C109" t="s">
        <v>229</v>
      </c>
      <c r="D109" t="s">
        <v>230</v>
      </c>
      <c r="E109" s="18" t="s">
        <v>229</v>
      </c>
      <c r="F109">
        <v>1</v>
      </c>
      <c r="G109" t="s">
        <v>7</v>
      </c>
      <c r="H109" s="32" t="s">
        <v>347</v>
      </c>
      <c r="K109" t="s">
        <v>603</v>
      </c>
      <c r="L109" s="19">
        <v>1</v>
      </c>
      <c r="M109" s="41">
        <v>0.46</v>
      </c>
      <c r="N109" t="str">
        <f t="shared" si="14"/>
        <v>D1</v>
      </c>
      <c r="O109">
        <f t="shared" si="15"/>
        <v>1</v>
      </c>
      <c r="P109" t="s">
        <v>604</v>
      </c>
      <c r="Q109" s="18" t="str">
        <f t="shared" si="23"/>
        <v>SZMM5Z5V1T1G</v>
      </c>
      <c r="R109" t="s">
        <v>605</v>
      </c>
      <c r="S109" s="4" t="s">
        <v>606</v>
      </c>
      <c r="W109" t="str">
        <f t="shared" si="16"/>
        <v>DIODE ZENER 5.1V 500MW SOD523</v>
      </c>
      <c r="X109" t="str">
        <f t="shared" si="17"/>
        <v>D1</v>
      </c>
      <c r="Y109" s="3" t="str">
        <f t="shared" si="24"/>
        <v>SOD-523</v>
      </c>
      <c r="Z109" t="str">
        <f t="shared" si="18"/>
        <v>SZMM5Z5V1T1G</v>
      </c>
      <c r="AA109" t="s">
        <v>916</v>
      </c>
      <c r="AB109" t="e">
        <f>#REF!</f>
        <v>#REF!</v>
      </c>
      <c r="AC109" t="str">
        <f t="shared" si="21"/>
        <v/>
      </c>
      <c r="AD109" t="s">
        <v>604</v>
      </c>
      <c r="AE109" t="s">
        <v>917</v>
      </c>
      <c r="AF109" t="s">
        <v>918</v>
      </c>
      <c r="AH109" s="26" t="s">
        <v>1094</v>
      </c>
      <c r="AI109" s="26" t="s">
        <v>79</v>
      </c>
      <c r="AJ109" s="26" t="s">
        <v>606</v>
      </c>
      <c r="AK109" s="26" t="s">
        <v>918</v>
      </c>
      <c r="AL109" s="26" t="s">
        <v>983</v>
      </c>
      <c r="AM109" s="26" t="s">
        <v>864</v>
      </c>
    </row>
    <row r="110" spans="1:39" x14ac:dyDescent="0.2">
      <c r="A110" t="s">
        <v>273</v>
      </c>
      <c r="B110" s="26" t="s">
        <v>1095</v>
      </c>
      <c r="C110" t="s">
        <v>232</v>
      </c>
      <c r="D110" t="s">
        <v>233</v>
      </c>
      <c r="E110" s="18" t="s">
        <v>232</v>
      </c>
      <c r="F110">
        <v>3</v>
      </c>
      <c r="G110" t="s">
        <v>7</v>
      </c>
      <c r="H110" s="32" t="s">
        <v>348</v>
      </c>
      <c r="K110" t="s">
        <v>557</v>
      </c>
      <c r="L110" s="19">
        <v>1</v>
      </c>
      <c r="M110" s="41">
        <v>0.41</v>
      </c>
      <c r="N110" t="str">
        <f t="shared" si="14"/>
        <v>D2,D3,D4</v>
      </c>
      <c r="O110">
        <f t="shared" si="15"/>
        <v>3</v>
      </c>
      <c r="P110" t="s">
        <v>640</v>
      </c>
      <c r="Q110" s="18" t="str">
        <f t="shared" si="23"/>
        <v>DFLS130L-7</v>
      </c>
      <c r="R110" t="s">
        <v>642</v>
      </c>
      <c r="S110" s="20" t="s">
        <v>643</v>
      </c>
      <c r="W110" t="str">
        <f t="shared" si="16"/>
        <v>DIODE SCHOTTKY 30V 1A PWRDI123</v>
      </c>
      <c r="X110" t="str">
        <f t="shared" si="17"/>
        <v>D2,D3,D4</v>
      </c>
      <c r="Y110" s="3" t="str">
        <f t="shared" si="24"/>
        <v>PowerDI-123</v>
      </c>
      <c r="Z110" t="str">
        <f t="shared" si="18"/>
        <v>DFLS130L-7</v>
      </c>
      <c r="AB110" t="e">
        <f>#REF!</f>
        <v>#REF!</v>
      </c>
      <c r="AC110" t="str">
        <f t="shared" si="21"/>
        <v/>
      </c>
      <c r="AH110" s="26" t="s">
        <v>1110</v>
      </c>
      <c r="AI110" s="26" t="s">
        <v>1095</v>
      </c>
      <c r="AK110" s="26" t="s">
        <v>409</v>
      </c>
      <c r="AL110" s="26" t="s">
        <v>983</v>
      </c>
    </row>
    <row r="111" spans="1:39" x14ac:dyDescent="0.2">
      <c r="A111" t="s">
        <v>273</v>
      </c>
      <c r="B111" t="s">
        <v>13</v>
      </c>
      <c r="C111" t="s">
        <v>236</v>
      </c>
      <c r="D111" t="s">
        <v>237</v>
      </c>
      <c r="E111" s="18" t="s">
        <v>349</v>
      </c>
      <c r="F111">
        <v>1</v>
      </c>
      <c r="G111" t="s">
        <v>7</v>
      </c>
      <c r="H111" s="32" t="s">
        <v>350</v>
      </c>
      <c r="J111" t="s">
        <v>485</v>
      </c>
      <c r="K111" t="s">
        <v>557</v>
      </c>
      <c r="L111" s="19">
        <v>1</v>
      </c>
      <c r="M111" s="41">
        <v>3.69</v>
      </c>
      <c r="N111" t="str">
        <f t="shared" si="14"/>
        <v>J1</v>
      </c>
      <c r="O111">
        <f t="shared" si="15"/>
        <v>1</v>
      </c>
      <c r="P111" t="s">
        <v>593</v>
      </c>
      <c r="Q111" s="18" t="str">
        <f t="shared" si="23"/>
        <v>FTS-105-01-L-DV-A-P-TR</v>
      </c>
      <c r="R111" t="s">
        <v>597</v>
      </c>
      <c r="T111" t="s">
        <v>560</v>
      </c>
      <c r="W111" t="str">
        <f t="shared" si="16"/>
        <v>CONN HEADER SMD 10POS 1.27MM</v>
      </c>
      <c r="X111" t="str">
        <f t="shared" si="17"/>
        <v>J1</v>
      </c>
      <c r="Y111" s="3"/>
      <c r="Z111" t="str">
        <f t="shared" si="18"/>
        <v>FTS-105-01-L-DV-A-P-TR</v>
      </c>
      <c r="AA111" t="s">
        <v>893</v>
      </c>
      <c r="AB111" t="e">
        <f>#REF!</f>
        <v>#REF!</v>
      </c>
      <c r="AC111" t="str">
        <f t="shared" si="21"/>
        <v/>
      </c>
      <c r="AD111" t="s">
        <v>789</v>
      </c>
      <c r="AE111" t="s">
        <v>891</v>
      </c>
      <c r="AF111" t="s">
        <v>892</v>
      </c>
      <c r="AH111" s="26" t="s">
        <v>1017</v>
      </c>
      <c r="AI111" s="26" t="s">
        <v>13</v>
      </c>
      <c r="AJ111" s="26" t="s">
        <v>7</v>
      </c>
      <c r="AK111" s="26" t="s">
        <v>892</v>
      </c>
      <c r="AL111" s="26" t="s">
        <v>983</v>
      </c>
    </row>
    <row r="112" spans="1:39" x14ac:dyDescent="0.2">
      <c r="A112" t="s">
        <v>273</v>
      </c>
      <c r="B112" t="s">
        <v>167</v>
      </c>
      <c r="C112" t="s">
        <v>238</v>
      </c>
      <c r="D112" t="s">
        <v>239</v>
      </c>
      <c r="E112" s="18" t="s">
        <v>351</v>
      </c>
      <c r="F112">
        <v>1</v>
      </c>
      <c r="G112" t="s">
        <v>7</v>
      </c>
      <c r="H112" s="32" t="s">
        <v>352</v>
      </c>
      <c r="K112" t="s">
        <v>557</v>
      </c>
      <c r="L112" s="19">
        <v>1</v>
      </c>
      <c r="M112" s="41">
        <v>1.1499999999999999</v>
      </c>
      <c r="N112" t="str">
        <f t="shared" si="14"/>
        <v>L1</v>
      </c>
      <c r="O112">
        <f t="shared" si="15"/>
        <v>1</v>
      </c>
      <c r="P112" t="s">
        <v>666</v>
      </c>
      <c r="Q112" s="18" t="str">
        <f t="shared" si="23"/>
        <v>LPS4018-223MRC</v>
      </c>
      <c r="R112" t="s">
        <v>667</v>
      </c>
      <c r="S112" s="4" t="s">
        <v>753</v>
      </c>
      <c r="T112" t="s">
        <v>560</v>
      </c>
      <c r="W112" t="str">
        <f t="shared" si="16"/>
        <v>Power Inductors - SMD 22uH Shld 20% 830mA 360 mOhms</v>
      </c>
      <c r="X112" t="str">
        <f t="shared" si="17"/>
        <v>L1</v>
      </c>
      <c r="Y112" s="3" t="str">
        <f t="shared" ref="Y112:Y127" si="25">S112</f>
        <v>1515</v>
      </c>
      <c r="Z112" t="str">
        <f t="shared" si="18"/>
        <v>LPS4018-223MRC</v>
      </c>
      <c r="AC112" t="str">
        <f t="shared" si="21"/>
        <v/>
      </c>
      <c r="AG112" t="s">
        <v>603</v>
      </c>
      <c r="AL112" s="26" t="s">
        <v>1004</v>
      </c>
    </row>
    <row r="113" spans="1:39" x14ac:dyDescent="0.2">
      <c r="A113" t="s">
        <v>273</v>
      </c>
      <c r="B113" t="s">
        <v>240</v>
      </c>
      <c r="C113" t="s">
        <v>241</v>
      </c>
      <c r="D113" t="s">
        <v>239</v>
      </c>
      <c r="E113" s="18" t="s">
        <v>353</v>
      </c>
      <c r="F113">
        <v>1</v>
      </c>
      <c r="G113" t="s">
        <v>7</v>
      </c>
      <c r="H113" s="32" t="s">
        <v>354</v>
      </c>
      <c r="K113" t="s">
        <v>557</v>
      </c>
      <c r="L113" s="19">
        <v>1</v>
      </c>
      <c r="M113" s="41">
        <v>1.1499999999999999</v>
      </c>
      <c r="N113" t="str">
        <f t="shared" si="14"/>
        <v>L2</v>
      </c>
      <c r="O113">
        <f t="shared" si="15"/>
        <v>1</v>
      </c>
      <c r="P113" t="s">
        <v>666</v>
      </c>
      <c r="Q113" s="18" t="str">
        <f t="shared" si="23"/>
        <v>LPS4018-103MRC</v>
      </c>
      <c r="R113" t="s">
        <v>668</v>
      </c>
      <c r="S113" s="4" t="s">
        <v>753</v>
      </c>
      <c r="T113" t="s">
        <v>560</v>
      </c>
      <c r="W113" t="str">
        <f t="shared" si="16"/>
        <v>Power Inductors - SMD 10uH Shld 20% 1.3A 200 mOhms</v>
      </c>
      <c r="X113" t="str">
        <f t="shared" si="17"/>
        <v>L2</v>
      </c>
      <c r="Y113" s="3" t="str">
        <f t="shared" si="25"/>
        <v>1515</v>
      </c>
      <c r="Z113" t="str">
        <f t="shared" si="18"/>
        <v>LPS4018-103MRC</v>
      </c>
      <c r="AC113" t="str">
        <f t="shared" si="21"/>
        <v/>
      </c>
      <c r="AG113" t="s">
        <v>603</v>
      </c>
      <c r="AL113" s="26" t="s">
        <v>1004</v>
      </c>
    </row>
    <row r="114" spans="1:39" x14ac:dyDescent="0.2">
      <c r="A114" t="s">
        <v>273</v>
      </c>
      <c r="B114" t="s">
        <v>24</v>
      </c>
      <c r="C114" t="s">
        <v>25</v>
      </c>
      <c r="D114" t="s">
        <v>26</v>
      </c>
      <c r="E114" s="18" t="s">
        <v>28</v>
      </c>
      <c r="F114">
        <v>2</v>
      </c>
      <c r="G114" t="s">
        <v>7</v>
      </c>
      <c r="H114" s="31" t="s">
        <v>29</v>
      </c>
      <c r="K114" t="s">
        <v>557</v>
      </c>
      <c r="L114" s="19">
        <v>1</v>
      </c>
      <c r="M114" s="41">
        <v>0.46</v>
      </c>
      <c r="N114" t="str">
        <f t="shared" si="14"/>
        <v>Q1, Q3</v>
      </c>
      <c r="O114">
        <f t="shared" si="15"/>
        <v>2</v>
      </c>
      <c r="P114" t="s">
        <v>616</v>
      </c>
      <c r="Q114" s="18" t="str">
        <f t="shared" si="23"/>
        <v>NX3008NBKS,115</v>
      </c>
      <c r="R114" t="s">
        <v>617</v>
      </c>
      <c r="S114" s="4" t="s">
        <v>618</v>
      </c>
      <c r="W114" t="str">
        <f t="shared" si="16"/>
        <v>MOSFET 2N-CH 30V 0.35A 6TSSOP</v>
      </c>
      <c r="X114" t="str">
        <f t="shared" si="17"/>
        <v>Q1, Q3</v>
      </c>
      <c r="Y114" s="3" t="str">
        <f t="shared" si="25"/>
        <v>6-TSSOP</v>
      </c>
      <c r="Z114" t="str">
        <f t="shared" si="18"/>
        <v>NX3008NBKS,115</v>
      </c>
      <c r="AB114" t="e">
        <f>#REF!</f>
        <v>#REF!</v>
      </c>
      <c r="AC114" t="str">
        <f t="shared" si="21"/>
        <v/>
      </c>
      <c r="AH114" s="26" t="s">
        <v>997</v>
      </c>
      <c r="AI114" s="26" t="s">
        <v>998</v>
      </c>
      <c r="AJ114" s="26" t="s">
        <v>618</v>
      </c>
      <c r="AK114" s="26" t="s">
        <v>27</v>
      </c>
      <c r="AL114" s="26" t="s">
        <v>983</v>
      </c>
    </row>
    <row r="115" spans="1:39" x14ac:dyDescent="0.2">
      <c r="A115" t="s">
        <v>273</v>
      </c>
      <c r="B115" t="s">
        <v>30</v>
      </c>
      <c r="C115" t="s">
        <v>31</v>
      </c>
      <c r="D115" t="s">
        <v>26</v>
      </c>
      <c r="E115" s="18" t="s">
        <v>33</v>
      </c>
      <c r="F115">
        <v>2</v>
      </c>
      <c r="G115" t="s">
        <v>7</v>
      </c>
      <c r="H115" s="31" t="s">
        <v>34</v>
      </c>
      <c r="K115" t="s">
        <v>557</v>
      </c>
      <c r="L115" s="19">
        <v>1</v>
      </c>
      <c r="M115" s="41">
        <v>0.22</v>
      </c>
      <c r="N115" t="str">
        <f t="shared" si="14"/>
        <v>Q2, Q4</v>
      </c>
      <c r="O115">
        <f t="shared" si="15"/>
        <v>2</v>
      </c>
      <c r="P115" t="s">
        <v>604</v>
      </c>
      <c r="Q115" s="18" t="str">
        <f t="shared" si="23"/>
        <v>MBT2222ADW1T1G</v>
      </c>
      <c r="R115" t="s">
        <v>607</v>
      </c>
      <c r="S115" s="4" t="s">
        <v>608</v>
      </c>
      <c r="W115" t="str">
        <f t="shared" si="16"/>
        <v>TRANS 2NPN 40V 0.6A SC88/SC70-6</v>
      </c>
      <c r="X115" t="str">
        <f t="shared" si="17"/>
        <v>Q2, Q4</v>
      </c>
      <c r="Y115" s="3" t="str">
        <f t="shared" si="25"/>
        <v>SOT-363</v>
      </c>
      <c r="Z115" t="str">
        <f t="shared" si="18"/>
        <v>MBT2222ADW1T1G</v>
      </c>
      <c r="AB115" t="e">
        <f>#REF!</f>
        <v>#REF!</v>
      </c>
      <c r="AC115" t="str">
        <f t="shared" si="21"/>
        <v/>
      </c>
      <c r="AG115" t="s">
        <v>864</v>
      </c>
      <c r="AH115" s="26" t="s">
        <v>992</v>
      </c>
      <c r="AI115" s="26" t="s">
        <v>993</v>
      </c>
      <c r="AJ115" s="26" t="s">
        <v>608</v>
      </c>
      <c r="AK115" s="26" t="s">
        <v>32</v>
      </c>
      <c r="AL115" s="26" t="s">
        <v>983</v>
      </c>
      <c r="AM115" s="26" t="s">
        <v>864</v>
      </c>
    </row>
    <row r="116" spans="1:39" x14ac:dyDescent="0.2">
      <c r="A116" t="s">
        <v>273</v>
      </c>
      <c r="B116" t="s">
        <v>242</v>
      </c>
      <c r="C116" t="s">
        <v>118</v>
      </c>
      <c r="D116" t="s">
        <v>243</v>
      </c>
      <c r="E116" s="18" t="s">
        <v>449</v>
      </c>
      <c r="F116">
        <v>2</v>
      </c>
      <c r="G116" t="s">
        <v>7</v>
      </c>
      <c r="H116" s="31" t="s">
        <v>704</v>
      </c>
      <c r="K116" t="s">
        <v>557</v>
      </c>
      <c r="L116" s="19">
        <v>1</v>
      </c>
      <c r="M116" s="41">
        <v>0.09</v>
      </c>
      <c r="N116" t="str">
        <f t="shared" si="14"/>
        <v>R1, R2</v>
      </c>
      <c r="O116">
        <f t="shared" si="15"/>
        <v>2</v>
      </c>
      <c r="P116" t="s">
        <v>688</v>
      </c>
      <c r="Q116" s="18" t="str">
        <f t="shared" si="23"/>
        <v>RMCF0402ZT0R00</v>
      </c>
      <c r="R116" t="s">
        <v>705</v>
      </c>
      <c r="S116" s="4" t="s">
        <v>742</v>
      </c>
      <c r="W116" t="str">
        <f t="shared" si="16"/>
        <v>RES 0 OHM JUMPER 1/16W 0402</v>
      </c>
      <c r="X116" t="str">
        <f t="shared" si="17"/>
        <v>R1, R2</v>
      </c>
      <c r="Y116" s="3" t="str">
        <f t="shared" si="25"/>
        <v>0402</v>
      </c>
      <c r="Z116" t="str">
        <f t="shared" si="18"/>
        <v>RMCF0402ZT0R00</v>
      </c>
      <c r="AC116" t="str">
        <f t="shared" si="21"/>
        <v/>
      </c>
      <c r="AH116" s="26" t="s">
        <v>1096</v>
      </c>
      <c r="AI116" s="26" t="s">
        <v>1097</v>
      </c>
      <c r="AJ116" s="26" t="s">
        <v>742</v>
      </c>
      <c r="AK116" s="26" t="s">
        <v>1098</v>
      </c>
      <c r="AL116" s="26" t="s">
        <v>983</v>
      </c>
    </row>
    <row r="117" spans="1:39" x14ac:dyDescent="0.2">
      <c r="A117" t="s">
        <v>273</v>
      </c>
      <c r="B117" t="s">
        <v>255</v>
      </c>
      <c r="C117" t="s">
        <v>256</v>
      </c>
      <c r="D117" t="s">
        <v>40</v>
      </c>
      <c r="E117" s="18" t="s">
        <v>460</v>
      </c>
      <c r="F117">
        <v>1</v>
      </c>
      <c r="G117" t="s">
        <v>7</v>
      </c>
      <c r="H117" s="31" t="s">
        <v>714</v>
      </c>
      <c r="K117" t="s">
        <v>557</v>
      </c>
      <c r="L117" s="19">
        <v>1</v>
      </c>
      <c r="M117" s="41">
        <v>0.09</v>
      </c>
      <c r="N117" t="str">
        <f t="shared" si="14"/>
        <v>R11</v>
      </c>
      <c r="O117">
        <f t="shared" si="15"/>
        <v>1</v>
      </c>
      <c r="P117" t="s">
        <v>688</v>
      </c>
      <c r="Q117" s="18" t="str">
        <f t="shared" si="23"/>
        <v>RMCF0603FT4M75</v>
      </c>
      <c r="R117" t="s">
        <v>715</v>
      </c>
      <c r="S117" s="4" t="s">
        <v>621</v>
      </c>
      <c r="W117" t="str">
        <f t="shared" si="16"/>
        <v>RES 4.75M OHM 1% 1/10W 0603</v>
      </c>
      <c r="X117" t="str">
        <f t="shared" si="17"/>
        <v>R11</v>
      </c>
      <c r="Y117" s="3" t="str">
        <f t="shared" si="25"/>
        <v>0603</v>
      </c>
      <c r="Z117" t="str">
        <f t="shared" si="18"/>
        <v>RMCF0603FT4M75</v>
      </c>
      <c r="AA117" t="s">
        <v>904</v>
      </c>
      <c r="AB117" t="e">
        <f>#REF!</f>
        <v>#REF!</v>
      </c>
      <c r="AC117" t="str">
        <f t="shared" si="21"/>
        <v/>
      </c>
      <c r="AD117" t="s">
        <v>898</v>
      </c>
      <c r="AE117" t="s">
        <v>905</v>
      </c>
      <c r="AF117" s="1" t="s">
        <v>903</v>
      </c>
      <c r="AH117" s="26" t="s">
        <v>1099</v>
      </c>
      <c r="AI117" s="26" t="s">
        <v>255</v>
      </c>
      <c r="AJ117" s="26" t="s">
        <v>621</v>
      </c>
      <c r="AK117" s="26" t="s">
        <v>903</v>
      </c>
      <c r="AL117" s="26" t="s">
        <v>983</v>
      </c>
    </row>
    <row r="118" spans="1:39" x14ac:dyDescent="0.2">
      <c r="A118" t="s">
        <v>273</v>
      </c>
      <c r="B118" t="s">
        <v>258</v>
      </c>
      <c r="C118" t="s">
        <v>39</v>
      </c>
      <c r="D118" t="s">
        <v>40</v>
      </c>
      <c r="E118" s="18" t="s">
        <v>464</v>
      </c>
      <c r="F118">
        <v>2</v>
      </c>
      <c r="G118" t="s">
        <v>7</v>
      </c>
      <c r="H118" s="31" t="s">
        <v>718</v>
      </c>
      <c r="K118" t="s">
        <v>557</v>
      </c>
      <c r="L118" s="19">
        <v>1</v>
      </c>
      <c r="M118" s="41">
        <v>0.09</v>
      </c>
      <c r="N118" t="str">
        <f t="shared" si="14"/>
        <v>R21, R26</v>
      </c>
      <c r="O118">
        <f t="shared" si="15"/>
        <v>2</v>
      </c>
      <c r="P118" t="s">
        <v>688</v>
      </c>
      <c r="Q118" s="18" t="str">
        <f t="shared" si="23"/>
        <v>RMCF0603FT680R</v>
      </c>
      <c r="R118" t="s">
        <v>719</v>
      </c>
      <c r="S118" s="4" t="s">
        <v>621</v>
      </c>
      <c r="W118" t="str">
        <f t="shared" si="16"/>
        <v>RES 680 OHM 1% 1/10W 0603</v>
      </c>
      <c r="X118" t="str">
        <f t="shared" si="17"/>
        <v>R21, R26</v>
      </c>
      <c r="Y118" s="3" t="str">
        <f t="shared" si="25"/>
        <v>0603</v>
      </c>
      <c r="Z118" t="str">
        <f t="shared" si="18"/>
        <v>RMCF0603FT680R</v>
      </c>
      <c r="AA118" t="s">
        <v>796</v>
      </c>
      <c r="AB118" t="e">
        <f>#REF!</f>
        <v>#REF!</v>
      </c>
      <c r="AC118" t="str">
        <f t="shared" si="21"/>
        <v/>
      </c>
      <c r="AD118" t="s">
        <v>792</v>
      </c>
      <c r="AE118" t="s">
        <v>795</v>
      </c>
      <c r="AF118" s="1" t="s">
        <v>778</v>
      </c>
      <c r="AG118" s="1"/>
      <c r="AH118" s="26" t="s">
        <v>1001</v>
      </c>
      <c r="AI118" s="26" t="s">
        <v>1100</v>
      </c>
      <c r="AJ118" s="26" t="s">
        <v>621</v>
      </c>
      <c r="AK118" s="26" t="s">
        <v>778</v>
      </c>
      <c r="AL118" s="26" t="s">
        <v>983</v>
      </c>
    </row>
    <row r="119" spans="1:39" x14ac:dyDescent="0.2">
      <c r="A119" t="s">
        <v>273</v>
      </c>
      <c r="B119" t="s">
        <v>259</v>
      </c>
      <c r="C119" t="s">
        <v>42</v>
      </c>
      <c r="D119" t="s">
        <v>40</v>
      </c>
      <c r="E119" s="18" t="s">
        <v>451</v>
      </c>
      <c r="F119">
        <v>2</v>
      </c>
      <c r="G119" t="s">
        <v>7</v>
      </c>
      <c r="H119" s="31" t="s">
        <v>728</v>
      </c>
      <c r="K119" t="s">
        <v>557</v>
      </c>
      <c r="L119" s="19">
        <v>1</v>
      </c>
      <c r="M119" s="41">
        <v>0.13</v>
      </c>
      <c r="N119" t="str">
        <f t="shared" si="14"/>
        <v>R22, R27</v>
      </c>
      <c r="O119">
        <f t="shared" si="15"/>
        <v>2</v>
      </c>
      <c r="P119" t="s">
        <v>688</v>
      </c>
      <c r="Q119" s="18" t="str">
        <f t="shared" si="23"/>
        <v>RNCF0603DTE100K</v>
      </c>
      <c r="R119" t="s">
        <v>729</v>
      </c>
      <c r="S119" s="4" t="s">
        <v>621</v>
      </c>
      <c r="W119" t="str">
        <f t="shared" si="16"/>
        <v>RES 100K OHM 0.5% 1/6W 0603</v>
      </c>
      <c r="X119" t="str">
        <f t="shared" si="17"/>
        <v>R22, R27</v>
      </c>
      <c r="Y119" s="3" t="str">
        <f t="shared" si="25"/>
        <v>0603</v>
      </c>
      <c r="Z119" t="str">
        <f t="shared" si="18"/>
        <v>RNCF0603DTE100K</v>
      </c>
      <c r="AA119" t="s">
        <v>800</v>
      </c>
      <c r="AB119" t="e">
        <f>#REF!</f>
        <v>#REF!</v>
      </c>
      <c r="AC119" t="str">
        <f t="shared" si="21"/>
        <v/>
      </c>
      <c r="AD119" t="s">
        <v>792</v>
      </c>
      <c r="AE119" t="s">
        <v>799</v>
      </c>
      <c r="AF119" s="1" t="s">
        <v>773</v>
      </c>
      <c r="AH119" s="26" t="s">
        <v>995</v>
      </c>
      <c r="AI119" s="26" t="s">
        <v>1101</v>
      </c>
      <c r="AJ119" s="26" t="s">
        <v>621</v>
      </c>
      <c r="AK119" s="26" t="s">
        <v>773</v>
      </c>
      <c r="AL119" s="26" t="s">
        <v>983</v>
      </c>
    </row>
    <row r="120" spans="1:39" x14ac:dyDescent="0.2">
      <c r="A120" t="s">
        <v>273</v>
      </c>
      <c r="B120" t="s">
        <v>260</v>
      </c>
      <c r="C120" t="s">
        <v>44</v>
      </c>
      <c r="D120" t="s">
        <v>40</v>
      </c>
      <c r="E120" s="18" t="s">
        <v>453</v>
      </c>
      <c r="F120">
        <v>4</v>
      </c>
      <c r="G120" t="s">
        <v>7</v>
      </c>
      <c r="H120" s="31" t="s">
        <v>726</v>
      </c>
      <c r="K120" t="s">
        <v>557</v>
      </c>
      <c r="L120" s="19">
        <v>1</v>
      </c>
      <c r="M120" s="41">
        <v>0.34</v>
      </c>
      <c r="N120" t="str">
        <f t="shared" si="14"/>
        <v>R23, R24, R28, R29</v>
      </c>
      <c r="O120">
        <f t="shared" si="15"/>
        <v>4</v>
      </c>
      <c r="P120" t="s">
        <v>688</v>
      </c>
      <c r="Q120" s="18" t="str">
        <f t="shared" si="23"/>
        <v>RNCF0603BTE10K0</v>
      </c>
      <c r="R120" t="s">
        <v>727</v>
      </c>
      <c r="S120" s="4" t="s">
        <v>621</v>
      </c>
      <c r="W120" t="str">
        <f t="shared" si="16"/>
        <v>RES 10K OHM 0.1% 1/6W 0603</v>
      </c>
      <c r="X120" t="str">
        <f t="shared" si="17"/>
        <v>R23, R24, R28, R29</v>
      </c>
      <c r="Y120" s="3" t="str">
        <f t="shared" si="25"/>
        <v>0603</v>
      </c>
      <c r="Z120" t="str">
        <f t="shared" si="18"/>
        <v>RNCF0603BTE10K0</v>
      </c>
      <c r="AA120" t="s">
        <v>798</v>
      </c>
      <c r="AB120" t="e">
        <f>#REF!</f>
        <v>#REF!</v>
      </c>
      <c r="AC120" t="str">
        <f t="shared" si="21"/>
        <v/>
      </c>
      <c r="AD120" t="s">
        <v>792</v>
      </c>
      <c r="AE120" t="s">
        <v>797</v>
      </c>
      <c r="AF120" s="1" t="s">
        <v>772</v>
      </c>
      <c r="AH120" s="26" t="s">
        <v>987</v>
      </c>
      <c r="AI120" s="26" t="s">
        <v>1102</v>
      </c>
      <c r="AJ120" s="26" t="s">
        <v>621</v>
      </c>
      <c r="AK120" s="26" t="s">
        <v>772</v>
      </c>
      <c r="AL120" s="26" t="s">
        <v>983</v>
      </c>
    </row>
    <row r="121" spans="1:39" x14ac:dyDescent="0.2">
      <c r="A121" t="s">
        <v>273</v>
      </c>
      <c r="B121" t="s">
        <v>261</v>
      </c>
      <c r="C121" t="s">
        <v>46</v>
      </c>
      <c r="D121" t="s">
        <v>40</v>
      </c>
      <c r="E121" s="18" t="s">
        <v>456</v>
      </c>
      <c r="F121">
        <v>2</v>
      </c>
      <c r="G121" t="s">
        <v>7</v>
      </c>
      <c r="H121" s="31" t="s">
        <v>706</v>
      </c>
      <c r="K121" t="s">
        <v>557</v>
      </c>
      <c r="L121" s="19">
        <v>1</v>
      </c>
      <c r="M121" s="41">
        <v>0.09</v>
      </c>
      <c r="N121" t="str">
        <f t="shared" si="14"/>
        <v>R25, R30</v>
      </c>
      <c r="O121">
        <f t="shared" si="15"/>
        <v>2</v>
      </c>
      <c r="P121" t="s">
        <v>688</v>
      </c>
      <c r="Q121" s="18" t="str">
        <f t="shared" si="23"/>
        <v>RMCF0603FT200K</v>
      </c>
      <c r="R121" t="s">
        <v>707</v>
      </c>
      <c r="S121" s="4" t="s">
        <v>621</v>
      </c>
      <c r="W121" t="str">
        <f t="shared" si="16"/>
        <v>RES 200K OHM 1% 1/10W 0603</v>
      </c>
      <c r="X121" t="str">
        <f t="shared" si="17"/>
        <v>R25, R30</v>
      </c>
      <c r="Y121" s="3" t="str">
        <f t="shared" si="25"/>
        <v>0603</v>
      </c>
      <c r="Z121" t="str">
        <f t="shared" si="18"/>
        <v>RMCF0603FT200K</v>
      </c>
      <c r="AA121" t="s">
        <v>794</v>
      </c>
      <c r="AB121" t="e">
        <f>#REF!</f>
        <v>#REF!</v>
      </c>
      <c r="AC121" t="str">
        <f t="shared" ref="AC121:AC152" si="26">IF(Z121=Z120,"SAME","")</f>
        <v/>
      </c>
      <c r="AD121" t="s">
        <v>792</v>
      </c>
      <c r="AE121" t="s">
        <v>793</v>
      </c>
      <c r="AF121" s="1" t="s">
        <v>777</v>
      </c>
      <c r="AG121" s="1"/>
      <c r="AH121" s="26" t="s">
        <v>990</v>
      </c>
      <c r="AI121" s="26" t="s">
        <v>1103</v>
      </c>
      <c r="AJ121" s="26" t="s">
        <v>621</v>
      </c>
      <c r="AK121" s="26" t="s">
        <v>777</v>
      </c>
      <c r="AL121" s="26" t="s">
        <v>983</v>
      </c>
    </row>
    <row r="122" spans="1:39" x14ac:dyDescent="0.2">
      <c r="A122" t="s">
        <v>273</v>
      </c>
      <c r="B122" t="s">
        <v>244</v>
      </c>
      <c r="C122" t="s">
        <v>118</v>
      </c>
      <c r="D122" t="s">
        <v>40</v>
      </c>
      <c r="E122" s="18" t="s">
        <v>450</v>
      </c>
      <c r="F122">
        <v>7</v>
      </c>
      <c r="G122" t="s">
        <v>7</v>
      </c>
      <c r="H122" s="31" t="s">
        <v>722</v>
      </c>
      <c r="K122" t="s">
        <v>557</v>
      </c>
      <c r="L122" s="19">
        <v>1</v>
      </c>
      <c r="M122" s="41">
        <v>0.09</v>
      </c>
      <c r="N122" t="str">
        <f t="shared" si="14"/>
        <v>R3, R4, R12, R13, R16-R18</v>
      </c>
      <c r="O122">
        <f t="shared" si="15"/>
        <v>7</v>
      </c>
      <c r="P122" t="s">
        <v>688</v>
      </c>
      <c r="Q122" s="18" t="str">
        <f t="shared" si="23"/>
        <v>RMCF0603ZT0R00</v>
      </c>
      <c r="R122" t="s">
        <v>723</v>
      </c>
      <c r="S122" s="4" t="s">
        <v>621</v>
      </c>
      <c r="W122" t="str">
        <f t="shared" si="16"/>
        <v>RES 0 OHM JUMPER 1/10W 0603</v>
      </c>
      <c r="X122" t="str">
        <f t="shared" si="17"/>
        <v>R3, R4, R12, R13, R16-R18</v>
      </c>
      <c r="Y122" s="3" t="str">
        <f t="shared" si="25"/>
        <v>0603</v>
      </c>
      <c r="Z122" t="str">
        <f t="shared" si="18"/>
        <v>RMCF0603ZT0R00</v>
      </c>
      <c r="AC122" t="str">
        <f t="shared" si="26"/>
        <v/>
      </c>
      <c r="AH122" s="26" t="s">
        <v>1046</v>
      </c>
      <c r="AI122" t="s">
        <v>1104</v>
      </c>
      <c r="AJ122" s="26" t="s">
        <v>621</v>
      </c>
      <c r="AK122" s="26" t="s">
        <v>1047</v>
      </c>
      <c r="AL122" s="26" t="s">
        <v>983</v>
      </c>
    </row>
    <row r="123" spans="1:39" x14ac:dyDescent="0.2">
      <c r="A123" t="s">
        <v>273</v>
      </c>
      <c r="B123" t="s">
        <v>245</v>
      </c>
      <c r="C123" t="s">
        <v>246</v>
      </c>
      <c r="D123" t="s">
        <v>40</v>
      </c>
      <c r="E123" s="18" t="s">
        <v>465</v>
      </c>
      <c r="F123">
        <v>1</v>
      </c>
      <c r="G123" t="s">
        <v>7</v>
      </c>
      <c r="H123" s="31" t="s">
        <v>720</v>
      </c>
      <c r="J123" t="s">
        <v>485</v>
      </c>
      <c r="K123" t="s">
        <v>557</v>
      </c>
      <c r="L123" s="19">
        <v>1</v>
      </c>
      <c r="M123" s="41">
        <v>0.09</v>
      </c>
      <c r="N123" t="str">
        <f t="shared" si="14"/>
        <v>R5</v>
      </c>
      <c r="O123">
        <f t="shared" si="15"/>
        <v>1</v>
      </c>
      <c r="P123" t="s">
        <v>688</v>
      </c>
      <c r="Q123" s="18" t="str">
        <f t="shared" si="23"/>
        <v>RMCF0603FT7M32</v>
      </c>
      <c r="R123" t="s">
        <v>721</v>
      </c>
      <c r="S123" s="4" t="s">
        <v>621</v>
      </c>
      <c r="W123" t="str">
        <f t="shared" si="16"/>
        <v>RES 7.32M OHM 1% 1/10W 0603</v>
      </c>
      <c r="X123" t="str">
        <f t="shared" si="17"/>
        <v>R5</v>
      </c>
      <c r="Y123" s="3" t="str">
        <f t="shared" si="25"/>
        <v>0603</v>
      </c>
      <c r="Z123" t="str">
        <f t="shared" si="18"/>
        <v>RMCF0603FT7M32</v>
      </c>
      <c r="AA123" t="s">
        <v>907</v>
      </c>
      <c r="AB123" t="e">
        <f>#REF!</f>
        <v>#REF!</v>
      </c>
      <c r="AC123" t="str">
        <f t="shared" si="26"/>
        <v/>
      </c>
      <c r="AD123" t="s">
        <v>785</v>
      </c>
      <c r="AE123" t="s">
        <v>908</v>
      </c>
      <c r="AF123" s="1" t="s">
        <v>906</v>
      </c>
      <c r="AH123" s="26" t="s">
        <v>1105</v>
      </c>
      <c r="AI123" s="26" t="s">
        <v>245</v>
      </c>
      <c r="AJ123" s="26" t="s">
        <v>621</v>
      </c>
      <c r="AK123" s="26" t="s">
        <v>906</v>
      </c>
      <c r="AL123" s="26" t="s">
        <v>983</v>
      </c>
    </row>
    <row r="124" spans="1:39" x14ac:dyDescent="0.2">
      <c r="A124" t="s">
        <v>273</v>
      </c>
      <c r="B124" t="s">
        <v>247</v>
      </c>
      <c r="C124" t="s">
        <v>248</v>
      </c>
      <c r="D124" t="s">
        <v>40</v>
      </c>
      <c r="E124" s="18" t="s">
        <v>463</v>
      </c>
      <c r="F124">
        <v>1</v>
      </c>
      <c r="G124" t="s">
        <v>7</v>
      </c>
      <c r="H124" s="31" t="s">
        <v>716</v>
      </c>
      <c r="J124" t="s">
        <v>485</v>
      </c>
      <c r="K124" t="s">
        <v>557</v>
      </c>
      <c r="L124" s="19">
        <v>1</v>
      </c>
      <c r="M124" s="41">
        <v>0.09</v>
      </c>
      <c r="N124" t="str">
        <f t="shared" si="14"/>
        <v>R6</v>
      </c>
      <c r="O124">
        <f t="shared" si="15"/>
        <v>1</v>
      </c>
      <c r="P124" t="s">
        <v>688</v>
      </c>
      <c r="Q124" s="18" t="str">
        <f t="shared" si="23"/>
        <v>RMCF0603FT5M62</v>
      </c>
      <c r="R124" t="s">
        <v>717</v>
      </c>
      <c r="S124" s="4" t="s">
        <v>621</v>
      </c>
      <c r="W124" t="str">
        <f t="shared" si="16"/>
        <v>RES 5.62M OHM 1% 1/10W 0603</v>
      </c>
      <c r="X124" t="str">
        <f t="shared" si="17"/>
        <v>R6</v>
      </c>
      <c r="Y124" s="3" t="str">
        <f t="shared" si="25"/>
        <v>0603</v>
      </c>
      <c r="Z124" t="str">
        <f t="shared" si="18"/>
        <v>RMCF0603FT5M62</v>
      </c>
      <c r="AB124" t="e">
        <f>#REF!</f>
        <v>#REF!</v>
      </c>
      <c r="AC124" t="str">
        <f t="shared" si="26"/>
        <v/>
      </c>
      <c r="AG124" t="s">
        <v>603</v>
      </c>
      <c r="AL124" s="26" t="s">
        <v>1004</v>
      </c>
    </row>
    <row r="125" spans="1:39" x14ac:dyDescent="0.2">
      <c r="A125" t="s">
        <v>273</v>
      </c>
      <c r="B125" t="s">
        <v>249</v>
      </c>
      <c r="C125" t="s">
        <v>250</v>
      </c>
      <c r="D125" t="s">
        <v>40</v>
      </c>
      <c r="E125" s="18" t="s">
        <v>458</v>
      </c>
      <c r="F125">
        <v>1</v>
      </c>
      <c r="G125" t="s">
        <v>7</v>
      </c>
      <c r="H125" s="31" t="s">
        <v>710</v>
      </c>
      <c r="K125" t="s">
        <v>557</v>
      </c>
      <c r="L125" s="19">
        <v>1</v>
      </c>
      <c r="M125" s="41">
        <v>0.09</v>
      </c>
      <c r="N125" t="str">
        <f t="shared" si="14"/>
        <v>R7</v>
      </c>
      <c r="O125">
        <f t="shared" si="15"/>
        <v>1</v>
      </c>
      <c r="P125" t="s">
        <v>688</v>
      </c>
      <c r="Q125" s="18" t="str">
        <f t="shared" si="23"/>
        <v>RMCF0603FT374K</v>
      </c>
      <c r="R125" t="s">
        <v>711</v>
      </c>
      <c r="S125" s="4" t="s">
        <v>621</v>
      </c>
      <c r="W125" t="str">
        <f t="shared" si="16"/>
        <v>RES 374K OHM 1% 1/10W 0603</v>
      </c>
      <c r="X125" t="str">
        <f t="shared" si="17"/>
        <v>R7</v>
      </c>
      <c r="Y125" s="3" t="str">
        <f t="shared" si="25"/>
        <v>0603</v>
      </c>
      <c r="Z125" t="str">
        <f t="shared" si="18"/>
        <v>RMCF0603FT374K</v>
      </c>
      <c r="AA125" t="s">
        <v>915</v>
      </c>
      <c r="AB125" t="e">
        <f>#REF!</f>
        <v>#REF!</v>
      </c>
      <c r="AC125" t="str">
        <f t="shared" si="26"/>
        <v/>
      </c>
      <c r="AD125" t="s">
        <v>785</v>
      </c>
      <c r="AE125" s="1" t="s">
        <v>914</v>
      </c>
      <c r="AF125" s="1" t="s">
        <v>913</v>
      </c>
      <c r="AH125" s="26" t="s">
        <v>1106</v>
      </c>
      <c r="AI125" s="26" t="s">
        <v>249</v>
      </c>
      <c r="AJ125" s="26" t="s">
        <v>621</v>
      </c>
      <c r="AK125" s="26" t="s">
        <v>913</v>
      </c>
      <c r="AL125" s="26" t="s">
        <v>983</v>
      </c>
    </row>
    <row r="126" spans="1:39" x14ac:dyDescent="0.2">
      <c r="A126" t="s">
        <v>273</v>
      </c>
      <c r="B126" t="s">
        <v>251</v>
      </c>
      <c r="C126" t="s">
        <v>252</v>
      </c>
      <c r="D126" t="s">
        <v>40</v>
      </c>
      <c r="E126" s="18" t="s">
        <v>466</v>
      </c>
      <c r="F126">
        <v>2</v>
      </c>
      <c r="G126" t="s">
        <v>7</v>
      </c>
      <c r="H126" s="32" t="s">
        <v>684</v>
      </c>
      <c r="K126" t="s">
        <v>557</v>
      </c>
      <c r="L126" s="19">
        <v>1</v>
      </c>
      <c r="M126" s="41">
        <v>0.09</v>
      </c>
      <c r="N126" t="str">
        <f t="shared" si="14"/>
        <v>R8, R10</v>
      </c>
      <c r="O126">
        <f t="shared" si="15"/>
        <v>2</v>
      </c>
      <c r="P126" t="s">
        <v>685</v>
      </c>
      <c r="Q126" s="18" t="str">
        <f t="shared" si="23"/>
        <v>CRCW06038M25FKEA</v>
      </c>
      <c r="R126" t="s">
        <v>686</v>
      </c>
      <c r="S126" s="4" t="s">
        <v>621</v>
      </c>
      <c r="W126" t="str">
        <f t="shared" si="16"/>
        <v>RES SMD 8.25M OHM 1% 1/10W 0603</v>
      </c>
      <c r="X126" t="str">
        <f t="shared" si="17"/>
        <v>R8, R10</v>
      </c>
      <c r="Y126" s="3" t="str">
        <f t="shared" si="25"/>
        <v>0603</v>
      </c>
      <c r="Z126" t="str">
        <f t="shared" si="18"/>
        <v>CRCW06038M25FKEA</v>
      </c>
      <c r="AA126" t="s">
        <v>910</v>
      </c>
      <c r="AB126" t="e">
        <f>#REF!</f>
        <v>#REF!</v>
      </c>
      <c r="AC126" t="str">
        <f t="shared" si="26"/>
        <v/>
      </c>
      <c r="AD126" t="s">
        <v>898</v>
      </c>
      <c r="AE126" t="s">
        <v>911</v>
      </c>
      <c r="AF126" s="1" t="s">
        <v>912</v>
      </c>
      <c r="AH126" s="26" t="s">
        <v>1107</v>
      </c>
      <c r="AI126" s="26" t="s">
        <v>1108</v>
      </c>
      <c r="AJ126" s="26" t="s">
        <v>621</v>
      </c>
      <c r="AK126" s="26" t="s">
        <v>912</v>
      </c>
      <c r="AL126" s="26" t="s">
        <v>983</v>
      </c>
    </row>
    <row r="127" spans="1:39" x14ac:dyDescent="0.2">
      <c r="A127" t="s">
        <v>273</v>
      </c>
      <c r="B127" t="s">
        <v>253</v>
      </c>
      <c r="C127" t="s">
        <v>254</v>
      </c>
      <c r="D127" t="s">
        <v>40</v>
      </c>
      <c r="E127" s="18" t="s">
        <v>459</v>
      </c>
      <c r="F127">
        <v>1</v>
      </c>
      <c r="G127" t="s">
        <v>7</v>
      </c>
      <c r="H127" s="31" t="s">
        <v>712</v>
      </c>
      <c r="K127" t="s">
        <v>557</v>
      </c>
      <c r="L127" s="19">
        <v>1</v>
      </c>
      <c r="M127" s="41">
        <v>0.09</v>
      </c>
      <c r="N127" t="str">
        <f t="shared" si="14"/>
        <v>R9</v>
      </c>
      <c r="O127">
        <f t="shared" si="15"/>
        <v>1</v>
      </c>
      <c r="P127" t="s">
        <v>688</v>
      </c>
      <c r="Q127" s="18" t="str">
        <f t="shared" si="23"/>
        <v>RMCF0603FT4M53</v>
      </c>
      <c r="R127" t="s">
        <v>713</v>
      </c>
      <c r="S127" s="4" t="s">
        <v>621</v>
      </c>
      <c r="W127" t="str">
        <f t="shared" si="16"/>
        <v>RES 4.53M OHM 1% 1/10W 0603</v>
      </c>
      <c r="X127" t="str">
        <f t="shared" si="17"/>
        <v>R9</v>
      </c>
      <c r="Y127" s="3" t="str">
        <f t="shared" si="25"/>
        <v>0603</v>
      </c>
      <c r="Z127" t="str">
        <f t="shared" si="18"/>
        <v>RMCF0603FT4M53</v>
      </c>
      <c r="AA127" t="s">
        <v>901</v>
      </c>
      <c r="AB127" t="e">
        <f>#REF!</f>
        <v>#REF!</v>
      </c>
      <c r="AC127" t="str">
        <f t="shared" si="26"/>
        <v/>
      </c>
      <c r="AD127" t="s">
        <v>898</v>
      </c>
      <c r="AE127" t="s">
        <v>902</v>
      </c>
      <c r="AF127" s="1" t="s">
        <v>900</v>
      </c>
      <c r="AH127" s="26" t="s">
        <v>1109</v>
      </c>
      <c r="AI127" s="26" t="s">
        <v>253</v>
      </c>
      <c r="AJ127" s="26" t="s">
        <v>621</v>
      </c>
      <c r="AK127" s="26" t="s">
        <v>900</v>
      </c>
      <c r="AL127" s="26" t="s">
        <v>983</v>
      </c>
    </row>
    <row r="128" spans="1:39" x14ac:dyDescent="0.2">
      <c r="A128" t="s">
        <v>273</v>
      </c>
      <c r="B128" t="s">
        <v>262</v>
      </c>
      <c r="C128" t="s">
        <v>263</v>
      </c>
      <c r="D128" t="s">
        <v>264</v>
      </c>
      <c r="E128" s="18" t="s">
        <v>355</v>
      </c>
      <c r="F128">
        <v>8</v>
      </c>
      <c r="G128" t="s">
        <v>7</v>
      </c>
      <c r="H128" s="32" t="s">
        <v>356</v>
      </c>
      <c r="J128" t="s">
        <v>485</v>
      </c>
      <c r="K128" t="s">
        <v>603</v>
      </c>
      <c r="L128" s="19">
        <v>1</v>
      </c>
      <c r="M128" s="41">
        <v>2.77</v>
      </c>
      <c r="N128" t="str">
        <f t="shared" si="14"/>
        <v>SC1-SC8</v>
      </c>
      <c r="O128">
        <f t="shared" si="15"/>
        <v>8</v>
      </c>
      <c r="P128" t="s">
        <v>654</v>
      </c>
      <c r="Q128" s="18" t="str">
        <f t="shared" si="23"/>
        <v>KXOB25-05X3F-TR</v>
      </c>
      <c r="R128" t="s">
        <v>655</v>
      </c>
      <c r="T128" t="s">
        <v>560</v>
      </c>
      <c r="W128" t="str">
        <f t="shared" si="16"/>
        <v>MONOCRYS SOLAR CELL 30.7MW 2.07V</v>
      </c>
      <c r="X128" t="str">
        <f t="shared" si="17"/>
        <v>SC1-SC8</v>
      </c>
      <c r="Y128" s="3"/>
      <c r="Z128" t="str">
        <f t="shared" si="18"/>
        <v>KXOB25-05X3F-TR</v>
      </c>
      <c r="AC128" t="str">
        <f t="shared" si="26"/>
        <v/>
      </c>
      <c r="AL128" s="26" t="s">
        <v>1004</v>
      </c>
    </row>
    <row r="129" spans="1:39" x14ac:dyDescent="0.2">
      <c r="A129" t="s">
        <v>273</v>
      </c>
      <c r="B129" t="s">
        <v>49</v>
      </c>
      <c r="C129" t="s">
        <v>268</v>
      </c>
      <c r="D129" t="s">
        <v>269</v>
      </c>
      <c r="E129" s="18" t="s">
        <v>268</v>
      </c>
      <c r="F129">
        <v>1</v>
      </c>
      <c r="G129" t="s">
        <v>7</v>
      </c>
      <c r="H129" s="32" t="s">
        <v>357</v>
      </c>
      <c r="K129" t="s">
        <v>557</v>
      </c>
      <c r="L129" s="19">
        <v>1</v>
      </c>
      <c r="M129" s="41">
        <v>6.47</v>
      </c>
      <c r="N129" t="str">
        <f t="shared" si="14"/>
        <v>U1</v>
      </c>
      <c r="O129">
        <f t="shared" si="15"/>
        <v>1</v>
      </c>
      <c r="P129" t="s">
        <v>576</v>
      </c>
      <c r="Q129" s="18" t="str">
        <f t="shared" si="23"/>
        <v>BQ25570RGRR</v>
      </c>
      <c r="R129" t="s">
        <v>584</v>
      </c>
      <c r="S129" s="4" t="s">
        <v>585</v>
      </c>
      <c r="W129" t="str">
        <f t="shared" si="16"/>
        <v>IC ENERGY HARV CTRLR BATT 20VQFN</v>
      </c>
      <c r="X129" t="str">
        <f t="shared" si="17"/>
        <v>U1</v>
      </c>
      <c r="Y129" s="3" t="str">
        <f t="shared" ref="Y129:Y140" si="27">S129</f>
        <v>20-VQFN</v>
      </c>
      <c r="Z129" t="str">
        <f t="shared" si="18"/>
        <v>BQ25570RGRR</v>
      </c>
      <c r="AB129" t="e">
        <f>#REF!</f>
        <v>#REF!</v>
      </c>
      <c r="AC129" t="str">
        <f t="shared" si="26"/>
        <v/>
      </c>
      <c r="AG129" t="s">
        <v>603</v>
      </c>
      <c r="AL129" s="26" t="s">
        <v>1004</v>
      </c>
    </row>
    <row r="130" spans="1:39" x14ac:dyDescent="0.2">
      <c r="A130" t="s">
        <v>273</v>
      </c>
      <c r="B130" t="s">
        <v>130</v>
      </c>
      <c r="C130" t="s">
        <v>270</v>
      </c>
      <c r="D130" t="s">
        <v>271</v>
      </c>
      <c r="E130" s="18" t="s">
        <v>358</v>
      </c>
      <c r="F130">
        <v>1</v>
      </c>
      <c r="G130" t="s">
        <v>7</v>
      </c>
      <c r="H130" s="32" t="s">
        <v>359</v>
      </c>
      <c r="K130" t="s">
        <v>557</v>
      </c>
      <c r="L130" s="19">
        <v>1</v>
      </c>
      <c r="M130" s="41">
        <v>3.3</v>
      </c>
      <c r="N130" t="str">
        <f t="shared" si="14"/>
        <v>U2</v>
      </c>
      <c r="O130">
        <f t="shared" si="15"/>
        <v>1</v>
      </c>
      <c r="P130" t="s">
        <v>576</v>
      </c>
      <c r="Q130" s="18" t="str">
        <f t="shared" si="23"/>
        <v>OPT3001IDNPRQ1</v>
      </c>
      <c r="R130" t="s">
        <v>578</v>
      </c>
      <c r="S130" s="4" t="s">
        <v>579</v>
      </c>
      <c r="W130" t="str">
        <f t="shared" si="16"/>
        <v>SENSOR OPT 550NM AMBIENT 6USON</v>
      </c>
      <c r="X130" t="str">
        <f t="shared" si="17"/>
        <v>U2</v>
      </c>
      <c r="Y130" s="3" t="str">
        <f t="shared" si="27"/>
        <v>6-USON</v>
      </c>
      <c r="Z130" t="str">
        <f t="shared" si="18"/>
        <v>OPT3001IDNPRQ1</v>
      </c>
      <c r="AB130" t="e">
        <f>#REF!</f>
        <v>#REF!</v>
      </c>
      <c r="AC130" t="str">
        <f t="shared" si="26"/>
        <v/>
      </c>
      <c r="AG130" t="s">
        <v>603</v>
      </c>
      <c r="AL130" s="26" t="s">
        <v>1004</v>
      </c>
    </row>
    <row r="131" spans="1:39" x14ac:dyDescent="0.2">
      <c r="A131" t="s">
        <v>273</v>
      </c>
      <c r="B131" t="s">
        <v>132</v>
      </c>
      <c r="C131" t="s">
        <v>272</v>
      </c>
      <c r="D131" t="s">
        <v>134</v>
      </c>
      <c r="E131" s="18" t="s">
        <v>360</v>
      </c>
      <c r="F131">
        <v>1</v>
      </c>
      <c r="G131" t="s">
        <v>7</v>
      </c>
      <c r="H131" s="32" t="s">
        <v>361</v>
      </c>
      <c r="K131" t="s">
        <v>557</v>
      </c>
      <c r="L131" s="19">
        <v>1</v>
      </c>
      <c r="M131" s="41">
        <v>0.92</v>
      </c>
      <c r="N131" t="str">
        <f t="shared" ref="N131:N194" si="28">B131</f>
        <v>U3</v>
      </c>
      <c r="O131">
        <f t="shared" ref="O131:O194" si="29">F131</f>
        <v>1</v>
      </c>
      <c r="P131" t="s">
        <v>658</v>
      </c>
      <c r="Q131" s="18" t="str">
        <f t="shared" si="23"/>
        <v>MAX40200AUK+T</v>
      </c>
      <c r="R131" t="s">
        <v>360</v>
      </c>
      <c r="S131" s="4" t="s">
        <v>575</v>
      </c>
      <c r="W131" t="str">
        <f t="shared" ref="W131:W194" si="30">R131</f>
        <v>MAX40200AUK+T</v>
      </c>
      <c r="X131" t="str">
        <f t="shared" ref="X131:X194" si="31">N131</f>
        <v>U3</v>
      </c>
      <c r="Y131" s="3" t="str">
        <f t="shared" si="27"/>
        <v>SOT-23-5</v>
      </c>
      <c r="Z131" t="str">
        <f t="shared" ref="Z131:Z194" si="32">E131</f>
        <v>MAX40200AUK+T</v>
      </c>
      <c r="AB131" t="e">
        <f>#REF!</f>
        <v>#REF!</v>
      </c>
      <c r="AC131" t="str">
        <f t="shared" si="26"/>
        <v/>
      </c>
      <c r="AG131" t="s">
        <v>864</v>
      </c>
      <c r="AH131" s="26" t="s">
        <v>360</v>
      </c>
      <c r="AI131" s="26" t="s">
        <v>132</v>
      </c>
      <c r="AJ131" s="26" t="s">
        <v>575</v>
      </c>
      <c r="AK131" s="26" t="s">
        <v>415</v>
      </c>
      <c r="AL131" s="26" t="s">
        <v>983</v>
      </c>
      <c r="AM131" s="26" t="s">
        <v>864</v>
      </c>
    </row>
    <row r="132" spans="1:39" x14ac:dyDescent="0.2">
      <c r="A132" t="s">
        <v>284</v>
      </c>
      <c r="B132" t="s">
        <v>218</v>
      </c>
      <c r="C132" t="s">
        <v>9</v>
      </c>
      <c r="D132" t="s">
        <v>219</v>
      </c>
      <c r="E132" s="18" t="s">
        <v>434</v>
      </c>
      <c r="F132">
        <v>1</v>
      </c>
      <c r="G132" t="s">
        <v>7</v>
      </c>
      <c r="H132" s="32" t="s">
        <v>669</v>
      </c>
      <c r="K132" t="s">
        <v>557</v>
      </c>
      <c r="L132" s="19">
        <v>1</v>
      </c>
      <c r="M132" s="41">
        <v>0.09</v>
      </c>
      <c r="N132" t="str">
        <f t="shared" si="28"/>
        <v>C1</v>
      </c>
      <c r="O132">
        <f t="shared" si="29"/>
        <v>1</v>
      </c>
      <c r="P132" t="s">
        <v>670</v>
      </c>
      <c r="Q132" s="18" t="str">
        <f t="shared" si="23"/>
        <v>04025C104KAT2A</v>
      </c>
      <c r="R132" t="s">
        <v>671</v>
      </c>
      <c r="S132" s="4" t="s">
        <v>742</v>
      </c>
      <c r="T132" t="s">
        <v>560</v>
      </c>
      <c r="W132" t="str">
        <f t="shared" si="30"/>
        <v>CAP CER 0.1UF 50V X7R 0402</v>
      </c>
      <c r="X132" t="str">
        <f t="shared" si="31"/>
        <v>C1</v>
      </c>
      <c r="Y132" s="3" t="str">
        <f t="shared" si="27"/>
        <v>0402</v>
      </c>
      <c r="Z132" t="str">
        <f t="shared" si="32"/>
        <v>04025C104KAT2A</v>
      </c>
      <c r="AA132" t="s">
        <v>909</v>
      </c>
      <c r="AB132" t="e">
        <f>#REF!</f>
        <v>#REF!</v>
      </c>
      <c r="AC132" t="str">
        <f t="shared" si="26"/>
        <v/>
      </c>
      <c r="AD132" t="s">
        <v>811</v>
      </c>
      <c r="AE132" t="s">
        <v>434</v>
      </c>
      <c r="AF132" t="s">
        <v>764</v>
      </c>
      <c r="AH132" s="26" t="s">
        <v>1087</v>
      </c>
      <c r="AI132" s="26" t="s">
        <v>218</v>
      </c>
      <c r="AJ132" s="26" t="s">
        <v>742</v>
      </c>
      <c r="AK132" s="26" t="s">
        <v>764</v>
      </c>
      <c r="AL132" s="26" t="s">
        <v>983</v>
      </c>
    </row>
    <row r="133" spans="1:39" x14ac:dyDescent="0.2">
      <c r="A133" t="s">
        <v>284</v>
      </c>
      <c r="B133" t="s">
        <v>1088</v>
      </c>
      <c r="C133" t="s">
        <v>9</v>
      </c>
      <c r="D133" t="s">
        <v>6</v>
      </c>
      <c r="E133" s="18" t="s">
        <v>435</v>
      </c>
      <c r="F133">
        <v>4</v>
      </c>
      <c r="G133" t="s">
        <v>7</v>
      </c>
      <c r="H133" s="32" t="s">
        <v>676</v>
      </c>
      <c r="I133" t="s">
        <v>428</v>
      </c>
      <c r="K133" t="s">
        <v>557</v>
      </c>
      <c r="L133" s="19">
        <v>1</v>
      </c>
      <c r="M133" s="41">
        <v>0.09</v>
      </c>
      <c r="N133" t="str">
        <f t="shared" si="28"/>
        <v>C2, C9,C10,C11</v>
      </c>
      <c r="O133">
        <f t="shared" si="29"/>
        <v>4</v>
      </c>
      <c r="P133" t="s">
        <v>670</v>
      </c>
      <c r="Q133" s="18" t="str">
        <f t="shared" si="23"/>
        <v>06035C104K4T2A</v>
      </c>
      <c r="R133" t="s">
        <v>677</v>
      </c>
      <c r="S133" s="4" t="s">
        <v>621</v>
      </c>
      <c r="T133" t="s">
        <v>560</v>
      </c>
      <c r="W133" t="str">
        <f t="shared" si="30"/>
        <v>CAP CER 0.1UF 50V X7R 0603</v>
      </c>
      <c r="X133" t="str">
        <f t="shared" si="31"/>
        <v>C2, C9,C10,C11</v>
      </c>
      <c r="Y133" s="3" t="str">
        <f t="shared" si="27"/>
        <v>0603</v>
      </c>
      <c r="Z133" t="str">
        <f t="shared" si="32"/>
        <v>06035C104K4T2A</v>
      </c>
      <c r="AA133" t="s">
        <v>809</v>
      </c>
      <c r="AB133" t="e">
        <f>#REF!</f>
        <v>#REF!</v>
      </c>
      <c r="AC133" t="str">
        <f t="shared" si="26"/>
        <v/>
      </c>
      <c r="AD133" t="s">
        <v>811</v>
      </c>
      <c r="AE133" t="s">
        <v>810</v>
      </c>
      <c r="AF133" s="1" t="s">
        <v>808</v>
      </c>
      <c r="AH133" s="26" t="s">
        <v>994</v>
      </c>
      <c r="AI133" s="26" t="s">
        <v>1088</v>
      </c>
      <c r="AJ133" s="26" t="s">
        <v>621</v>
      </c>
      <c r="AK133" s="26" t="s">
        <v>808</v>
      </c>
      <c r="AL133" s="26" t="s">
        <v>983</v>
      </c>
    </row>
    <row r="134" spans="1:39" x14ac:dyDescent="0.2">
      <c r="A134" t="s">
        <v>284</v>
      </c>
      <c r="B134" t="s">
        <v>221</v>
      </c>
      <c r="C134" t="s">
        <v>222</v>
      </c>
      <c r="D134" t="s">
        <v>6</v>
      </c>
      <c r="E134" s="18" t="s">
        <v>443</v>
      </c>
      <c r="F134">
        <v>2</v>
      </c>
      <c r="G134" t="s">
        <v>7</v>
      </c>
      <c r="H134" s="31" t="s">
        <v>700</v>
      </c>
      <c r="K134" t="s">
        <v>557</v>
      </c>
      <c r="L134" s="19">
        <v>1</v>
      </c>
      <c r="M134" s="41">
        <v>0.44</v>
      </c>
      <c r="N134" t="str">
        <f t="shared" si="28"/>
        <v>C3, C7</v>
      </c>
      <c r="O134">
        <f t="shared" si="29"/>
        <v>2</v>
      </c>
      <c r="P134" t="s">
        <v>619</v>
      </c>
      <c r="Q134" s="18" t="str">
        <f t="shared" si="23"/>
        <v>GRT188R6YA475KE13D</v>
      </c>
      <c r="R134" t="s">
        <v>701</v>
      </c>
      <c r="S134" s="4" t="s">
        <v>621</v>
      </c>
      <c r="T134" t="s">
        <v>560</v>
      </c>
      <c r="W134" t="str">
        <f t="shared" si="30"/>
        <v>CAP CER 4.7UF 35V X5R 0603</v>
      </c>
      <c r="X134" t="str">
        <f t="shared" si="31"/>
        <v>C3, C7</v>
      </c>
      <c r="Y134" s="3" t="str">
        <f t="shared" si="27"/>
        <v>0603</v>
      </c>
      <c r="Z134" t="str">
        <f t="shared" si="32"/>
        <v>GRT188R6YA475KE13D</v>
      </c>
      <c r="AB134" t="e">
        <f>#REF!</f>
        <v>#REF!</v>
      </c>
      <c r="AC134" t="str">
        <f t="shared" si="26"/>
        <v/>
      </c>
      <c r="AH134" s="26" t="s">
        <v>1089</v>
      </c>
      <c r="AI134" s="26" t="s">
        <v>1090</v>
      </c>
      <c r="AJ134" s="26" t="s">
        <v>621</v>
      </c>
      <c r="AK134" s="26" t="s">
        <v>769</v>
      </c>
      <c r="AL134" s="26" t="s">
        <v>983</v>
      </c>
    </row>
    <row r="135" spans="1:39" x14ac:dyDescent="0.2">
      <c r="A135" t="s">
        <v>284</v>
      </c>
      <c r="B135" t="s">
        <v>223</v>
      </c>
      <c r="C135" t="s">
        <v>5</v>
      </c>
      <c r="D135" t="s">
        <v>6</v>
      </c>
      <c r="E135" s="18" t="s">
        <v>437</v>
      </c>
      <c r="F135">
        <v>3</v>
      </c>
      <c r="G135" t="s">
        <v>7</v>
      </c>
      <c r="H135" s="32" t="s">
        <v>672</v>
      </c>
      <c r="I135" t="s">
        <v>430</v>
      </c>
      <c r="K135" t="s">
        <v>557</v>
      </c>
      <c r="L135" s="19">
        <v>1</v>
      </c>
      <c r="M135" s="41">
        <v>0.09</v>
      </c>
      <c r="N135" t="str">
        <f t="shared" si="28"/>
        <v>C4, C12, C13</v>
      </c>
      <c r="O135">
        <f t="shared" si="29"/>
        <v>3</v>
      </c>
      <c r="P135" t="s">
        <v>670</v>
      </c>
      <c r="Q135" s="18" t="str">
        <f t="shared" si="23"/>
        <v>06031C103K4T4A</v>
      </c>
      <c r="R135" t="s">
        <v>673</v>
      </c>
      <c r="S135" s="4" t="s">
        <v>621</v>
      </c>
      <c r="T135" t="s">
        <v>560</v>
      </c>
      <c r="W135" t="str">
        <f t="shared" si="30"/>
        <v>CAP CER 10000PF 100V X7R 0603</v>
      </c>
      <c r="X135" t="str">
        <f t="shared" si="31"/>
        <v>C4, C12, C13</v>
      </c>
      <c r="Y135" s="3" t="str">
        <f t="shared" si="27"/>
        <v>0603</v>
      </c>
      <c r="Z135" t="str">
        <f t="shared" si="32"/>
        <v>06031C103K4T4A</v>
      </c>
      <c r="AA135" t="s">
        <v>782</v>
      </c>
      <c r="AB135" t="e">
        <f>#REF!</f>
        <v>#REF!</v>
      </c>
      <c r="AC135" t="str">
        <f t="shared" si="26"/>
        <v/>
      </c>
      <c r="AD135" t="s">
        <v>785</v>
      </c>
      <c r="AE135" t="s">
        <v>788</v>
      </c>
      <c r="AF135" s="1" t="s">
        <v>779</v>
      </c>
      <c r="AG135" s="1"/>
      <c r="AH135" s="26" t="s">
        <v>999</v>
      </c>
      <c r="AI135" s="26" t="s">
        <v>1091</v>
      </c>
      <c r="AJ135" s="26" t="s">
        <v>621</v>
      </c>
      <c r="AK135" s="26" t="s">
        <v>779</v>
      </c>
      <c r="AL135" s="26" t="s">
        <v>983</v>
      </c>
    </row>
    <row r="136" spans="1:39" x14ac:dyDescent="0.2">
      <c r="A136" t="s">
        <v>284</v>
      </c>
      <c r="B136" t="s">
        <v>224</v>
      </c>
      <c r="C136" t="s">
        <v>225</v>
      </c>
      <c r="D136" t="s">
        <v>150</v>
      </c>
      <c r="E136" s="18" t="s">
        <v>447</v>
      </c>
      <c r="F136">
        <v>1</v>
      </c>
      <c r="G136" t="s">
        <v>7</v>
      </c>
      <c r="H136" s="31" t="s">
        <v>690</v>
      </c>
      <c r="K136" t="s">
        <v>557</v>
      </c>
      <c r="L136" s="19">
        <v>1</v>
      </c>
      <c r="M136" s="41">
        <v>0.94</v>
      </c>
      <c r="N136" t="str">
        <f t="shared" si="28"/>
        <v>C5</v>
      </c>
      <c r="O136">
        <f t="shared" si="29"/>
        <v>1</v>
      </c>
      <c r="P136" t="s">
        <v>619</v>
      </c>
      <c r="Q136" s="18" t="str">
        <f t="shared" si="23"/>
        <v>GRM21BR60J107ME15K</v>
      </c>
      <c r="R136" t="s">
        <v>691</v>
      </c>
      <c r="S136" s="4" t="s">
        <v>588</v>
      </c>
      <c r="T136" t="s">
        <v>560</v>
      </c>
      <c r="W136" t="str">
        <f t="shared" si="30"/>
        <v>CAP CER 100UF 6.3V X5R 0805</v>
      </c>
      <c r="X136" t="str">
        <f t="shared" si="31"/>
        <v>C5</v>
      </c>
      <c r="Y136" s="3" t="str">
        <f t="shared" si="27"/>
        <v>0805</v>
      </c>
      <c r="Z136" t="str">
        <f t="shared" si="32"/>
        <v>GRM21BR60J107ME15K</v>
      </c>
      <c r="AA136" t="s">
        <v>894</v>
      </c>
      <c r="AB136" t="e">
        <f>#REF!</f>
        <v>#REF!</v>
      </c>
      <c r="AC136" t="str">
        <f t="shared" si="26"/>
        <v/>
      </c>
      <c r="AD136" t="s">
        <v>619</v>
      </c>
      <c r="AE136" t="s">
        <v>895</v>
      </c>
      <c r="AF136" t="s">
        <v>896</v>
      </c>
      <c r="AH136" s="26" t="s">
        <v>1092</v>
      </c>
      <c r="AI136" s="26" t="s">
        <v>224</v>
      </c>
      <c r="AJ136" s="26" t="s">
        <v>588</v>
      </c>
      <c r="AK136" s="26" t="s">
        <v>896</v>
      </c>
      <c r="AL136" s="26" t="s">
        <v>983</v>
      </c>
    </row>
    <row r="137" spans="1:39" x14ac:dyDescent="0.2">
      <c r="A137" t="s">
        <v>284</v>
      </c>
      <c r="B137" t="s">
        <v>226</v>
      </c>
      <c r="C137" t="s">
        <v>72</v>
      </c>
      <c r="D137" t="s">
        <v>6</v>
      </c>
      <c r="E137" s="18" t="s">
        <v>438</v>
      </c>
      <c r="F137">
        <v>1</v>
      </c>
      <c r="G137" t="s">
        <v>7</v>
      </c>
      <c r="H137" s="31" t="s">
        <v>696</v>
      </c>
      <c r="I137" t="s">
        <v>432</v>
      </c>
      <c r="K137" t="s">
        <v>557</v>
      </c>
      <c r="L137" s="19">
        <v>1</v>
      </c>
      <c r="M137" s="41">
        <v>0.15</v>
      </c>
      <c r="N137" t="str">
        <f t="shared" si="28"/>
        <v>C6</v>
      </c>
      <c r="O137">
        <f t="shared" si="29"/>
        <v>1</v>
      </c>
      <c r="P137" t="s">
        <v>619</v>
      </c>
      <c r="Q137" s="18" t="str">
        <f t="shared" si="23"/>
        <v>GRT188R61H105KE13D</v>
      </c>
      <c r="R137" t="s">
        <v>697</v>
      </c>
      <c r="S137" s="4" t="s">
        <v>621</v>
      </c>
      <c r="T137" t="s">
        <v>560</v>
      </c>
      <c r="W137" t="str">
        <f t="shared" si="30"/>
        <v>CAP CER 1UF 50V X5R 0603</v>
      </c>
      <c r="X137" t="str">
        <f t="shared" si="31"/>
        <v>C6</v>
      </c>
      <c r="Y137" s="3" t="str">
        <f t="shared" si="27"/>
        <v>0603</v>
      </c>
      <c r="Z137" t="str">
        <f t="shared" si="32"/>
        <v>GRT188R61H105KE13D</v>
      </c>
      <c r="AB137" t="e">
        <f>#REF!</f>
        <v>#REF!</v>
      </c>
      <c r="AC137" t="str">
        <f t="shared" si="26"/>
        <v/>
      </c>
      <c r="AH137" s="26" t="s">
        <v>1018</v>
      </c>
      <c r="AI137" s="26" t="s">
        <v>226</v>
      </c>
      <c r="AJ137" s="26" t="s">
        <v>621</v>
      </c>
      <c r="AK137" s="26" t="s">
        <v>767</v>
      </c>
      <c r="AL137" s="26" t="s">
        <v>983</v>
      </c>
    </row>
    <row r="138" spans="1:39" x14ac:dyDescent="0.2">
      <c r="A138" t="s">
        <v>284</v>
      </c>
      <c r="B138" t="s">
        <v>227</v>
      </c>
      <c r="C138" t="s">
        <v>228</v>
      </c>
      <c r="D138" t="s">
        <v>6</v>
      </c>
      <c r="E138" s="18" t="s">
        <v>442</v>
      </c>
      <c r="F138">
        <v>1</v>
      </c>
      <c r="G138" t="s">
        <v>7</v>
      </c>
      <c r="H138" s="31" t="s">
        <v>692</v>
      </c>
      <c r="K138" t="s">
        <v>557</v>
      </c>
      <c r="L138" s="19">
        <v>1</v>
      </c>
      <c r="M138" s="41">
        <v>0.28999999999999998</v>
      </c>
      <c r="N138" t="str">
        <f t="shared" si="28"/>
        <v>C8</v>
      </c>
      <c r="O138">
        <f t="shared" si="29"/>
        <v>1</v>
      </c>
      <c r="P138" t="s">
        <v>619</v>
      </c>
      <c r="Q138" s="18" t="str">
        <f t="shared" si="23"/>
        <v>GRT188R61A226ME13D</v>
      </c>
      <c r="R138" t="s">
        <v>693</v>
      </c>
      <c r="S138" s="4" t="s">
        <v>621</v>
      </c>
      <c r="T138" t="s">
        <v>560</v>
      </c>
      <c r="W138" t="str">
        <f t="shared" si="30"/>
        <v>CAP CER 22UF 10V X5R 0603</v>
      </c>
      <c r="X138" t="str">
        <f t="shared" si="31"/>
        <v>C8</v>
      </c>
      <c r="Y138" s="3" t="str">
        <f t="shared" si="27"/>
        <v>0603</v>
      </c>
      <c r="Z138" t="str">
        <f t="shared" si="32"/>
        <v>GRT188R61A226ME13D</v>
      </c>
      <c r="AB138" t="e">
        <f>#REF!</f>
        <v>#REF!</v>
      </c>
      <c r="AC138" t="str">
        <f t="shared" si="26"/>
        <v/>
      </c>
      <c r="AH138" s="26" t="s">
        <v>1093</v>
      </c>
      <c r="AI138" s="26" t="s">
        <v>227</v>
      </c>
      <c r="AJ138" s="26" t="s">
        <v>621</v>
      </c>
      <c r="AK138" s="26" t="s">
        <v>765</v>
      </c>
      <c r="AL138" s="26" t="s">
        <v>983</v>
      </c>
    </row>
    <row r="139" spans="1:39" x14ac:dyDescent="0.2">
      <c r="A139" t="s">
        <v>284</v>
      </c>
      <c r="B139" t="s">
        <v>79</v>
      </c>
      <c r="C139" t="s">
        <v>229</v>
      </c>
      <c r="D139" t="s">
        <v>230</v>
      </c>
      <c r="E139" s="18" t="s">
        <v>229</v>
      </c>
      <c r="F139">
        <v>1</v>
      </c>
      <c r="G139" t="s">
        <v>7</v>
      </c>
      <c r="H139" s="31" t="s">
        <v>347</v>
      </c>
      <c r="K139" t="s">
        <v>603</v>
      </c>
      <c r="L139" s="19">
        <v>1</v>
      </c>
      <c r="M139" s="41">
        <v>0.46</v>
      </c>
      <c r="N139" t="str">
        <f t="shared" si="28"/>
        <v>D1</v>
      </c>
      <c r="O139">
        <f t="shared" si="29"/>
        <v>1</v>
      </c>
      <c r="P139" t="s">
        <v>604</v>
      </c>
      <c r="Q139" s="18" t="str">
        <f t="shared" si="23"/>
        <v>SZMM5Z5V1T1G</v>
      </c>
      <c r="R139" t="s">
        <v>605</v>
      </c>
      <c r="S139" s="4" t="s">
        <v>606</v>
      </c>
      <c r="T139" t="s">
        <v>560</v>
      </c>
      <c r="W139" t="str">
        <f t="shared" si="30"/>
        <v>DIODE ZENER 5.1V 500MW SOD523</v>
      </c>
      <c r="X139" t="str">
        <f t="shared" si="31"/>
        <v>D1</v>
      </c>
      <c r="Y139" s="3" t="str">
        <f t="shared" si="27"/>
        <v>SOD-523</v>
      </c>
      <c r="Z139" t="str">
        <f t="shared" si="32"/>
        <v>SZMM5Z5V1T1G</v>
      </c>
      <c r="AA139" t="s">
        <v>916</v>
      </c>
      <c r="AB139" t="e">
        <f>#REF!</f>
        <v>#REF!</v>
      </c>
      <c r="AC139" t="str">
        <f t="shared" si="26"/>
        <v/>
      </c>
      <c r="AD139" t="s">
        <v>604</v>
      </c>
      <c r="AE139" t="s">
        <v>917</v>
      </c>
      <c r="AF139" t="s">
        <v>918</v>
      </c>
      <c r="AH139" s="26" t="s">
        <v>1094</v>
      </c>
      <c r="AI139" s="26" t="s">
        <v>79</v>
      </c>
      <c r="AJ139" s="26" t="s">
        <v>606</v>
      </c>
      <c r="AK139" s="26" t="s">
        <v>918</v>
      </c>
      <c r="AL139" s="26" t="s">
        <v>983</v>
      </c>
    </row>
    <row r="140" spans="1:39" x14ac:dyDescent="0.2">
      <c r="A140" t="s">
        <v>284</v>
      </c>
      <c r="B140" t="s">
        <v>1116</v>
      </c>
      <c r="C140" t="s">
        <v>232</v>
      </c>
      <c r="D140" t="s">
        <v>233</v>
      </c>
      <c r="E140" s="18" t="s">
        <v>232</v>
      </c>
      <c r="F140">
        <v>3</v>
      </c>
      <c r="G140" t="s">
        <v>7</v>
      </c>
      <c r="H140" s="31" t="s">
        <v>348</v>
      </c>
      <c r="K140" t="s">
        <v>557</v>
      </c>
      <c r="L140" s="19">
        <v>1</v>
      </c>
      <c r="M140" s="41">
        <v>0.41</v>
      </c>
      <c r="N140" t="str">
        <f t="shared" si="28"/>
        <v>D2, D3, D4</v>
      </c>
      <c r="O140">
        <f t="shared" si="29"/>
        <v>3</v>
      </c>
      <c r="P140" t="s">
        <v>640</v>
      </c>
      <c r="Q140" s="18" t="str">
        <f t="shared" si="23"/>
        <v>DFLS130L-7</v>
      </c>
      <c r="R140" t="s">
        <v>642</v>
      </c>
      <c r="S140" s="20" t="s">
        <v>643</v>
      </c>
      <c r="T140" t="s">
        <v>560</v>
      </c>
      <c r="W140" t="str">
        <f t="shared" si="30"/>
        <v>DIODE SCHOTTKY 30V 1A PWRDI123</v>
      </c>
      <c r="X140" t="str">
        <f t="shared" si="31"/>
        <v>D2, D3, D4</v>
      </c>
      <c r="Y140" s="3" t="str">
        <f t="shared" si="27"/>
        <v>PowerDI-123</v>
      </c>
      <c r="Z140" t="str">
        <f t="shared" si="32"/>
        <v>DFLS130L-7</v>
      </c>
      <c r="AB140" t="e">
        <f>#REF!</f>
        <v>#REF!</v>
      </c>
      <c r="AC140" t="str">
        <f t="shared" si="26"/>
        <v/>
      </c>
      <c r="AH140" s="26" t="s">
        <v>1110</v>
      </c>
      <c r="AI140" s="26" t="s">
        <v>1116</v>
      </c>
      <c r="AJ140" s="26" t="s">
        <v>1117</v>
      </c>
      <c r="AK140" s="26" t="s">
        <v>409</v>
      </c>
      <c r="AL140" s="26" t="s">
        <v>983</v>
      </c>
    </row>
    <row r="141" spans="1:39" x14ac:dyDescent="0.2">
      <c r="A141" t="s">
        <v>284</v>
      </c>
      <c r="B141" t="s">
        <v>13</v>
      </c>
      <c r="C141" t="s">
        <v>20</v>
      </c>
      <c r="D141" t="s">
        <v>21</v>
      </c>
      <c r="E141" s="18" t="s">
        <v>22</v>
      </c>
      <c r="F141">
        <v>1</v>
      </c>
      <c r="G141" t="s">
        <v>7</v>
      </c>
      <c r="H141" s="31" t="s">
        <v>23</v>
      </c>
      <c r="J141" t="s">
        <v>485</v>
      </c>
      <c r="K141" t="s">
        <v>557</v>
      </c>
      <c r="L141" s="19">
        <v>1</v>
      </c>
      <c r="M141" s="41">
        <v>4.04</v>
      </c>
      <c r="N141" t="str">
        <f t="shared" si="28"/>
        <v>J1</v>
      </c>
      <c r="O141">
        <f t="shared" si="29"/>
        <v>1</v>
      </c>
      <c r="P141" t="s">
        <v>593</v>
      </c>
      <c r="Q141" s="18" t="str">
        <f t="shared" si="23"/>
        <v>FTS-107-01-L-DV-A</v>
      </c>
      <c r="R141" t="s">
        <v>596</v>
      </c>
      <c r="T141" t="s">
        <v>560</v>
      </c>
      <c r="W141" t="str">
        <f t="shared" si="30"/>
        <v>CONN HEADER SMD 14POS 1.27MM</v>
      </c>
      <c r="X141" t="str">
        <f t="shared" si="31"/>
        <v>J1</v>
      </c>
      <c r="Y141" s="3"/>
      <c r="Z141" t="str">
        <f t="shared" si="32"/>
        <v>FTS-107-01-L-DV-A</v>
      </c>
      <c r="AA141" t="s">
        <v>791</v>
      </c>
      <c r="AB141" t="e">
        <f>#REF!</f>
        <v>#REF!</v>
      </c>
      <c r="AC141" t="str">
        <f t="shared" si="26"/>
        <v/>
      </c>
      <c r="AD141" t="s">
        <v>789</v>
      </c>
      <c r="AE141" t="s">
        <v>790</v>
      </c>
      <c r="AF141" s="1" t="s">
        <v>775</v>
      </c>
      <c r="AH141" s="26" t="s">
        <v>989</v>
      </c>
      <c r="AI141" s="26" t="s">
        <v>13</v>
      </c>
      <c r="AJ141" s="26" t="s">
        <v>7</v>
      </c>
      <c r="AK141" s="26" t="s">
        <v>775</v>
      </c>
      <c r="AL141" s="26" t="s">
        <v>983</v>
      </c>
    </row>
    <row r="142" spans="1:39" x14ac:dyDescent="0.2">
      <c r="A142" t="s">
        <v>284</v>
      </c>
      <c r="B142" t="s">
        <v>19</v>
      </c>
      <c r="C142" t="s">
        <v>275</v>
      </c>
      <c r="D142" t="s">
        <v>276</v>
      </c>
      <c r="E142" s="18" t="s">
        <v>362</v>
      </c>
      <c r="F142">
        <v>1</v>
      </c>
      <c r="G142" t="s">
        <v>7</v>
      </c>
      <c r="H142" s="32" t="s">
        <v>363</v>
      </c>
      <c r="K142" t="s">
        <v>557</v>
      </c>
      <c r="L142" s="19">
        <v>1</v>
      </c>
      <c r="M142" s="41">
        <v>0.41</v>
      </c>
      <c r="N142" t="str">
        <f t="shared" si="28"/>
        <v>J2</v>
      </c>
      <c r="O142">
        <f t="shared" si="29"/>
        <v>1</v>
      </c>
      <c r="P142" t="s">
        <v>625</v>
      </c>
      <c r="Q142" s="18" t="str">
        <f t="shared" si="23"/>
        <v>BM02B-SRSS-TB(LF)(SN)</v>
      </c>
      <c r="R142" t="s">
        <v>626</v>
      </c>
      <c r="T142" t="s">
        <v>560</v>
      </c>
      <c r="W142" t="str">
        <f t="shared" si="30"/>
        <v>CONN HEADER SMD 2POS 1MM</v>
      </c>
      <c r="X142" t="str">
        <f t="shared" si="31"/>
        <v>J2</v>
      </c>
      <c r="Y142" s="3"/>
      <c r="Z142" t="str">
        <f t="shared" si="32"/>
        <v>BM02B-SRSS-TB(LF)(SN)</v>
      </c>
      <c r="AB142" t="e">
        <f>#REF!</f>
        <v>#REF!</v>
      </c>
      <c r="AC142" t="str">
        <f t="shared" si="26"/>
        <v/>
      </c>
      <c r="AG142" t="s">
        <v>864</v>
      </c>
      <c r="AH142" s="26" t="s">
        <v>1113</v>
      </c>
      <c r="AI142" s="26" t="s">
        <v>19</v>
      </c>
      <c r="AJ142" s="26" t="s">
        <v>7</v>
      </c>
      <c r="AK142" s="26" t="s">
        <v>406</v>
      </c>
      <c r="AL142" s="26" t="s">
        <v>983</v>
      </c>
      <c r="AM142" s="26" t="s">
        <v>864</v>
      </c>
    </row>
    <row r="143" spans="1:39" x14ac:dyDescent="0.2">
      <c r="A143" t="s">
        <v>284</v>
      </c>
      <c r="B143" t="s">
        <v>167</v>
      </c>
      <c r="C143" t="s">
        <v>238</v>
      </c>
      <c r="D143" t="s">
        <v>239</v>
      </c>
      <c r="E143" s="18" t="s">
        <v>351</v>
      </c>
      <c r="F143">
        <v>1</v>
      </c>
      <c r="G143" t="s">
        <v>7</v>
      </c>
      <c r="H143" s="31" t="s">
        <v>352</v>
      </c>
      <c r="K143" t="s">
        <v>557</v>
      </c>
      <c r="L143" s="19">
        <v>1</v>
      </c>
      <c r="M143" s="41">
        <v>1.1499999999999999</v>
      </c>
      <c r="N143" t="str">
        <f t="shared" si="28"/>
        <v>L1</v>
      </c>
      <c r="O143">
        <f t="shared" si="29"/>
        <v>1</v>
      </c>
      <c r="P143" t="s">
        <v>666</v>
      </c>
      <c r="Q143" s="18" t="str">
        <f t="shared" si="23"/>
        <v>LPS4018-223MRC</v>
      </c>
      <c r="R143" t="s">
        <v>667</v>
      </c>
      <c r="S143" s="4" t="s">
        <v>753</v>
      </c>
      <c r="T143" t="s">
        <v>560</v>
      </c>
      <c r="W143" t="str">
        <f t="shared" si="30"/>
        <v>Power Inductors - SMD 22uH Shld 20% 830mA 360 mOhms</v>
      </c>
      <c r="X143" t="str">
        <f t="shared" si="31"/>
        <v>L1</v>
      </c>
      <c r="Y143" s="3" t="str">
        <f t="shared" ref="Y143:Y158" si="33">S143</f>
        <v>1515</v>
      </c>
      <c r="Z143" t="str">
        <f t="shared" si="32"/>
        <v>LPS4018-223MRC</v>
      </c>
      <c r="AC143" t="str">
        <f t="shared" si="26"/>
        <v/>
      </c>
      <c r="AG143" t="s">
        <v>603</v>
      </c>
      <c r="AL143" s="26" t="s">
        <v>1004</v>
      </c>
    </row>
    <row r="144" spans="1:39" x14ac:dyDescent="0.2">
      <c r="A144" t="s">
        <v>284</v>
      </c>
      <c r="B144" t="s">
        <v>240</v>
      </c>
      <c r="C144" t="s">
        <v>241</v>
      </c>
      <c r="D144" t="s">
        <v>239</v>
      </c>
      <c r="E144" s="18" t="s">
        <v>353</v>
      </c>
      <c r="F144">
        <v>1</v>
      </c>
      <c r="G144" t="s">
        <v>7</v>
      </c>
      <c r="H144" s="31" t="s">
        <v>354</v>
      </c>
      <c r="K144" t="s">
        <v>557</v>
      </c>
      <c r="L144" s="19">
        <v>1</v>
      </c>
      <c r="M144" s="41">
        <v>1.1499999999999999</v>
      </c>
      <c r="N144" t="str">
        <f t="shared" si="28"/>
        <v>L2</v>
      </c>
      <c r="O144">
        <f t="shared" si="29"/>
        <v>1</v>
      </c>
      <c r="P144" t="s">
        <v>666</v>
      </c>
      <c r="Q144" s="18" t="str">
        <f t="shared" si="23"/>
        <v>LPS4018-103MRC</v>
      </c>
      <c r="R144" t="s">
        <v>668</v>
      </c>
      <c r="S144" s="4" t="s">
        <v>753</v>
      </c>
      <c r="T144" t="s">
        <v>560</v>
      </c>
      <c r="W144" t="str">
        <f t="shared" si="30"/>
        <v>Power Inductors - SMD 10uH Shld 20% 1.3A 200 mOhms</v>
      </c>
      <c r="X144" t="str">
        <f t="shared" si="31"/>
        <v>L2</v>
      </c>
      <c r="Y144" s="3" t="str">
        <f t="shared" si="33"/>
        <v>1515</v>
      </c>
      <c r="Z144" t="str">
        <f t="shared" si="32"/>
        <v>LPS4018-103MRC</v>
      </c>
      <c r="AC144" t="str">
        <f t="shared" si="26"/>
        <v/>
      </c>
      <c r="AG144" t="s">
        <v>603</v>
      </c>
      <c r="AL144" s="26" t="s">
        <v>1004</v>
      </c>
    </row>
    <row r="145" spans="1:39" x14ac:dyDescent="0.2">
      <c r="A145" t="s">
        <v>284</v>
      </c>
      <c r="B145" t="s">
        <v>24</v>
      </c>
      <c r="C145" t="s">
        <v>25</v>
      </c>
      <c r="D145" t="s">
        <v>26</v>
      </c>
      <c r="E145" s="18" t="s">
        <v>28</v>
      </c>
      <c r="F145">
        <v>2</v>
      </c>
      <c r="G145" t="s">
        <v>7</v>
      </c>
      <c r="H145" s="31" t="s">
        <v>29</v>
      </c>
      <c r="K145" t="s">
        <v>557</v>
      </c>
      <c r="L145" s="19">
        <v>1</v>
      </c>
      <c r="M145" s="41">
        <v>0.46</v>
      </c>
      <c r="N145" t="str">
        <f t="shared" si="28"/>
        <v>Q1, Q3</v>
      </c>
      <c r="O145">
        <f t="shared" si="29"/>
        <v>2</v>
      </c>
      <c r="P145" t="s">
        <v>616</v>
      </c>
      <c r="Q145" s="18" t="str">
        <f t="shared" si="23"/>
        <v>NX3008NBKS,115</v>
      </c>
      <c r="R145" t="s">
        <v>617</v>
      </c>
      <c r="S145" s="4" t="s">
        <v>618</v>
      </c>
      <c r="T145" t="s">
        <v>560</v>
      </c>
      <c r="W145" t="str">
        <f t="shared" si="30"/>
        <v>MOSFET 2N-CH 30V 0.35A 6TSSOP</v>
      </c>
      <c r="X145" t="str">
        <f t="shared" si="31"/>
        <v>Q1, Q3</v>
      </c>
      <c r="Y145" s="3" t="str">
        <f t="shared" si="33"/>
        <v>6-TSSOP</v>
      </c>
      <c r="Z145" t="str">
        <f t="shared" si="32"/>
        <v>NX3008NBKS,115</v>
      </c>
      <c r="AB145" t="e">
        <f>#REF!</f>
        <v>#REF!</v>
      </c>
      <c r="AC145" t="str">
        <f t="shared" si="26"/>
        <v/>
      </c>
      <c r="AG145" t="s">
        <v>864</v>
      </c>
      <c r="AH145" s="26" t="s">
        <v>997</v>
      </c>
      <c r="AI145" s="26" t="s">
        <v>998</v>
      </c>
      <c r="AJ145" s="26" t="s">
        <v>618</v>
      </c>
      <c r="AK145" s="26" t="s">
        <v>27</v>
      </c>
      <c r="AL145" s="26" t="s">
        <v>983</v>
      </c>
      <c r="AM145" s="26" t="s">
        <v>864</v>
      </c>
    </row>
    <row r="146" spans="1:39" x14ac:dyDescent="0.2">
      <c r="A146" t="s">
        <v>284</v>
      </c>
      <c r="B146" t="s">
        <v>30</v>
      </c>
      <c r="C146" t="s">
        <v>31</v>
      </c>
      <c r="D146" t="s">
        <v>26</v>
      </c>
      <c r="E146" s="18" t="s">
        <v>33</v>
      </c>
      <c r="F146">
        <v>2</v>
      </c>
      <c r="G146" t="s">
        <v>7</v>
      </c>
      <c r="H146" s="32" t="s">
        <v>34</v>
      </c>
      <c r="K146" t="s">
        <v>557</v>
      </c>
      <c r="L146" s="19">
        <v>1</v>
      </c>
      <c r="M146" s="41">
        <v>0.22</v>
      </c>
      <c r="N146" t="str">
        <f t="shared" si="28"/>
        <v>Q2, Q4</v>
      </c>
      <c r="O146">
        <f t="shared" si="29"/>
        <v>2</v>
      </c>
      <c r="P146" t="s">
        <v>604</v>
      </c>
      <c r="Q146" s="18" t="str">
        <f t="shared" si="23"/>
        <v>MBT2222ADW1T1G</v>
      </c>
      <c r="R146" t="s">
        <v>607</v>
      </c>
      <c r="S146" s="4" t="s">
        <v>608</v>
      </c>
      <c r="T146" t="s">
        <v>560</v>
      </c>
      <c r="W146" t="str">
        <f t="shared" si="30"/>
        <v>TRANS 2NPN 40V 0.6A SC88/SC70-6</v>
      </c>
      <c r="X146" t="str">
        <f t="shared" si="31"/>
        <v>Q2, Q4</v>
      </c>
      <c r="Y146" s="3" t="str">
        <f t="shared" si="33"/>
        <v>SOT-363</v>
      </c>
      <c r="Z146" t="str">
        <f t="shared" si="32"/>
        <v>MBT2222ADW1T1G</v>
      </c>
      <c r="AB146" t="e">
        <f>#REF!</f>
        <v>#REF!</v>
      </c>
      <c r="AC146" t="str">
        <f t="shared" si="26"/>
        <v/>
      </c>
      <c r="AH146" s="26" t="s">
        <v>992</v>
      </c>
      <c r="AI146" s="26" t="s">
        <v>993</v>
      </c>
      <c r="AJ146" s="26" t="s">
        <v>608</v>
      </c>
      <c r="AK146" s="26" t="s">
        <v>32</v>
      </c>
      <c r="AL146" s="26" t="s">
        <v>983</v>
      </c>
      <c r="AM146" s="26" t="s">
        <v>864</v>
      </c>
    </row>
    <row r="147" spans="1:39" x14ac:dyDescent="0.2">
      <c r="A147" t="s">
        <v>284</v>
      </c>
      <c r="B147" t="s">
        <v>242</v>
      </c>
      <c r="C147" t="s">
        <v>118</v>
      </c>
      <c r="D147" t="s">
        <v>243</v>
      </c>
      <c r="E147" s="18" t="s">
        <v>449</v>
      </c>
      <c r="F147">
        <v>2</v>
      </c>
      <c r="G147" t="s">
        <v>7</v>
      </c>
      <c r="H147" s="31" t="s">
        <v>704</v>
      </c>
      <c r="K147" t="s">
        <v>557</v>
      </c>
      <c r="L147" s="19">
        <v>1</v>
      </c>
      <c r="M147" s="41">
        <v>0.09</v>
      </c>
      <c r="N147" t="str">
        <f t="shared" si="28"/>
        <v>R1, R2</v>
      </c>
      <c r="O147">
        <f t="shared" si="29"/>
        <v>2</v>
      </c>
      <c r="P147" t="s">
        <v>688</v>
      </c>
      <c r="Q147" s="18" t="str">
        <f t="shared" si="23"/>
        <v>RMCF0402ZT0R00</v>
      </c>
      <c r="R147" t="s">
        <v>705</v>
      </c>
      <c r="S147" s="4" t="s">
        <v>742</v>
      </c>
      <c r="T147" t="s">
        <v>560</v>
      </c>
      <c r="W147" t="str">
        <f t="shared" si="30"/>
        <v>RES 0 OHM JUMPER 1/16W 0402</v>
      </c>
      <c r="X147" t="str">
        <f t="shared" si="31"/>
        <v>R1, R2</v>
      </c>
      <c r="Y147" s="3" t="str">
        <f t="shared" si="33"/>
        <v>0402</v>
      </c>
      <c r="Z147" t="str">
        <f t="shared" si="32"/>
        <v>RMCF0402ZT0R00</v>
      </c>
      <c r="AC147" t="str">
        <f t="shared" si="26"/>
        <v/>
      </c>
      <c r="AH147" s="26" t="s">
        <v>1096</v>
      </c>
      <c r="AI147" s="26" t="s">
        <v>1097</v>
      </c>
      <c r="AJ147" s="26" t="s">
        <v>742</v>
      </c>
      <c r="AK147" s="26" t="s">
        <v>1098</v>
      </c>
      <c r="AL147" s="26" t="s">
        <v>983</v>
      </c>
    </row>
    <row r="148" spans="1:39" x14ac:dyDescent="0.2">
      <c r="A148" t="s">
        <v>284</v>
      </c>
      <c r="B148" t="s">
        <v>255</v>
      </c>
      <c r="C148" t="s">
        <v>256</v>
      </c>
      <c r="D148" t="s">
        <v>40</v>
      </c>
      <c r="E148" s="18" t="s">
        <v>460</v>
      </c>
      <c r="F148">
        <v>1</v>
      </c>
      <c r="G148" t="s">
        <v>7</v>
      </c>
      <c r="H148" s="31" t="s">
        <v>714</v>
      </c>
      <c r="K148" t="s">
        <v>557</v>
      </c>
      <c r="L148" s="19">
        <v>1</v>
      </c>
      <c r="M148" s="41">
        <v>0.09</v>
      </c>
      <c r="N148" t="str">
        <f t="shared" si="28"/>
        <v>R11</v>
      </c>
      <c r="O148">
        <f t="shared" si="29"/>
        <v>1</v>
      </c>
      <c r="P148" t="s">
        <v>688</v>
      </c>
      <c r="Q148" s="18" t="str">
        <f t="shared" si="23"/>
        <v>RMCF0603FT4M75</v>
      </c>
      <c r="R148" t="s">
        <v>715</v>
      </c>
      <c r="S148" s="4" t="s">
        <v>621</v>
      </c>
      <c r="T148" t="s">
        <v>560</v>
      </c>
      <c r="W148" t="str">
        <f t="shared" si="30"/>
        <v>RES 4.75M OHM 1% 1/10W 0603</v>
      </c>
      <c r="X148" t="str">
        <f t="shared" si="31"/>
        <v>R11</v>
      </c>
      <c r="Y148" s="3" t="str">
        <f t="shared" si="33"/>
        <v>0603</v>
      </c>
      <c r="Z148" t="str">
        <f t="shared" si="32"/>
        <v>RMCF0603FT4M75</v>
      </c>
      <c r="AA148" t="s">
        <v>904</v>
      </c>
      <c r="AB148" t="e">
        <f>#REF!</f>
        <v>#REF!</v>
      </c>
      <c r="AC148" t="str">
        <f t="shared" si="26"/>
        <v/>
      </c>
      <c r="AD148" t="s">
        <v>898</v>
      </c>
      <c r="AE148" t="s">
        <v>905</v>
      </c>
      <c r="AF148" s="1" t="s">
        <v>903</v>
      </c>
      <c r="AH148" s="26" t="s">
        <v>1099</v>
      </c>
      <c r="AI148" s="26" t="s">
        <v>255</v>
      </c>
      <c r="AJ148" s="26" t="s">
        <v>621</v>
      </c>
      <c r="AK148" s="26" t="s">
        <v>903</v>
      </c>
      <c r="AL148" s="26" t="s">
        <v>983</v>
      </c>
    </row>
    <row r="149" spans="1:39" x14ac:dyDescent="0.2">
      <c r="A149" t="s">
        <v>284</v>
      </c>
      <c r="B149" t="s">
        <v>258</v>
      </c>
      <c r="C149" t="s">
        <v>39</v>
      </c>
      <c r="D149" t="s">
        <v>40</v>
      </c>
      <c r="E149" s="18" t="s">
        <v>464</v>
      </c>
      <c r="F149">
        <v>2</v>
      </c>
      <c r="G149" t="s">
        <v>7</v>
      </c>
      <c r="H149" s="31" t="s">
        <v>718</v>
      </c>
      <c r="K149" t="s">
        <v>557</v>
      </c>
      <c r="L149" s="19">
        <v>1</v>
      </c>
      <c r="M149" s="41">
        <v>0.09</v>
      </c>
      <c r="N149" t="str">
        <f t="shared" si="28"/>
        <v>R21, R26</v>
      </c>
      <c r="O149">
        <f t="shared" si="29"/>
        <v>2</v>
      </c>
      <c r="P149" t="s">
        <v>688</v>
      </c>
      <c r="Q149" s="18" t="str">
        <f t="shared" si="23"/>
        <v>RMCF0603FT680R</v>
      </c>
      <c r="R149" t="s">
        <v>719</v>
      </c>
      <c r="S149" s="4" t="s">
        <v>621</v>
      </c>
      <c r="T149" t="s">
        <v>560</v>
      </c>
      <c r="W149" t="str">
        <f t="shared" si="30"/>
        <v>RES 680 OHM 1% 1/10W 0603</v>
      </c>
      <c r="X149" t="str">
        <f t="shared" si="31"/>
        <v>R21, R26</v>
      </c>
      <c r="Y149" s="3" t="str">
        <f t="shared" si="33"/>
        <v>0603</v>
      </c>
      <c r="Z149" t="str">
        <f t="shared" si="32"/>
        <v>RMCF0603FT680R</v>
      </c>
      <c r="AA149" t="s">
        <v>796</v>
      </c>
      <c r="AB149" t="e">
        <f>#REF!</f>
        <v>#REF!</v>
      </c>
      <c r="AC149" t="str">
        <f t="shared" si="26"/>
        <v/>
      </c>
      <c r="AD149" t="s">
        <v>792</v>
      </c>
      <c r="AE149" t="s">
        <v>795</v>
      </c>
      <c r="AF149" s="1" t="s">
        <v>778</v>
      </c>
      <c r="AG149" s="1"/>
      <c r="AH149" s="26" t="s">
        <v>1001</v>
      </c>
      <c r="AI149" s="26" t="s">
        <v>1100</v>
      </c>
      <c r="AJ149" s="26" t="s">
        <v>621</v>
      </c>
      <c r="AK149" s="26" t="s">
        <v>778</v>
      </c>
      <c r="AL149" s="26" t="s">
        <v>983</v>
      </c>
    </row>
    <row r="150" spans="1:39" x14ac:dyDescent="0.2">
      <c r="A150" t="s">
        <v>284</v>
      </c>
      <c r="B150" t="s">
        <v>259</v>
      </c>
      <c r="C150" t="s">
        <v>42</v>
      </c>
      <c r="D150" t="s">
        <v>40</v>
      </c>
      <c r="E150" s="18" t="s">
        <v>451</v>
      </c>
      <c r="F150">
        <v>2</v>
      </c>
      <c r="G150" t="s">
        <v>7</v>
      </c>
      <c r="H150" s="31" t="s">
        <v>728</v>
      </c>
      <c r="K150" t="s">
        <v>557</v>
      </c>
      <c r="L150" s="19">
        <v>1</v>
      </c>
      <c r="M150" s="41">
        <v>0.13</v>
      </c>
      <c r="N150" t="str">
        <f t="shared" si="28"/>
        <v>R22, R27</v>
      </c>
      <c r="O150">
        <f t="shared" si="29"/>
        <v>2</v>
      </c>
      <c r="P150" t="s">
        <v>688</v>
      </c>
      <c r="Q150" s="18" t="str">
        <f t="shared" si="23"/>
        <v>RNCF0603DTE100K</v>
      </c>
      <c r="R150" t="s">
        <v>729</v>
      </c>
      <c r="S150" s="4" t="s">
        <v>621</v>
      </c>
      <c r="T150" t="s">
        <v>560</v>
      </c>
      <c r="W150" t="str">
        <f t="shared" si="30"/>
        <v>RES 100K OHM 0.5% 1/6W 0603</v>
      </c>
      <c r="X150" t="str">
        <f t="shared" si="31"/>
        <v>R22, R27</v>
      </c>
      <c r="Y150" s="3" t="str">
        <f t="shared" si="33"/>
        <v>0603</v>
      </c>
      <c r="Z150" t="str">
        <f t="shared" si="32"/>
        <v>RNCF0603DTE100K</v>
      </c>
      <c r="AA150" t="s">
        <v>800</v>
      </c>
      <c r="AB150" t="e">
        <f>#REF!</f>
        <v>#REF!</v>
      </c>
      <c r="AC150" t="str">
        <f t="shared" si="26"/>
        <v/>
      </c>
      <c r="AD150" t="s">
        <v>792</v>
      </c>
      <c r="AE150" t="s">
        <v>799</v>
      </c>
      <c r="AF150" s="1" t="s">
        <v>773</v>
      </c>
      <c r="AH150" s="26" t="s">
        <v>995</v>
      </c>
      <c r="AI150" s="26" t="s">
        <v>1101</v>
      </c>
      <c r="AJ150" s="26" t="s">
        <v>621</v>
      </c>
      <c r="AK150" s="26" t="s">
        <v>773</v>
      </c>
      <c r="AL150" s="26" t="s">
        <v>983</v>
      </c>
    </row>
    <row r="151" spans="1:39" x14ac:dyDescent="0.2">
      <c r="A151" t="s">
        <v>284</v>
      </c>
      <c r="B151" t="s">
        <v>260</v>
      </c>
      <c r="C151" t="s">
        <v>44</v>
      </c>
      <c r="D151" t="s">
        <v>40</v>
      </c>
      <c r="E151" s="18" t="s">
        <v>453</v>
      </c>
      <c r="F151">
        <v>4</v>
      </c>
      <c r="G151" t="s">
        <v>7</v>
      </c>
      <c r="H151" s="31" t="s">
        <v>726</v>
      </c>
      <c r="K151" t="s">
        <v>557</v>
      </c>
      <c r="L151" s="19">
        <v>1</v>
      </c>
      <c r="M151" s="41">
        <v>0.34</v>
      </c>
      <c r="N151" t="str">
        <f t="shared" si="28"/>
        <v>R23, R24, R28, R29</v>
      </c>
      <c r="O151">
        <f t="shared" si="29"/>
        <v>4</v>
      </c>
      <c r="P151" t="s">
        <v>688</v>
      </c>
      <c r="Q151" s="18" t="str">
        <f t="shared" si="23"/>
        <v>RNCF0603BTE10K0</v>
      </c>
      <c r="R151" t="s">
        <v>727</v>
      </c>
      <c r="S151" s="4" t="s">
        <v>621</v>
      </c>
      <c r="T151" t="s">
        <v>560</v>
      </c>
      <c r="W151" t="str">
        <f t="shared" si="30"/>
        <v>RES 10K OHM 0.1% 1/6W 0603</v>
      </c>
      <c r="X151" t="str">
        <f t="shared" si="31"/>
        <v>R23, R24, R28, R29</v>
      </c>
      <c r="Y151" s="3" t="str">
        <f t="shared" si="33"/>
        <v>0603</v>
      </c>
      <c r="Z151" t="str">
        <f t="shared" si="32"/>
        <v>RNCF0603BTE10K0</v>
      </c>
      <c r="AA151" t="s">
        <v>798</v>
      </c>
      <c r="AB151" t="e">
        <f>#REF!</f>
        <v>#REF!</v>
      </c>
      <c r="AC151" t="str">
        <f t="shared" si="26"/>
        <v/>
      </c>
      <c r="AD151" t="s">
        <v>792</v>
      </c>
      <c r="AE151" t="s">
        <v>797</v>
      </c>
      <c r="AF151" s="1" t="s">
        <v>772</v>
      </c>
      <c r="AH151" s="26" t="s">
        <v>987</v>
      </c>
      <c r="AI151" s="26" t="s">
        <v>1102</v>
      </c>
      <c r="AJ151" s="26" t="s">
        <v>621</v>
      </c>
      <c r="AK151" s="26" t="s">
        <v>772</v>
      </c>
      <c r="AL151" s="26" t="s">
        <v>983</v>
      </c>
    </row>
    <row r="152" spans="1:39" x14ac:dyDescent="0.2">
      <c r="A152" t="s">
        <v>284</v>
      </c>
      <c r="B152" t="s">
        <v>261</v>
      </c>
      <c r="C152" t="s">
        <v>46</v>
      </c>
      <c r="D152" t="s">
        <v>40</v>
      </c>
      <c r="E152" s="18" t="s">
        <v>456</v>
      </c>
      <c r="F152">
        <v>2</v>
      </c>
      <c r="G152" t="s">
        <v>7</v>
      </c>
      <c r="H152" s="31" t="s">
        <v>706</v>
      </c>
      <c r="K152" t="s">
        <v>557</v>
      </c>
      <c r="L152" s="19">
        <v>1</v>
      </c>
      <c r="M152" s="41">
        <v>0.09</v>
      </c>
      <c r="N152" t="str">
        <f t="shared" si="28"/>
        <v>R25, R30</v>
      </c>
      <c r="O152">
        <f t="shared" si="29"/>
        <v>2</v>
      </c>
      <c r="P152" t="s">
        <v>688</v>
      </c>
      <c r="Q152" s="18" t="str">
        <f t="shared" si="23"/>
        <v>RMCF0603FT200K</v>
      </c>
      <c r="R152" t="s">
        <v>707</v>
      </c>
      <c r="S152" s="4" t="s">
        <v>621</v>
      </c>
      <c r="T152" t="s">
        <v>560</v>
      </c>
      <c r="W152" t="str">
        <f t="shared" si="30"/>
        <v>RES 200K OHM 1% 1/10W 0603</v>
      </c>
      <c r="X152" t="str">
        <f t="shared" si="31"/>
        <v>R25, R30</v>
      </c>
      <c r="Y152" s="3" t="str">
        <f t="shared" si="33"/>
        <v>0603</v>
      </c>
      <c r="Z152" t="str">
        <f t="shared" si="32"/>
        <v>RMCF0603FT200K</v>
      </c>
      <c r="AA152" t="s">
        <v>794</v>
      </c>
      <c r="AB152" t="e">
        <f>#REF!</f>
        <v>#REF!</v>
      </c>
      <c r="AC152" t="str">
        <f t="shared" si="26"/>
        <v/>
      </c>
      <c r="AD152" t="s">
        <v>792</v>
      </c>
      <c r="AE152" t="s">
        <v>793</v>
      </c>
      <c r="AF152" s="1" t="s">
        <v>777</v>
      </c>
      <c r="AG152" s="1"/>
      <c r="AH152" s="26" t="s">
        <v>990</v>
      </c>
      <c r="AI152" s="26" t="s">
        <v>1103</v>
      </c>
      <c r="AJ152" s="26" t="s">
        <v>621</v>
      </c>
      <c r="AK152" s="26" t="s">
        <v>777</v>
      </c>
      <c r="AL152" s="26" t="s">
        <v>983</v>
      </c>
    </row>
    <row r="153" spans="1:39" x14ac:dyDescent="0.2">
      <c r="A153" t="s">
        <v>284</v>
      </c>
      <c r="B153" t="s">
        <v>1115</v>
      </c>
      <c r="C153" t="s">
        <v>118</v>
      </c>
      <c r="D153" t="s">
        <v>40</v>
      </c>
      <c r="E153" s="18" t="s">
        <v>450</v>
      </c>
      <c r="F153">
        <v>8</v>
      </c>
      <c r="G153" t="s">
        <v>7</v>
      </c>
      <c r="H153" s="31" t="s">
        <v>722</v>
      </c>
      <c r="K153" t="s">
        <v>557</v>
      </c>
      <c r="L153" s="19">
        <v>1</v>
      </c>
      <c r="M153" s="41">
        <v>0.09</v>
      </c>
      <c r="N153" t="str">
        <f t="shared" si="28"/>
        <v>R3, R4, R12, R13, R16, R17,R18, R31</v>
      </c>
      <c r="O153">
        <f t="shared" si="29"/>
        <v>8</v>
      </c>
      <c r="P153" t="s">
        <v>688</v>
      </c>
      <c r="Q153" s="18" t="str">
        <f t="shared" si="23"/>
        <v>RMCF0603ZT0R00</v>
      </c>
      <c r="R153" t="s">
        <v>723</v>
      </c>
      <c r="S153" s="4" t="s">
        <v>621</v>
      </c>
      <c r="T153" t="s">
        <v>560</v>
      </c>
      <c r="W153" t="str">
        <f t="shared" si="30"/>
        <v>RES 0 OHM JUMPER 1/10W 0603</v>
      </c>
      <c r="X153" t="str">
        <f t="shared" si="31"/>
        <v>R3, R4, R12, R13, R16, R17,R18, R31</v>
      </c>
      <c r="Y153" s="3" t="str">
        <f t="shared" si="33"/>
        <v>0603</v>
      </c>
      <c r="Z153" t="str">
        <f t="shared" si="32"/>
        <v>RMCF0603ZT0R00</v>
      </c>
      <c r="AC153" t="str">
        <f t="shared" ref="AC153:AC184" si="34">IF(Z153=Z152,"SAME","")</f>
        <v/>
      </c>
      <c r="AH153" s="26" t="s">
        <v>1046</v>
      </c>
      <c r="AI153" s="26" t="s">
        <v>1114</v>
      </c>
      <c r="AJ153" s="26" t="s">
        <v>621</v>
      </c>
      <c r="AK153" s="26" t="s">
        <v>1047</v>
      </c>
      <c r="AL153" s="26" t="s">
        <v>983</v>
      </c>
    </row>
    <row r="154" spans="1:39" x14ac:dyDescent="0.2">
      <c r="A154" t="s">
        <v>284</v>
      </c>
      <c r="B154" t="s">
        <v>245</v>
      </c>
      <c r="C154" t="s">
        <v>246</v>
      </c>
      <c r="D154" t="s">
        <v>40</v>
      </c>
      <c r="E154" s="18" t="s">
        <v>465</v>
      </c>
      <c r="F154">
        <v>1</v>
      </c>
      <c r="G154" t="s">
        <v>7</v>
      </c>
      <c r="H154" s="31" t="s">
        <v>720</v>
      </c>
      <c r="J154" t="s">
        <v>485</v>
      </c>
      <c r="K154" t="s">
        <v>557</v>
      </c>
      <c r="L154" s="19">
        <v>1</v>
      </c>
      <c r="M154" s="41">
        <v>0.09</v>
      </c>
      <c r="N154" t="str">
        <f t="shared" si="28"/>
        <v>R5</v>
      </c>
      <c r="O154">
        <f t="shared" si="29"/>
        <v>1</v>
      </c>
      <c r="P154" t="s">
        <v>688</v>
      </c>
      <c r="Q154" s="18" t="str">
        <f t="shared" si="23"/>
        <v>RMCF0603FT7M32</v>
      </c>
      <c r="R154" t="s">
        <v>721</v>
      </c>
      <c r="S154" s="4" t="s">
        <v>621</v>
      </c>
      <c r="T154" t="s">
        <v>560</v>
      </c>
      <c r="W154" t="str">
        <f t="shared" si="30"/>
        <v>RES 7.32M OHM 1% 1/10W 0603</v>
      </c>
      <c r="X154" t="str">
        <f t="shared" si="31"/>
        <v>R5</v>
      </c>
      <c r="Y154" s="3" t="str">
        <f t="shared" si="33"/>
        <v>0603</v>
      </c>
      <c r="Z154" t="str">
        <f t="shared" si="32"/>
        <v>RMCF0603FT7M32</v>
      </c>
      <c r="AA154" t="s">
        <v>907</v>
      </c>
      <c r="AB154" t="e">
        <f>#REF!</f>
        <v>#REF!</v>
      </c>
      <c r="AC154" t="str">
        <f t="shared" si="34"/>
        <v/>
      </c>
      <c r="AD154" t="s">
        <v>785</v>
      </c>
      <c r="AE154" t="s">
        <v>908</v>
      </c>
      <c r="AF154" s="1" t="s">
        <v>906</v>
      </c>
      <c r="AH154" s="26" t="s">
        <v>1105</v>
      </c>
      <c r="AI154" s="26" t="s">
        <v>245</v>
      </c>
      <c r="AJ154" s="26" t="s">
        <v>621</v>
      </c>
      <c r="AK154" s="26" t="s">
        <v>906</v>
      </c>
      <c r="AL154" s="26" t="s">
        <v>983</v>
      </c>
    </row>
    <row r="155" spans="1:39" x14ac:dyDescent="0.2">
      <c r="A155" t="s">
        <v>284</v>
      </c>
      <c r="B155" t="s">
        <v>247</v>
      </c>
      <c r="C155" t="s">
        <v>248</v>
      </c>
      <c r="D155" t="s">
        <v>40</v>
      </c>
      <c r="E155" s="18" t="s">
        <v>463</v>
      </c>
      <c r="F155">
        <v>1</v>
      </c>
      <c r="G155" t="s">
        <v>7</v>
      </c>
      <c r="H155" s="31" t="s">
        <v>716</v>
      </c>
      <c r="J155" t="s">
        <v>485</v>
      </c>
      <c r="K155" t="s">
        <v>557</v>
      </c>
      <c r="L155" s="19">
        <v>1</v>
      </c>
      <c r="M155" s="41">
        <v>0.09</v>
      </c>
      <c r="N155" t="str">
        <f t="shared" si="28"/>
        <v>R6</v>
      </c>
      <c r="O155">
        <f t="shared" si="29"/>
        <v>1</v>
      </c>
      <c r="P155" t="s">
        <v>688</v>
      </c>
      <c r="Q155" s="18" t="str">
        <f t="shared" si="23"/>
        <v>RMCF0603FT5M62</v>
      </c>
      <c r="R155" t="s">
        <v>717</v>
      </c>
      <c r="S155" s="4" t="s">
        <v>621</v>
      </c>
      <c r="T155" t="s">
        <v>560</v>
      </c>
      <c r="W155" t="str">
        <f t="shared" si="30"/>
        <v>RES 5.62M OHM 1% 1/10W 0603</v>
      </c>
      <c r="X155" t="str">
        <f t="shared" si="31"/>
        <v>R6</v>
      </c>
      <c r="Y155" s="3" t="str">
        <f t="shared" si="33"/>
        <v>0603</v>
      </c>
      <c r="Z155" t="str">
        <f t="shared" si="32"/>
        <v>RMCF0603FT5M62</v>
      </c>
      <c r="AB155" t="e">
        <f>#REF!</f>
        <v>#REF!</v>
      </c>
      <c r="AC155" t="str">
        <f t="shared" si="34"/>
        <v/>
      </c>
      <c r="AG155" t="s">
        <v>603</v>
      </c>
      <c r="AH155" s="26" t="s">
        <v>897</v>
      </c>
      <c r="AI155" s="26" t="s">
        <v>247</v>
      </c>
      <c r="AJ155" s="26" t="s">
        <v>621</v>
      </c>
      <c r="AK155" s="26" t="s">
        <v>899</v>
      </c>
      <c r="AL155" s="26" t="s">
        <v>1004</v>
      </c>
    </row>
    <row r="156" spans="1:39" x14ac:dyDescent="0.2">
      <c r="A156" t="s">
        <v>284</v>
      </c>
      <c r="B156" t="s">
        <v>249</v>
      </c>
      <c r="C156" t="s">
        <v>250</v>
      </c>
      <c r="D156" t="s">
        <v>40</v>
      </c>
      <c r="E156" s="18" t="s">
        <v>458</v>
      </c>
      <c r="F156">
        <v>1</v>
      </c>
      <c r="G156" t="s">
        <v>7</v>
      </c>
      <c r="H156" s="31" t="s">
        <v>710</v>
      </c>
      <c r="K156" t="s">
        <v>557</v>
      </c>
      <c r="L156" s="19">
        <v>1</v>
      </c>
      <c r="M156" s="41">
        <v>0.09</v>
      </c>
      <c r="N156" t="str">
        <f t="shared" si="28"/>
        <v>R7</v>
      </c>
      <c r="O156">
        <f t="shared" si="29"/>
        <v>1</v>
      </c>
      <c r="P156" t="s">
        <v>688</v>
      </c>
      <c r="Q156" s="18" t="str">
        <f t="shared" si="23"/>
        <v>RMCF0603FT374K</v>
      </c>
      <c r="R156" t="s">
        <v>711</v>
      </c>
      <c r="S156" s="4" t="s">
        <v>621</v>
      </c>
      <c r="T156" t="s">
        <v>560</v>
      </c>
      <c r="W156" t="str">
        <f t="shared" si="30"/>
        <v>RES 374K OHM 1% 1/10W 0603</v>
      </c>
      <c r="X156" t="str">
        <f t="shared" si="31"/>
        <v>R7</v>
      </c>
      <c r="Y156" s="3" t="str">
        <f t="shared" si="33"/>
        <v>0603</v>
      </c>
      <c r="Z156" t="str">
        <f t="shared" si="32"/>
        <v>RMCF0603FT374K</v>
      </c>
      <c r="AA156" t="s">
        <v>915</v>
      </c>
      <c r="AB156" t="e">
        <f>#REF!</f>
        <v>#REF!</v>
      </c>
      <c r="AC156" t="str">
        <f t="shared" si="34"/>
        <v/>
      </c>
      <c r="AD156" t="s">
        <v>785</v>
      </c>
      <c r="AE156" s="1" t="s">
        <v>914</v>
      </c>
      <c r="AF156" s="1" t="s">
        <v>913</v>
      </c>
      <c r="AH156" s="26" t="s">
        <v>1106</v>
      </c>
      <c r="AI156" s="26" t="s">
        <v>249</v>
      </c>
      <c r="AJ156" s="26" t="s">
        <v>621</v>
      </c>
      <c r="AK156" s="26" t="s">
        <v>913</v>
      </c>
      <c r="AL156" s="26" t="s">
        <v>983</v>
      </c>
    </row>
    <row r="157" spans="1:39" x14ac:dyDescent="0.2">
      <c r="A157" t="s">
        <v>284</v>
      </c>
      <c r="B157" t="s">
        <v>251</v>
      </c>
      <c r="C157" t="s">
        <v>252</v>
      </c>
      <c r="D157" t="s">
        <v>40</v>
      </c>
      <c r="E157" s="18" t="s">
        <v>466</v>
      </c>
      <c r="F157">
        <v>2</v>
      </c>
      <c r="G157" t="s">
        <v>7</v>
      </c>
      <c r="H157" s="32" t="s">
        <v>684</v>
      </c>
      <c r="K157" t="s">
        <v>557</v>
      </c>
      <c r="L157" s="19">
        <v>1</v>
      </c>
      <c r="M157" s="41">
        <v>0.09</v>
      </c>
      <c r="N157" t="str">
        <f t="shared" si="28"/>
        <v>R8, R10</v>
      </c>
      <c r="O157">
        <f t="shared" si="29"/>
        <v>2</v>
      </c>
      <c r="P157" t="s">
        <v>685</v>
      </c>
      <c r="Q157" s="18" t="str">
        <f t="shared" ref="Q157:Q220" si="35">E157</f>
        <v>CRCW06038M25FKEA</v>
      </c>
      <c r="R157" t="s">
        <v>686</v>
      </c>
      <c r="S157" s="4" t="s">
        <v>621</v>
      </c>
      <c r="T157" t="s">
        <v>560</v>
      </c>
      <c r="W157" t="str">
        <f t="shared" si="30"/>
        <v>RES SMD 8.25M OHM 1% 1/10W 0603</v>
      </c>
      <c r="X157" t="str">
        <f t="shared" si="31"/>
        <v>R8, R10</v>
      </c>
      <c r="Y157" s="3" t="str">
        <f t="shared" si="33"/>
        <v>0603</v>
      </c>
      <c r="Z157" t="str">
        <f t="shared" si="32"/>
        <v>CRCW06038M25FKEA</v>
      </c>
      <c r="AA157" t="s">
        <v>910</v>
      </c>
      <c r="AB157" t="e">
        <f>#REF!</f>
        <v>#REF!</v>
      </c>
      <c r="AC157" t="str">
        <f t="shared" si="34"/>
        <v/>
      </c>
      <c r="AD157" t="s">
        <v>898</v>
      </c>
      <c r="AE157" t="s">
        <v>911</v>
      </c>
      <c r="AF157" s="1" t="s">
        <v>912</v>
      </c>
      <c r="AH157" s="26" t="s">
        <v>1107</v>
      </c>
      <c r="AI157" s="26" t="s">
        <v>1108</v>
      </c>
      <c r="AJ157" s="26" t="s">
        <v>621</v>
      </c>
      <c r="AK157" s="26" t="s">
        <v>912</v>
      </c>
      <c r="AL157" s="26" t="s">
        <v>983</v>
      </c>
    </row>
    <row r="158" spans="1:39" x14ac:dyDescent="0.2">
      <c r="A158" t="s">
        <v>284</v>
      </c>
      <c r="B158" t="s">
        <v>253</v>
      </c>
      <c r="C158" t="s">
        <v>254</v>
      </c>
      <c r="D158" t="s">
        <v>40</v>
      </c>
      <c r="E158" s="18" t="s">
        <v>459</v>
      </c>
      <c r="F158">
        <v>1</v>
      </c>
      <c r="G158" t="s">
        <v>7</v>
      </c>
      <c r="H158" s="31" t="s">
        <v>712</v>
      </c>
      <c r="K158" t="s">
        <v>557</v>
      </c>
      <c r="L158" s="19">
        <v>1</v>
      </c>
      <c r="M158" s="41">
        <v>0.09</v>
      </c>
      <c r="N158" t="str">
        <f t="shared" si="28"/>
        <v>R9</v>
      </c>
      <c r="O158">
        <f t="shared" si="29"/>
        <v>1</v>
      </c>
      <c r="P158" t="s">
        <v>688</v>
      </c>
      <c r="Q158" s="18" t="str">
        <f t="shared" si="35"/>
        <v>RMCF0603FT4M53</v>
      </c>
      <c r="R158" t="s">
        <v>713</v>
      </c>
      <c r="S158" s="4" t="s">
        <v>621</v>
      </c>
      <c r="T158" t="s">
        <v>560</v>
      </c>
      <c r="W158" t="str">
        <f t="shared" si="30"/>
        <v>RES 4.53M OHM 1% 1/10W 0603</v>
      </c>
      <c r="X158" t="str">
        <f t="shared" si="31"/>
        <v>R9</v>
      </c>
      <c r="Y158" s="3" t="str">
        <f t="shared" si="33"/>
        <v>0603</v>
      </c>
      <c r="Z158" t="str">
        <f t="shared" si="32"/>
        <v>RMCF0603FT4M53</v>
      </c>
      <c r="AA158" t="s">
        <v>901</v>
      </c>
      <c r="AB158" t="e">
        <f>#REF!</f>
        <v>#REF!</v>
      </c>
      <c r="AC158" t="str">
        <f t="shared" si="34"/>
        <v/>
      </c>
      <c r="AD158" t="s">
        <v>898</v>
      </c>
      <c r="AE158" t="s">
        <v>902</v>
      </c>
      <c r="AF158" s="1" t="s">
        <v>900</v>
      </c>
      <c r="AH158" s="26" t="s">
        <v>1109</v>
      </c>
      <c r="AI158" s="26" t="s">
        <v>253</v>
      </c>
      <c r="AJ158" s="26" t="s">
        <v>621</v>
      </c>
      <c r="AK158" s="26" t="s">
        <v>900</v>
      </c>
      <c r="AL158" s="26" t="s">
        <v>983</v>
      </c>
    </row>
    <row r="159" spans="1:39" x14ac:dyDescent="0.2">
      <c r="A159" t="s">
        <v>284</v>
      </c>
      <c r="B159" t="s">
        <v>262</v>
      </c>
      <c r="C159" t="s">
        <v>263</v>
      </c>
      <c r="D159" t="s">
        <v>264</v>
      </c>
      <c r="E159" s="18" t="s">
        <v>355</v>
      </c>
      <c r="F159">
        <v>8</v>
      </c>
      <c r="G159" t="s">
        <v>7</v>
      </c>
      <c r="H159" s="31" t="s">
        <v>356</v>
      </c>
      <c r="J159" t="s">
        <v>485</v>
      </c>
      <c r="K159" t="s">
        <v>603</v>
      </c>
      <c r="L159" s="19">
        <v>1</v>
      </c>
      <c r="M159" s="41">
        <v>2.77</v>
      </c>
      <c r="N159" t="str">
        <f t="shared" si="28"/>
        <v>SC1-SC8</v>
      </c>
      <c r="O159">
        <f t="shared" si="29"/>
        <v>8</v>
      </c>
      <c r="P159" t="s">
        <v>654</v>
      </c>
      <c r="Q159" s="18" t="str">
        <f t="shared" si="35"/>
        <v>KXOB25-05X3F-TR</v>
      </c>
      <c r="R159" t="s">
        <v>655</v>
      </c>
      <c r="T159" t="s">
        <v>560</v>
      </c>
      <c r="W159" t="str">
        <f t="shared" si="30"/>
        <v>MONOCRYS SOLAR CELL 30.7MW 2.07V</v>
      </c>
      <c r="X159" t="str">
        <f t="shared" si="31"/>
        <v>SC1-SC8</v>
      </c>
      <c r="Y159" s="3"/>
      <c r="Z159" t="str">
        <f t="shared" si="32"/>
        <v>KXOB25-05X3F-TR</v>
      </c>
      <c r="AC159" t="str">
        <f t="shared" si="34"/>
        <v/>
      </c>
      <c r="AL159" s="26" t="s">
        <v>1004</v>
      </c>
    </row>
    <row r="160" spans="1:39" x14ac:dyDescent="0.2">
      <c r="A160" t="s">
        <v>284</v>
      </c>
      <c r="B160" t="s">
        <v>190</v>
      </c>
      <c r="C160" t="s">
        <v>278</v>
      </c>
      <c r="D160" t="s">
        <v>279</v>
      </c>
      <c r="E160" s="18" t="s">
        <v>278</v>
      </c>
      <c r="F160">
        <v>1</v>
      </c>
      <c r="G160" t="s">
        <v>7</v>
      </c>
      <c r="H160" s="32" t="s">
        <v>364</v>
      </c>
      <c r="K160" t="s">
        <v>557</v>
      </c>
      <c r="L160" s="19">
        <v>1</v>
      </c>
      <c r="M160" s="41">
        <v>4.8</v>
      </c>
      <c r="N160" t="str">
        <f t="shared" si="28"/>
        <v>SW1</v>
      </c>
      <c r="O160">
        <f t="shared" si="29"/>
        <v>1</v>
      </c>
      <c r="P160" t="s">
        <v>609</v>
      </c>
      <c r="Q160" s="18" t="str">
        <f t="shared" si="35"/>
        <v>D2F-L2-A1</v>
      </c>
      <c r="R160" t="s">
        <v>610</v>
      </c>
      <c r="T160" t="s">
        <v>560</v>
      </c>
      <c r="W160" t="str">
        <f t="shared" si="30"/>
        <v>SWITCH SNAP ACTION SPDT 3A 125V</v>
      </c>
      <c r="X160" t="str">
        <f t="shared" si="31"/>
        <v>SW1</v>
      </c>
      <c r="Y160" s="3"/>
      <c r="Z160" t="str">
        <f t="shared" si="32"/>
        <v>D2F-L2-A1</v>
      </c>
      <c r="AC160" t="str">
        <f t="shared" si="34"/>
        <v/>
      </c>
      <c r="AG160" t="s">
        <v>603</v>
      </c>
      <c r="AL160" s="26" t="s">
        <v>1004</v>
      </c>
    </row>
    <row r="161" spans="1:39" x14ac:dyDescent="0.2">
      <c r="A161" t="s">
        <v>284</v>
      </c>
      <c r="B161" t="s">
        <v>125</v>
      </c>
      <c r="C161" t="s">
        <v>280</v>
      </c>
      <c r="D161" t="s">
        <v>281</v>
      </c>
      <c r="E161" s="18" t="s">
        <v>280</v>
      </c>
      <c r="F161">
        <v>1</v>
      </c>
      <c r="G161" t="s">
        <v>7</v>
      </c>
      <c r="H161" s="32" t="s">
        <v>365</v>
      </c>
      <c r="K161" t="s">
        <v>557</v>
      </c>
      <c r="L161" s="19">
        <v>1</v>
      </c>
      <c r="M161" s="41">
        <v>4.8</v>
      </c>
      <c r="N161" t="str">
        <f t="shared" si="28"/>
        <v>SW2</v>
      </c>
      <c r="O161">
        <f t="shared" si="29"/>
        <v>1</v>
      </c>
      <c r="P161" t="s">
        <v>609</v>
      </c>
      <c r="Q161" s="18" t="str">
        <f t="shared" si="35"/>
        <v>D2F-L2-A</v>
      </c>
      <c r="R161" t="s">
        <v>610</v>
      </c>
      <c r="T161" t="s">
        <v>560</v>
      </c>
      <c r="W161" t="str">
        <f t="shared" si="30"/>
        <v>SWITCH SNAP ACTION SPDT 3A 125V</v>
      </c>
      <c r="X161" t="str">
        <f t="shared" si="31"/>
        <v>SW2</v>
      </c>
      <c r="Y161" s="3"/>
      <c r="Z161" t="str">
        <f t="shared" si="32"/>
        <v>D2F-L2-A</v>
      </c>
      <c r="AC161" t="str">
        <f t="shared" si="34"/>
        <v/>
      </c>
      <c r="AG161" t="s">
        <v>603</v>
      </c>
      <c r="AL161" s="26" t="s">
        <v>1004</v>
      </c>
    </row>
    <row r="162" spans="1:39" x14ac:dyDescent="0.2">
      <c r="A162" t="s">
        <v>284</v>
      </c>
      <c r="B162" t="s">
        <v>49</v>
      </c>
      <c r="C162" t="s">
        <v>268</v>
      </c>
      <c r="D162" t="s">
        <v>269</v>
      </c>
      <c r="E162" s="18" t="s">
        <v>268</v>
      </c>
      <c r="F162">
        <v>1</v>
      </c>
      <c r="G162" t="s">
        <v>7</v>
      </c>
      <c r="H162" s="32" t="s">
        <v>357</v>
      </c>
      <c r="K162" t="s">
        <v>557</v>
      </c>
      <c r="L162" s="19">
        <v>1</v>
      </c>
      <c r="M162" s="41">
        <v>6.47</v>
      </c>
      <c r="N162" t="str">
        <f t="shared" si="28"/>
        <v>U1</v>
      </c>
      <c r="O162">
        <f t="shared" si="29"/>
        <v>1</v>
      </c>
      <c r="P162" t="s">
        <v>576</v>
      </c>
      <c r="Q162" s="18" t="str">
        <f t="shared" si="35"/>
        <v>BQ25570RGRR</v>
      </c>
      <c r="R162" t="s">
        <v>584</v>
      </c>
      <c r="S162" s="4" t="s">
        <v>585</v>
      </c>
      <c r="T162" t="s">
        <v>560</v>
      </c>
      <c r="W162" t="str">
        <f t="shared" si="30"/>
        <v>IC ENERGY HARV CTRLR BATT 20VQFN</v>
      </c>
      <c r="X162" t="str">
        <f t="shared" si="31"/>
        <v>U1</v>
      </c>
      <c r="Y162" s="3" t="str">
        <f t="shared" ref="Y162:Y173" si="36">S162</f>
        <v>20-VQFN</v>
      </c>
      <c r="Z162" t="str">
        <f t="shared" si="32"/>
        <v>BQ25570RGRR</v>
      </c>
      <c r="AB162" t="e">
        <f>#REF!</f>
        <v>#REF!</v>
      </c>
      <c r="AC162" t="str">
        <f t="shared" si="34"/>
        <v/>
      </c>
      <c r="AG162" t="s">
        <v>603</v>
      </c>
      <c r="AL162" s="26" t="s">
        <v>1004</v>
      </c>
    </row>
    <row r="163" spans="1:39" x14ac:dyDescent="0.2">
      <c r="A163" t="s">
        <v>284</v>
      </c>
      <c r="B163" t="s">
        <v>130</v>
      </c>
      <c r="C163" t="s">
        <v>270</v>
      </c>
      <c r="D163" t="s">
        <v>271</v>
      </c>
      <c r="E163" s="18" t="s">
        <v>358</v>
      </c>
      <c r="F163">
        <v>1</v>
      </c>
      <c r="G163" t="s">
        <v>7</v>
      </c>
      <c r="H163" s="32" t="s">
        <v>359</v>
      </c>
      <c r="K163" t="s">
        <v>557</v>
      </c>
      <c r="L163" s="19">
        <v>1</v>
      </c>
      <c r="M163" s="41">
        <v>3.3</v>
      </c>
      <c r="N163" t="str">
        <f t="shared" si="28"/>
        <v>U2</v>
      </c>
      <c r="O163">
        <f t="shared" si="29"/>
        <v>1</v>
      </c>
      <c r="P163" t="s">
        <v>576</v>
      </c>
      <c r="Q163" s="18" t="str">
        <f t="shared" si="35"/>
        <v>OPT3001IDNPRQ1</v>
      </c>
      <c r="R163" t="s">
        <v>578</v>
      </c>
      <c r="S163" s="4" t="s">
        <v>579</v>
      </c>
      <c r="T163" t="s">
        <v>560</v>
      </c>
      <c r="W163" t="str">
        <f t="shared" si="30"/>
        <v>SENSOR OPT 550NM AMBIENT 6USON</v>
      </c>
      <c r="X163" t="str">
        <f t="shared" si="31"/>
        <v>U2</v>
      </c>
      <c r="Y163" s="3" t="str">
        <f t="shared" si="36"/>
        <v>6-USON</v>
      </c>
      <c r="Z163" t="str">
        <f t="shared" si="32"/>
        <v>OPT3001IDNPRQ1</v>
      </c>
      <c r="AB163" t="e">
        <f>#REF!</f>
        <v>#REF!</v>
      </c>
      <c r="AC163" t="str">
        <f t="shared" si="34"/>
        <v/>
      </c>
      <c r="AG163" t="s">
        <v>603</v>
      </c>
      <c r="AL163" s="26" t="s">
        <v>1004</v>
      </c>
    </row>
    <row r="164" spans="1:39" x14ac:dyDescent="0.2">
      <c r="A164" t="s">
        <v>284</v>
      </c>
      <c r="B164" t="s">
        <v>132</v>
      </c>
      <c r="C164" t="s">
        <v>272</v>
      </c>
      <c r="D164" t="s">
        <v>134</v>
      </c>
      <c r="E164" s="18" t="s">
        <v>360</v>
      </c>
      <c r="F164">
        <v>1</v>
      </c>
      <c r="G164" t="s">
        <v>7</v>
      </c>
      <c r="H164" s="31" t="s">
        <v>361</v>
      </c>
      <c r="K164" t="s">
        <v>557</v>
      </c>
      <c r="L164" s="19">
        <v>1</v>
      </c>
      <c r="M164" s="41">
        <v>0.92</v>
      </c>
      <c r="N164" t="str">
        <f t="shared" si="28"/>
        <v>U3</v>
      </c>
      <c r="O164">
        <f t="shared" si="29"/>
        <v>1</v>
      </c>
      <c r="P164" t="s">
        <v>658</v>
      </c>
      <c r="Q164" s="18" t="str">
        <f t="shared" si="35"/>
        <v>MAX40200AUK+T</v>
      </c>
      <c r="R164" t="s">
        <v>360</v>
      </c>
      <c r="S164" s="4" t="s">
        <v>575</v>
      </c>
      <c r="T164" t="s">
        <v>560</v>
      </c>
      <c r="W164" t="str">
        <f t="shared" si="30"/>
        <v>MAX40200AUK+T</v>
      </c>
      <c r="X164" t="str">
        <f t="shared" si="31"/>
        <v>U3</v>
      </c>
      <c r="Y164" s="3" t="str">
        <f t="shared" si="36"/>
        <v>SOT-23-5</v>
      </c>
      <c r="Z164" t="str">
        <f t="shared" si="32"/>
        <v>MAX40200AUK+T</v>
      </c>
      <c r="AB164" t="e">
        <f>#REF!</f>
        <v>#REF!</v>
      </c>
      <c r="AC164" t="str">
        <f t="shared" si="34"/>
        <v/>
      </c>
      <c r="AG164" t="s">
        <v>864</v>
      </c>
      <c r="AH164" s="26" t="s">
        <v>360</v>
      </c>
      <c r="AI164" s="26" t="s">
        <v>132</v>
      </c>
      <c r="AJ164" s="26" t="s">
        <v>575</v>
      </c>
      <c r="AK164" s="26" t="s">
        <v>415</v>
      </c>
      <c r="AL164" s="26" t="s">
        <v>983</v>
      </c>
      <c r="AM164" s="26" t="s">
        <v>864</v>
      </c>
    </row>
    <row r="165" spans="1:39" x14ac:dyDescent="0.2">
      <c r="A165" t="s">
        <v>285</v>
      </c>
      <c r="B165" t="s">
        <v>218</v>
      </c>
      <c r="C165" t="s">
        <v>9</v>
      </c>
      <c r="D165" t="s">
        <v>219</v>
      </c>
      <c r="E165" s="18" t="s">
        <v>434</v>
      </c>
      <c r="F165">
        <v>1</v>
      </c>
      <c r="G165" t="s">
        <v>7</v>
      </c>
      <c r="H165" s="32" t="s">
        <v>669</v>
      </c>
      <c r="K165" t="s">
        <v>557</v>
      </c>
      <c r="L165" s="19">
        <v>1</v>
      </c>
      <c r="M165" s="41">
        <v>0.09</v>
      </c>
      <c r="N165" t="str">
        <f t="shared" si="28"/>
        <v>C1</v>
      </c>
      <c r="O165">
        <f t="shared" si="29"/>
        <v>1</v>
      </c>
      <c r="P165" t="s">
        <v>670</v>
      </c>
      <c r="Q165" s="18" t="str">
        <f t="shared" si="35"/>
        <v>04025C104KAT2A</v>
      </c>
      <c r="R165" t="s">
        <v>671</v>
      </c>
      <c r="S165" s="4" t="s">
        <v>742</v>
      </c>
      <c r="T165" t="s">
        <v>560</v>
      </c>
      <c r="W165" t="str">
        <f t="shared" si="30"/>
        <v>CAP CER 0.1UF 50V X7R 0402</v>
      </c>
      <c r="X165" t="str">
        <f t="shared" si="31"/>
        <v>C1</v>
      </c>
      <c r="Y165" s="3" t="str">
        <f t="shared" si="36"/>
        <v>0402</v>
      </c>
      <c r="Z165" t="str">
        <f t="shared" si="32"/>
        <v>04025C104KAT2A</v>
      </c>
      <c r="AA165" t="s">
        <v>909</v>
      </c>
      <c r="AB165" t="e">
        <f>#REF!</f>
        <v>#REF!</v>
      </c>
      <c r="AC165" t="str">
        <f t="shared" si="34"/>
        <v/>
      </c>
      <c r="AD165" t="s">
        <v>811</v>
      </c>
      <c r="AE165" t="s">
        <v>434</v>
      </c>
      <c r="AF165" t="s">
        <v>764</v>
      </c>
      <c r="AH165" s="26" t="s">
        <v>1087</v>
      </c>
      <c r="AI165" s="26" t="s">
        <v>218</v>
      </c>
      <c r="AJ165" s="26" t="s">
        <v>742</v>
      </c>
      <c r="AK165" s="26" t="s">
        <v>764</v>
      </c>
      <c r="AL165" s="26" t="s">
        <v>983</v>
      </c>
    </row>
    <row r="166" spans="1:39" x14ac:dyDescent="0.2">
      <c r="A166" t="s">
        <v>285</v>
      </c>
      <c r="B166" t="s">
        <v>1118</v>
      </c>
      <c r="C166" t="s">
        <v>9</v>
      </c>
      <c r="D166" t="s">
        <v>6</v>
      </c>
      <c r="E166" s="18" t="s">
        <v>435</v>
      </c>
      <c r="F166">
        <v>4</v>
      </c>
      <c r="G166" t="s">
        <v>7</v>
      </c>
      <c r="H166" s="32" t="s">
        <v>676</v>
      </c>
      <c r="I166" t="s">
        <v>428</v>
      </c>
      <c r="K166" t="s">
        <v>557</v>
      </c>
      <c r="L166" s="19">
        <v>1</v>
      </c>
      <c r="M166" s="41">
        <v>0.09</v>
      </c>
      <c r="N166" t="str">
        <f t="shared" si="28"/>
        <v>C2, C9, C10, C11</v>
      </c>
      <c r="O166">
        <f t="shared" si="29"/>
        <v>4</v>
      </c>
      <c r="P166" t="s">
        <v>670</v>
      </c>
      <c r="Q166" s="18" t="str">
        <f t="shared" si="35"/>
        <v>06035C104K4T2A</v>
      </c>
      <c r="R166" t="s">
        <v>677</v>
      </c>
      <c r="S166" s="4" t="s">
        <v>621</v>
      </c>
      <c r="T166" t="s">
        <v>560</v>
      </c>
      <c r="W166" t="str">
        <f t="shared" si="30"/>
        <v>CAP CER 0.1UF 50V X7R 0603</v>
      </c>
      <c r="X166" t="str">
        <f t="shared" si="31"/>
        <v>C2, C9, C10, C11</v>
      </c>
      <c r="Y166" s="3" t="str">
        <f t="shared" si="36"/>
        <v>0603</v>
      </c>
      <c r="Z166" t="str">
        <f t="shared" si="32"/>
        <v>06035C104K4T2A</v>
      </c>
      <c r="AA166" t="s">
        <v>809</v>
      </c>
      <c r="AB166" t="e">
        <f>#REF!</f>
        <v>#REF!</v>
      </c>
      <c r="AC166" t="str">
        <f t="shared" si="34"/>
        <v/>
      </c>
      <c r="AD166" t="s">
        <v>811</v>
      </c>
      <c r="AE166" t="s">
        <v>810</v>
      </c>
      <c r="AF166" s="1" t="s">
        <v>808</v>
      </c>
      <c r="AH166" s="26" t="s">
        <v>994</v>
      </c>
      <c r="AI166" s="26" t="s">
        <v>1118</v>
      </c>
      <c r="AJ166" s="26" t="s">
        <v>621</v>
      </c>
      <c r="AK166" s="26" t="s">
        <v>808</v>
      </c>
      <c r="AL166" s="26" t="s">
        <v>983</v>
      </c>
    </row>
    <row r="167" spans="1:39" x14ac:dyDescent="0.2">
      <c r="A167" t="s">
        <v>285</v>
      </c>
      <c r="B167" t="s">
        <v>221</v>
      </c>
      <c r="C167" t="s">
        <v>222</v>
      </c>
      <c r="D167" t="s">
        <v>6</v>
      </c>
      <c r="E167" s="18" t="s">
        <v>443</v>
      </c>
      <c r="F167">
        <v>2</v>
      </c>
      <c r="G167" t="s">
        <v>7</v>
      </c>
      <c r="H167" s="31" t="s">
        <v>700</v>
      </c>
      <c r="K167" t="s">
        <v>557</v>
      </c>
      <c r="L167" s="19">
        <v>1</v>
      </c>
      <c r="M167" s="41">
        <v>0.44</v>
      </c>
      <c r="N167" t="str">
        <f t="shared" si="28"/>
        <v>C3, C7</v>
      </c>
      <c r="O167">
        <f t="shared" si="29"/>
        <v>2</v>
      </c>
      <c r="P167" t="s">
        <v>619</v>
      </c>
      <c r="Q167" s="18" t="str">
        <f t="shared" si="35"/>
        <v>GRT188R6YA475KE13D</v>
      </c>
      <c r="R167" t="s">
        <v>701</v>
      </c>
      <c r="S167" s="4" t="s">
        <v>621</v>
      </c>
      <c r="T167" t="s">
        <v>560</v>
      </c>
      <c r="W167" t="str">
        <f t="shared" si="30"/>
        <v>CAP CER 4.7UF 35V X5R 0603</v>
      </c>
      <c r="X167" t="str">
        <f t="shared" si="31"/>
        <v>C3, C7</v>
      </c>
      <c r="Y167" s="3" t="str">
        <f t="shared" si="36"/>
        <v>0603</v>
      </c>
      <c r="Z167" t="str">
        <f t="shared" si="32"/>
        <v>GRT188R6YA475KE13D</v>
      </c>
      <c r="AB167" t="e">
        <f>#REF!</f>
        <v>#REF!</v>
      </c>
      <c r="AC167" t="str">
        <f t="shared" si="34"/>
        <v/>
      </c>
      <c r="AH167" s="26" t="s">
        <v>1089</v>
      </c>
      <c r="AI167" s="26" t="s">
        <v>1090</v>
      </c>
      <c r="AJ167" s="26" t="s">
        <v>621</v>
      </c>
      <c r="AK167" s="26" t="s">
        <v>769</v>
      </c>
      <c r="AL167" s="26" t="s">
        <v>983</v>
      </c>
    </row>
    <row r="168" spans="1:39" x14ac:dyDescent="0.2">
      <c r="A168" t="s">
        <v>285</v>
      </c>
      <c r="B168" t="s">
        <v>223</v>
      </c>
      <c r="C168" t="s">
        <v>5</v>
      </c>
      <c r="D168" t="s">
        <v>6</v>
      </c>
      <c r="E168" s="18" t="s">
        <v>437</v>
      </c>
      <c r="F168">
        <v>3</v>
      </c>
      <c r="G168" t="s">
        <v>7</v>
      </c>
      <c r="H168" s="32" t="s">
        <v>672</v>
      </c>
      <c r="I168" t="s">
        <v>430</v>
      </c>
      <c r="K168" t="s">
        <v>557</v>
      </c>
      <c r="L168" s="19">
        <v>1</v>
      </c>
      <c r="M168" s="41">
        <v>0.09</v>
      </c>
      <c r="N168" t="str">
        <f t="shared" si="28"/>
        <v>C4, C12, C13</v>
      </c>
      <c r="O168">
        <f t="shared" si="29"/>
        <v>3</v>
      </c>
      <c r="P168" t="s">
        <v>670</v>
      </c>
      <c r="Q168" s="18" t="str">
        <f t="shared" si="35"/>
        <v>06031C103K4T4A</v>
      </c>
      <c r="R168" t="s">
        <v>673</v>
      </c>
      <c r="S168" s="4" t="s">
        <v>621</v>
      </c>
      <c r="T168" t="s">
        <v>560</v>
      </c>
      <c r="W168" t="str">
        <f t="shared" si="30"/>
        <v>CAP CER 10000PF 100V X7R 0603</v>
      </c>
      <c r="X168" t="str">
        <f t="shared" si="31"/>
        <v>C4, C12, C13</v>
      </c>
      <c r="Y168" s="3" t="str">
        <f t="shared" si="36"/>
        <v>0603</v>
      </c>
      <c r="Z168" t="str">
        <f t="shared" si="32"/>
        <v>06031C103K4T4A</v>
      </c>
      <c r="AA168" t="s">
        <v>782</v>
      </c>
      <c r="AB168" t="e">
        <f>#REF!</f>
        <v>#REF!</v>
      </c>
      <c r="AC168" t="str">
        <f t="shared" si="34"/>
        <v/>
      </c>
      <c r="AD168" t="s">
        <v>785</v>
      </c>
      <c r="AE168" t="s">
        <v>788</v>
      </c>
      <c r="AF168" s="1" t="s">
        <v>779</v>
      </c>
      <c r="AG168" s="1"/>
      <c r="AH168" s="26" t="s">
        <v>999</v>
      </c>
      <c r="AI168" s="26" t="s">
        <v>1091</v>
      </c>
      <c r="AJ168" s="26" t="s">
        <v>621</v>
      </c>
      <c r="AK168" s="26" t="s">
        <v>779</v>
      </c>
      <c r="AL168" s="26" t="s">
        <v>983</v>
      </c>
    </row>
    <row r="169" spans="1:39" x14ac:dyDescent="0.2">
      <c r="A169" t="s">
        <v>285</v>
      </c>
      <c r="B169" t="s">
        <v>224</v>
      </c>
      <c r="C169" t="s">
        <v>225</v>
      </c>
      <c r="D169" t="s">
        <v>150</v>
      </c>
      <c r="E169" s="18" t="s">
        <v>447</v>
      </c>
      <c r="F169">
        <v>1</v>
      </c>
      <c r="G169" t="s">
        <v>7</v>
      </c>
      <c r="H169" s="31" t="s">
        <v>690</v>
      </c>
      <c r="K169" t="s">
        <v>557</v>
      </c>
      <c r="L169" s="19">
        <v>1</v>
      </c>
      <c r="M169" s="41">
        <v>0.94</v>
      </c>
      <c r="N169" t="str">
        <f t="shared" si="28"/>
        <v>C5</v>
      </c>
      <c r="O169">
        <f t="shared" si="29"/>
        <v>1</v>
      </c>
      <c r="P169" t="s">
        <v>619</v>
      </c>
      <c r="Q169" s="18" t="str">
        <f t="shared" si="35"/>
        <v>GRM21BR60J107ME15K</v>
      </c>
      <c r="R169" t="s">
        <v>691</v>
      </c>
      <c r="S169" s="4" t="s">
        <v>588</v>
      </c>
      <c r="T169" t="s">
        <v>560</v>
      </c>
      <c r="W169" t="str">
        <f t="shared" si="30"/>
        <v>CAP CER 100UF 6.3V X5R 0805</v>
      </c>
      <c r="X169" t="str">
        <f t="shared" si="31"/>
        <v>C5</v>
      </c>
      <c r="Y169" s="3" t="str">
        <f t="shared" si="36"/>
        <v>0805</v>
      </c>
      <c r="Z169" t="str">
        <f t="shared" si="32"/>
        <v>GRM21BR60J107ME15K</v>
      </c>
      <c r="AA169" t="s">
        <v>894</v>
      </c>
      <c r="AB169" t="e">
        <f>#REF!</f>
        <v>#REF!</v>
      </c>
      <c r="AC169" t="str">
        <f t="shared" si="34"/>
        <v/>
      </c>
      <c r="AD169" t="s">
        <v>619</v>
      </c>
      <c r="AE169" t="s">
        <v>895</v>
      </c>
      <c r="AF169" t="s">
        <v>896</v>
      </c>
      <c r="AH169" s="26" t="s">
        <v>1092</v>
      </c>
      <c r="AI169" s="26" t="s">
        <v>224</v>
      </c>
      <c r="AJ169" s="26" t="s">
        <v>588</v>
      </c>
      <c r="AK169" s="26" t="s">
        <v>896</v>
      </c>
      <c r="AL169" s="26" t="s">
        <v>983</v>
      </c>
    </row>
    <row r="170" spans="1:39" x14ac:dyDescent="0.2">
      <c r="A170" t="s">
        <v>285</v>
      </c>
      <c r="B170" t="s">
        <v>226</v>
      </c>
      <c r="C170" t="s">
        <v>72</v>
      </c>
      <c r="D170" t="s">
        <v>6</v>
      </c>
      <c r="E170" s="18" t="s">
        <v>438</v>
      </c>
      <c r="F170">
        <v>1</v>
      </c>
      <c r="G170" t="s">
        <v>7</v>
      </c>
      <c r="H170" s="31" t="s">
        <v>696</v>
      </c>
      <c r="I170" t="s">
        <v>432</v>
      </c>
      <c r="K170" t="s">
        <v>557</v>
      </c>
      <c r="L170" s="19">
        <v>1</v>
      </c>
      <c r="M170" s="41">
        <v>0.15</v>
      </c>
      <c r="N170" t="str">
        <f t="shared" si="28"/>
        <v>C6</v>
      </c>
      <c r="O170">
        <f t="shared" si="29"/>
        <v>1</v>
      </c>
      <c r="P170" t="s">
        <v>619</v>
      </c>
      <c r="Q170" s="18" t="str">
        <f t="shared" si="35"/>
        <v>GRT188R61H105KE13D</v>
      </c>
      <c r="R170" t="s">
        <v>697</v>
      </c>
      <c r="S170" s="4" t="s">
        <v>621</v>
      </c>
      <c r="T170" t="s">
        <v>560</v>
      </c>
      <c r="W170" t="str">
        <f t="shared" si="30"/>
        <v>CAP CER 1UF 50V X5R 0603</v>
      </c>
      <c r="X170" t="str">
        <f t="shared" si="31"/>
        <v>C6</v>
      </c>
      <c r="Y170" s="3" t="str">
        <f t="shared" si="36"/>
        <v>0603</v>
      </c>
      <c r="Z170" t="str">
        <f t="shared" si="32"/>
        <v>GRT188R61H105KE13D</v>
      </c>
      <c r="AB170" t="e">
        <f>#REF!</f>
        <v>#REF!</v>
      </c>
      <c r="AC170" t="str">
        <f t="shared" si="34"/>
        <v/>
      </c>
      <c r="AH170" s="26" t="s">
        <v>1018</v>
      </c>
      <c r="AI170" s="26" t="s">
        <v>226</v>
      </c>
      <c r="AJ170" s="26" t="s">
        <v>621</v>
      </c>
      <c r="AK170" s="26" t="s">
        <v>767</v>
      </c>
      <c r="AL170" s="26" t="s">
        <v>983</v>
      </c>
    </row>
    <row r="171" spans="1:39" x14ac:dyDescent="0.2">
      <c r="A171" t="s">
        <v>285</v>
      </c>
      <c r="B171" t="s">
        <v>227</v>
      </c>
      <c r="C171" t="s">
        <v>228</v>
      </c>
      <c r="D171" t="s">
        <v>6</v>
      </c>
      <c r="E171" s="18" t="s">
        <v>442</v>
      </c>
      <c r="F171">
        <v>1</v>
      </c>
      <c r="G171" t="s">
        <v>7</v>
      </c>
      <c r="H171" s="31" t="s">
        <v>692</v>
      </c>
      <c r="K171" t="s">
        <v>557</v>
      </c>
      <c r="L171" s="19">
        <v>1</v>
      </c>
      <c r="M171" s="41">
        <v>0.28999999999999998</v>
      </c>
      <c r="N171" t="str">
        <f t="shared" si="28"/>
        <v>C8</v>
      </c>
      <c r="O171">
        <f t="shared" si="29"/>
        <v>1</v>
      </c>
      <c r="P171" t="s">
        <v>619</v>
      </c>
      <c r="Q171" s="18" t="str">
        <f t="shared" si="35"/>
        <v>GRT188R61A226ME13D</v>
      </c>
      <c r="R171" t="s">
        <v>693</v>
      </c>
      <c r="S171" s="4" t="s">
        <v>621</v>
      </c>
      <c r="T171" t="s">
        <v>560</v>
      </c>
      <c r="W171" t="str">
        <f t="shared" si="30"/>
        <v>CAP CER 22UF 10V X5R 0603</v>
      </c>
      <c r="X171" t="str">
        <f t="shared" si="31"/>
        <v>C8</v>
      </c>
      <c r="Y171" s="3" t="str">
        <f t="shared" si="36"/>
        <v>0603</v>
      </c>
      <c r="Z171" t="str">
        <f t="shared" si="32"/>
        <v>GRT188R61A226ME13D</v>
      </c>
      <c r="AB171" t="e">
        <f>#REF!</f>
        <v>#REF!</v>
      </c>
      <c r="AC171" t="str">
        <f t="shared" si="34"/>
        <v/>
      </c>
      <c r="AH171" s="26" t="s">
        <v>1093</v>
      </c>
      <c r="AI171" s="26" t="s">
        <v>227</v>
      </c>
      <c r="AJ171" s="26" t="s">
        <v>621</v>
      </c>
      <c r="AK171" s="26" t="s">
        <v>765</v>
      </c>
      <c r="AL171" s="26" t="s">
        <v>983</v>
      </c>
    </row>
    <row r="172" spans="1:39" x14ac:dyDescent="0.2">
      <c r="A172" t="s">
        <v>285</v>
      </c>
      <c r="B172" t="s">
        <v>79</v>
      </c>
      <c r="C172" t="s">
        <v>229</v>
      </c>
      <c r="D172" t="s">
        <v>230</v>
      </c>
      <c r="E172" s="18" t="s">
        <v>229</v>
      </c>
      <c r="F172">
        <v>1</v>
      </c>
      <c r="G172" t="s">
        <v>7</v>
      </c>
      <c r="H172" s="31" t="s">
        <v>347</v>
      </c>
      <c r="K172" t="s">
        <v>603</v>
      </c>
      <c r="L172" s="19">
        <v>1</v>
      </c>
      <c r="M172" s="41">
        <v>0.46</v>
      </c>
      <c r="N172" t="str">
        <f t="shared" si="28"/>
        <v>D1</v>
      </c>
      <c r="O172">
        <f t="shared" si="29"/>
        <v>1</v>
      </c>
      <c r="P172" t="s">
        <v>604</v>
      </c>
      <c r="Q172" s="18" t="str">
        <f t="shared" si="35"/>
        <v>SZMM5Z5V1T1G</v>
      </c>
      <c r="R172" t="s">
        <v>605</v>
      </c>
      <c r="S172" s="4" t="s">
        <v>606</v>
      </c>
      <c r="T172" t="s">
        <v>560</v>
      </c>
      <c r="W172" t="str">
        <f t="shared" si="30"/>
        <v>DIODE ZENER 5.1V 500MW SOD523</v>
      </c>
      <c r="X172" t="str">
        <f t="shared" si="31"/>
        <v>D1</v>
      </c>
      <c r="Y172" s="3" t="str">
        <f t="shared" si="36"/>
        <v>SOD-523</v>
      </c>
      <c r="Z172" t="str">
        <f t="shared" si="32"/>
        <v>SZMM5Z5V1T1G</v>
      </c>
      <c r="AA172" t="s">
        <v>916</v>
      </c>
      <c r="AB172" t="e">
        <f>#REF!</f>
        <v>#REF!</v>
      </c>
      <c r="AC172" t="str">
        <f t="shared" si="34"/>
        <v/>
      </c>
      <c r="AD172" t="s">
        <v>604</v>
      </c>
      <c r="AE172" t="s">
        <v>917</v>
      </c>
      <c r="AF172" t="s">
        <v>918</v>
      </c>
      <c r="AH172" s="26" t="s">
        <v>1094</v>
      </c>
      <c r="AI172" s="26" t="s">
        <v>79</v>
      </c>
      <c r="AJ172" s="26" t="s">
        <v>606</v>
      </c>
      <c r="AK172" s="26" t="s">
        <v>918</v>
      </c>
      <c r="AL172" s="26" t="s">
        <v>983</v>
      </c>
      <c r="AM172" s="26" t="s">
        <v>864</v>
      </c>
    </row>
    <row r="173" spans="1:39" x14ac:dyDescent="0.2">
      <c r="A173" t="s">
        <v>285</v>
      </c>
      <c r="B173" t="s">
        <v>231</v>
      </c>
      <c r="C173" t="s">
        <v>232</v>
      </c>
      <c r="D173" t="s">
        <v>233</v>
      </c>
      <c r="E173" s="18" t="s">
        <v>232</v>
      </c>
      <c r="F173">
        <v>3</v>
      </c>
      <c r="G173" t="s">
        <v>7</v>
      </c>
      <c r="H173" s="31" t="s">
        <v>348</v>
      </c>
      <c r="K173" t="s">
        <v>557</v>
      </c>
      <c r="L173" s="19">
        <v>1</v>
      </c>
      <c r="M173" s="41">
        <v>0.41</v>
      </c>
      <c r="N173" t="str">
        <f t="shared" si="28"/>
        <v>D2-D4</v>
      </c>
      <c r="O173">
        <f t="shared" si="29"/>
        <v>3</v>
      </c>
      <c r="P173" t="s">
        <v>640</v>
      </c>
      <c r="Q173" s="18" t="str">
        <f t="shared" si="35"/>
        <v>DFLS130L-7</v>
      </c>
      <c r="R173" t="s">
        <v>642</v>
      </c>
      <c r="S173" s="20" t="s">
        <v>643</v>
      </c>
      <c r="T173" t="s">
        <v>560</v>
      </c>
      <c r="W173" t="str">
        <f t="shared" si="30"/>
        <v>DIODE SCHOTTKY 30V 1A PWRDI123</v>
      </c>
      <c r="X173" t="str">
        <f t="shared" si="31"/>
        <v>D2-D4</v>
      </c>
      <c r="Y173" s="3" t="str">
        <f t="shared" si="36"/>
        <v>PowerDI-123</v>
      </c>
      <c r="Z173" t="str">
        <f t="shared" si="32"/>
        <v>DFLS130L-7</v>
      </c>
      <c r="AB173" t="e">
        <f>#REF!</f>
        <v>#REF!</v>
      </c>
      <c r="AC173" t="str">
        <f t="shared" si="34"/>
        <v/>
      </c>
      <c r="AH173" s="26" t="s">
        <v>1110</v>
      </c>
      <c r="AI173" s="26" t="s">
        <v>1095</v>
      </c>
      <c r="AK173" s="26" t="s">
        <v>409</v>
      </c>
      <c r="AL173" s="26" t="s">
        <v>983</v>
      </c>
    </row>
    <row r="174" spans="1:39" x14ac:dyDescent="0.2">
      <c r="A174" t="s">
        <v>285</v>
      </c>
      <c r="B174" t="s">
        <v>13</v>
      </c>
      <c r="C174" t="s">
        <v>236</v>
      </c>
      <c r="D174" t="s">
        <v>237</v>
      </c>
      <c r="E174" s="18" t="s">
        <v>349</v>
      </c>
      <c r="F174">
        <v>1</v>
      </c>
      <c r="G174" t="s">
        <v>7</v>
      </c>
      <c r="H174" s="32" t="s">
        <v>350</v>
      </c>
      <c r="J174" t="s">
        <v>485</v>
      </c>
      <c r="K174" t="s">
        <v>557</v>
      </c>
      <c r="L174" s="19">
        <v>1</v>
      </c>
      <c r="M174" s="41">
        <v>3.69</v>
      </c>
      <c r="N174" t="str">
        <f t="shared" si="28"/>
        <v>J1</v>
      </c>
      <c r="O174">
        <f t="shared" si="29"/>
        <v>1</v>
      </c>
      <c r="P174" t="s">
        <v>593</v>
      </c>
      <c r="Q174" s="18" t="str">
        <f t="shared" si="35"/>
        <v>FTS-105-01-L-DV-A-P-TR</v>
      </c>
      <c r="R174" t="s">
        <v>597</v>
      </c>
      <c r="T174" t="s">
        <v>560</v>
      </c>
      <c r="W174" t="str">
        <f t="shared" si="30"/>
        <v>CONN HEADER SMD 10POS 1.27MM</v>
      </c>
      <c r="X174" t="str">
        <f t="shared" si="31"/>
        <v>J1</v>
      </c>
      <c r="Y174" s="3"/>
      <c r="Z174" t="str">
        <f t="shared" si="32"/>
        <v>FTS-105-01-L-DV-A-P-TR</v>
      </c>
      <c r="AA174" t="s">
        <v>893</v>
      </c>
      <c r="AB174" t="e">
        <f>#REF!</f>
        <v>#REF!</v>
      </c>
      <c r="AC174" t="str">
        <f t="shared" si="34"/>
        <v/>
      </c>
      <c r="AD174" t="s">
        <v>789</v>
      </c>
      <c r="AE174" t="s">
        <v>891</v>
      </c>
      <c r="AF174" t="s">
        <v>892</v>
      </c>
      <c r="AH174" s="26" t="s">
        <v>1017</v>
      </c>
      <c r="AI174" s="26" t="s">
        <v>13</v>
      </c>
      <c r="AJ174" s="26" t="s">
        <v>7</v>
      </c>
      <c r="AK174" s="26" t="s">
        <v>892</v>
      </c>
      <c r="AL174" s="26" t="s">
        <v>983</v>
      </c>
    </row>
    <row r="175" spans="1:39" x14ac:dyDescent="0.2">
      <c r="A175" t="s">
        <v>285</v>
      </c>
      <c r="B175" t="s">
        <v>167</v>
      </c>
      <c r="C175" t="s">
        <v>238</v>
      </c>
      <c r="D175" t="s">
        <v>239</v>
      </c>
      <c r="E175" s="18" t="s">
        <v>351</v>
      </c>
      <c r="F175">
        <v>1</v>
      </c>
      <c r="G175" t="s">
        <v>7</v>
      </c>
      <c r="H175" s="31" t="s">
        <v>352</v>
      </c>
      <c r="K175" t="s">
        <v>557</v>
      </c>
      <c r="L175" s="19">
        <v>1</v>
      </c>
      <c r="M175" s="41">
        <v>1.1499999999999999</v>
      </c>
      <c r="N175" t="str">
        <f t="shared" si="28"/>
        <v>L1</v>
      </c>
      <c r="O175">
        <f t="shared" si="29"/>
        <v>1</v>
      </c>
      <c r="P175" t="s">
        <v>666</v>
      </c>
      <c r="Q175" s="18" t="str">
        <f t="shared" si="35"/>
        <v>LPS4018-223MRC</v>
      </c>
      <c r="R175" t="s">
        <v>667</v>
      </c>
      <c r="S175" s="4" t="s">
        <v>753</v>
      </c>
      <c r="T175" t="s">
        <v>560</v>
      </c>
      <c r="W175" t="str">
        <f t="shared" si="30"/>
        <v>Power Inductors - SMD 22uH Shld 20% 830mA 360 mOhms</v>
      </c>
      <c r="X175" t="str">
        <f t="shared" si="31"/>
        <v>L1</v>
      </c>
      <c r="Y175" s="3" t="str">
        <f t="shared" ref="Y175:Y190" si="37">S175</f>
        <v>1515</v>
      </c>
      <c r="Z175" t="str">
        <f t="shared" si="32"/>
        <v>LPS4018-223MRC</v>
      </c>
      <c r="AC175" t="str">
        <f t="shared" si="34"/>
        <v/>
      </c>
      <c r="AG175" t="s">
        <v>603</v>
      </c>
      <c r="AL175" s="26" t="s">
        <v>1004</v>
      </c>
    </row>
    <row r="176" spans="1:39" x14ac:dyDescent="0.2">
      <c r="A176" t="s">
        <v>285</v>
      </c>
      <c r="B176" t="s">
        <v>240</v>
      </c>
      <c r="C176" t="s">
        <v>241</v>
      </c>
      <c r="D176" t="s">
        <v>239</v>
      </c>
      <c r="E176" s="18" t="s">
        <v>353</v>
      </c>
      <c r="F176">
        <v>1</v>
      </c>
      <c r="G176" t="s">
        <v>7</v>
      </c>
      <c r="H176" s="31" t="s">
        <v>354</v>
      </c>
      <c r="K176" t="s">
        <v>557</v>
      </c>
      <c r="L176" s="19">
        <v>1</v>
      </c>
      <c r="M176" s="41">
        <v>1.1499999999999999</v>
      </c>
      <c r="N176" t="str">
        <f t="shared" si="28"/>
        <v>L2</v>
      </c>
      <c r="O176">
        <f t="shared" si="29"/>
        <v>1</v>
      </c>
      <c r="P176" t="s">
        <v>666</v>
      </c>
      <c r="Q176" s="18" t="str">
        <f t="shared" si="35"/>
        <v>LPS4018-103MRC</v>
      </c>
      <c r="R176" t="s">
        <v>668</v>
      </c>
      <c r="S176" s="4" t="s">
        <v>753</v>
      </c>
      <c r="T176" t="s">
        <v>560</v>
      </c>
      <c r="W176" t="str">
        <f t="shared" si="30"/>
        <v>Power Inductors - SMD 10uH Shld 20% 1.3A 200 mOhms</v>
      </c>
      <c r="X176" t="str">
        <f t="shared" si="31"/>
        <v>L2</v>
      </c>
      <c r="Y176" s="3" t="str">
        <f t="shared" si="37"/>
        <v>1515</v>
      </c>
      <c r="Z176" t="str">
        <f t="shared" si="32"/>
        <v>LPS4018-103MRC</v>
      </c>
      <c r="AC176" t="str">
        <f t="shared" si="34"/>
        <v/>
      </c>
      <c r="AG176" t="s">
        <v>603</v>
      </c>
      <c r="AL176" s="26" t="s">
        <v>1004</v>
      </c>
    </row>
    <row r="177" spans="1:39" x14ac:dyDescent="0.2">
      <c r="A177" t="s">
        <v>285</v>
      </c>
      <c r="B177" t="s">
        <v>24</v>
      </c>
      <c r="C177" t="s">
        <v>25</v>
      </c>
      <c r="D177" t="s">
        <v>26</v>
      </c>
      <c r="E177" s="18" t="s">
        <v>28</v>
      </c>
      <c r="F177">
        <v>2</v>
      </c>
      <c r="G177" t="s">
        <v>7</v>
      </c>
      <c r="H177" s="31" t="s">
        <v>29</v>
      </c>
      <c r="K177" t="s">
        <v>557</v>
      </c>
      <c r="L177" s="19">
        <v>1</v>
      </c>
      <c r="M177" s="41">
        <v>0.46</v>
      </c>
      <c r="N177" t="str">
        <f t="shared" si="28"/>
        <v>Q1, Q3</v>
      </c>
      <c r="O177">
        <f t="shared" si="29"/>
        <v>2</v>
      </c>
      <c r="P177" t="s">
        <v>616</v>
      </c>
      <c r="Q177" s="18" t="str">
        <f t="shared" si="35"/>
        <v>NX3008NBKS,115</v>
      </c>
      <c r="R177" t="s">
        <v>617</v>
      </c>
      <c r="S177" s="4" t="s">
        <v>618</v>
      </c>
      <c r="T177" t="s">
        <v>560</v>
      </c>
      <c r="W177" t="str">
        <f t="shared" si="30"/>
        <v>MOSFET 2N-CH 30V 0.35A 6TSSOP</v>
      </c>
      <c r="X177" t="str">
        <f t="shared" si="31"/>
        <v>Q1, Q3</v>
      </c>
      <c r="Y177" s="3" t="str">
        <f t="shared" si="37"/>
        <v>6-TSSOP</v>
      </c>
      <c r="Z177" t="str">
        <f t="shared" si="32"/>
        <v>NX3008NBKS,115</v>
      </c>
      <c r="AB177" t="e">
        <f>#REF!</f>
        <v>#REF!</v>
      </c>
      <c r="AC177" t="str">
        <f t="shared" si="34"/>
        <v/>
      </c>
      <c r="AH177" s="26" t="s">
        <v>997</v>
      </c>
      <c r="AI177" s="26" t="s">
        <v>998</v>
      </c>
      <c r="AJ177" s="26" t="s">
        <v>618</v>
      </c>
      <c r="AK177" s="26" t="s">
        <v>27</v>
      </c>
      <c r="AL177" s="26" t="s">
        <v>983</v>
      </c>
    </row>
    <row r="178" spans="1:39" x14ac:dyDescent="0.2">
      <c r="A178" t="s">
        <v>285</v>
      </c>
      <c r="B178" t="s">
        <v>30</v>
      </c>
      <c r="C178" t="s">
        <v>31</v>
      </c>
      <c r="D178" t="s">
        <v>26</v>
      </c>
      <c r="E178" s="18" t="s">
        <v>33</v>
      </c>
      <c r="F178">
        <v>2</v>
      </c>
      <c r="G178" t="s">
        <v>7</v>
      </c>
      <c r="H178" s="32" t="s">
        <v>34</v>
      </c>
      <c r="K178" t="s">
        <v>557</v>
      </c>
      <c r="L178" s="19">
        <v>1</v>
      </c>
      <c r="M178" s="41">
        <v>0.22</v>
      </c>
      <c r="N178" t="str">
        <f t="shared" si="28"/>
        <v>Q2, Q4</v>
      </c>
      <c r="O178">
        <f t="shared" si="29"/>
        <v>2</v>
      </c>
      <c r="P178" t="s">
        <v>604</v>
      </c>
      <c r="Q178" s="18" t="str">
        <f t="shared" si="35"/>
        <v>MBT2222ADW1T1G</v>
      </c>
      <c r="R178" t="s">
        <v>607</v>
      </c>
      <c r="S178" s="4" t="s">
        <v>608</v>
      </c>
      <c r="T178" t="s">
        <v>560</v>
      </c>
      <c r="W178" t="str">
        <f t="shared" si="30"/>
        <v>TRANS 2NPN 40V 0.6A SC88/SC70-6</v>
      </c>
      <c r="X178" t="str">
        <f t="shared" si="31"/>
        <v>Q2, Q4</v>
      </c>
      <c r="Y178" s="3" t="str">
        <f t="shared" si="37"/>
        <v>SOT-363</v>
      </c>
      <c r="Z178" t="str">
        <f t="shared" si="32"/>
        <v>MBT2222ADW1T1G</v>
      </c>
      <c r="AB178" t="e">
        <f>#REF!</f>
        <v>#REF!</v>
      </c>
      <c r="AC178" t="str">
        <f t="shared" si="34"/>
        <v/>
      </c>
      <c r="AG178" t="s">
        <v>864</v>
      </c>
      <c r="AH178" s="26" t="s">
        <v>992</v>
      </c>
      <c r="AI178" s="26" t="s">
        <v>993</v>
      </c>
      <c r="AJ178" s="26" t="s">
        <v>608</v>
      </c>
      <c r="AK178" s="26" t="s">
        <v>32</v>
      </c>
      <c r="AL178" s="26" t="s">
        <v>983</v>
      </c>
      <c r="AM178" s="26" t="s">
        <v>864</v>
      </c>
    </row>
    <row r="179" spans="1:39" x14ac:dyDescent="0.2">
      <c r="A179" t="s">
        <v>285</v>
      </c>
      <c r="B179" t="s">
        <v>242</v>
      </c>
      <c r="C179" t="s">
        <v>118</v>
      </c>
      <c r="D179" t="s">
        <v>243</v>
      </c>
      <c r="E179" s="18" t="s">
        <v>449</v>
      </c>
      <c r="F179">
        <v>2</v>
      </c>
      <c r="G179" t="s">
        <v>7</v>
      </c>
      <c r="H179" s="31" t="s">
        <v>704</v>
      </c>
      <c r="K179" t="s">
        <v>557</v>
      </c>
      <c r="L179" s="19">
        <v>1</v>
      </c>
      <c r="M179" s="41">
        <v>0.09</v>
      </c>
      <c r="N179" t="str">
        <f t="shared" si="28"/>
        <v>R1, R2</v>
      </c>
      <c r="O179">
        <f t="shared" si="29"/>
        <v>2</v>
      </c>
      <c r="P179" t="s">
        <v>688</v>
      </c>
      <c r="Q179" s="18" t="str">
        <f t="shared" si="35"/>
        <v>RMCF0402ZT0R00</v>
      </c>
      <c r="R179" t="s">
        <v>705</v>
      </c>
      <c r="S179" s="4" t="s">
        <v>742</v>
      </c>
      <c r="T179" t="s">
        <v>560</v>
      </c>
      <c r="W179" t="str">
        <f t="shared" si="30"/>
        <v>RES 0 OHM JUMPER 1/16W 0402</v>
      </c>
      <c r="X179" t="str">
        <f t="shared" si="31"/>
        <v>R1, R2</v>
      </c>
      <c r="Y179" s="3" t="str">
        <f t="shared" si="37"/>
        <v>0402</v>
      </c>
      <c r="Z179" t="str">
        <f t="shared" si="32"/>
        <v>RMCF0402ZT0R00</v>
      </c>
      <c r="AC179" t="str">
        <f t="shared" si="34"/>
        <v/>
      </c>
      <c r="AH179" s="26" t="s">
        <v>1096</v>
      </c>
      <c r="AI179" s="26" t="s">
        <v>1097</v>
      </c>
      <c r="AJ179" s="26" t="s">
        <v>742</v>
      </c>
      <c r="AK179" s="26" t="s">
        <v>1098</v>
      </c>
      <c r="AL179" s="26" t="s">
        <v>983</v>
      </c>
    </row>
    <row r="180" spans="1:39" x14ac:dyDescent="0.2">
      <c r="A180" t="s">
        <v>285</v>
      </c>
      <c r="B180" t="s">
        <v>255</v>
      </c>
      <c r="C180" t="s">
        <v>256</v>
      </c>
      <c r="D180" t="s">
        <v>40</v>
      </c>
      <c r="E180" s="18" t="s">
        <v>460</v>
      </c>
      <c r="F180">
        <v>1</v>
      </c>
      <c r="G180" t="s">
        <v>7</v>
      </c>
      <c r="H180" s="31" t="s">
        <v>714</v>
      </c>
      <c r="K180" t="s">
        <v>557</v>
      </c>
      <c r="L180" s="19">
        <v>1</v>
      </c>
      <c r="M180" s="41">
        <v>0.09</v>
      </c>
      <c r="N180" t="str">
        <f t="shared" si="28"/>
        <v>R11</v>
      </c>
      <c r="O180">
        <f t="shared" si="29"/>
        <v>1</v>
      </c>
      <c r="P180" t="s">
        <v>688</v>
      </c>
      <c r="Q180" s="18" t="str">
        <f t="shared" si="35"/>
        <v>RMCF0603FT4M75</v>
      </c>
      <c r="R180" t="s">
        <v>715</v>
      </c>
      <c r="S180" s="4" t="s">
        <v>621</v>
      </c>
      <c r="T180" t="s">
        <v>560</v>
      </c>
      <c r="W180" t="str">
        <f t="shared" si="30"/>
        <v>RES 4.75M OHM 1% 1/10W 0603</v>
      </c>
      <c r="X180" t="str">
        <f t="shared" si="31"/>
        <v>R11</v>
      </c>
      <c r="Y180" s="3" t="str">
        <f t="shared" si="37"/>
        <v>0603</v>
      </c>
      <c r="Z180" t="str">
        <f t="shared" si="32"/>
        <v>RMCF0603FT4M75</v>
      </c>
      <c r="AA180" t="s">
        <v>904</v>
      </c>
      <c r="AB180" t="e">
        <f>#REF!</f>
        <v>#REF!</v>
      </c>
      <c r="AC180" t="str">
        <f t="shared" si="34"/>
        <v/>
      </c>
      <c r="AD180" t="s">
        <v>898</v>
      </c>
      <c r="AE180" t="s">
        <v>905</v>
      </c>
      <c r="AF180" s="1" t="s">
        <v>903</v>
      </c>
      <c r="AH180" s="26" t="s">
        <v>1099</v>
      </c>
      <c r="AI180" s="26" t="s">
        <v>255</v>
      </c>
      <c r="AJ180" s="26" t="s">
        <v>621</v>
      </c>
      <c r="AK180" s="26" t="s">
        <v>903</v>
      </c>
      <c r="AL180" s="26" t="s">
        <v>983</v>
      </c>
    </row>
    <row r="181" spans="1:39" x14ac:dyDescent="0.2">
      <c r="A181" t="s">
        <v>285</v>
      </c>
      <c r="B181" t="s">
        <v>258</v>
      </c>
      <c r="C181" t="s">
        <v>39</v>
      </c>
      <c r="D181" t="s">
        <v>40</v>
      </c>
      <c r="E181" s="18" t="s">
        <v>464</v>
      </c>
      <c r="F181">
        <v>2</v>
      </c>
      <c r="G181" t="s">
        <v>7</v>
      </c>
      <c r="H181" s="31" t="s">
        <v>718</v>
      </c>
      <c r="K181" t="s">
        <v>557</v>
      </c>
      <c r="L181" s="19">
        <v>1</v>
      </c>
      <c r="M181" s="41">
        <v>0.09</v>
      </c>
      <c r="N181" t="str">
        <f t="shared" si="28"/>
        <v>R21, R26</v>
      </c>
      <c r="O181">
        <f t="shared" si="29"/>
        <v>2</v>
      </c>
      <c r="P181" t="s">
        <v>688</v>
      </c>
      <c r="Q181" s="18" t="str">
        <f t="shared" si="35"/>
        <v>RMCF0603FT680R</v>
      </c>
      <c r="R181" t="s">
        <v>719</v>
      </c>
      <c r="S181" s="4" t="s">
        <v>621</v>
      </c>
      <c r="T181" t="s">
        <v>560</v>
      </c>
      <c r="W181" t="str">
        <f t="shared" si="30"/>
        <v>RES 680 OHM 1% 1/10W 0603</v>
      </c>
      <c r="X181" t="str">
        <f t="shared" si="31"/>
        <v>R21, R26</v>
      </c>
      <c r="Y181" s="3" t="str">
        <f t="shared" si="37"/>
        <v>0603</v>
      </c>
      <c r="Z181" t="str">
        <f t="shared" si="32"/>
        <v>RMCF0603FT680R</v>
      </c>
      <c r="AA181" t="s">
        <v>796</v>
      </c>
      <c r="AB181" t="e">
        <f>#REF!</f>
        <v>#REF!</v>
      </c>
      <c r="AC181" t="str">
        <f t="shared" si="34"/>
        <v/>
      </c>
      <c r="AD181" t="s">
        <v>792</v>
      </c>
      <c r="AE181" t="s">
        <v>795</v>
      </c>
      <c r="AF181" s="1" t="s">
        <v>778</v>
      </c>
      <c r="AG181" s="1"/>
      <c r="AH181" s="26" t="s">
        <v>1001</v>
      </c>
      <c r="AI181" s="26" t="s">
        <v>1100</v>
      </c>
      <c r="AJ181" s="26" t="s">
        <v>621</v>
      </c>
      <c r="AK181" s="26" t="s">
        <v>778</v>
      </c>
      <c r="AL181" s="26" t="s">
        <v>983</v>
      </c>
    </row>
    <row r="182" spans="1:39" x14ac:dyDescent="0.2">
      <c r="A182" t="s">
        <v>285</v>
      </c>
      <c r="B182" t="s">
        <v>259</v>
      </c>
      <c r="C182" t="s">
        <v>42</v>
      </c>
      <c r="D182" t="s">
        <v>40</v>
      </c>
      <c r="E182" s="18" t="s">
        <v>451</v>
      </c>
      <c r="F182">
        <v>2</v>
      </c>
      <c r="G182" t="s">
        <v>7</v>
      </c>
      <c r="H182" s="31" t="s">
        <v>728</v>
      </c>
      <c r="K182" t="s">
        <v>557</v>
      </c>
      <c r="L182" s="19">
        <v>1</v>
      </c>
      <c r="M182" s="41">
        <v>0.13</v>
      </c>
      <c r="N182" t="str">
        <f t="shared" si="28"/>
        <v>R22, R27</v>
      </c>
      <c r="O182">
        <f t="shared" si="29"/>
        <v>2</v>
      </c>
      <c r="P182" t="s">
        <v>688</v>
      </c>
      <c r="Q182" s="18" t="str">
        <f t="shared" si="35"/>
        <v>RNCF0603DTE100K</v>
      </c>
      <c r="R182" t="s">
        <v>729</v>
      </c>
      <c r="S182" s="4" t="s">
        <v>621</v>
      </c>
      <c r="T182" t="s">
        <v>560</v>
      </c>
      <c r="W182" t="str">
        <f t="shared" si="30"/>
        <v>RES 100K OHM 0.5% 1/6W 0603</v>
      </c>
      <c r="X182" t="str">
        <f t="shared" si="31"/>
        <v>R22, R27</v>
      </c>
      <c r="Y182" s="3" t="str">
        <f t="shared" si="37"/>
        <v>0603</v>
      </c>
      <c r="Z182" t="str">
        <f t="shared" si="32"/>
        <v>RNCF0603DTE100K</v>
      </c>
      <c r="AA182" t="s">
        <v>800</v>
      </c>
      <c r="AB182" t="e">
        <f>#REF!</f>
        <v>#REF!</v>
      </c>
      <c r="AC182" t="str">
        <f t="shared" si="34"/>
        <v/>
      </c>
      <c r="AD182" t="s">
        <v>792</v>
      </c>
      <c r="AE182" t="s">
        <v>799</v>
      </c>
      <c r="AF182" s="1" t="s">
        <v>773</v>
      </c>
      <c r="AH182" s="26" t="s">
        <v>995</v>
      </c>
      <c r="AI182" s="26" t="s">
        <v>1101</v>
      </c>
      <c r="AJ182" s="26" t="s">
        <v>621</v>
      </c>
      <c r="AK182" s="26" t="s">
        <v>773</v>
      </c>
      <c r="AL182" s="26" t="s">
        <v>983</v>
      </c>
    </row>
    <row r="183" spans="1:39" x14ac:dyDescent="0.2">
      <c r="A183" t="s">
        <v>285</v>
      </c>
      <c r="B183" t="s">
        <v>260</v>
      </c>
      <c r="C183" t="s">
        <v>44</v>
      </c>
      <c r="D183" t="s">
        <v>40</v>
      </c>
      <c r="E183" s="18" t="s">
        <v>453</v>
      </c>
      <c r="F183">
        <v>4</v>
      </c>
      <c r="G183" t="s">
        <v>7</v>
      </c>
      <c r="H183" s="31" t="s">
        <v>726</v>
      </c>
      <c r="K183" t="s">
        <v>557</v>
      </c>
      <c r="L183" s="19">
        <v>1</v>
      </c>
      <c r="M183" s="41">
        <v>0.34</v>
      </c>
      <c r="N183" t="str">
        <f t="shared" si="28"/>
        <v>R23, R24, R28, R29</v>
      </c>
      <c r="O183">
        <f t="shared" si="29"/>
        <v>4</v>
      </c>
      <c r="P183" t="s">
        <v>688</v>
      </c>
      <c r="Q183" s="18" t="str">
        <f t="shared" si="35"/>
        <v>RNCF0603BTE10K0</v>
      </c>
      <c r="R183" t="s">
        <v>727</v>
      </c>
      <c r="S183" s="4" t="s">
        <v>621</v>
      </c>
      <c r="T183" t="s">
        <v>560</v>
      </c>
      <c r="W183" t="str">
        <f t="shared" si="30"/>
        <v>RES 10K OHM 0.1% 1/6W 0603</v>
      </c>
      <c r="X183" t="str">
        <f t="shared" si="31"/>
        <v>R23, R24, R28, R29</v>
      </c>
      <c r="Y183" s="3" t="str">
        <f t="shared" si="37"/>
        <v>0603</v>
      </c>
      <c r="Z183" t="str">
        <f t="shared" si="32"/>
        <v>RNCF0603BTE10K0</v>
      </c>
      <c r="AA183" t="s">
        <v>798</v>
      </c>
      <c r="AB183" t="e">
        <f>#REF!</f>
        <v>#REF!</v>
      </c>
      <c r="AC183" t="str">
        <f t="shared" si="34"/>
        <v/>
      </c>
      <c r="AD183" t="s">
        <v>792</v>
      </c>
      <c r="AE183" t="s">
        <v>797</v>
      </c>
      <c r="AF183" s="1" t="s">
        <v>772</v>
      </c>
      <c r="AH183" s="26" t="s">
        <v>987</v>
      </c>
      <c r="AI183" s="26" t="s">
        <v>1102</v>
      </c>
      <c r="AJ183" s="26" t="s">
        <v>621</v>
      </c>
      <c r="AK183" s="26" t="s">
        <v>772</v>
      </c>
      <c r="AL183" s="26" t="s">
        <v>983</v>
      </c>
    </row>
    <row r="184" spans="1:39" x14ac:dyDescent="0.2">
      <c r="A184" t="s">
        <v>285</v>
      </c>
      <c r="B184" t="s">
        <v>261</v>
      </c>
      <c r="C184" t="s">
        <v>46</v>
      </c>
      <c r="D184" t="s">
        <v>40</v>
      </c>
      <c r="E184" s="18" t="s">
        <v>456</v>
      </c>
      <c r="F184">
        <v>2</v>
      </c>
      <c r="G184" t="s">
        <v>7</v>
      </c>
      <c r="H184" s="31" t="s">
        <v>706</v>
      </c>
      <c r="K184" t="s">
        <v>557</v>
      </c>
      <c r="L184" s="19">
        <v>1</v>
      </c>
      <c r="M184" s="41">
        <v>0.09</v>
      </c>
      <c r="N184" t="str">
        <f t="shared" si="28"/>
        <v>R25, R30</v>
      </c>
      <c r="O184">
        <f t="shared" si="29"/>
        <v>2</v>
      </c>
      <c r="P184" t="s">
        <v>688</v>
      </c>
      <c r="Q184" s="18" t="str">
        <f t="shared" si="35"/>
        <v>RMCF0603FT200K</v>
      </c>
      <c r="R184" t="s">
        <v>707</v>
      </c>
      <c r="S184" s="4" t="s">
        <v>621</v>
      </c>
      <c r="T184" t="s">
        <v>560</v>
      </c>
      <c r="W184" t="str">
        <f t="shared" si="30"/>
        <v>RES 200K OHM 1% 1/10W 0603</v>
      </c>
      <c r="X184" t="str">
        <f t="shared" si="31"/>
        <v>R25, R30</v>
      </c>
      <c r="Y184" s="3" t="str">
        <f t="shared" si="37"/>
        <v>0603</v>
      </c>
      <c r="Z184" t="str">
        <f t="shared" si="32"/>
        <v>RMCF0603FT200K</v>
      </c>
      <c r="AA184" t="s">
        <v>794</v>
      </c>
      <c r="AB184" t="e">
        <f>#REF!</f>
        <v>#REF!</v>
      </c>
      <c r="AC184" t="str">
        <f t="shared" si="34"/>
        <v/>
      </c>
      <c r="AD184" t="s">
        <v>792</v>
      </c>
      <c r="AE184" t="s">
        <v>793</v>
      </c>
      <c r="AF184" s="1" t="s">
        <v>777</v>
      </c>
      <c r="AG184" s="1"/>
      <c r="AH184" s="26" t="s">
        <v>990</v>
      </c>
      <c r="AI184" s="26" t="s">
        <v>1103</v>
      </c>
      <c r="AJ184" s="26" t="s">
        <v>621</v>
      </c>
      <c r="AK184" s="26" t="s">
        <v>777</v>
      </c>
      <c r="AL184" s="26" t="s">
        <v>983</v>
      </c>
    </row>
    <row r="185" spans="1:39" x14ac:dyDescent="0.2">
      <c r="A185" t="s">
        <v>285</v>
      </c>
      <c r="B185" t="s">
        <v>1119</v>
      </c>
      <c r="C185" t="s">
        <v>118</v>
      </c>
      <c r="D185" t="s">
        <v>40</v>
      </c>
      <c r="E185" s="18" t="s">
        <v>450</v>
      </c>
      <c r="F185">
        <v>7</v>
      </c>
      <c r="G185" t="s">
        <v>7</v>
      </c>
      <c r="H185" s="31" t="s">
        <v>722</v>
      </c>
      <c r="K185" t="s">
        <v>557</v>
      </c>
      <c r="L185" s="19">
        <v>1</v>
      </c>
      <c r="M185" s="41">
        <v>0.09</v>
      </c>
      <c r="N185" t="str">
        <f t="shared" si="28"/>
        <v>R3, R4, R12, R13, R16, R17,R18</v>
      </c>
      <c r="O185">
        <f t="shared" si="29"/>
        <v>7</v>
      </c>
      <c r="P185" t="s">
        <v>688</v>
      </c>
      <c r="Q185" s="18" t="str">
        <f t="shared" si="35"/>
        <v>RMCF0603ZT0R00</v>
      </c>
      <c r="R185" t="s">
        <v>723</v>
      </c>
      <c r="S185" s="4" t="s">
        <v>621</v>
      </c>
      <c r="T185" t="s">
        <v>560</v>
      </c>
      <c r="W185" t="str">
        <f t="shared" si="30"/>
        <v>RES 0 OHM JUMPER 1/10W 0603</v>
      </c>
      <c r="X185" t="str">
        <f t="shared" si="31"/>
        <v>R3, R4, R12, R13, R16, R17,R18</v>
      </c>
      <c r="Y185" s="3" t="str">
        <f t="shared" si="37"/>
        <v>0603</v>
      </c>
      <c r="Z185" t="str">
        <f t="shared" si="32"/>
        <v>RMCF0603ZT0R00</v>
      </c>
      <c r="AC185" t="str">
        <f t="shared" ref="AC185:AC216" si="38">IF(Z185=Z184,"SAME","")</f>
        <v/>
      </c>
      <c r="AH185" s="26" t="s">
        <v>1046</v>
      </c>
      <c r="AI185" s="26" t="s">
        <v>1119</v>
      </c>
      <c r="AJ185" s="26" t="s">
        <v>621</v>
      </c>
      <c r="AK185" s="26" t="s">
        <v>1047</v>
      </c>
      <c r="AL185" s="26" t="s">
        <v>983</v>
      </c>
    </row>
    <row r="186" spans="1:39" x14ac:dyDescent="0.2">
      <c r="A186" t="s">
        <v>285</v>
      </c>
      <c r="B186" t="s">
        <v>245</v>
      </c>
      <c r="C186" t="s">
        <v>246</v>
      </c>
      <c r="D186" t="s">
        <v>40</v>
      </c>
      <c r="E186" s="18" t="s">
        <v>465</v>
      </c>
      <c r="F186">
        <v>1</v>
      </c>
      <c r="G186" t="s">
        <v>7</v>
      </c>
      <c r="H186" s="31" t="s">
        <v>720</v>
      </c>
      <c r="J186" t="s">
        <v>485</v>
      </c>
      <c r="K186" t="s">
        <v>557</v>
      </c>
      <c r="L186" s="19">
        <v>1</v>
      </c>
      <c r="M186" s="41">
        <v>0.09</v>
      </c>
      <c r="N186" t="str">
        <f t="shared" si="28"/>
        <v>R5</v>
      </c>
      <c r="O186">
        <f t="shared" si="29"/>
        <v>1</v>
      </c>
      <c r="P186" t="s">
        <v>688</v>
      </c>
      <c r="Q186" s="18" t="str">
        <f t="shared" si="35"/>
        <v>RMCF0603FT7M32</v>
      </c>
      <c r="R186" t="s">
        <v>721</v>
      </c>
      <c r="S186" s="4" t="s">
        <v>621</v>
      </c>
      <c r="T186" t="s">
        <v>560</v>
      </c>
      <c r="W186" t="str">
        <f t="shared" si="30"/>
        <v>RES 7.32M OHM 1% 1/10W 0603</v>
      </c>
      <c r="X186" t="str">
        <f t="shared" si="31"/>
        <v>R5</v>
      </c>
      <c r="Y186" s="3" t="str">
        <f t="shared" si="37"/>
        <v>0603</v>
      </c>
      <c r="Z186" t="str">
        <f t="shared" si="32"/>
        <v>RMCF0603FT7M32</v>
      </c>
      <c r="AA186" t="s">
        <v>907</v>
      </c>
      <c r="AB186" t="e">
        <f>#REF!</f>
        <v>#REF!</v>
      </c>
      <c r="AC186" t="str">
        <f t="shared" si="38"/>
        <v/>
      </c>
      <c r="AD186" t="s">
        <v>785</v>
      </c>
      <c r="AE186" t="s">
        <v>908</v>
      </c>
      <c r="AF186" s="1" t="s">
        <v>906</v>
      </c>
      <c r="AH186" s="26" t="s">
        <v>1105</v>
      </c>
      <c r="AI186" s="26" t="s">
        <v>245</v>
      </c>
      <c r="AJ186" s="26" t="s">
        <v>621</v>
      </c>
      <c r="AK186" s="26" t="s">
        <v>906</v>
      </c>
      <c r="AL186" s="26" t="s">
        <v>983</v>
      </c>
    </row>
    <row r="187" spans="1:39" x14ac:dyDescent="0.2">
      <c r="A187" t="s">
        <v>285</v>
      </c>
      <c r="B187" t="s">
        <v>247</v>
      </c>
      <c r="C187" t="s">
        <v>248</v>
      </c>
      <c r="D187" t="s">
        <v>40</v>
      </c>
      <c r="E187" s="18" t="s">
        <v>463</v>
      </c>
      <c r="F187">
        <v>1</v>
      </c>
      <c r="G187" t="s">
        <v>7</v>
      </c>
      <c r="H187" s="31" t="s">
        <v>716</v>
      </c>
      <c r="J187" t="s">
        <v>485</v>
      </c>
      <c r="K187" t="s">
        <v>557</v>
      </c>
      <c r="L187" s="19">
        <v>1</v>
      </c>
      <c r="M187" s="41">
        <v>0.09</v>
      </c>
      <c r="N187" t="str">
        <f t="shared" si="28"/>
        <v>R6</v>
      </c>
      <c r="O187">
        <f t="shared" si="29"/>
        <v>1</v>
      </c>
      <c r="P187" t="s">
        <v>688</v>
      </c>
      <c r="Q187" s="18" t="str">
        <f t="shared" si="35"/>
        <v>RMCF0603FT5M62</v>
      </c>
      <c r="R187" t="s">
        <v>717</v>
      </c>
      <c r="S187" s="4" t="s">
        <v>621</v>
      </c>
      <c r="T187" t="s">
        <v>560</v>
      </c>
      <c r="W187" t="str">
        <f t="shared" si="30"/>
        <v>RES 5.62M OHM 1% 1/10W 0603</v>
      </c>
      <c r="X187" t="str">
        <f t="shared" si="31"/>
        <v>R6</v>
      </c>
      <c r="Y187" s="3" t="str">
        <f t="shared" si="37"/>
        <v>0603</v>
      </c>
      <c r="Z187" t="str">
        <f t="shared" si="32"/>
        <v>RMCF0603FT5M62</v>
      </c>
      <c r="AB187" t="e">
        <f>#REF!</f>
        <v>#REF!</v>
      </c>
      <c r="AC187" t="str">
        <f t="shared" si="38"/>
        <v/>
      </c>
      <c r="AG187" t="s">
        <v>603</v>
      </c>
      <c r="AL187" s="26" t="s">
        <v>1004</v>
      </c>
    </row>
    <row r="188" spans="1:39" x14ac:dyDescent="0.2">
      <c r="A188" t="s">
        <v>285</v>
      </c>
      <c r="B188" t="s">
        <v>249</v>
      </c>
      <c r="C188" t="s">
        <v>250</v>
      </c>
      <c r="D188" t="s">
        <v>40</v>
      </c>
      <c r="E188" s="18" t="s">
        <v>458</v>
      </c>
      <c r="F188">
        <v>1</v>
      </c>
      <c r="G188" t="s">
        <v>7</v>
      </c>
      <c r="H188" s="31" t="s">
        <v>710</v>
      </c>
      <c r="K188" t="s">
        <v>557</v>
      </c>
      <c r="L188" s="19">
        <v>1</v>
      </c>
      <c r="M188" s="41">
        <v>0.09</v>
      </c>
      <c r="N188" t="str">
        <f t="shared" si="28"/>
        <v>R7</v>
      </c>
      <c r="O188">
        <f t="shared" si="29"/>
        <v>1</v>
      </c>
      <c r="P188" t="s">
        <v>688</v>
      </c>
      <c r="Q188" s="18" t="str">
        <f t="shared" si="35"/>
        <v>RMCF0603FT374K</v>
      </c>
      <c r="R188" t="s">
        <v>711</v>
      </c>
      <c r="S188" s="4" t="s">
        <v>621</v>
      </c>
      <c r="T188" t="s">
        <v>560</v>
      </c>
      <c r="W188" t="str">
        <f t="shared" si="30"/>
        <v>RES 374K OHM 1% 1/10W 0603</v>
      </c>
      <c r="X188" t="str">
        <f t="shared" si="31"/>
        <v>R7</v>
      </c>
      <c r="Y188" s="3" t="str">
        <f t="shared" si="37"/>
        <v>0603</v>
      </c>
      <c r="Z188" t="str">
        <f t="shared" si="32"/>
        <v>RMCF0603FT374K</v>
      </c>
      <c r="AA188" t="s">
        <v>915</v>
      </c>
      <c r="AB188" t="e">
        <f>#REF!</f>
        <v>#REF!</v>
      </c>
      <c r="AC188" t="str">
        <f t="shared" si="38"/>
        <v/>
      </c>
      <c r="AD188" t="s">
        <v>785</v>
      </c>
      <c r="AE188" s="1" t="s">
        <v>914</v>
      </c>
      <c r="AF188" s="1" t="s">
        <v>913</v>
      </c>
      <c r="AH188" s="26" t="s">
        <v>1106</v>
      </c>
      <c r="AI188" s="26" t="s">
        <v>249</v>
      </c>
      <c r="AJ188" s="26" t="s">
        <v>621</v>
      </c>
      <c r="AK188" s="26" t="s">
        <v>913</v>
      </c>
      <c r="AL188" s="26" t="s">
        <v>983</v>
      </c>
    </row>
    <row r="189" spans="1:39" x14ac:dyDescent="0.2">
      <c r="A189" t="s">
        <v>285</v>
      </c>
      <c r="B189" t="s">
        <v>251</v>
      </c>
      <c r="C189" t="s">
        <v>252</v>
      </c>
      <c r="D189" t="s">
        <v>40</v>
      </c>
      <c r="E189" s="18" t="s">
        <v>466</v>
      </c>
      <c r="F189">
        <v>2</v>
      </c>
      <c r="G189" t="s">
        <v>7</v>
      </c>
      <c r="H189" s="32" t="s">
        <v>684</v>
      </c>
      <c r="K189" t="s">
        <v>557</v>
      </c>
      <c r="L189" s="19">
        <v>1</v>
      </c>
      <c r="M189" s="41">
        <v>0.09</v>
      </c>
      <c r="N189" t="str">
        <f t="shared" si="28"/>
        <v>R8, R10</v>
      </c>
      <c r="O189">
        <f t="shared" si="29"/>
        <v>2</v>
      </c>
      <c r="P189" t="s">
        <v>685</v>
      </c>
      <c r="Q189" s="18" t="str">
        <f t="shared" si="35"/>
        <v>CRCW06038M25FKEA</v>
      </c>
      <c r="R189" t="s">
        <v>686</v>
      </c>
      <c r="S189" s="4" t="s">
        <v>621</v>
      </c>
      <c r="T189" t="s">
        <v>560</v>
      </c>
      <c r="W189" t="str">
        <f t="shared" si="30"/>
        <v>RES SMD 8.25M OHM 1% 1/10W 0603</v>
      </c>
      <c r="X189" t="str">
        <f t="shared" si="31"/>
        <v>R8, R10</v>
      </c>
      <c r="Y189" s="3" t="str">
        <f t="shared" si="37"/>
        <v>0603</v>
      </c>
      <c r="Z189" t="str">
        <f t="shared" si="32"/>
        <v>CRCW06038M25FKEA</v>
      </c>
      <c r="AA189" t="s">
        <v>910</v>
      </c>
      <c r="AB189" t="e">
        <f>#REF!</f>
        <v>#REF!</v>
      </c>
      <c r="AC189" t="str">
        <f t="shared" si="38"/>
        <v/>
      </c>
      <c r="AD189" t="s">
        <v>898</v>
      </c>
      <c r="AE189" t="s">
        <v>911</v>
      </c>
      <c r="AF189" s="1" t="s">
        <v>912</v>
      </c>
      <c r="AH189" s="26" t="s">
        <v>1107</v>
      </c>
      <c r="AI189" s="26" t="s">
        <v>1108</v>
      </c>
      <c r="AJ189" s="26" t="s">
        <v>621</v>
      </c>
      <c r="AK189" s="26" t="s">
        <v>912</v>
      </c>
      <c r="AL189" s="26" t="s">
        <v>983</v>
      </c>
    </row>
    <row r="190" spans="1:39" x14ac:dyDescent="0.2">
      <c r="A190" t="s">
        <v>285</v>
      </c>
      <c r="B190" t="s">
        <v>253</v>
      </c>
      <c r="C190" t="s">
        <v>254</v>
      </c>
      <c r="D190" t="s">
        <v>40</v>
      </c>
      <c r="E190" s="18" t="s">
        <v>459</v>
      </c>
      <c r="F190">
        <v>1</v>
      </c>
      <c r="G190" t="s">
        <v>7</v>
      </c>
      <c r="H190" s="31" t="s">
        <v>712</v>
      </c>
      <c r="K190" t="s">
        <v>557</v>
      </c>
      <c r="L190" s="19">
        <v>1</v>
      </c>
      <c r="M190" s="41">
        <v>0.09</v>
      </c>
      <c r="N190" t="str">
        <f t="shared" si="28"/>
        <v>R9</v>
      </c>
      <c r="O190">
        <f t="shared" si="29"/>
        <v>1</v>
      </c>
      <c r="P190" t="s">
        <v>688</v>
      </c>
      <c r="Q190" s="18" t="str">
        <f t="shared" si="35"/>
        <v>RMCF0603FT4M53</v>
      </c>
      <c r="R190" t="s">
        <v>713</v>
      </c>
      <c r="S190" s="4" t="s">
        <v>621</v>
      </c>
      <c r="T190" t="s">
        <v>560</v>
      </c>
      <c r="W190" t="str">
        <f t="shared" si="30"/>
        <v>RES 4.53M OHM 1% 1/10W 0603</v>
      </c>
      <c r="X190" t="str">
        <f t="shared" si="31"/>
        <v>R9</v>
      </c>
      <c r="Y190" s="3" t="str">
        <f t="shared" si="37"/>
        <v>0603</v>
      </c>
      <c r="Z190" t="str">
        <f t="shared" si="32"/>
        <v>RMCF0603FT4M53</v>
      </c>
      <c r="AA190" t="s">
        <v>901</v>
      </c>
      <c r="AB190" t="e">
        <f>#REF!</f>
        <v>#REF!</v>
      </c>
      <c r="AC190" t="str">
        <f t="shared" si="38"/>
        <v/>
      </c>
      <c r="AD190" t="s">
        <v>898</v>
      </c>
      <c r="AE190" t="s">
        <v>902</v>
      </c>
      <c r="AF190" s="1" t="s">
        <v>900</v>
      </c>
      <c r="AH190" s="26" t="s">
        <v>1109</v>
      </c>
      <c r="AI190" s="26" t="s">
        <v>253</v>
      </c>
      <c r="AJ190" s="26" t="s">
        <v>621</v>
      </c>
      <c r="AK190" s="26" t="s">
        <v>900</v>
      </c>
      <c r="AL190" s="26" t="s">
        <v>983</v>
      </c>
    </row>
    <row r="191" spans="1:39" x14ac:dyDescent="0.2">
      <c r="A191" t="s">
        <v>285</v>
      </c>
      <c r="B191" t="s">
        <v>262</v>
      </c>
      <c r="C191" t="s">
        <v>263</v>
      </c>
      <c r="D191" t="s">
        <v>264</v>
      </c>
      <c r="E191" s="18" t="s">
        <v>355</v>
      </c>
      <c r="F191">
        <v>8</v>
      </c>
      <c r="G191" t="s">
        <v>7</v>
      </c>
      <c r="H191" s="31" t="s">
        <v>356</v>
      </c>
      <c r="J191" t="s">
        <v>485</v>
      </c>
      <c r="K191" t="s">
        <v>603</v>
      </c>
      <c r="L191" s="19">
        <v>1</v>
      </c>
      <c r="M191" s="41">
        <v>2.77</v>
      </c>
      <c r="N191" t="str">
        <f t="shared" si="28"/>
        <v>SC1-SC8</v>
      </c>
      <c r="O191">
        <f t="shared" si="29"/>
        <v>8</v>
      </c>
      <c r="P191" t="s">
        <v>654</v>
      </c>
      <c r="Q191" s="18" t="str">
        <f t="shared" si="35"/>
        <v>KXOB25-05X3F-TR</v>
      </c>
      <c r="R191" t="s">
        <v>655</v>
      </c>
      <c r="T191" t="s">
        <v>560</v>
      </c>
      <c r="W191" t="str">
        <f t="shared" si="30"/>
        <v>MONOCRYS SOLAR CELL 30.7MW 2.07V</v>
      </c>
      <c r="X191" t="str">
        <f t="shared" si="31"/>
        <v>SC1-SC8</v>
      </c>
      <c r="Y191" s="3"/>
      <c r="Z191" t="str">
        <f t="shared" si="32"/>
        <v>KXOB25-05X3F-TR</v>
      </c>
      <c r="AC191" t="str">
        <f t="shared" si="38"/>
        <v/>
      </c>
      <c r="AL191" s="26" t="s">
        <v>1004</v>
      </c>
    </row>
    <row r="192" spans="1:39" x14ac:dyDescent="0.2">
      <c r="A192" t="s">
        <v>285</v>
      </c>
      <c r="B192" t="s">
        <v>49</v>
      </c>
      <c r="C192" t="s">
        <v>268</v>
      </c>
      <c r="D192" t="s">
        <v>269</v>
      </c>
      <c r="E192" s="18" t="s">
        <v>268</v>
      </c>
      <c r="F192">
        <v>1</v>
      </c>
      <c r="G192" t="s">
        <v>7</v>
      </c>
      <c r="H192" s="32" t="s">
        <v>357</v>
      </c>
      <c r="K192" t="s">
        <v>557</v>
      </c>
      <c r="L192" s="19">
        <v>1</v>
      </c>
      <c r="M192" s="41">
        <v>6.47</v>
      </c>
      <c r="N192" t="str">
        <f t="shared" si="28"/>
        <v>U1</v>
      </c>
      <c r="O192">
        <f t="shared" si="29"/>
        <v>1</v>
      </c>
      <c r="P192" t="s">
        <v>576</v>
      </c>
      <c r="Q192" s="18" t="str">
        <f t="shared" si="35"/>
        <v>BQ25570RGRR</v>
      </c>
      <c r="R192" t="s">
        <v>584</v>
      </c>
      <c r="S192" s="4" t="s">
        <v>585</v>
      </c>
      <c r="T192" t="s">
        <v>560</v>
      </c>
      <c r="W192" t="str">
        <f t="shared" si="30"/>
        <v>IC ENERGY HARV CTRLR BATT 20VQFN</v>
      </c>
      <c r="X192" t="str">
        <f t="shared" si="31"/>
        <v>U1</v>
      </c>
      <c r="Y192" s="3" t="str">
        <f t="shared" ref="Y192:Y200" si="39">S192</f>
        <v>20-VQFN</v>
      </c>
      <c r="Z192" t="str">
        <f t="shared" si="32"/>
        <v>BQ25570RGRR</v>
      </c>
      <c r="AB192" t="e">
        <f>#REF!</f>
        <v>#REF!</v>
      </c>
      <c r="AC192" t="str">
        <f t="shared" si="38"/>
        <v/>
      </c>
      <c r="AG192" t="s">
        <v>603</v>
      </c>
      <c r="AL192" s="26" t="s">
        <v>1004</v>
      </c>
    </row>
    <row r="193" spans="1:39" x14ac:dyDescent="0.2">
      <c r="A193" t="s">
        <v>285</v>
      </c>
      <c r="B193" t="s">
        <v>130</v>
      </c>
      <c r="C193" t="s">
        <v>270</v>
      </c>
      <c r="D193" t="s">
        <v>271</v>
      </c>
      <c r="E193" s="18" t="s">
        <v>358</v>
      </c>
      <c r="F193">
        <v>1</v>
      </c>
      <c r="G193" t="s">
        <v>7</v>
      </c>
      <c r="H193" s="32" t="s">
        <v>359</v>
      </c>
      <c r="K193" t="s">
        <v>557</v>
      </c>
      <c r="L193" s="19">
        <v>1</v>
      </c>
      <c r="M193" s="41">
        <v>3.3</v>
      </c>
      <c r="N193" t="str">
        <f t="shared" si="28"/>
        <v>U2</v>
      </c>
      <c r="O193">
        <f t="shared" si="29"/>
        <v>1</v>
      </c>
      <c r="P193" t="s">
        <v>576</v>
      </c>
      <c r="Q193" s="18" t="str">
        <f t="shared" si="35"/>
        <v>OPT3001IDNPRQ1</v>
      </c>
      <c r="R193" t="s">
        <v>578</v>
      </c>
      <c r="S193" s="4" t="s">
        <v>579</v>
      </c>
      <c r="T193" t="s">
        <v>560</v>
      </c>
      <c r="W193" t="str">
        <f t="shared" si="30"/>
        <v>SENSOR OPT 550NM AMBIENT 6USON</v>
      </c>
      <c r="X193" t="str">
        <f t="shared" si="31"/>
        <v>U2</v>
      </c>
      <c r="Y193" s="3" t="str">
        <f t="shared" si="39"/>
        <v>6-USON</v>
      </c>
      <c r="Z193" t="str">
        <f t="shared" si="32"/>
        <v>OPT3001IDNPRQ1</v>
      </c>
      <c r="AB193" t="e">
        <f>#REF!</f>
        <v>#REF!</v>
      </c>
      <c r="AC193" t="str">
        <f t="shared" si="38"/>
        <v/>
      </c>
      <c r="AG193" t="s">
        <v>603</v>
      </c>
      <c r="AL193" s="26" t="s">
        <v>1004</v>
      </c>
    </row>
    <row r="194" spans="1:39" x14ac:dyDescent="0.2">
      <c r="A194" t="s">
        <v>285</v>
      </c>
      <c r="B194" t="s">
        <v>132</v>
      </c>
      <c r="C194" t="s">
        <v>272</v>
      </c>
      <c r="D194" t="s">
        <v>134</v>
      </c>
      <c r="E194" s="18" t="s">
        <v>360</v>
      </c>
      <c r="F194">
        <v>1</v>
      </c>
      <c r="G194" t="s">
        <v>7</v>
      </c>
      <c r="H194" s="31" t="s">
        <v>361</v>
      </c>
      <c r="K194" t="s">
        <v>557</v>
      </c>
      <c r="L194" s="19">
        <v>1</v>
      </c>
      <c r="M194" s="41">
        <v>0.92</v>
      </c>
      <c r="N194" t="str">
        <f t="shared" si="28"/>
        <v>U3</v>
      </c>
      <c r="O194">
        <f t="shared" si="29"/>
        <v>1</v>
      </c>
      <c r="P194" t="s">
        <v>658</v>
      </c>
      <c r="Q194" s="18" t="str">
        <f t="shared" si="35"/>
        <v>MAX40200AUK+T</v>
      </c>
      <c r="R194" t="s">
        <v>360</v>
      </c>
      <c r="S194" s="4" t="s">
        <v>575</v>
      </c>
      <c r="T194" t="s">
        <v>560</v>
      </c>
      <c r="W194" t="str">
        <f t="shared" si="30"/>
        <v>MAX40200AUK+T</v>
      </c>
      <c r="X194" t="str">
        <f t="shared" si="31"/>
        <v>U3</v>
      </c>
      <c r="Y194" s="3" t="str">
        <f t="shared" si="39"/>
        <v>SOT-23-5</v>
      </c>
      <c r="Z194" t="str">
        <f t="shared" si="32"/>
        <v>MAX40200AUK+T</v>
      </c>
      <c r="AB194" t="e">
        <f>#REF!</f>
        <v>#REF!</v>
      </c>
      <c r="AC194" t="str">
        <f t="shared" si="38"/>
        <v/>
      </c>
      <c r="AG194" t="s">
        <v>864</v>
      </c>
      <c r="AH194" s="26" t="s">
        <v>360</v>
      </c>
      <c r="AI194" s="26" t="s">
        <v>132</v>
      </c>
      <c r="AJ194" s="26" t="s">
        <v>575</v>
      </c>
      <c r="AK194" s="26" t="s">
        <v>415</v>
      </c>
      <c r="AL194" s="26" t="s">
        <v>983</v>
      </c>
      <c r="AM194" s="26" t="s">
        <v>864</v>
      </c>
    </row>
    <row r="195" spans="1:39" x14ac:dyDescent="0.2">
      <c r="A195" t="s">
        <v>304</v>
      </c>
      <c r="B195" t="s">
        <v>79</v>
      </c>
      <c r="C195" t="s">
        <v>229</v>
      </c>
      <c r="D195" t="s">
        <v>230</v>
      </c>
      <c r="E195" s="18" t="s">
        <v>229</v>
      </c>
      <c r="F195">
        <v>1</v>
      </c>
      <c r="G195" t="s">
        <v>7</v>
      </c>
      <c r="H195" s="32" t="s">
        <v>347</v>
      </c>
      <c r="K195" t="s">
        <v>603</v>
      </c>
      <c r="L195" s="19">
        <v>1</v>
      </c>
      <c r="M195" s="41">
        <v>0.46</v>
      </c>
      <c r="N195" t="str">
        <f t="shared" ref="N195:N261" si="40">B195</f>
        <v>D1</v>
      </c>
      <c r="O195">
        <f t="shared" ref="O195:O261" si="41">F195</f>
        <v>1</v>
      </c>
      <c r="P195" t="s">
        <v>604</v>
      </c>
      <c r="Q195" s="18" t="str">
        <f t="shared" si="35"/>
        <v>SZMM5Z5V1T1G</v>
      </c>
      <c r="R195" t="s">
        <v>605</v>
      </c>
      <c r="S195" s="4" t="s">
        <v>606</v>
      </c>
      <c r="T195" t="s">
        <v>560</v>
      </c>
      <c r="W195" t="str">
        <f t="shared" ref="W195:W261" si="42">R195</f>
        <v>DIODE ZENER 5.1V 500MW SOD523</v>
      </c>
      <c r="X195" t="str">
        <f t="shared" ref="X195:X261" si="43">N195</f>
        <v>D1</v>
      </c>
      <c r="Y195" s="3" t="str">
        <f t="shared" si="39"/>
        <v>SOD-523</v>
      </c>
      <c r="Z195" t="str">
        <f t="shared" ref="Z195:Z261" si="44">E195</f>
        <v>SZMM5Z5V1T1G</v>
      </c>
      <c r="AA195" t="s">
        <v>916</v>
      </c>
      <c r="AB195" t="e">
        <f>#REF!</f>
        <v>#REF!</v>
      </c>
      <c r="AC195" t="str">
        <f t="shared" si="38"/>
        <v/>
      </c>
      <c r="AD195" t="s">
        <v>604</v>
      </c>
      <c r="AE195" t="s">
        <v>917</v>
      </c>
      <c r="AF195" t="s">
        <v>918</v>
      </c>
      <c r="AH195" t="s">
        <v>1094</v>
      </c>
      <c r="AI195" t="s">
        <v>79</v>
      </c>
      <c r="AJ195" t="s">
        <v>606</v>
      </c>
      <c r="AK195" t="s">
        <v>918</v>
      </c>
      <c r="AL195" s="26" t="s">
        <v>983</v>
      </c>
      <c r="AM195" s="26" t="s">
        <v>864</v>
      </c>
    </row>
    <row r="196" spans="1:39" x14ac:dyDescent="0.2">
      <c r="A196" t="s">
        <v>304</v>
      </c>
      <c r="B196" t="s">
        <v>231</v>
      </c>
      <c r="C196" t="s">
        <v>232</v>
      </c>
      <c r="D196" t="s">
        <v>233</v>
      </c>
      <c r="E196" s="18" t="s">
        <v>232</v>
      </c>
      <c r="F196">
        <v>3</v>
      </c>
      <c r="G196" t="s">
        <v>7</v>
      </c>
      <c r="H196" s="31" t="s">
        <v>348</v>
      </c>
      <c r="K196" t="s">
        <v>557</v>
      </c>
      <c r="L196" s="19">
        <v>1</v>
      </c>
      <c r="M196" s="41">
        <v>0.41</v>
      </c>
      <c r="N196" t="str">
        <f t="shared" si="40"/>
        <v>D2-D4</v>
      </c>
      <c r="O196">
        <f t="shared" si="41"/>
        <v>3</v>
      </c>
      <c r="P196" t="s">
        <v>640</v>
      </c>
      <c r="Q196" s="18" t="str">
        <f t="shared" si="35"/>
        <v>DFLS130L-7</v>
      </c>
      <c r="R196" t="s">
        <v>642</v>
      </c>
      <c r="S196" s="20" t="s">
        <v>643</v>
      </c>
      <c r="T196" t="s">
        <v>560</v>
      </c>
      <c r="W196" t="str">
        <f t="shared" si="42"/>
        <v>DIODE SCHOTTKY 30V 1A PWRDI123</v>
      </c>
      <c r="X196" t="str">
        <f t="shared" si="43"/>
        <v>D2-D4</v>
      </c>
      <c r="Y196" s="3" t="str">
        <f t="shared" si="39"/>
        <v>PowerDI-123</v>
      </c>
      <c r="Z196" t="str">
        <f t="shared" si="44"/>
        <v>DFLS130L-7</v>
      </c>
      <c r="AB196" t="e">
        <f>#REF!</f>
        <v>#REF!</v>
      </c>
      <c r="AC196" t="str">
        <f t="shared" si="38"/>
        <v/>
      </c>
      <c r="AH196" s="26" t="s">
        <v>1110</v>
      </c>
      <c r="AI196" s="26" t="s">
        <v>1095</v>
      </c>
      <c r="AJ196" s="26" t="s">
        <v>1117</v>
      </c>
      <c r="AK196" s="26" t="s">
        <v>409</v>
      </c>
      <c r="AL196" s="26" t="s">
        <v>983</v>
      </c>
      <c r="AM196" s="26" t="s">
        <v>864</v>
      </c>
    </row>
    <row r="197" spans="1:39" x14ac:dyDescent="0.2">
      <c r="A197" t="s">
        <v>304</v>
      </c>
      <c r="B197" t="s">
        <v>30</v>
      </c>
      <c r="C197" t="s">
        <v>31</v>
      </c>
      <c r="D197" t="s">
        <v>26</v>
      </c>
      <c r="E197" s="18" t="s">
        <v>33</v>
      </c>
      <c r="F197">
        <v>2</v>
      </c>
      <c r="G197" t="s">
        <v>7</v>
      </c>
      <c r="H197" s="31" t="s">
        <v>34</v>
      </c>
      <c r="K197" t="s">
        <v>557</v>
      </c>
      <c r="L197" s="19">
        <v>1</v>
      </c>
      <c r="M197" s="41">
        <v>0.22</v>
      </c>
      <c r="N197" t="str">
        <f t="shared" si="40"/>
        <v>Q2, Q4</v>
      </c>
      <c r="O197">
        <f t="shared" si="41"/>
        <v>2</v>
      </c>
      <c r="P197" t="s">
        <v>604</v>
      </c>
      <c r="Q197" s="18" t="str">
        <f t="shared" si="35"/>
        <v>MBT2222ADW1T1G</v>
      </c>
      <c r="R197" t="s">
        <v>607</v>
      </c>
      <c r="S197" s="4" t="s">
        <v>608</v>
      </c>
      <c r="T197" t="s">
        <v>560</v>
      </c>
      <c r="W197" t="str">
        <f t="shared" si="42"/>
        <v>TRANS 2NPN 40V 0.6A SC88/SC70-6</v>
      </c>
      <c r="X197" t="str">
        <f t="shared" si="43"/>
        <v>Q2, Q4</v>
      </c>
      <c r="Y197" s="3" t="str">
        <f t="shared" si="39"/>
        <v>SOT-363</v>
      </c>
      <c r="Z197" t="str">
        <f t="shared" si="44"/>
        <v>MBT2222ADW1T1G</v>
      </c>
      <c r="AB197" t="e">
        <f>#REF!</f>
        <v>#REF!</v>
      </c>
      <c r="AC197" t="str">
        <f t="shared" si="38"/>
        <v/>
      </c>
      <c r="AG197" t="s">
        <v>864</v>
      </c>
      <c r="AH197" t="s">
        <v>992</v>
      </c>
      <c r="AI197" t="s">
        <v>993</v>
      </c>
      <c r="AJ197" t="s">
        <v>608</v>
      </c>
      <c r="AK197" t="s">
        <v>32</v>
      </c>
      <c r="AL197" s="26" t="s">
        <v>983</v>
      </c>
      <c r="AM197" s="26" t="s">
        <v>864</v>
      </c>
    </row>
    <row r="198" spans="1:39" x14ac:dyDescent="0.2">
      <c r="A198" t="s">
        <v>304</v>
      </c>
      <c r="B198" t="s">
        <v>294</v>
      </c>
      <c r="C198" t="s">
        <v>177</v>
      </c>
      <c r="D198" t="s">
        <v>174</v>
      </c>
      <c r="E198" s="18" t="s">
        <v>369</v>
      </c>
      <c r="F198">
        <v>1</v>
      </c>
      <c r="G198" t="s">
        <v>7</v>
      </c>
      <c r="H198" s="31" t="s">
        <v>370</v>
      </c>
      <c r="K198" t="s">
        <v>557</v>
      </c>
      <c r="L198" s="19">
        <v>1</v>
      </c>
      <c r="M198" s="41">
        <v>0.5</v>
      </c>
      <c r="N198" t="str">
        <f t="shared" si="40"/>
        <v>Q5</v>
      </c>
      <c r="O198">
        <f t="shared" si="41"/>
        <v>1</v>
      </c>
      <c r="P198" t="s">
        <v>627</v>
      </c>
      <c r="Q198" s="18" t="str">
        <f t="shared" si="35"/>
        <v>IRLML2803TRPBF</v>
      </c>
      <c r="R198" t="s">
        <v>628</v>
      </c>
      <c r="S198" s="4" t="s">
        <v>629</v>
      </c>
      <c r="T198" t="s">
        <v>560</v>
      </c>
      <c r="W198" t="str">
        <f t="shared" si="42"/>
        <v>MOSFET N-CH 30V 1.2A SOT23</v>
      </c>
      <c r="X198" t="str">
        <f t="shared" si="43"/>
        <v>Q5</v>
      </c>
      <c r="Y198" s="3" t="str">
        <f t="shared" si="39"/>
        <v>SOT-23-3</v>
      </c>
      <c r="Z198" t="str">
        <f t="shared" si="44"/>
        <v>IRLML2803TRPBF</v>
      </c>
      <c r="AB198" t="e">
        <f>#REF!</f>
        <v>#REF!</v>
      </c>
      <c r="AC198" t="str">
        <f t="shared" si="38"/>
        <v/>
      </c>
      <c r="AG198" t="s">
        <v>864</v>
      </c>
      <c r="AH198" t="s">
        <v>1065</v>
      </c>
      <c r="AI198" t="s">
        <v>294</v>
      </c>
      <c r="AJ198" t="s">
        <v>629</v>
      </c>
      <c r="AK198" t="s">
        <v>413</v>
      </c>
      <c r="AL198" s="26" t="s">
        <v>983</v>
      </c>
      <c r="AM198" s="26" t="s">
        <v>864</v>
      </c>
    </row>
    <row r="199" spans="1:39" x14ac:dyDescent="0.2">
      <c r="A199" t="s">
        <v>304</v>
      </c>
      <c r="B199" t="s">
        <v>295</v>
      </c>
      <c r="C199" t="s">
        <v>296</v>
      </c>
      <c r="D199" t="s">
        <v>51</v>
      </c>
      <c r="E199" s="18" t="s">
        <v>371</v>
      </c>
      <c r="F199">
        <v>1</v>
      </c>
      <c r="G199" t="s">
        <v>7</v>
      </c>
      <c r="H199" s="32" t="s">
        <v>372</v>
      </c>
      <c r="K199" t="s">
        <v>557</v>
      </c>
      <c r="L199" s="19">
        <v>1</v>
      </c>
      <c r="M199" s="41">
        <v>0.95</v>
      </c>
      <c r="N199" t="str">
        <f t="shared" si="40"/>
        <v>Q6</v>
      </c>
      <c r="O199">
        <f t="shared" si="41"/>
        <v>1</v>
      </c>
      <c r="P199" t="s">
        <v>627</v>
      </c>
      <c r="Q199" s="18" t="str">
        <f t="shared" si="35"/>
        <v>IRF7404TRPBF</v>
      </c>
      <c r="R199" t="s">
        <v>630</v>
      </c>
      <c r="S199" s="4" t="s">
        <v>581</v>
      </c>
      <c r="T199" t="s">
        <v>560</v>
      </c>
      <c r="W199" t="str">
        <f t="shared" si="42"/>
        <v>MOSFET P-CH 20V 6.7A 8SO</v>
      </c>
      <c r="X199" t="str">
        <f t="shared" si="43"/>
        <v>Q6</v>
      </c>
      <c r="Y199" s="3" t="str">
        <f t="shared" si="39"/>
        <v>8-SOIC</v>
      </c>
      <c r="Z199" t="str">
        <f t="shared" si="44"/>
        <v>IRF7404TRPBF</v>
      </c>
      <c r="AB199" t="e">
        <f>#REF!</f>
        <v>#REF!</v>
      </c>
      <c r="AC199" t="str">
        <f t="shared" si="38"/>
        <v/>
      </c>
      <c r="AG199" t="s">
        <v>864</v>
      </c>
      <c r="AH199" t="s">
        <v>1123</v>
      </c>
      <c r="AI199" t="s">
        <v>295</v>
      </c>
      <c r="AJ199" t="s">
        <v>581</v>
      </c>
      <c r="AK199" t="s">
        <v>412</v>
      </c>
      <c r="AL199" s="26" t="s">
        <v>983</v>
      </c>
      <c r="AM199" s="26" t="s">
        <v>864</v>
      </c>
    </row>
    <row r="200" spans="1:39" x14ac:dyDescent="0.2">
      <c r="A200" t="s">
        <v>304</v>
      </c>
      <c r="B200" t="s">
        <v>132</v>
      </c>
      <c r="C200" t="s">
        <v>272</v>
      </c>
      <c r="D200" t="s">
        <v>134</v>
      </c>
      <c r="E200" s="18" t="s">
        <v>360</v>
      </c>
      <c r="F200">
        <v>1</v>
      </c>
      <c r="G200" t="s">
        <v>7</v>
      </c>
      <c r="H200" s="31" t="s">
        <v>361</v>
      </c>
      <c r="K200" t="s">
        <v>557</v>
      </c>
      <c r="L200" s="19">
        <v>1</v>
      </c>
      <c r="M200" s="41">
        <v>0.92</v>
      </c>
      <c r="N200" t="str">
        <f t="shared" si="40"/>
        <v>U3</v>
      </c>
      <c r="O200">
        <f t="shared" si="41"/>
        <v>1</v>
      </c>
      <c r="P200" t="s">
        <v>658</v>
      </c>
      <c r="Q200" s="18" t="str">
        <f t="shared" si="35"/>
        <v>MAX40200AUK+T</v>
      </c>
      <c r="R200" t="s">
        <v>360</v>
      </c>
      <c r="S200" s="4" t="s">
        <v>575</v>
      </c>
      <c r="T200" t="s">
        <v>560</v>
      </c>
      <c r="W200" t="str">
        <f t="shared" si="42"/>
        <v>MAX40200AUK+T</v>
      </c>
      <c r="X200" t="str">
        <f t="shared" si="43"/>
        <v>U3</v>
      </c>
      <c r="Y200" s="3" t="str">
        <f t="shared" si="39"/>
        <v>SOT-23-5</v>
      </c>
      <c r="Z200" t="str">
        <f t="shared" si="44"/>
        <v>MAX40200AUK+T</v>
      </c>
      <c r="AB200" t="e">
        <f>#REF!</f>
        <v>#REF!</v>
      </c>
      <c r="AC200" t="str">
        <f t="shared" si="38"/>
        <v/>
      </c>
      <c r="AG200" t="s">
        <v>864</v>
      </c>
      <c r="AH200" t="s">
        <v>360</v>
      </c>
      <c r="AI200" t="s">
        <v>132</v>
      </c>
      <c r="AJ200" t="s">
        <v>575</v>
      </c>
      <c r="AK200" t="s">
        <v>415</v>
      </c>
      <c r="AL200" s="26" t="s">
        <v>983</v>
      </c>
      <c r="AM200" s="26" t="s">
        <v>864</v>
      </c>
    </row>
    <row r="201" spans="1:39" x14ac:dyDescent="0.2">
      <c r="A201" t="s">
        <v>304</v>
      </c>
      <c r="B201" t="s">
        <v>13</v>
      </c>
      <c r="C201" t="s">
        <v>236</v>
      </c>
      <c r="D201" t="s">
        <v>237</v>
      </c>
      <c r="E201" s="18" t="s">
        <v>349</v>
      </c>
      <c r="F201">
        <v>1</v>
      </c>
      <c r="G201" t="s">
        <v>7</v>
      </c>
      <c r="H201" s="31" t="s">
        <v>350</v>
      </c>
      <c r="J201" t="s">
        <v>485</v>
      </c>
      <c r="K201" t="s">
        <v>557</v>
      </c>
      <c r="L201" s="19">
        <v>1</v>
      </c>
      <c r="M201" s="41">
        <v>3.69</v>
      </c>
      <c r="N201" t="str">
        <f t="shared" si="40"/>
        <v>J1</v>
      </c>
      <c r="O201">
        <f t="shared" si="41"/>
        <v>1</v>
      </c>
      <c r="P201" t="s">
        <v>593</v>
      </c>
      <c r="Q201" s="18" t="str">
        <f t="shared" si="35"/>
        <v>FTS-105-01-L-DV-A-P-TR</v>
      </c>
      <c r="R201" t="s">
        <v>597</v>
      </c>
      <c r="T201" t="s">
        <v>560</v>
      </c>
      <c r="W201" t="str">
        <f t="shared" si="42"/>
        <v>CONN HEADER SMD 10POS 1.27MM</v>
      </c>
      <c r="X201" t="str">
        <f t="shared" si="43"/>
        <v>J1</v>
      </c>
      <c r="Y201" s="3"/>
      <c r="Z201" t="str">
        <f t="shared" si="44"/>
        <v>FTS-105-01-L-DV-A-P-TR</v>
      </c>
      <c r="AA201" t="s">
        <v>893</v>
      </c>
      <c r="AB201" t="e">
        <f>#REF!</f>
        <v>#REF!</v>
      </c>
      <c r="AC201" t="str">
        <f t="shared" si="38"/>
        <v/>
      </c>
      <c r="AD201" t="s">
        <v>789</v>
      </c>
      <c r="AE201" t="s">
        <v>891</v>
      </c>
      <c r="AF201" t="s">
        <v>892</v>
      </c>
      <c r="AH201" t="s">
        <v>1017</v>
      </c>
      <c r="AI201" t="s">
        <v>13</v>
      </c>
      <c r="AJ201" t="s">
        <v>7</v>
      </c>
      <c r="AK201" t="s">
        <v>892</v>
      </c>
      <c r="AL201" s="26" t="s">
        <v>983</v>
      </c>
      <c r="AM201" s="26" t="s">
        <v>866</v>
      </c>
    </row>
    <row r="202" spans="1:39" x14ac:dyDescent="0.2">
      <c r="A202" t="s">
        <v>304</v>
      </c>
      <c r="B202" t="s">
        <v>286</v>
      </c>
      <c r="C202" t="s">
        <v>287</v>
      </c>
      <c r="D202" t="s">
        <v>288</v>
      </c>
      <c r="E202" s="18" t="s">
        <v>287</v>
      </c>
      <c r="F202">
        <v>1</v>
      </c>
      <c r="G202" t="s">
        <v>7</v>
      </c>
      <c r="H202" s="32" t="s">
        <v>366</v>
      </c>
      <c r="K202" t="s">
        <v>557</v>
      </c>
      <c r="L202" s="19">
        <v>1</v>
      </c>
      <c r="M202" s="41">
        <v>0.64</v>
      </c>
      <c r="N202" t="str">
        <f t="shared" si="40"/>
        <v>BA1</v>
      </c>
      <c r="O202">
        <f t="shared" si="41"/>
        <v>1</v>
      </c>
      <c r="P202" t="s">
        <v>586</v>
      </c>
      <c r="Q202" s="18" t="str">
        <f t="shared" si="35"/>
        <v>ATB2012-50011-T000</v>
      </c>
      <c r="R202" t="s">
        <v>587</v>
      </c>
      <c r="S202" s="4" t="s">
        <v>588</v>
      </c>
      <c r="T202" t="s">
        <v>560</v>
      </c>
      <c r="W202" t="str">
        <f t="shared" si="42"/>
        <v>BALUN 40MHZ-860MHZ 50/50 0805</v>
      </c>
      <c r="X202" t="str">
        <f t="shared" si="43"/>
        <v>BA1</v>
      </c>
      <c r="Y202" s="3" t="str">
        <f t="shared" ref="Y202:Y209" si="45">S202</f>
        <v>0805</v>
      </c>
      <c r="Z202" t="str">
        <f t="shared" si="44"/>
        <v>ATB2012-50011-T000</v>
      </c>
      <c r="AB202" t="e">
        <f>#REF!</f>
        <v>#REF!</v>
      </c>
      <c r="AC202" t="str">
        <f t="shared" si="38"/>
        <v/>
      </c>
      <c r="AH202" s="26" t="s">
        <v>1121</v>
      </c>
      <c r="AI202" s="26" t="s">
        <v>286</v>
      </c>
      <c r="AJ202" s="26" t="s">
        <v>588</v>
      </c>
      <c r="AK202" s="26" t="s">
        <v>404</v>
      </c>
      <c r="AL202" s="26" t="s">
        <v>983</v>
      </c>
    </row>
    <row r="203" spans="1:39" x14ac:dyDescent="0.2">
      <c r="A203" t="s">
        <v>304</v>
      </c>
      <c r="B203" t="s">
        <v>218</v>
      </c>
      <c r="C203" t="s">
        <v>9</v>
      </c>
      <c r="D203" t="s">
        <v>219</v>
      </c>
      <c r="E203" s="18" t="s">
        <v>434</v>
      </c>
      <c r="F203">
        <v>1</v>
      </c>
      <c r="G203" t="s">
        <v>7</v>
      </c>
      <c r="H203" s="32" t="s">
        <v>669</v>
      </c>
      <c r="K203" t="s">
        <v>557</v>
      </c>
      <c r="L203" s="19">
        <v>1</v>
      </c>
      <c r="M203" s="41">
        <v>0.09</v>
      </c>
      <c r="N203" t="str">
        <f t="shared" si="40"/>
        <v>C1</v>
      </c>
      <c r="O203">
        <f t="shared" si="41"/>
        <v>1</v>
      </c>
      <c r="P203" t="s">
        <v>670</v>
      </c>
      <c r="Q203" s="18" t="str">
        <f t="shared" si="35"/>
        <v>04025C104KAT2A</v>
      </c>
      <c r="R203" t="s">
        <v>671</v>
      </c>
      <c r="S203" s="4" t="s">
        <v>742</v>
      </c>
      <c r="T203" t="s">
        <v>560</v>
      </c>
      <c r="W203" t="str">
        <f t="shared" si="42"/>
        <v>CAP CER 0.1UF 50V X7R 0402</v>
      </c>
      <c r="X203" t="str">
        <f t="shared" si="43"/>
        <v>C1</v>
      </c>
      <c r="Y203" s="3" t="str">
        <f t="shared" si="45"/>
        <v>0402</v>
      </c>
      <c r="Z203" t="str">
        <f t="shared" si="44"/>
        <v>04025C104KAT2A</v>
      </c>
      <c r="AA203" t="s">
        <v>909</v>
      </c>
      <c r="AB203" t="e">
        <f>#REF!</f>
        <v>#REF!</v>
      </c>
      <c r="AC203" t="str">
        <f t="shared" si="38"/>
        <v/>
      </c>
      <c r="AD203" t="s">
        <v>811</v>
      </c>
      <c r="AE203" t="s">
        <v>434</v>
      </c>
      <c r="AF203" t="s">
        <v>764</v>
      </c>
      <c r="AH203" t="s">
        <v>1087</v>
      </c>
      <c r="AI203" t="s">
        <v>218</v>
      </c>
      <c r="AJ203" t="s">
        <v>742</v>
      </c>
      <c r="AK203" t="s">
        <v>764</v>
      </c>
      <c r="AL203" s="26" t="s">
        <v>983</v>
      </c>
    </row>
    <row r="204" spans="1:39" x14ac:dyDescent="0.2">
      <c r="A204" t="s">
        <v>304</v>
      </c>
      <c r="B204" t="s">
        <v>220</v>
      </c>
      <c r="C204" t="s">
        <v>9</v>
      </c>
      <c r="D204" t="s">
        <v>6</v>
      </c>
      <c r="E204" s="18" t="s">
        <v>435</v>
      </c>
      <c r="F204">
        <v>4</v>
      </c>
      <c r="G204" t="s">
        <v>7</v>
      </c>
      <c r="H204" s="32" t="s">
        <v>676</v>
      </c>
      <c r="I204" t="s">
        <v>428</v>
      </c>
      <c r="K204" t="s">
        <v>557</v>
      </c>
      <c r="L204" s="19">
        <v>1</v>
      </c>
      <c r="M204" s="41">
        <v>0.09</v>
      </c>
      <c r="N204" t="str">
        <f t="shared" si="40"/>
        <v>C2, C9-C11</v>
      </c>
      <c r="O204">
        <f t="shared" si="41"/>
        <v>4</v>
      </c>
      <c r="P204" t="s">
        <v>670</v>
      </c>
      <c r="Q204" s="18" t="str">
        <f t="shared" si="35"/>
        <v>06035C104K4T2A</v>
      </c>
      <c r="R204" t="s">
        <v>677</v>
      </c>
      <c r="S204" s="4" t="s">
        <v>621</v>
      </c>
      <c r="T204" t="s">
        <v>560</v>
      </c>
      <c r="W204" t="str">
        <f t="shared" si="42"/>
        <v>CAP CER 0.1UF 50V X7R 0603</v>
      </c>
      <c r="X204" t="str">
        <f t="shared" si="43"/>
        <v>C2, C9-C11</v>
      </c>
      <c r="Y204" s="3" t="str">
        <f t="shared" si="45"/>
        <v>0603</v>
      </c>
      <c r="Z204" t="str">
        <f t="shared" si="44"/>
        <v>06035C104K4T2A</v>
      </c>
      <c r="AA204" t="s">
        <v>809</v>
      </c>
      <c r="AB204" t="e">
        <f>#REF!</f>
        <v>#REF!</v>
      </c>
      <c r="AC204" t="str">
        <f t="shared" si="38"/>
        <v/>
      </c>
      <c r="AD204" t="s">
        <v>811</v>
      </c>
      <c r="AE204" t="s">
        <v>810</v>
      </c>
      <c r="AF204" s="1" t="s">
        <v>808</v>
      </c>
      <c r="AH204" t="s">
        <v>994</v>
      </c>
      <c r="AI204" t="s">
        <v>1122</v>
      </c>
      <c r="AJ204" t="s">
        <v>621</v>
      </c>
      <c r="AK204" t="s">
        <v>808</v>
      </c>
      <c r="AL204" s="26" t="s">
        <v>983</v>
      </c>
    </row>
    <row r="205" spans="1:39" x14ac:dyDescent="0.2">
      <c r="A205" t="s">
        <v>304</v>
      </c>
      <c r="B205" t="s">
        <v>221</v>
      </c>
      <c r="C205" t="s">
        <v>222</v>
      </c>
      <c r="D205" t="s">
        <v>6</v>
      </c>
      <c r="E205" s="18" t="s">
        <v>443</v>
      </c>
      <c r="F205">
        <v>2</v>
      </c>
      <c r="G205" t="s">
        <v>7</v>
      </c>
      <c r="H205" s="31" t="s">
        <v>700</v>
      </c>
      <c r="K205" t="s">
        <v>557</v>
      </c>
      <c r="L205" s="19">
        <v>1</v>
      </c>
      <c r="M205" s="41">
        <v>0.44</v>
      </c>
      <c r="N205" t="str">
        <f t="shared" si="40"/>
        <v>C3, C7</v>
      </c>
      <c r="O205">
        <f t="shared" si="41"/>
        <v>2</v>
      </c>
      <c r="P205" t="s">
        <v>619</v>
      </c>
      <c r="Q205" s="18" t="str">
        <f t="shared" si="35"/>
        <v>GRT188R6YA475KE13D</v>
      </c>
      <c r="R205" t="s">
        <v>701</v>
      </c>
      <c r="S205" s="4" t="s">
        <v>621</v>
      </c>
      <c r="T205" t="s">
        <v>560</v>
      </c>
      <c r="W205" t="str">
        <f t="shared" si="42"/>
        <v>CAP CER 4.7UF 35V X5R 0603</v>
      </c>
      <c r="X205" t="str">
        <f t="shared" si="43"/>
        <v>C3, C7</v>
      </c>
      <c r="Y205" s="3" t="str">
        <f t="shared" si="45"/>
        <v>0603</v>
      </c>
      <c r="Z205" t="str">
        <f t="shared" si="44"/>
        <v>GRT188R6YA475KE13D</v>
      </c>
      <c r="AB205" t="e">
        <f>#REF!</f>
        <v>#REF!</v>
      </c>
      <c r="AC205" t="str">
        <f t="shared" si="38"/>
        <v/>
      </c>
      <c r="AH205" t="s">
        <v>1089</v>
      </c>
      <c r="AI205" t="s">
        <v>1090</v>
      </c>
      <c r="AJ205" t="s">
        <v>621</v>
      </c>
      <c r="AK205" t="s">
        <v>769</v>
      </c>
      <c r="AL205" s="26" t="s">
        <v>983</v>
      </c>
    </row>
    <row r="206" spans="1:39" x14ac:dyDescent="0.2">
      <c r="A206" t="s">
        <v>304</v>
      </c>
      <c r="B206" t="s">
        <v>223</v>
      </c>
      <c r="C206" t="s">
        <v>5</v>
      </c>
      <c r="D206" t="s">
        <v>6</v>
      </c>
      <c r="E206" s="18" t="s">
        <v>437</v>
      </c>
      <c r="F206">
        <v>3</v>
      </c>
      <c r="G206" t="s">
        <v>7</v>
      </c>
      <c r="H206" s="32" t="s">
        <v>672</v>
      </c>
      <c r="I206" t="s">
        <v>430</v>
      </c>
      <c r="K206" t="s">
        <v>557</v>
      </c>
      <c r="L206" s="19">
        <v>1</v>
      </c>
      <c r="M206" s="41">
        <v>0.09</v>
      </c>
      <c r="N206" t="str">
        <f t="shared" si="40"/>
        <v>C4, C12, C13</v>
      </c>
      <c r="O206">
        <f t="shared" si="41"/>
        <v>3</v>
      </c>
      <c r="P206" t="s">
        <v>670</v>
      </c>
      <c r="Q206" s="18" t="str">
        <f t="shared" si="35"/>
        <v>06031C103K4T4A</v>
      </c>
      <c r="R206" t="s">
        <v>673</v>
      </c>
      <c r="S206" s="4" t="s">
        <v>621</v>
      </c>
      <c r="T206" t="s">
        <v>560</v>
      </c>
      <c r="W206" t="str">
        <f t="shared" si="42"/>
        <v>CAP CER 10000PF 100V X7R 0603</v>
      </c>
      <c r="X206" t="str">
        <f t="shared" si="43"/>
        <v>C4, C12, C13</v>
      </c>
      <c r="Y206" s="3" t="str">
        <f t="shared" si="45"/>
        <v>0603</v>
      </c>
      <c r="Z206" t="str">
        <f t="shared" si="44"/>
        <v>06031C103K4T4A</v>
      </c>
      <c r="AA206" t="s">
        <v>782</v>
      </c>
      <c r="AB206" t="e">
        <f>#REF!</f>
        <v>#REF!</v>
      </c>
      <c r="AC206" t="str">
        <f t="shared" si="38"/>
        <v/>
      </c>
      <c r="AD206" t="s">
        <v>785</v>
      </c>
      <c r="AE206" t="s">
        <v>788</v>
      </c>
      <c r="AF206" s="1" t="s">
        <v>779</v>
      </c>
      <c r="AG206" s="1"/>
      <c r="AH206" t="s">
        <v>999</v>
      </c>
      <c r="AI206" t="s">
        <v>1091</v>
      </c>
      <c r="AJ206" t="s">
        <v>621</v>
      </c>
      <c r="AK206" t="s">
        <v>779</v>
      </c>
      <c r="AL206" s="26" t="s">
        <v>983</v>
      </c>
    </row>
    <row r="207" spans="1:39" x14ac:dyDescent="0.2">
      <c r="A207" t="s">
        <v>304</v>
      </c>
      <c r="B207" t="s">
        <v>224</v>
      </c>
      <c r="C207" t="s">
        <v>225</v>
      </c>
      <c r="D207" t="s">
        <v>150</v>
      </c>
      <c r="E207" s="18" t="s">
        <v>447</v>
      </c>
      <c r="F207">
        <v>1</v>
      </c>
      <c r="G207" t="s">
        <v>7</v>
      </c>
      <c r="H207" s="31" t="s">
        <v>690</v>
      </c>
      <c r="K207" t="s">
        <v>557</v>
      </c>
      <c r="L207" s="19">
        <v>1</v>
      </c>
      <c r="M207" s="41">
        <v>0.94</v>
      </c>
      <c r="N207" t="str">
        <f t="shared" si="40"/>
        <v>C5</v>
      </c>
      <c r="O207">
        <f t="shared" si="41"/>
        <v>1</v>
      </c>
      <c r="P207" t="s">
        <v>619</v>
      </c>
      <c r="Q207" s="18" t="str">
        <f t="shared" si="35"/>
        <v>GRM21BR60J107ME15K</v>
      </c>
      <c r="R207" t="s">
        <v>691</v>
      </c>
      <c r="S207" s="4" t="s">
        <v>588</v>
      </c>
      <c r="T207" t="s">
        <v>560</v>
      </c>
      <c r="W207" t="str">
        <f t="shared" si="42"/>
        <v>CAP CER 100UF 6.3V X5R 0805</v>
      </c>
      <c r="X207" t="str">
        <f t="shared" si="43"/>
        <v>C5</v>
      </c>
      <c r="Y207" s="3" t="str">
        <f t="shared" si="45"/>
        <v>0805</v>
      </c>
      <c r="Z207" t="str">
        <f t="shared" si="44"/>
        <v>GRM21BR60J107ME15K</v>
      </c>
      <c r="AA207" t="s">
        <v>894</v>
      </c>
      <c r="AB207" t="e">
        <f>#REF!</f>
        <v>#REF!</v>
      </c>
      <c r="AC207" t="str">
        <f t="shared" si="38"/>
        <v/>
      </c>
      <c r="AD207" t="s">
        <v>619</v>
      </c>
      <c r="AE207" t="s">
        <v>895</v>
      </c>
      <c r="AF207" t="s">
        <v>896</v>
      </c>
      <c r="AH207" t="s">
        <v>1092</v>
      </c>
      <c r="AI207" t="s">
        <v>224</v>
      </c>
      <c r="AJ207" t="s">
        <v>588</v>
      </c>
      <c r="AK207" t="s">
        <v>896</v>
      </c>
      <c r="AL207" s="26" t="s">
        <v>983</v>
      </c>
    </row>
    <row r="208" spans="1:39" x14ac:dyDescent="0.2">
      <c r="A208" t="s">
        <v>304</v>
      </c>
      <c r="B208" t="s">
        <v>226</v>
      </c>
      <c r="C208" t="s">
        <v>72</v>
      </c>
      <c r="D208" t="s">
        <v>6</v>
      </c>
      <c r="E208" s="18" t="s">
        <v>438</v>
      </c>
      <c r="F208">
        <v>1</v>
      </c>
      <c r="G208" t="s">
        <v>7</v>
      </c>
      <c r="H208" s="31" t="s">
        <v>696</v>
      </c>
      <c r="I208" t="s">
        <v>432</v>
      </c>
      <c r="K208" t="s">
        <v>557</v>
      </c>
      <c r="L208" s="19">
        <v>1</v>
      </c>
      <c r="M208" s="41">
        <v>0.15</v>
      </c>
      <c r="N208" t="str">
        <f t="shared" si="40"/>
        <v>C6</v>
      </c>
      <c r="O208">
        <f t="shared" si="41"/>
        <v>1</v>
      </c>
      <c r="P208" t="s">
        <v>619</v>
      </c>
      <c r="Q208" s="18" t="str">
        <f t="shared" si="35"/>
        <v>GRT188R61H105KE13D</v>
      </c>
      <c r="R208" t="s">
        <v>697</v>
      </c>
      <c r="S208" s="4" t="s">
        <v>621</v>
      </c>
      <c r="T208" t="s">
        <v>560</v>
      </c>
      <c r="W208" t="str">
        <f t="shared" si="42"/>
        <v>CAP CER 1UF 50V X5R 0603</v>
      </c>
      <c r="X208" t="str">
        <f t="shared" si="43"/>
        <v>C6</v>
      </c>
      <c r="Y208" s="3" t="str">
        <f t="shared" si="45"/>
        <v>0603</v>
      </c>
      <c r="Z208" t="str">
        <f t="shared" si="44"/>
        <v>GRT188R61H105KE13D</v>
      </c>
      <c r="AB208" t="e">
        <f>#REF!</f>
        <v>#REF!</v>
      </c>
      <c r="AC208" t="str">
        <f t="shared" si="38"/>
        <v/>
      </c>
      <c r="AH208" t="s">
        <v>1018</v>
      </c>
      <c r="AI208" t="s">
        <v>226</v>
      </c>
      <c r="AJ208" t="s">
        <v>621</v>
      </c>
      <c r="AK208" t="s">
        <v>767</v>
      </c>
      <c r="AL208" s="26" t="s">
        <v>983</v>
      </c>
    </row>
    <row r="209" spans="1:38" x14ac:dyDescent="0.2">
      <c r="A209" t="s">
        <v>304</v>
      </c>
      <c r="B209" t="s">
        <v>227</v>
      </c>
      <c r="C209" t="s">
        <v>228</v>
      </c>
      <c r="D209" t="s">
        <v>6</v>
      </c>
      <c r="E209" s="18" t="s">
        <v>442</v>
      </c>
      <c r="F209">
        <v>1</v>
      </c>
      <c r="G209" t="s">
        <v>7</v>
      </c>
      <c r="H209" s="31" t="s">
        <v>692</v>
      </c>
      <c r="K209" t="s">
        <v>557</v>
      </c>
      <c r="L209" s="19">
        <v>1</v>
      </c>
      <c r="M209" s="41">
        <v>0.28999999999999998</v>
      </c>
      <c r="N209" t="str">
        <f t="shared" si="40"/>
        <v>C8</v>
      </c>
      <c r="O209">
        <f t="shared" si="41"/>
        <v>1</v>
      </c>
      <c r="P209" t="s">
        <v>619</v>
      </c>
      <c r="Q209" s="18" t="str">
        <f t="shared" si="35"/>
        <v>GRT188R61A226ME13D</v>
      </c>
      <c r="R209" t="s">
        <v>693</v>
      </c>
      <c r="S209" s="4" t="s">
        <v>621</v>
      </c>
      <c r="T209" t="s">
        <v>560</v>
      </c>
      <c r="W209" t="str">
        <f t="shared" si="42"/>
        <v>CAP CER 22UF 10V X5R 0603</v>
      </c>
      <c r="X209" t="str">
        <f t="shared" si="43"/>
        <v>C8</v>
      </c>
      <c r="Y209" s="3" t="str">
        <f t="shared" si="45"/>
        <v>0603</v>
      </c>
      <c r="Z209" t="str">
        <f t="shared" si="44"/>
        <v>GRT188R61A226ME13D</v>
      </c>
      <c r="AB209" t="e">
        <f>#REF!</f>
        <v>#REF!</v>
      </c>
      <c r="AC209" t="str">
        <f t="shared" si="38"/>
        <v/>
      </c>
      <c r="AH209" t="s">
        <v>1093</v>
      </c>
      <c r="AI209" t="s">
        <v>227</v>
      </c>
      <c r="AJ209" t="s">
        <v>621</v>
      </c>
      <c r="AK209" t="s">
        <v>765</v>
      </c>
      <c r="AL209" s="26" t="s">
        <v>983</v>
      </c>
    </row>
    <row r="210" spans="1:38" x14ac:dyDescent="0.2">
      <c r="A210" t="s">
        <v>304</v>
      </c>
      <c r="B210" t="s">
        <v>19</v>
      </c>
      <c r="C210" t="s">
        <v>161</v>
      </c>
      <c r="D210" t="s">
        <v>162</v>
      </c>
      <c r="E210" s="18" t="s">
        <v>367</v>
      </c>
      <c r="F210">
        <v>1</v>
      </c>
      <c r="G210" t="s">
        <v>7</v>
      </c>
      <c r="H210" s="32" t="s">
        <v>368</v>
      </c>
      <c r="K210" t="s">
        <v>557</v>
      </c>
      <c r="L210" s="19">
        <v>1</v>
      </c>
      <c r="M210" s="41">
        <v>1.1599999999999999</v>
      </c>
      <c r="N210" t="str">
        <f t="shared" si="40"/>
        <v>J2</v>
      </c>
      <c r="O210">
        <f t="shared" si="41"/>
        <v>1</v>
      </c>
      <c r="P210" t="s">
        <v>631</v>
      </c>
      <c r="Q210" s="18" t="str">
        <f t="shared" si="35"/>
        <v>U.FL-R-SMT-1(10)</v>
      </c>
      <c r="R210" t="s">
        <v>632</v>
      </c>
      <c r="T210" t="s">
        <v>560</v>
      </c>
      <c r="W210" t="str">
        <f t="shared" si="42"/>
        <v>CONN U.FL RCPT STR 50 OHM SMD</v>
      </c>
      <c r="X210" t="str">
        <f t="shared" si="43"/>
        <v>J2</v>
      </c>
      <c r="Y210" s="3"/>
      <c r="Z210" t="str">
        <f t="shared" si="44"/>
        <v>U.FL-R-SMT-1(10)</v>
      </c>
      <c r="AB210" t="e">
        <f>#REF!</f>
        <v>#REF!</v>
      </c>
      <c r="AC210" t="str">
        <f t="shared" si="38"/>
        <v/>
      </c>
      <c r="AG210" t="s">
        <v>866</v>
      </c>
      <c r="AH210" t="s">
        <v>1063</v>
      </c>
      <c r="AI210" t="s">
        <v>19</v>
      </c>
      <c r="AJ210" t="s">
        <v>7</v>
      </c>
      <c r="AK210" t="s">
        <v>424</v>
      </c>
      <c r="AL210" s="26" t="s">
        <v>983</v>
      </c>
    </row>
    <row r="211" spans="1:38" x14ac:dyDescent="0.2">
      <c r="A211" t="s">
        <v>304</v>
      </c>
      <c r="B211" t="s">
        <v>24</v>
      </c>
      <c r="C211" t="s">
        <v>25</v>
      </c>
      <c r="D211" t="s">
        <v>26</v>
      </c>
      <c r="E211" s="18" t="s">
        <v>28</v>
      </c>
      <c r="F211">
        <v>2</v>
      </c>
      <c r="G211" t="s">
        <v>7</v>
      </c>
      <c r="H211" s="31" t="s">
        <v>29</v>
      </c>
      <c r="K211" t="s">
        <v>557</v>
      </c>
      <c r="L211" s="19">
        <v>1</v>
      </c>
      <c r="M211" s="41">
        <v>0.46</v>
      </c>
      <c r="N211" t="str">
        <f t="shared" si="40"/>
        <v>Q1, Q3</v>
      </c>
      <c r="O211">
        <f t="shared" si="41"/>
        <v>2</v>
      </c>
      <c r="P211" t="s">
        <v>616</v>
      </c>
      <c r="Q211" s="18" t="str">
        <f t="shared" si="35"/>
        <v>NX3008NBKS,115</v>
      </c>
      <c r="R211" t="s">
        <v>617</v>
      </c>
      <c r="S211" s="4" t="s">
        <v>618</v>
      </c>
      <c r="T211" t="s">
        <v>560</v>
      </c>
      <c r="W211" t="str">
        <f t="shared" si="42"/>
        <v>MOSFET 2N-CH 30V 0.35A 6TSSOP</v>
      </c>
      <c r="X211" t="str">
        <f t="shared" si="43"/>
        <v>Q1, Q3</v>
      </c>
      <c r="Y211" s="3" t="str">
        <f t="shared" ref="Y211:Y225" si="46">S211</f>
        <v>6-TSSOP</v>
      </c>
      <c r="Z211" t="str">
        <f t="shared" si="44"/>
        <v>NX3008NBKS,115</v>
      </c>
      <c r="AB211" t="e">
        <f>#REF!</f>
        <v>#REF!</v>
      </c>
      <c r="AC211" t="str">
        <f t="shared" si="38"/>
        <v/>
      </c>
      <c r="AH211" t="s">
        <v>997</v>
      </c>
      <c r="AI211" t="s">
        <v>998</v>
      </c>
      <c r="AJ211" t="s">
        <v>618</v>
      </c>
      <c r="AK211" t="s">
        <v>27</v>
      </c>
      <c r="AL211" s="26" t="s">
        <v>983</v>
      </c>
    </row>
    <row r="212" spans="1:38" x14ac:dyDescent="0.2">
      <c r="A212" t="s">
        <v>304</v>
      </c>
      <c r="B212" t="s">
        <v>242</v>
      </c>
      <c r="C212" t="s">
        <v>118</v>
      </c>
      <c r="D212" t="s">
        <v>243</v>
      </c>
      <c r="E212" s="18" t="s">
        <v>449</v>
      </c>
      <c r="F212">
        <v>2</v>
      </c>
      <c r="G212" t="s">
        <v>7</v>
      </c>
      <c r="H212" s="31" t="s">
        <v>704</v>
      </c>
      <c r="K212" t="s">
        <v>557</v>
      </c>
      <c r="L212" s="19">
        <v>1</v>
      </c>
      <c r="M212" s="41">
        <v>0.09</v>
      </c>
      <c r="N212" t="str">
        <f t="shared" si="40"/>
        <v>R1, R2</v>
      </c>
      <c r="O212">
        <f t="shared" si="41"/>
        <v>2</v>
      </c>
      <c r="P212" t="s">
        <v>688</v>
      </c>
      <c r="Q212" s="18" t="str">
        <f t="shared" si="35"/>
        <v>RMCF0402ZT0R00</v>
      </c>
      <c r="R212" t="s">
        <v>705</v>
      </c>
      <c r="S212" s="4" t="s">
        <v>742</v>
      </c>
      <c r="T212" t="s">
        <v>560</v>
      </c>
      <c r="W212" t="str">
        <f t="shared" si="42"/>
        <v>RES 0 OHM JUMPER 1/16W 0402</v>
      </c>
      <c r="X212" t="str">
        <f t="shared" si="43"/>
        <v>R1, R2</v>
      </c>
      <c r="Y212" s="3" t="str">
        <f t="shared" si="46"/>
        <v>0402</v>
      </c>
      <c r="Z212" t="str">
        <f t="shared" si="44"/>
        <v>RMCF0402ZT0R00</v>
      </c>
      <c r="AC212" t="str">
        <f t="shared" si="38"/>
        <v/>
      </c>
      <c r="AH212" t="s">
        <v>1096</v>
      </c>
      <c r="AI212" t="s">
        <v>1097</v>
      </c>
      <c r="AJ212" t="s">
        <v>742</v>
      </c>
      <c r="AK212" t="s">
        <v>1098</v>
      </c>
      <c r="AL212" s="26" t="s">
        <v>983</v>
      </c>
    </row>
    <row r="213" spans="1:38" x14ac:dyDescent="0.2">
      <c r="A213" t="s">
        <v>304</v>
      </c>
      <c r="B213" t="s">
        <v>255</v>
      </c>
      <c r="C213" t="s">
        <v>256</v>
      </c>
      <c r="D213" t="s">
        <v>40</v>
      </c>
      <c r="E213" s="18" t="s">
        <v>460</v>
      </c>
      <c r="F213">
        <v>1</v>
      </c>
      <c r="G213" t="s">
        <v>7</v>
      </c>
      <c r="H213" s="31" t="s">
        <v>714</v>
      </c>
      <c r="K213" t="s">
        <v>557</v>
      </c>
      <c r="L213" s="19">
        <v>1</v>
      </c>
      <c r="M213" s="41">
        <v>0.09</v>
      </c>
      <c r="N213" t="str">
        <f t="shared" si="40"/>
        <v>R11</v>
      </c>
      <c r="O213">
        <f t="shared" si="41"/>
        <v>1</v>
      </c>
      <c r="P213" t="s">
        <v>688</v>
      </c>
      <c r="Q213" s="18" t="str">
        <f t="shared" si="35"/>
        <v>RMCF0603FT4M75</v>
      </c>
      <c r="R213" t="s">
        <v>715</v>
      </c>
      <c r="S213" s="4" t="s">
        <v>621</v>
      </c>
      <c r="T213" t="s">
        <v>560</v>
      </c>
      <c r="W213" t="str">
        <f t="shared" si="42"/>
        <v>RES 4.75M OHM 1% 1/10W 0603</v>
      </c>
      <c r="X213" t="str">
        <f t="shared" si="43"/>
        <v>R11</v>
      </c>
      <c r="Y213" s="3" t="str">
        <f t="shared" si="46"/>
        <v>0603</v>
      </c>
      <c r="Z213" t="str">
        <f t="shared" si="44"/>
        <v>RMCF0603FT4M75</v>
      </c>
      <c r="AA213" t="s">
        <v>904</v>
      </c>
      <c r="AB213" t="e">
        <f>#REF!</f>
        <v>#REF!</v>
      </c>
      <c r="AC213" t="str">
        <f t="shared" si="38"/>
        <v/>
      </c>
      <c r="AD213" t="s">
        <v>898</v>
      </c>
      <c r="AE213" t="s">
        <v>905</v>
      </c>
      <c r="AF213" s="1" t="s">
        <v>903</v>
      </c>
      <c r="AH213" t="s">
        <v>1099</v>
      </c>
      <c r="AI213" t="s">
        <v>255</v>
      </c>
      <c r="AJ213" t="s">
        <v>621</v>
      </c>
      <c r="AK213" t="s">
        <v>903</v>
      </c>
      <c r="AL213" s="26" t="s">
        <v>983</v>
      </c>
    </row>
    <row r="214" spans="1:38" x14ac:dyDescent="0.2">
      <c r="A214" t="s">
        <v>304</v>
      </c>
      <c r="B214" t="s">
        <v>258</v>
      </c>
      <c r="C214" t="s">
        <v>39</v>
      </c>
      <c r="D214" t="s">
        <v>40</v>
      </c>
      <c r="E214" s="18" t="s">
        <v>464</v>
      </c>
      <c r="F214">
        <v>2</v>
      </c>
      <c r="G214" t="s">
        <v>7</v>
      </c>
      <c r="H214" s="31" t="s">
        <v>718</v>
      </c>
      <c r="K214" t="s">
        <v>557</v>
      </c>
      <c r="L214" s="19">
        <v>1</v>
      </c>
      <c r="M214" s="41">
        <v>0.09</v>
      </c>
      <c r="N214" t="str">
        <f t="shared" si="40"/>
        <v>R21, R26</v>
      </c>
      <c r="O214">
        <f t="shared" si="41"/>
        <v>2</v>
      </c>
      <c r="P214" t="s">
        <v>688</v>
      </c>
      <c r="Q214" s="18" t="str">
        <f t="shared" si="35"/>
        <v>RMCF0603FT680R</v>
      </c>
      <c r="R214" t="s">
        <v>719</v>
      </c>
      <c r="S214" s="4" t="s">
        <v>621</v>
      </c>
      <c r="T214" t="s">
        <v>560</v>
      </c>
      <c r="W214" t="str">
        <f t="shared" si="42"/>
        <v>RES 680 OHM 1% 1/10W 0603</v>
      </c>
      <c r="X214" t="str">
        <f t="shared" si="43"/>
        <v>R21, R26</v>
      </c>
      <c r="Y214" s="3" t="str">
        <f t="shared" si="46"/>
        <v>0603</v>
      </c>
      <c r="Z214" t="str">
        <f t="shared" si="44"/>
        <v>RMCF0603FT680R</v>
      </c>
      <c r="AA214" t="s">
        <v>796</v>
      </c>
      <c r="AB214" t="e">
        <f>#REF!</f>
        <v>#REF!</v>
      </c>
      <c r="AC214" t="str">
        <f t="shared" si="38"/>
        <v/>
      </c>
      <c r="AD214" t="s">
        <v>792</v>
      </c>
      <c r="AE214" t="s">
        <v>795</v>
      </c>
      <c r="AF214" s="1" t="s">
        <v>778</v>
      </c>
      <c r="AG214" s="1"/>
      <c r="AH214" t="s">
        <v>1001</v>
      </c>
      <c r="AI214" t="s">
        <v>1100</v>
      </c>
      <c r="AJ214" t="s">
        <v>621</v>
      </c>
      <c r="AK214" t="s">
        <v>778</v>
      </c>
      <c r="AL214" s="26" t="s">
        <v>983</v>
      </c>
    </row>
    <row r="215" spans="1:38" x14ac:dyDescent="0.2">
      <c r="A215" t="s">
        <v>304</v>
      </c>
      <c r="B215" t="s">
        <v>297</v>
      </c>
      <c r="C215" t="s">
        <v>42</v>
      </c>
      <c r="D215" t="s">
        <v>40</v>
      </c>
      <c r="E215" s="18" t="s">
        <v>451</v>
      </c>
      <c r="F215">
        <v>3</v>
      </c>
      <c r="G215" t="s">
        <v>7</v>
      </c>
      <c r="H215" s="31" t="s">
        <v>728</v>
      </c>
      <c r="K215" t="s">
        <v>557</v>
      </c>
      <c r="L215" s="19">
        <v>1</v>
      </c>
      <c r="M215" s="41">
        <v>0.13</v>
      </c>
      <c r="N215" t="str">
        <f t="shared" si="40"/>
        <v>R22, R27, R33</v>
      </c>
      <c r="O215">
        <f t="shared" si="41"/>
        <v>3</v>
      </c>
      <c r="P215" t="s">
        <v>688</v>
      </c>
      <c r="Q215" s="18" t="str">
        <f t="shared" si="35"/>
        <v>RNCF0603DTE100K</v>
      </c>
      <c r="R215" t="s">
        <v>729</v>
      </c>
      <c r="S215" s="4" t="s">
        <v>621</v>
      </c>
      <c r="T215" t="s">
        <v>560</v>
      </c>
      <c r="W215" t="str">
        <f t="shared" si="42"/>
        <v>RES 100K OHM 0.5% 1/6W 0603</v>
      </c>
      <c r="X215" t="str">
        <f t="shared" si="43"/>
        <v>R22, R27, R33</v>
      </c>
      <c r="Y215" s="3" t="str">
        <f t="shared" si="46"/>
        <v>0603</v>
      </c>
      <c r="Z215" t="str">
        <f t="shared" si="44"/>
        <v>RNCF0603DTE100K</v>
      </c>
      <c r="AA215" t="s">
        <v>800</v>
      </c>
      <c r="AB215" t="e">
        <f>#REF!</f>
        <v>#REF!</v>
      </c>
      <c r="AC215" t="str">
        <f t="shared" si="38"/>
        <v/>
      </c>
      <c r="AD215" t="s">
        <v>792</v>
      </c>
      <c r="AE215" t="s">
        <v>799</v>
      </c>
      <c r="AF215" s="1" t="s">
        <v>773</v>
      </c>
      <c r="AH215" t="s">
        <v>995</v>
      </c>
      <c r="AI215" t="s">
        <v>1124</v>
      </c>
      <c r="AJ215" t="s">
        <v>621</v>
      </c>
      <c r="AK215" t="s">
        <v>773</v>
      </c>
      <c r="AL215" s="26" t="s">
        <v>983</v>
      </c>
    </row>
    <row r="216" spans="1:38" x14ac:dyDescent="0.2">
      <c r="A216" t="s">
        <v>304</v>
      </c>
      <c r="B216" t="s">
        <v>298</v>
      </c>
      <c r="C216" t="s">
        <v>44</v>
      </c>
      <c r="D216" t="s">
        <v>40</v>
      </c>
      <c r="E216" s="18" t="s">
        <v>453</v>
      </c>
      <c r="F216">
        <v>5</v>
      </c>
      <c r="G216" t="s">
        <v>7</v>
      </c>
      <c r="H216" s="31" t="s">
        <v>726</v>
      </c>
      <c r="K216" t="s">
        <v>557</v>
      </c>
      <c r="L216" s="19">
        <v>1</v>
      </c>
      <c r="M216" s="41">
        <v>0.34</v>
      </c>
      <c r="N216" t="str">
        <f t="shared" si="40"/>
        <v>R23, R24, R28, R29, R31</v>
      </c>
      <c r="O216">
        <f t="shared" si="41"/>
        <v>5</v>
      </c>
      <c r="P216" t="s">
        <v>688</v>
      </c>
      <c r="Q216" s="18" t="str">
        <f t="shared" si="35"/>
        <v>RNCF0603BTE10K0</v>
      </c>
      <c r="R216" t="s">
        <v>727</v>
      </c>
      <c r="S216" s="4" t="s">
        <v>621</v>
      </c>
      <c r="T216" t="s">
        <v>560</v>
      </c>
      <c r="W216" t="str">
        <f t="shared" si="42"/>
        <v>RES 10K OHM 0.1% 1/6W 0603</v>
      </c>
      <c r="X216" t="str">
        <f t="shared" si="43"/>
        <v>R23, R24, R28, R29, R31</v>
      </c>
      <c r="Y216" s="3" t="str">
        <f t="shared" si="46"/>
        <v>0603</v>
      </c>
      <c r="Z216" t="str">
        <f t="shared" si="44"/>
        <v>RNCF0603BTE10K0</v>
      </c>
      <c r="AA216" t="s">
        <v>798</v>
      </c>
      <c r="AB216" t="e">
        <f>#REF!</f>
        <v>#REF!</v>
      </c>
      <c r="AC216" t="str">
        <f t="shared" si="38"/>
        <v/>
      </c>
      <c r="AD216" t="s">
        <v>792</v>
      </c>
      <c r="AE216" t="s">
        <v>797</v>
      </c>
      <c r="AF216" s="1" t="s">
        <v>772</v>
      </c>
      <c r="AH216" t="s">
        <v>987</v>
      </c>
      <c r="AI216" t="s">
        <v>1125</v>
      </c>
      <c r="AJ216" t="s">
        <v>621</v>
      </c>
      <c r="AK216" t="s">
        <v>772</v>
      </c>
      <c r="AL216" s="26" t="s">
        <v>983</v>
      </c>
    </row>
    <row r="217" spans="1:38" x14ac:dyDescent="0.2">
      <c r="A217" t="s">
        <v>304</v>
      </c>
      <c r="B217" t="s">
        <v>261</v>
      </c>
      <c r="C217" t="s">
        <v>46</v>
      </c>
      <c r="D217" t="s">
        <v>40</v>
      </c>
      <c r="E217" s="18" t="s">
        <v>456</v>
      </c>
      <c r="F217">
        <v>2</v>
      </c>
      <c r="G217" t="s">
        <v>7</v>
      </c>
      <c r="H217" s="31" t="s">
        <v>706</v>
      </c>
      <c r="K217" t="s">
        <v>557</v>
      </c>
      <c r="L217" s="19">
        <v>1</v>
      </c>
      <c r="M217" s="41">
        <v>0.09</v>
      </c>
      <c r="N217" t="str">
        <f t="shared" si="40"/>
        <v>R25, R30</v>
      </c>
      <c r="O217">
        <f t="shared" si="41"/>
        <v>2</v>
      </c>
      <c r="P217" t="s">
        <v>688</v>
      </c>
      <c r="Q217" s="18" t="str">
        <f t="shared" si="35"/>
        <v>RMCF0603FT200K</v>
      </c>
      <c r="R217" t="s">
        <v>707</v>
      </c>
      <c r="S217" s="4" t="s">
        <v>621</v>
      </c>
      <c r="T217" t="s">
        <v>560</v>
      </c>
      <c r="W217" t="str">
        <f t="shared" si="42"/>
        <v>RES 200K OHM 1% 1/10W 0603</v>
      </c>
      <c r="X217" t="str">
        <f t="shared" si="43"/>
        <v>R25, R30</v>
      </c>
      <c r="Y217" s="3" t="str">
        <f t="shared" si="46"/>
        <v>0603</v>
      </c>
      <c r="Z217" t="str">
        <f t="shared" si="44"/>
        <v>RMCF0603FT200K</v>
      </c>
      <c r="AA217" t="s">
        <v>794</v>
      </c>
      <c r="AB217" t="e">
        <f>#REF!</f>
        <v>#REF!</v>
      </c>
      <c r="AC217" t="str">
        <f t="shared" ref="AC217:AC230" si="47">IF(Z217=Z216,"SAME","")</f>
        <v/>
      </c>
      <c r="AD217" t="s">
        <v>792</v>
      </c>
      <c r="AE217" t="s">
        <v>793</v>
      </c>
      <c r="AF217" s="1" t="s">
        <v>777</v>
      </c>
      <c r="AG217" s="1"/>
      <c r="AH217" t="s">
        <v>990</v>
      </c>
      <c r="AI217" t="s">
        <v>1103</v>
      </c>
      <c r="AJ217" t="s">
        <v>621</v>
      </c>
      <c r="AK217" t="s">
        <v>777</v>
      </c>
      <c r="AL217" s="26" t="s">
        <v>983</v>
      </c>
    </row>
    <row r="218" spans="1:38" x14ac:dyDescent="0.2">
      <c r="A218" t="s">
        <v>304</v>
      </c>
      <c r="B218" t="s">
        <v>1104</v>
      </c>
      <c r="C218" t="s">
        <v>118</v>
      </c>
      <c r="D218" t="s">
        <v>40</v>
      </c>
      <c r="E218" s="18" t="s">
        <v>450</v>
      </c>
      <c r="F218">
        <v>7</v>
      </c>
      <c r="G218" t="s">
        <v>7</v>
      </c>
      <c r="H218" s="31" t="s">
        <v>722</v>
      </c>
      <c r="K218" t="s">
        <v>557</v>
      </c>
      <c r="L218" s="19">
        <v>1</v>
      </c>
      <c r="M218" s="41">
        <v>0.09</v>
      </c>
      <c r="N218" t="str">
        <f t="shared" si="40"/>
        <v>R3, R4, R12, R13, R16,R17,R18</v>
      </c>
      <c r="O218">
        <f t="shared" si="41"/>
        <v>7</v>
      </c>
      <c r="P218" t="s">
        <v>688</v>
      </c>
      <c r="Q218" s="18" t="str">
        <f t="shared" si="35"/>
        <v>RMCF0603ZT0R00</v>
      </c>
      <c r="R218" t="s">
        <v>723</v>
      </c>
      <c r="S218" s="4" t="s">
        <v>621</v>
      </c>
      <c r="T218" t="s">
        <v>560</v>
      </c>
      <c r="W218" t="str">
        <f t="shared" si="42"/>
        <v>RES 0 OHM JUMPER 1/10W 0603</v>
      </c>
      <c r="X218" t="str">
        <f t="shared" si="43"/>
        <v>R3, R4, R12, R13, R16,R17,R18</v>
      </c>
      <c r="Y218" s="3" t="str">
        <f t="shared" si="46"/>
        <v>0603</v>
      </c>
      <c r="Z218" t="str">
        <f t="shared" si="44"/>
        <v>RMCF0603ZT0R00</v>
      </c>
      <c r="AC218" t="str">
        <f t="shared" si="47"/>
        <v/>
      </c>
      <c r="AH218" t="s">
        <v>1046</v>
      </c>
      <c r="AI218" t="s">
        <v>1104</v>
      </c>
      <c r="AJ218" t="s">
        <v>621</v>
      </c>
      <c r="AK218" t="s">
        <v>1047</v>
      </c>
      <c r="AL218" s="26" t="s">
        <v>983</v>
      </c>
    </row>
    <row r="219" spans="1:38" x14ac:dyDescent="0.2">
      <c r="A219" t="s">
        <v>304</v>
      </c>
      <c r="B219" t="s">
        <v>299</v>
      </c>
      <c r="C219" t="s">
        <v>116</v>
      </c>
      <c r="D219" t="s">
        <v>40</v>
      </c>
      <c r="E219" s="18" t="s">
        <v>461</v>
      </c>
      <c r="F219">
        <v>1</v>
      </c>
      <c r="G219" t="s">
        <v>7</v>
      </c>
      <c r="H219" s="31" t="s">
        <v>734</v>
      </c>
      <c r="K219" t="s">
        <v>557</v>
      </c>
      <c r="L219" s="19">
        <v>1</v>
      </c>
      <c r="M219" s="41">
        <v>0.13</v>
      </c>
      <c r="N219" t="str">
        <f t="shared" si="40"/>
        <v>R32</v>
      </c>
      <c r="O219">
        <f t="shared" si="41"/>
        <v>1</v>
      </c>
      <c r="P219" t="s">
        <v>688</v>
      </c>
      <c r="Q219" s="18" t="str">
        <f t="shared" si="35"/>
        <v>RNCF0603DTE4K70</v>
      </c>
      <c r="R219" t="s">
        <v>735</v>
      </c>
      <c r="S219" s="4" t="s">
        <v>621</v>
      </c>
      <c r="T219" t="s">
        <v>560</v>
      </c>
      <c r="W219" t="str">
        <f t="shared" si="42"/>
        <v>RES 4.7K OHM 0.5% 1/6W 0603</v>
      </c>
      <c r="X219" t="str">
        <f t="shared" si="43"/>
        <v>R32</v>
      </c>
      <c r="Y219" s="3" t="str">
        <f t="shared" si="46"/>
        <v>0603</v>
      </c>
      <c r="Z219" t="str">
        <f t="shared" si="44"/>
        <v>RNCF0603DTE4K70</v>
      </c>
      <c r="AA219" t="s">
        <v>813</v>
      </c>
      <c r="AB219" t="e">
        <f>#REF!</f>
        <v>#REF!</v>
      </c>
      <c r="AC219" t="str">
        <f t="shared" si="47"/>
        <v/>
      </c>
      <c r="AD219" t="s">
        <v>792</v>
      </c>
      <c r="AE219" t="s">
        <v>814</v>
      </c>
      <c r="AF219" t="s">
        <v>812</v>
      </c>
      <c r="AH219" t="s">
        <v>1021</v>
      </c>
      <c r="AI219" t="s">
        <v>299</v>
      </c>
      <c r="AJ219" t="s">
        <v>621</v>
      </c>
      <c r="AK219" t="s">
        <v>812</v>
      </c>
      <c r="AL219" s="26" t="s">
        <v>983</v>
      </c>
    </row>
    <row r="220" spans="1:38" x14ac:dyDescent="0.2">
      <c r="A220" t="s">
        <v>304</v>
      </c>
      <c r="B220" t="s">
        <v>300</v>
      </c>
      <c r="C220" t="s">
        <v>301</v>
      </c>
      <c r="D220" t="s">
        <v>302</v>
      </c>
      <c r="E220" s="18" t="s">
        <v>467</v>
      </c>
      <c r="F220">
        <v>1</v>
      </c>
      <c r="G220" t="s">
        <v>7</v>
      </c>
      <c r="H220" s="32" t="s">
        <v>738</v>
      </c>
      <c r="J220" t="s">
        <v>485</v>
      </c>
      <c r="L220" s="19">
        <v>1</v>
      </c>
      <c r="M220" s="41">
        <v>0.31</v>
      </c>
      <c r="N220" t="str">
        <f t="shared" si="40"/>
        <v>R34</v>
      </c>
      <c r="O220">
        <f t="shared" si="41"/>
        <v>1</v>
      </c>
      <c r="P220" t="s">
        <v>688</v>
      </c>
      <c r="Q220" s="18" t="str">
        <f t="shared" si="35"/>
        <v>RNCF1206DTE1R00</v>
      </c>
      <c r="R220" t="s">
        <v>739</v>
      </c>
      <c r="S220" s="4" t="s">
        <v>752</v>
      </c>
      <c r="T220" t="s">
        <v>560</v>
      </c>
      <c r="W220" t="str">
        <f t="shared" si="42"/>
        <v>RES 1 OHM 0.5% 1/4W 1206</v>
      </c>
      <c r="X220" t="str">
        <f t="shared" si="43"/>
        <v>R34</v>
      </c>
      <c r="Y220" s="3" t="str">
        <f t="shared" si="46"/>
        <v>1206</v>
      </c>
      <c r="Z220" t="str">
        <f t="shared" si="44"/>
        <v>RNCF1206DTE1R00</v>
      </c>
      <c r="AA220" t="s">
        <v>921</v>
      </c>
      <c r="AB220" t="e">
        <f>#REF!</f>
        <v>#REF!</v>
      </c>
      <c r="AC220" t="str">
        <f t="shared" si="47"/>
        <v/>
      </c>
      <c r="AD220" t="s">
        <v>785</v>
      </c>
      <c r="AE220" t="s">
        <v>920</v>
      </c>
      <c r="AF220" s="1" t="s">
        <v>919</v>
      </c>
      <c r="AH220" t="s">
        <v>1126</v>
      </c>
      <c r="AI220" t="s">
        <v>300</v>
      </c>
      <c r="AJ220" t="s">
        <v>752</v>
      </c>
      <c r="AK220" t="s">
        <v>919</v>
      </c>
      <c r="AL220" s="26" t="s">
        <v>983</v>
      </c>
    </row>
    <row r="221" spans="1:38" x14ac:dyDescent="0.2">
      <c r="A221" t="s">
        <v>304</v>
      </c>
      <c r="B221" t="s">
        <v>245</v>
      </c>
      <c r="C221" t="s">
        <v>246</v>
      </c>
      <c r="D221" t="s">
        <v>40</v>
      </c>
      <c r="E221" s="18" t="s">
        <v>465</v>
      </c>
      <c r="F221">
        <v>1</v>
      </c>
      <c r="G221" t="s">
        <v>7</v>
      </c>
      <c r="H221" s="31" t="s">
        <v>720</v>
      </c>
      <c r="J221" t="s">
        <v>485</v>
      </c>
      <c r="K221" t="s">
        <v>557</v>
      </c>
      <c r="L221" s="19">
        <v>1</v>
      </c>
      <c r="M221" s="41">
        <v>0.09</v>
      </c>
      <c r="N221" t="str">
        <f t="shared" si="40"/>
        <v>R5</v>
      </c>
      <c r="O221">
        <f t="shared" si="41"/>
        <v>1</v>
      </c>
      <c r="P221" t="s">
        <v>688</v>
      </c>
      <c r="Q221" s="18" t="str">
        <f t="shared" ref="Q221:Q261" si="48">E221</f>
        <v>RMCF0603FT7M32</v>
      </c>
      <c r="R221" t="s">
        <v>721</v>
      </c>
      <c r="S221" s="4" t="s">
        <v>621</v>
      </c>
      <c r="T221" t="s">
        <v>560</v>
      </c>
      <c r="W221" t="str">
        <f t="shared" si="42"/>
        <v>RES 7.32M OHM 1% 1/10W 0603</v>
      </c>
      <c r="X221" t="str">
        <f t="shared" si="43"/>
        <v>R5</v>
      </c>
      <c r="Y221" s="3" t="str">
        <f t="shared" si="46"/>
        <v>0603</v>
      </c>
      <c r="Z221" t="str">
        <f t="shared" si="44"/>
        <v>RMCF0603FT7M32</v>
      </c>
      <c r="AA221" t="s">
        <v>907</v>
      </c>
      <c r="AB221" t="e">
        <f>#REF!</f>
        <v>#REF!</v>
      </c>
      <c r="AC221" t="str">
        <f t="shared" si="47"/>
        <v/>
      </c>
      <c r="AD221" t="s">
        <v>785</v>
      </c>
      <c r="AE221" t="s">
        <v>908</v>
      </c>
      <c r="AF221" s="1" t="s">
        <v>906</v>
      </c>
      <c r="AH221" t="s">
        <v>1105</v>
      </c>
      <c r="AI221" t="s">
        <v>245</v>
      </c>
      <c r="AJ221" t="s">
        <v>621</v>
      </c>
      <c r="AK221" t="s">
        <v>906</v>
      </c>
      <c r="AL221" s="26" t="s">
        <v>983</v>
      </c>
    </row>
    <row r="222" spans="1:38" x14ac:dyDescent="0.2">
      <c r="A222" t="s">
        <v>304</v>
      </c>
      <c r="B222" t="s">
        <v>249</v>
      </c>
      <c r="C222" t="s">
        <v>250</v>
      </c>
      <c r="D222" t="s">
        <v>40</v>
      </c>
      <c r="E222" s="18" t="s">
        <v>458</v>
      </c>
      <c r="F222">
        <v>1</v>
      </c>
      <c r="G222" t="s">
        <v>7</v>
      </c>
      <c r="H222" s="31" t="s">
        <v>710</v>
      </c>
      <c r="K222" t="s">
        <v>557</v>
      </c>
      <c r="L222" s="19">
        <v>1</v>
      </c>
      <c r="M222" s="41">
        <v>0.09</v>
      </c>
      <c r="N222" t="str">
        <f t="shared" si="40"/>
        <v>R7</v>
      </c>
      <c r="O222">
        <f t="shared" si="41"/>
        <v>1</v>
      </c>
      <c r="P222" t="s">
        <v>688</v>
      </c>
      <c r="Q222" s="18" t="str">
        <f t="shared" si="48"/>
        <v>RMCF0603FT374K</v>
      </c>
      <c r="R222" t="s">
        <v>711</v>
      </c>
      <c r="S222" s="4" t="s">
        <v>621</v>
      </c>
      <c r="T222" t="s">
        <v>560</v>
      </c>
      <c r="W222" t="str">
        <f t="shared" si="42"/>
        <v>RES 374K OHM 1% 1/10W 0603</v>
      </c>
      <c r="X222" t="str">
        <f t="shared" si="43"/>
        <v>R7</v>
      </c>
      <c r="Y222" s="3" t="str">
        <f t="shared" si="46"/>
        <v>0603</v>
      </c>
      <c r="Z222" t="str">
        <f t="shared" si="44"/>
        <v>RMCF0603FT374K</v>
      </c>
      <c r="AA222" t="s">
        <v>915</v>
      </c>
      <c r="AB222" t="e">
        <f>#REF!</f>
        <v>#REF!</v>
      </c>
      <c r="AC222" t="str">
        <f t="shared" si="47"/>
        <v/>
      </c>
      <c r="AD222" t="s">
        <v>785</v>
      </c>
      <c r="AE222" s="1" t="s">
        <v>914</v>
      </c>
      <c r="AF222" s="1" t="s">
        <v>913</v>
      </c>
      <c r="AH222" t="s">
        <v>1106</v>
      </c>
      <c r="AI222" t="s">
        <v>249</v>
      </c>
      <c r="AJ222" t="s">
        <v>621</v>
      </c>
      <c r="AK222" t="s">
        <v>913</v>
      </c>
      <c r="AL222" s="26" t="s">
        <v>983</v>
      </c>
    </row>
    <row r="223" spans="1:38" x14ac:dyDescent="0.2">
      <c r="A223" t="s">
        <v>304</v>
      </c>
      <c r="B223" t="s">
        <v>49</v>
      </c>
      <c r="C223" t="s">
        <v>268</v>
      </c>
      <c r="D223" t="s">
        <v>269</v>
      </c>
      <c r="E223" s="18" t="s">
        <v>268</v>
      </c>
      <c r="F223">
        <v>1</v>
      </c>
      <c r="G223" t="s">
        <v>7</v>
      </c>
      <c r="H223" s="32" t="s">
        <v>357</v>
      </c>
      <c r="K223" t="s">
        <v>557</v>
      </c>
      <c r="L223" s="19">
        <v>1</v>
      </c>
      <c r="M223" s="41">
        <v>6.47</v>
      </c>
      <c r="N223" t="str">
        <f t="shared" si="40"/>
        <v>U1</v>
      </c>
      <c r="O223">
        <f t="shared" si="41"/>
        <v>1</v>
      </c>
      <c r="P223" t="s">
        <v>576</v>
      </c>
      <c r="Q223" s="18" t="str">
        <f t="shared" si="48"/>
        <v>BQ25570RGRR</v>
      </c>
      <c r="R223" t="s">
        <v>584</v>
      </c>
      <c r="S223" s="4" t="s">
        <v>585</v>
      </c>
      <c r="T223" t="s">
        <v>560</v>
      </c>
      <c r="W223" t="str">
        <f t="shared" si="42"/>
        <v>IC ENERGY HARV CTRLR BATT 20VQFN</v>
      </c>
      <c r="X223" t="str">
        <f t="shared" si="43"/>
        <v>U1</v>
      </c>
      <c r="Y223" s="3" t="str">
        <f t="shared" si="46"/>
        <v>20-VQFN</v>
      </c>
      <c r="Z223" t="str">
        <f t="shared" si="44"/>
        <v>BQ25570RGRR</v>
      </c>
      <c r="AB223" t="e">
        <f>#REF!</f>
        <v>#REF!</v>
      </c>
      <c r="AC223" t="str">
        <f t="shared" si="47"/>
        <v/>
      </c>
      <c r="AG223" t="s">
        <v>603</v>
      </c>
      <c r="AL223" s="26" t="s">
        <v>1004</v>
      </c>
    </row>
    <row r="224" spans="1:38" x14ac:dyDescent="0.2">
      <c r="A224" t="s">
        <v>304</v>
      </c>
      <c r="B224" t="s">
        <v>251</v>
      </c>
      <c r="C224" t="s">
        <v>252</v>
      </c>
      <c r="D224" t="s">
        <v>40</v>
      </c>
      <c r="E224" s="18" t="s">
        <v>466</v>
      </c>
      <c r="F224">
        <v>2</v>
      </c>
      <c r="G224" t="s">
        <v>7</v>
      </c>
      <c r="H224" s="32" t="s">
        <v>684</v>
      </c>
      <c r="K224" t="s">
        <v>557</v>
      </c>
      <c r="L224" s="19">
        <v>1</v>
      </c>
      <c r="M224" s="41">
        <v>0.09</v>
      </c>
      <c r="N224" t="str">
        <f t="shared" si="40"/>
        <v>R8, R10</v>
      </c>
      <c r="O224">
        <f t="shared" si="41"/>
        <v>2</v>
      </c>
      <c r="P224" t="s">
        <v>685</v>
      </c>
      <c r="Q224" s="18" t="str">
        <f t="shared" si="48"/>
        <v>CRCW06038M25FKEA</v>
      </c>
      <c r="R224" t="s">
        <v>686</v>
      </c>
      <c r="S224" s="4" t="s">
        <v>621</v>
      </c>
      <c r="T224" t="s">
        <v>560</v>
      </c>
      <c r="W224" t="str">
        <f t="shared" si="42"/>
        <v>RES SMD 8.25M OHM 1% 1/10W 0603</v>
      </c>
      <c r="X224" t="str">
        <f t="shared" si="43"/>
        <v>R8, R10</v>
      </c>
      <c r="Y224" s="3" t="str">
        <f t="shared" si="46"/>
        <v>0603</v>
      </c>
      <c r="Z224" t="str">
        <f t="shared" si="44"/>
        <v>CRCW06038M25FKEA</v>
      </c>
      <c r="AA224" t="s">
        <v>910</v>
      </c>
      <c r="AB224" t="e">
        <f>#REF!</f>
        <v>#REF!</v>
      </c>
      <c r="AC224" t="str">
        <f t="shared" si="47"/>
        <v/>
      </c>
      <c r="AD224" t="s">
        <v>898</v>
      </c>
      <c r="AE224" t="s">
        <v>911</v>
      </c>
      <c r="AF224" s="1" t="s">
        <v>912</v>
      </c>
      <c r="AH224" t="s">
        <v>1107</v>
      </c>
      <c r="AI224" t="s">
        <v>1108</v>
      </c>
      <c r="AJ224" t="s">
        <v>621</v>
      </c>
      <c r="AK224" t="s">
        <v>912</v>
      </c>
      <c r="AL224" s="26" t="s">
        <v>983</v>
      </c>
    </row>
    <row r="225" spans="1:39" x14ac:dyDescent="0.2">
      <c r="A225" t="s">
        <v>304</v>
      </c>
      <c r="B225" t="s">
        <v>253</v>
      </c>
      <c r="C225" t="s">
        <v>254</v>
      </c>
      <c r="D225" t="s">
        <v>40</v>
      </c>
      <c r="E225" s="18" t="s">
        <v>459</v>
      </c>
      <c r="F225">
        <v>1</v>
      </c>
      <c r="G225" t="s">
        <v>7</v>
      </c>
      <c r="H225" s="31" t="s">
        <v>712</v>
      </c>
      <c r="K225" t="s">
        <v>557</v>
      </c>
      <c r="L225" s="19">
        <v>1</v>
      </c>
      <c r="M225" s="41">
        <v>0.09</v>
      </c>
      <c r="N225" t="str">
        <f t="shared" si="40"/>
        <v>R9</v>
      </c>
      <c r="O225">
        <f t="shared" si="41"/>
        <v>1</v>
      </c>
      <c r="P225" t="s">
        <v>688</v>
      </c>
      <c r="Q225" s="18" t="str">
        <f t="shared" si="48"/>
        <v>RMCF0603FT4M53</v>
      </c>
      <c r="R225" t="s">
        <v>713</v>
      </c>
      <c r="S225" s="4" t="s">
        <v>621</v>
      </c>
      <c r="T225" t="s">
        <v>560</v>
      </c>
      <c r="W225" t="str">
        <f t="shared" si="42"/>
        <v>RES 4.53M OHM 1% 1/10W 0603</v>
      </c>
      <c r="X225" t="str">
        <f t="shared" si="43"/>
        <v>R9</v>
      </c>
      <c r="Y225" s="3" t="str">
        <f t="shared" si="46"/>
        <v>0603</v>
      </c>
      <c r="Z225" t="str">
        <f t="shared" si="44"/>
        <v>RMCF0603FT4M53</v>
      </c>
      <c r="AA225" t="s">
        <v>901</v>
      </c>
      <c r="AB225" t="e">
        <f>#REF!</f>
        <v>#REF!</v>
      </c>
      <c r="AC225" t="str">
        <f t="shared" si="47"/>
        <v/>
      </c>
      <c r="AD225" t="s">
        <v>898</v>
      </c>
      <c r="AE225" t="s">
        <v>902</v>
      </c>
      <c r="AF225" s="1" t="s">
        <v>900</v>
      </c>
      <c r="AH225" t="s">
        <v>1109</v>
      </c>
      <c r="AI225" t="s">
        <v>253</v>
      </c>
      <c r="AJ225" t="s">
        <v>621</v>
      </c>
      <c r="AK225" t="s">
        <v>900</v>
      </c>
      <c r="AL225" s="26" t="s">
        <v>983</v>
      </c>
    </row>
    <row r="226" spans="1:39" x14ac:dyDescent="0.2">
      <c r="A226" t="s">
        <v>304</v>
      </c>
      <c r="B226" t="s">
        <v>303</v>
      </c>
      <c r="C226" t="s">
        <v>263</v>
      </c>
      <c r="D226" t="s">
        <v>264</v>
      </c>
      <c r="E226" s="18" t="s">
        <v>355</v>
      </c>
      <c r="F226">
        <v>4</v>
      </c>
      <c r="G226" t="s">
        <v>7</v>
      </c>
      <c r="H226" s="31" t="s">
        <v>356</v>
      </c>
      <c r="J226" t="s">
        <v>485</v>
      </c>
      <c r="K226" t="s">
        <v>603</v>
      </c>
      <c r="L226" s="19">
        <v>1</v>
      </c>
      <c r="M226" s="41">
        <v>2.77</v>
      </c>
      <c r="N226" t="str">
        <f t="shared" si="40"/>
        <v>SC1-SC4</v>
      </c>
      <c r="O226">
        <f t="shared" si="41"/>
        <v>4</v>
      </c>
      <c r="P226" t="s">
        <v>654</v>
      </c>
      <c r="Q226" s="18" t="str">
        <f t="shared" si="48"/>
        <v>KXOB25-05X3F-TR</v>
      </c>
      <c r="R226" t="s">
        <v>655</v>
      </c>
      <c r="T226" t="s">
        <v>560</v>
      </c>
      <c r="W226" t="str">
        <f t="shared" si="42"/>
        <v>MONOCRYS SOLAR CELL 30.7MW 2.07V</v>
      </c>
      <c r="X226" t="str">
        <f t="shared" si="43"/>
        <v>SC1-SC4</v>
      </c>
      <c r="Y226" s="3"/>
      <c r="Z226" t="str">
        <f t="shared" si="44"/>
        <v>KXOB25-05X3F-TR</v>
      </c>
      <c r="AC226" t="str">
        <f t="shared" si="47"/>
        <v/>
      </c>
      <c r="AI226" s="26" t="s">
        <v>1127</v>
      </c>
      <c r="AL226" s="26" t="s">
        <v>1004</v>
      </c>
    </row>
    <row r="227" spans="1:39" x14ac:dyDescent="0.2">
      <c r="A227" t="s">
        <v>304</v>
      </c>
      <c r="B227" t="s">
        <v>240</v>
      </c>
      <c r="C227" t="s">
        <v>241</v>
      </c>
      <c r="D227" t="s">
        <v>239</v>
      </c>
      <c r="E227" s="18" t="s">
        <v>353</v>
      </c>
      <c r="F227">
        <v>1</v>
      </c>
      <c r="G227" t="s">
        <v>7</v>
      </c>
      <c r="H227" s="31" t="s">
        <v>354</v>
      </c>
      <c r="K227" t="s">
        <v>557</v>
      </c>
      <c r="L227" s="19">
        <v>1</v>
      </c>
      <c r="M227" s="41">
        <v>1.1499999999999999</v>
      </c>
      <c r="N227" t="str">
        <f t="shared" si="40"/>
        <v>L2</v>
      </c>
      <c r="O227">
        <f t="shared" si="41"/>
        <v>1</v>
      </c>
      <c r="P227" t="s">
        <v>666</v>
      </c>
      <c r="Q227" s="18" t="str">
        <f t="shared" si="48"/>
        <v>LPS4018-103MRC</v>
      </c>
      <c r="R227" t="s">
        <v>668</v>
      </c>
      <c r="S227" s="4" t="s">
        <v>753</v>
      </c>
      <c r="T227" t="s">
        <v>560</v>
      </c>
      <c r="W227" t="str">
        <f t="shared" si="42"/>
        <v>Power Inductors - SMD 10uH Shld 20% 1.3A 200 mOhms</v>
      </c>
      <c r="X227" t="str">
        <f t="shared" si="43"/>
        <v>L2</v>
      </c>
      <c r="Y227" s="3" t="str">
        <f>S227</f>
        <v>1515</v>
      </c>
      <c r="Z227" t="str">
        <f t="shared" si="44"/>
        <v>LPS4018-103MRC</v>
      </c>
      <c r="AC227" t="str">
        <f t="shared" si="47"/>
        <v/>
      </c>
      <c r="AG227" t="s">
        <v>603</v>
      </c>
      <c r="AL227" s="26" t="s">
        <v>1004</v>
      </c>
    </row>
    <row r="228" spans="1:39" x14ac:dyDescent="0.2">
      <c r="A228" t="s">
        <v>304</v>
      </c>
      <c r="B228" t="s">
        <v>167</v>
      </c>
      <c r="C228" t="s">
        <v>238</v>
      </c>
      <c r="D228" t="s">
        <v>239</v>
      </c>
      <c r="E228" s="18" t="s">
        <v>351</v>
      </c>
      <c r="F228">
        <v>1</v>
      </c>
      <c r="G228" t="s">
        <v>7</v>
      </c>
      <c r="H228" s="31" t="s">
        <v>352</v>
      </c>
      <c r="K228" t="s">
        <v>557</v>
      </c>
      <c r="L228" s="19">
        <v>1</v>
      </c>
      <c r="M228" s="41">
        <v>1.1499999999999999</v>
      </c>
      <c r="N228" t="str">
        <f t="shared" si="40"/>
        <v>L1</v>
      </c>
      <c r="O228">
        <f t="shared" si="41"/>
        <v>1</v>
      </c>
      <c r="P228" t="s">
        <v>666</v>
      </c>
      <c r="Q228" s="18" t="str">
        <f t="shared" si="48"/>
        <v>LPS4018-223MRC</v>
      </c>
      <c r="R228" t="s">
        <v>667</v>
      </c>
      <c r="S228" s="4" t="s">
        <v>753</v>
      </c>
      <c r="T228" t="s">
        <v>560</v>
      </c>
      <c r="W228" t="str">
        <f t="shared" si="42"/>
        <v>Power Inductors - SMD 22uH Shld 20% 830mA 360 mOhms</v>
      </c>
      <c r="X228" t="str">
        <f t="shared" si="43"/>
        <v>L1</v>
      </c>
      <c r="Y228" s="3" t="str">
        <f>S228</f>
        <v>1515</v>
      </c>
      <c r="Z228" t="str">
        <f t="shared" si="44"/>
        <v>LPS4018-223MRC</v>
      </c>
      <c r="AC228" t="str">
        <f t="shared" si="47"/>
        <v/>
      </c>
      <c r="AG228" t="s">
        <v>603</v>
      </c>
      <c r="AL228" s="26" t="s">
        <v>1004</v>
      </c>
    </row>
    <row r="229" spans="1:39" x14ac:dyDescent="0.2">
      <c r="A229" t="s">
        <v>304</v>
      </c>
      <c r="B229" t="s">
        <v>130</v>
      </c>
      <c r="C229" t="s">
        <v>270</v>
      </c>
      <c r="D229" t="s">
        <v>271</v>
      </c>
      <c r="E229" s="18" t="s">
        <v>358</v>
      </c>
      <c r="F229">
        <v>1</v>
      </c>
      <c r="G229" t="s">
        <v>7</v>
      </c>
      <c r="H229" s="32" t="s">
        <v>359</v>
      </c>
      <c r="K229" t="s">
        <v>557</v>
      </c>
      <c r="L229" s="19">
        <v>1</v>
      </c>
      <c r="M229" s="41">
        <v>3.3</v>
      </c>
      <c r="N229" t="str">
        <f t="shared" si="40"/>
        <v>U2</v>
      </c>
      <c r="O229">
        <f t="shared" si="41"/>
        <v>1</v>
      </c>
      <c r="P229" t="s">
        <v>576</v>
      </c>
      <c r="Q229" s="18" t="str">
        <f t="shared" si="48"/>
        <v>OPT3001IDNPRQ1</v>
      </c>
      <c r="R229" t="s">
        <v>578</v>
      </c>
      <c r="S229" s="4" t="s">
        <v>579</v>
      </c>
      <c r="T229" t="s">
        <v>560</v>
      </c>
      <c r="W229" t="str">
        <f t="shared" si="42"/>
        <v>SENSOR OPT 550NM AMBIENT 6USON</v>
      </c>
      <c r="X229" t="str">
        <f t="shared" si="43"/>
        <v>U2</v>
      </c>
      <c r="Y229" s="3" t="str">
        <f>S229</f>
        <v>6-USON</v>
      </c>
      <c r="Z229" t="str">
        <f t="shared" si="44"/>
        <v>OPT3001IDNPRQ1</v>
      </c>
      <c r="AB229" t="e">
        <f>#REF!</f>
        <v>#REF!</v>
      </c>
      <c r="AC229" t="str">
        <f t="shared" si="47"/>
        <v/>
      </c>
      <c r="AG229" t="s">
        <v>603</v>
      </c>
      <c r="AL229" s="26" t="s">
        <v>1004</v>
      </c>
    </row>
    <row r="230" spans="1:39" x14ac:dyDescent="0.2">
      <c r="A230" t="s">
        <v>304</v>
      </c>
      <c r="B230" t="s">
        <v>247</v>
      </c>
      <c r="C230" t="s">
        <v>248</v>
      </c>
      <c r="D230" t="s">
        <v>40</v>
      </c>
      <c r="E230" s="18" t="s">
        <v>463</v>
      </c>
      <c r="F230">
        <v>1</v>
      </c>
      <c r="G230" t="s">
        <v>7</v>
      </c>
      <c r="H230" s="31" t="s">
        <v>716</v>
      </c>
      <c r="J230" t="s">
        <v>485</v>
      </c>
      <c r="K230" t="s">
        <v>557</v>
      </c>
      <c r="L230" s="19">
        <v>1</v>
      </c>
      <c r="M230" s="41">
        <v>0.09</v>
      </c>
      <c r="N230" t="str">
        <f t="shared" si="40"/>
        <v>R6</v>
      </c>
      <c r="O230">
        <f t="shared" si="41"/>
        <v>1</v>
      </c>
      <c r="P230" t="s">
        <v>688</v>
      </c>
      <c r="Q230" s="18" t="str">
        <f t="shared" si="48"/>
        <v>RMCF0603FT5M62</v>
      </c>
      <c r="R230" t="s">
        <v>717</v>
      </c>
      <c r="S230" s="4" t="s">
        <v>621</v>
      </c>
      <c r="T230" t="s">
        <v>560</v>
      </c>
      <c r="W230" t="str">
        <f t="shared" si="42"/>
        <v>RES 5.62M OHM 1% 1/10W 0603</v>
      </c>
      <c r="X230" t="str">
        <f t="shared" si="43"/>
        <v>R6</v>
      </c>
      <c r="Y230" s="3" t="str">
        <f>S230</f>
        <v>0603</v>
      </c>
      <c r="Z230" t="str">
        <f t="shared" si="44"/>
        <v>RMCF0603FT5M62</v>
      </c>
      <c r="AB230" t="e">
        <f>#REF!</f>
        <v>#REF!</v>
      </c>
      <c r="AC230" t="str">
        <f t="shared" si="47"/>
        <v/>
      </c>
      <c r="AG230" t="s">
        <v>603</v>
      </c>
      <c r="AL230" s="26" t="s">
        <v>1004</v>
      </c>
    </row>
    <row r="231" spans="1:39" x14ac:dyDescent="0.2">
      <c r="A231" t="s">
        <v>304</v>
      </c>
      <c r="B231" t="s">
        <v>291</v>
      </c>
      <c r="C231" t="s">
        <v>292</v>
      </c>
      <c r="D231" t="s">
        <v>293</v>
      </c>
      <c r="F231">
        <v>2</v>
      </c>
      <c r="G231" t="s">
        <v>7</v>
      </c>
      <c r="J231" t="s">
        <v>484</v>
      </c>
      <c r="N231" t="str">
        <f t="shared" si="40"/>
        <v>JP1, JP2</v>
      </c>
      <c r="O231">
        <f t="shared" si="41"/>
        <v>2</v>
      </c>
      <c r="Q231" s="18">
        <f t="shared" si="48"/>
        <v>0</v>
      </c>
      <c r="T231" t="s">
        <v>560</v>
      </c>
      <c r="W231">
        <f t="shared" si="42"/>
        <v>0</v>
      </c>
      <c r="X231" t="str">
        <f t="shared" si="43"/>
        <v>JP1, JP2</v>
      </c>
      <c r="Y231" s="3"/>
      <c r="Z231">
        <f t="shared" si="44"/>
        <v>0</v>
      </c>
      <c r="AG231" t="s">
        <v>603</v>
      </c>
      <c r="AL231" s="26" t="s">
        <v>1004</v>
      </c>
    </row>
    <row r="232" spans="1:39" x14ac:dyDescent="0.2">
      <c r="A232" t="s">
        <v>306</v>
      </c>
      <c r="B232" t="s">
        <v>218</v>
      </c>
      <c r="C232" t="s">
        <v>9</v>
      </c>
      <c r="D232" t="s">
        <v>219</v>
      </c>
      <c r="E232" s="18" t="s">
        <v>434</v>
      </c>
      <c r="F232">
        <v>1</v>
      </c>
      <c r="G232" t="s">
        <v>7</v>
      </c>
      <c r="H232" s="32" t="s">
        <v>669</v>
      </c>
      <c r="K232" t="s">
        <v>557</v>
      </c>
      <c r="L232" s="19">
        <v>1</v>
      </c>
      <c r="M232" s="41">
        <v>0.09</v>
      </c>
      <c r="N232" t="str">
        <f t="shared" si="40"/>
        <v>C1</v>
      </c>
      <c r="O232">
        <f t="shared" si="41"/>
        <v>1</v>
      </c>
      <c r="P232" t="s">
        <v>670</v>
      </c>
      <c r="Q232" s="18" t="str">
        <f t="shared" si="48"/>
        <v>04025C104KAT2A</v>
      </c>
      <c r="R232" t="s">
        <v>671</v>
      </c>
      <c r="S232" s="4" t="s">
        <v>742</v>
      </c>
      <c r="T232" t="s">
        <v>560</v>
      </c>
      <c r="W232" t="str">
        <f t="shared" si="42"/>
        <v>CAP CER 0.1UF 50V X7R 0402</v>
      </c>
      <c r="X232" t="str">
        <f t="shared" si="43"/>
        <v>C1</v>
      </c>
      <c r="Y232" s="3" t="str">
        <f t="shared" ref="Y232:Y240" si="49">S232</f>
        <v>0402</v>
      </c>
      <c r="Z232" t="str">
        <f t="shared" si="44"/>
        <v>04025C104KAT2A</v>
      </c>
      <c r="AA232" t="s">
        <v>909</v>
      </c>
      <c r="AB232" t="e">
        <f>#REF!</f>
        <v>#REF!</v>
      </c>
      <c r="AC232" t="str">
        <f t="shared" ref="AC232:AC261" si="50">IF(Z232=Z231,"SAME","")</f>
        <v/>
      </c>
      <c r="AD232" t="s">
        <v>811</v>
      </c>
      <c r="AE232" t="s">
        <v>434</v>
      </c>
      <c r="AF232" t="s">
        <v>764</v>
      </c>
      <c r="AH232" t="s">
        <v>1087</v>
      </c>
      <c r="AI232" t="s">
        <v>218</v>
      </c>
      <c r="AJ232" t="s">
        <v>742</v>
      </c>
      <c r="AK232" t="s">
        <v>764</v>
      </c>
      <c r="AL232" s="26" t="s">
        <v>983</v>
      </c>
    </row>
    <row r="233" spans="1:39" x14ac:dyDescent="0.2">
      <c r="A233" t="s">
        <v>306</v>
      </c>
      <c r="B233" t="s">
        <v>220</v>
      </c>
      <c r="C233" t="s">
        <v>9</v>
      </c>
      <c r="D233" t="s">
        <v>6</v>
      </c>
      <c r="E233" s="18" t="s">
        <v>435</v>
      </c>
      <c r="F233">
        <v>4</v>
      </c>
      <c r="G233" t="s">
        <v>7</v>
      </c>
      <c r="H233" s="32" t="s">
        <v>676</v>
      </c>
      <c r="I233" t="s">
        <v>428</v>
      </c>
      <c r="K233" t="s">
        <v>557</v>
      </c>
      <c r="L233" s="19">
        <v>1</v>
      </c>
      <c r="M233" s="41">
        <v>0.09</v>
      </c>
      <c r="N233" t="str">
        <f t="shared" si="40"/>
        <v>C2, C9-C11</v>
      </c>
      <c r="O233">
        <f t="shared" si="41"/>
        <v>4</v>
      </c>
      <c r="P233" t="s">
        <v>670</v>
      </c>
      <c r="Q233" s="18" t="str">
        <f t="shared" si="48"/>
        <v>06035C104K4T2A</v>
      </c>
      <c r="R233" t="s">
        <v>677</v>
      </c>
      <c r="S233" s="4" t="s">
        <v>621</v>
      </c>
      <c r="T233" t="s">
        <v>560</v>
      </c>
      <c r="W233" t="str">
        <f t="shared" si="42"/>
        <v>CAP CER 0.1UF 50V X7R 0603</v>
      </c>
      <c r="X233" t="str">
        <f t="shared" si="43"/>
        <v>C2, C9-C11</v>
      </c>
      <c r="Y233" s="3" t="str">
        <f t="shared" si="49"/>
        <v>0603</v>
      </c>
      <c r="Z233" t="str">
        <f t="shared" si="44"/>
        <v>06035C104K4T2A</v>
      </c>
      <c r="AA233" t="s">
        <v>809</v>
      </c>
      <c r="AB233" t="e">
        <f>#REF!</f>
        <v>#REF!</v>
      </c>
      <c r="AC233" t="str">
        <f t="shared" si="50"/>
        <v/>
      </c>
      <c r="AD233" t="s">
        <v>811</v>
      </c>
      <c r="AE233" t="s">
        <v>810</v>
      </c>
      <c r="AF233" s="1" t="s">
        <v>808</v>
      </c>
      <c r="AH233" t="s">
        <v>994</v>
      </c>
      <c r="AI233" t="s">
        <v>1088</v>
      </c>
      <c r="AJ233" t="s">
        <v>621</v>
      </c>
      <c r="AK233" t="s">
        <v>808</v>
      </c>
      <c r="AL233" s="26" t="s">
        <v>983</v>
      </c>
    </row>
    <row r="234" spans="1:39" x14ac:dyDescent="0.2">
      <c r="A234" t="s">
        <v>306</v>
      </c>
      <c r="B234" t="s">
        <v>221</v>
      </c>
      <c r="C234" t="s">
        <v>222</v>
      </c>
      <c r="D234" t="s">
        <v>6</v>
      </c>
      <c r="E234" s="18" t="s">
        <v>443</v>
      </c>
      <c r="F234">
        <v>2</v>
      </c>
      <c r="G234" t="s">
        <v>7</v>
      </c>
      <c r="H234" s="31" t="s">
        <v>700</v>
      </c>
      <c r="K234" t="s">
        <v>557</v>
      </c>
      <c r="L234" s="19">
        <v>1</v>
      </c>
      <c r="M234" s="41">
        <v>0.44</v>
      </c>
      <c r="N234" t="str">
        <f t="shared" si="40"/>
        <v>C3, C7</v>
      </c>
      <c r="O234">
        <f t="shared" si="41"/>
        <v>2</v>
      </c>
      <c r="P234" t="s">
        <v>619</v>
      </c>
      <c r="Q234" s="18" t="str">
        <f t="shared" si="48"/>
        <v>GRT188R6YA475KE13D</v>
      </c>
      <c r="R234" t="s">
        <v>701</v>
      </c>
      <c r="S234" s="4" t="s">
        <v>621</v>
      </c>
      <c r="T234" t="s">
        <v>560</v>
      </c>
      <c r="W234" t="str">
        <f t="shared" si="42"/>
        <v>CAP CER 4.7UF 35V X5R 0603</v>
      </c>
      <c r="X234" t="str">
        <f t="shared" si="43"/>
        <v>C3, C7</v>
      </c>
      <c r="Y234" s="3" t="str">
        <f t="shared" si="49"/>
        <v>0603</v>
      </c>
      <c r="Z234" t="str">
        <f t="shared" si="44"/>
        <v>GRT188R6YA475KE13D</v>
      </c>
      <c r="AB234" t="e">
        <f>#REF!</f>
        <v>#REF!</v>
      </c>
      <c r="AC234" t="str">
        <f t="shared" si="50"/>
        <v/>
      </c>
      <c r="AH234" t="s">
        <v>1089</v>
      </c>
      <c r="AI234" t="s">
        <v>1090</v>
      </c>
      <c r="AJ234" t="s">
        <v>621</v>
      </c>
      <c r="AK234" t="s">
        <v>769</v>
      </c>
      <c r="AL234" s="26" t="s">
        <v>983</v>
      </c>
    </row>
    <row r="235" spans="1:39" x14ac:dyDescent="0.2">
      <c r="A235" t="s">
        <v>306</v>
      </c>
      <c r="B235" t="s">
        <v>223</v>
      </c>
      <c r="C235" t="s">
        <v>5</v>
      </c>
      <c r="D235" t="s">
        <v>6</v>
      </c>
      <c r="E235" s="18" t="s">
        <v>437</v>
      </c>
      <c r="F235">
        <v>3</v>
      </c>
      <c r="G235" t="s">
        <v>7</v>
      </c>
      <c r="H235" s="32" t="s">
        <v>672</v>
      </c>
      <c r="I235" t="s">
        <v>430</v>
      </c>
      <c r="K235" t="s">
        <v>557</v>
      </c>
      <c r="L235" s="19">
        <v>1</v>
      </c>
      <c r="M235" s="41">
        <v>0.09</v>
      </c>
      <c r="N235" t="str">
        <f t="shared" si="40"/>
        <v>C4, C12, C13</v>
      </c>
      <c r="O235">
        <f t="shared" si="41"/>
        <v>3</v>
      </c>
      <c r="P235" t="s">
        <v>670</v>
      </c>
      <c r="Q235" s="18" t="str">
        <f t="shared" si="48"/>
        <v>06031C103K4T4A</v>
      </c>
      <c r="R235" t="s">
        <v>673</v>
      </c>
      <c r="S235" s="4" t="s">
        <v>621</v>
      </c>
      <c r="T235" t="s">
        <v>560</v>
      </c>
      <c r="W235" t="str">
        <f t="shared" si="42"/>
        <v>CAP CER 10000PF 100V X7R 0603</v>
      </c>
      <c r="X235" t="str">
        <f t="shared" si="43"/>
        <v>C4, C12, C13</v>
      </c>
      <c r="Y235" s="3" t="str">
        <f t="shared" si="49"/>
        <v>0603</v>
      </c>
      <c r="Z235" t="str">
        <f t="shared" si="44"/>
        <v>06031C103K4T4A</v>
      </c>
      <c r="AA235" t="s">
        <v>782</v>
      </c>
      <c r="AB235" t="e">
        <f>#REF!</f>
        <v>#REF!</v>
      </c>
      <c r="AC235" t="str">
        <f t="shared" si="50"/>
        <v/>
      </c>
      <c r="AD235" t="s">
        <v>785</v>
      </c>
      <c r="AE235" t="s">
        <v>788</v>
      </c>
      <c r="AF235" s="1" t="s">
        <v>779</v>
      </c>
      <c r="AG235" s="1"/>
      <c r="AH235" t="s">
        <v>999</v>
      </c>
      <c r="AI235" t="s">
        <v>1091</v>
      </c>
      <c r="AJ235" t="s">
        <v>621</v>
      </c>
      <c r="AK235" t="s">
        <v>779</v>
      </c>
      <c r="AL235" s="26" t="s">
        <v>983</v>
      </c>
    </row>
    <row r="236" spans="1:39" x14ac:dyDescent="0.2">
      <c r="A236" t="s">
        <v>306</v>
      </c>
      <c r="B236" t="s">
        <v>224</v>
      </c>
      <c r="C236" t="s">
        <v>225</v>
      </c>
      <c r="D236" t="s">
        <v>150</v>
      </c>
      <c r="E236" s="18" t="s">
        <v>447</v>
      </c>
      <c r="F236">
        <v>1</v>
      </c>
      <c r="G236" t="s">
        <v>7</v>
      </c>
      <c r="H236" s="31" t="s">
        <v>690</v>
      </c>
      <c r="K236" t="s">
        <v>557</v>
      </c>
      <c r="L236" s="19">
        <v>1</v>
      </c>
      <c r="M236" s="41">
        <v>0.94</v>
      </c>
      <c r="N236" t="str">
        <f t="shared" si="40"/>
        <v>C5</v>
      </c>
      <c r="O236">
        <f t="shared" si="41"/>
        <v>1</v>
      </c>
      <c r="P236" t="s">
        <v>619</v>
      </c>
      <c r="Q236" s="18" t="str">
        <f t="shared" si="48"/>
        <v>GRM21BR60J107ME15K</v>
      </c>
      <c r="R236" t="s">
        <v>691</v>
      </c>
      <c r="S236" s="4" t="s">
        <v>588</v>
      </c>
      <c r="T236" t="s">
        <v>560</v>
      </c>
      <c r="W236" t="str">
        <f t="shared" si="42"/>
        <v>CAP CER 100UF 6.3V X5R 0805</v>
      </c>
      <c r="X236" t="str">
        <f t="shared" si="43"/>
        <v>C5</v>
      </c>
      <c r="Y236" s="3" t="str">
        <f t="shared" si="49"/>
        <v>0805</v>
      </c>
      <c r="Z236" t="str">
        <f t="shared" si="44"/>
        <v>GRM21BR60J107ME15K</v>
      </c>
      <c r="AA236" t="s">
        <v>894</v>
      </c>
      <c r="AB236" t="e">
        <f>#REF!</f>
        <v>#REF!</v>
      </c>
      <c r="AC236" t="str">
        <f t="shared" si="50"/>
        <v/>
      </c>
      <c r="AD236" t="s">
        <v>619</v>
      </c>
      <c r="AE236" t="s">
        <v>895</v>
      </c>
      <c r="AF236" t="s">
        <v>896</v>
      </c>
      <c r="AH236" t="s">
        <v>1092</v>
      </c>
      <c r="AI236" t="s">
        <v>224</v>
      </c>
      <c r="AJ236" t="s">
        <v>588</v>
      </c>
      <c r="AK236" t="s">
        <v>896</v>
      </c>
      <c r="AL236" s="26" t="s">
        <v>983</v>
      </c>
    </row>
    <row r="237" spans="1:39" x14ac:dyDescent="0.2">
      <c r="A237" t="s">
        <v>306</v>
      </c>
      <c r="B237" t="s">
        <v>226</v>
      </c>
      <c r="C237" t="s">
        <v>72</v>
      </c>
      <c r="D237" t="s">
        <v>6</v>
      </c>
      <c r="E237" s="18" t="s">
        <v>438</v>
      </c>
      <c r="F237">
        <v>1</v>
      </c>
      <c r="G237" t="s">
        <v>7</v>
      </c>
      <c r="H237" s="31" t="s">
        <v>696</v>
      </c>
      <c r="I237" t="s">
        <v>432</v>
      </c>
      <c r="K237" t="s">
        <v>557</v>
      </c>
      <c r="L237" s="19">
        <v>1</v>
      </c>
      <c r="M237" s="41">
        <v>0.15</v>
      </c>
      <c r="N237" t="str">
        <f t="shared" si="40"/>
        <v>C6</v>
      </c>
      <c r="O237">
        <f t="shared" si="41"/>
        <v>1</v>
      </c>
      <c r="P237" t="s">
        <v>619</v>
      </c>
      <c r="Q237" s="18" t="str">
        <f t="shared" si="48"/>
        <v>GRT188R61H105KE13D</v>
      </c>
      <c r="R237" t="s">
        <v>697</v>
      </c>
      <c r="S237" s="4" t="s">
        <v>621</v>
      </c>
      <c r="T237" t="s">
        <v>560</v>
      </c>
      <c r="W237" t="str">
        <f t="shared" si="42"/>
        <v>CAP CER 1UF 50V X5R 0603</v>
      </c>
      <c r="X237" t="str">
        <f t="shared" si="43"/>
        <v>C6</v>
      </c>
      <c r="Y237" s="3" t="str">
        <f t="shared" si="49"/>
        <v>0603</v>
      </c>
      <c r="Z237" t="str">
        <f t="shared" si="44"/>
        <v>GRT188R61H105KE13D</v>
      </c>
      <c r="AB237" t="e">
        <f>#REF!</f>
        <v>#REF!</v>
      </c>
      <c r="AC237" t="str">
        <f t="shared" si="50"/>
        <v/>
      </c>
      <c r="AH237" t="s">
        <v>1018</v>
      </c>
      <c r="AI237" t="s">
        <v>226</v>
      </c>
      <c r="AJ237" t="s">
        <v>621</v>
      </c>
      <c r="AK237" t="s">
        <v>767</v>
      </c>
      <c r="AL237" s="26" t="s">
        <v>983</v>
      </c>
    </row>
    <row r="238" spans="1:39" x14ac:dyDescent="0.2">
      <c r="A238" t="s">
        <v>306</v>
      </c>
      <c r="B238" t="s">
        <v>227</v>
      </c>
      <c r="C238" t="s">
        <v>228</v>
      </c>
      <c r="D238" t="s">
        <v>6</v>
      </c>
      <c r="E238" s="18" t="s">
        <v>442</v>
      </c>
      <c r="F238">
        <v>1</v>
      </c>
      <c r="G238" t="s">
        <v>7</v>
      </c>
      <c r="H238" s="31" t="s">
        <v>692</v>
      </c>
      <c r="K238" t="s">
        <v>557</v>
      </c>
      <c r="L238" s="19">
        <v>1</v>
      </c>
      <c r="M238" s="41">
        <v>0.28999999999999998</v>
      </c>
      <c r="N238" t="str">
        <f t="shared" si="40"/>
        <v>C8</v>
      </c>
      <c r="O238">
        <f t="shared" si="41"/>
        <v>1</v>
      </c>
      <c r="P238" t="s">
        <v>619</v>
      </c>
      <c r="Q238" s="18" t="str">
        <f t="shared" si="48"/>
        <v>GRT188R61A226ME13D</v>
      </c>
      <c r="R238" t="s">
        <v>693</v>
      </c>
      <c r="S238" s="4" t="s">
        <v>621</v>
      </c>
      <c r="T238" t="s">
        <v>560</v>
      </c>
      <c r="W238" t="str">
        <f t="shared" si="42"/>
        <v>CAP CER 22UF 10V X5R 0603</v>
      </c>
      <c r="X238" t="str">
        <f t="shared" si="43"/>
        <v>C8</v>
      </c>
      <c r="Y238" s="3" t="str">
        <f t="shared" si="49"/>
        <v>0603</v>
      </c>
      <c r="Z238" t="str">
        <f t="shared" si="44"/>
        <v>GRT188R61A226ME13D</v>
      </c>
      <c r="AB238" t="e">
        <f>#REF!</f>
        <v>#REF!</v>
      </c>
      <c r="AC238" t="str">
        <f t="shared" si="50"/>
        <v/>
      </c>
      <c r="AH238" t="s">
        <v>1093</v>
      </c>
      <c r="AI238" t="s">
        <v>227</v>
      </c>
      <c r="AJ238" t="s">
        <v>621</v>
      </c>
      <c r="AK238" t="s">
        <v>765</v>
      </c>
      <c r="AL238" s="26" t="s">
        <v>983</v>
      </c>
    </row>
    <row r="239" spans="1:39" x14ac:dyDescent="0.2">
      <c r="A239" t="s">
        <v>306</v>
      </c>
      <c r="B239" t="s">
        <v>79</v>
      </c>
      <c r="C239" t="s">
        <v>229</v>
      </c>
      <c r="D239" t="s">
        <v>230</v>
      </c>
      <c r="E239" s="18" t="s">
        <v>229</v>
      </c>
      <c r="F239">
        <v>1</v>
      </c>
      <c r="G239" t="s">
        <v>7</v>
      </c>
      <c r="H239" s="32" t="s">
        <v>347</v>
      </c>
      <c r="K239" t="s">
        <v>603</v>
      </c>
      <c r="L239" s="19">
        <v>1</v>
      </c>
      <c r="M239" s="41">
        <v>0.46</v>
      </c>
      <c r="N239" t="str">
        <f t="shared" si="40"/>
        <v>D1</v>
      </c>
      <c r="O239">
        <f t="shared" si="41"/>
        <v>1</v>
      </c>
      <c r="P239" t="s">
        <v>604</v>
      </c>
      <c r="Q239" s="18" t="str">
        <f t="shared" si="48"/>
        <v>SZMM5Z5V1T1G</v>
      </c>
      <c r="R239" t="s">
        <v>605</v>
      </c>
      <c r="S239" s="4" t="s">
        <v>606</v>
      </c>
      <c r="T239" t="s">
        <v>560</v>
      </c>
      <c r="W239" t="str">
        <f t="shared" si="42"/>
        <v>DIODE ZENER 5.1V 500MW SOD523</v>
      </c>
      <c r="X239" t="str">
        <f t="shared" si="43"/>
        <v>D1</v>
      </c>
      <c r="Y239" s="3" t="str">
        <f t="shared" si="49"/>
        <v>SOD-523</v>
      </c>
      <c r="Z239" t="str">
        <f t="shared" si="44"/>
        <v>SZMM5Z5V1T1G</v>
      </c>
      <c r="AA239" t="s">
        <v>916</v>
      </c>
      <c r="AB239" t="e">
        <f>#REF!</f>
        <v>#REF!</v>
      </c>
      <c r="AC239" t="str">
        <f t="shared" si="50"/>
        <v/>
      </c>
      <c r="AD239" t="s">
        <v>604</v>
      </c>
      <c r="AE239" t="s">
        <v>917</v>
      </c>
      <c r="AF239" t="s">
        <v>918</v>
      </c>
      <c r="AH239" t="s">
        <v>1094</v>
      </c>
      <c r="AI239" t="s">
        <v>79</v>
      </c>
      <c r="AJ239" t="s">
        <v>606</v>
      </c>
      <c r="AK239" t="s">
        <v>918</v>
      </c>
      <c r="AL239" s="26" t="s">
        <v>983</v>
      </c>
    </row>
    <row r="240" spans="1:39" x14ac:dyDescent="0.2">
      <c r="A240" t="s">
        <v>306</v>
      </c>
      <c r="B240" t="s">
        <v>231</v>
      </c>
      <c r="C240" t="s">
        <v>232</v>
      </c>
      <c r="D240" t="s">
        <v>233</v>
      </c>
      <c r="E240" s="18" t="s">
        <v>232</v>
      </c>
      <c r="F240">
        <v>3</v>
      </c>
      <c r="G240" t="s">
        <v>7</v>
      </c>
      <c r="H240" s="31" t="s">
        <v>348</v>
      </c>
      <c r="K240" t="s">
        <v>557</v>
      </c>
      <c r="L240" s="19">
        <v>1</v>
      </c>
      <c r="M240" s="41">
        <v>0.41</v>
      </c>
      <c r="N240" t="str">
        <f t="shared" si="40"/>
        <v>D2-D4</v>
      </c>
      <c r="O240">
        <f t="shared" si="41"/>
        <v>3</v>
      </c>
      <c r="P240" t="s">
        <v>640</v>
      </c>
      <c r="Q240" s="18" t="str">
        <f t="shared" si="48"/>
        <v>DFLS130L-7</v>
      </c>
      <c r="R240" t="s">
        <v>642</v>
      </c>
      <c r="S240" s="20" t="s">
        <v>643</v>
      </c>
      <c r="T240" t="s">
        <v>560</v>
      </c>
      <c r="W240" t="str">
        <f t="shared" si="42"/>
        <v>DIODE SCHOTTKY 30V 1A PWRDI123</v>
      </c>
      <c r="X240" t="str">
        <f t="shared" si="43"/>
        <v>D2-D4</v>
      </c>
      <c r="Y240" s="3" t="str">
        <f t="shared" si="49"/>
        <v>PowerDI-123</v>
      </c>
      <c r="Z240" t="str">
        <f t="shared" si="44"/>
        <v>DFLS130L-7</v>
      </c>
      <c r="AB240" t="e">
        <f>#REF!</f>
        <v>#REF!</v>
      </c>
      <c r="AC240" t="str">
        <f t="shared" si="50"/>
        <v/>
      </c>
      <c r="AH240" s="26" t="s">
        <v>1110</v>
      </c>
      <c r="AI240" s="26" t="s">
        <v>1095</v>
      </c>
      <c r="AJ240" s="26" t="s">
        <v>1117</v>
      </c>
      <c r="AK240" s="26" t="s">
        <v>409</v>
      </c>
      <c r="AL240" s="26" t="s">
        <v>983</v>
      </c>
      <c r="AM240" s="26" t="s">
        <v>864</v>
      </c>
    </row>
    <row r="241" spans="1:38" x14ac:dyDescent="0.2">
      <c r="A241" t="s">
        <v>306</v>
      </c>
      <c r="B241" t="s">
        <v>13</v>
      </c>
      <c r="C241" t="s">
        <v>236</v>
      </c>
      <c r="D241" t="s">
        <v>237</v>
      </c>
      <c r="E241" s="18" t="s">
        <v>349</v>
      </c>
      <c r="F241">
        <v>1</v>
      </c>
      <c r="G241" t="s">
        <v>7</v>
      </c>
      <c r="H241" s="32" t="s">
        <v>350</v>
      </c>
      <c r="J241" t="s">
        <v>485</v>
      </c>
      <c r="K241" t="s">
        <v>557</v>
      </c>
      <c r="L241" s="19">
        <v>1</v>
      </c>
      <c r="M241" s="41">
        <v>3.69</v>
      </c>
      <c r="N241" t="str">
        <f t="shared" si="40"/>
        <v>J1</v>
      </c>
      <c r="O241">
        <f t="shared" si="41"/>
        <v>1</v>
      </c>
      <c r="P241" t="s">
        <v>593</v>
      </c>
      <c r="Q241" s="18" t="str">
        <f t="shared" si="48"/>
        <v>FTS-105-01-L-DV-A-P-TR</v>
      </c>
      <c r="R241" t="s">
        <v>597</v>
      </c>
      <c r="T241" t="s">
        <v>560</v>
      </c>
      <c r="W241" t="str">
        <f t="shared" si="42"/>
        <v>CONN HEADER SMD 10POS 1.27MM</v>
      </c>
      <c r="X241" t="str">
        <f t="shared" si="43"/>
        <v>J1</v>
      </c>
      <c r="Y241" s="3"/>
      <c r="Z241" t="str">
        <f t="shared" si="44"/>
        <v>FTS-105-01-L-DV-A-P-TR</v>
      </c>
      <c r="AA241" t="s">
        <v>893</v>
      </c>
      <c r="AB241" t="e">
        <f>#REF!</f>
        <v>#REF!</v>
      </c>
      <c r="AC241" t="str">
        <f t="shared" si="50"/>
        <v/>
      </c>
      <c r="AD241" t="s">
        <v>789</v>
      </c>
      <c r="AE241" t="s">
        <v>891</v>
      </c>
      <c r="AF241" t="s">
        <v>892</v>
      </c>
      <c r="AH241" t="s">
        <v>1017</v>
      </c>
      <c r="AI241" t="s">
        <v>13</v>
      </c>
      <c r="AJ241" t="s">
        <v>7</v>
      </c>
      <c r="AK241" t="s">
        <v>892</v>
      </c>
      <c r="AL241" s="26" t="s">
        <v>983</v>
      </c>
    </row>
    <row r="242" spans="1:38" x14ac:dyDescent="0.2">
      <c r="A242" t="s">
        <v>306</v>
      </c>
      <c r="B242" t="s">
        <v>167</v>
      </c>
      <c r="C242" t="s">
        <v>238</v>
      </c>
      <c r="D242" t="s">
        <v>239</v>
      </c>
      <c r="E242" s="18" t="s">
        <v>351</v>
      </c>
      <c r="F242">
        <v>1</v>
      </c>
      <c r="G242" t="s">
        <v>7</v>
      </c>
      <c r="H242" s="31" t="s">
        <v>352</v>
      </c>
      <c r="K242" t="s">
        <v>557</v>
      </c>
      <c r="L242" s="19">
        <v>1</v>
      </c>
      <c r="M242" s="41">
        <v>1.1499999999999999</v>
      </c>
      <c r="N242" t="str">
        <f t="shared" si="40"/>
        <v>L1</v>
      </c>
      <c r="O242">
        <f t="shared" si="41"/>
        <v>1</v>
      </c>
      <c r="P242" t="s">
        <v>666</v>
      </c>
      <c r="Q242" s="18" t="str">
        <f t="shared" si="48"/>
        <v>LPS4018-223MRC</v>
      </c>
      <c r="R242" t="s">
        <v>667</v>
      </c>
      <c r="S242" s="4" t="s">
        <v>753</v>
      </c>
      <c r="T242" t="s">
        <v>560</v>
      </c>
      <c r="W242" t="str">
        <f t="shared" si="42"/>
        <v>Power Inductors - SMD 22uH Shld 20% 830mA 360 mOhms</v>
      </c>
      <c r="X242" t="str">
        <f t="shared" si="43"/>
        <v>L1</v>
      </c>
      <c r="Y242" s="3" t="str">
        <f t="shared" ref="Y242:Y257" si="51">S242</f>
        <v>1515</v>
      </c>
      <c r="Z242" t="str">
        <f t="shared" si="44"/>
        <v>LPS4018-223MRC</v>
      </c>
      <c r="AC242" t="str">
        <f t="shared" si="50"/>
        <v/>
      </c>
      <c r="AG242" t="s">
        <v>603</v>
      </c>
      <c r="AL242" s="26" t="s">
        <v>1004</v>
      </c>
    </row>
    <row r="243" spans="1:38" x14ac:dyDescent="0.2">
      <c r="A243" t="s">
        <v>306</v>
      </c>
      <c r="B243" t="s">
        <v>240</v>
      </c>
      <c r="C243" t="s">
        <v>241</v>
      </c>
      <c r="D243" t="s">
        <v>239</v>
      </c>
      <c r="E243" s="18" t="s">
        <v>353</v>
      </c>
      <c r="F243">
        <v>1</v>
      </c>
      <c r="G243" t="s">
        <v>7</v>
      </c>
      <c r="H243" s="31" t="s">
        <v>354</v>
      </c>
      <c r="K243" t="s">
        <v>557</v>
      </c>
      <c r="L243" s="19">
        <v>1</v>
      </c>
      <c r="M243" s="41">
        <v>1.1499999999999999</v>
      </c>
      <c r="N243" t="str">
        <f t="shared" si="40"/>
        <v>L2</v>
      </c>
      <c r="O243">
        <f t="shared" si="41"/>
        <v>1</v>
      </c>
      <c r="P243" t="s">
        <v>666</v>
      </c>
      <c r="Q243" s="18" t="str">
        <f t="shared" si="48"/>
        <v>LPS4018-103MRC</v>
      </c>
      <c r="R243" t="s">
        <v>668</v>
      </c>
      <c r="S243" s="4" t="s">
        <v>753</v>
      </c>
      <c r="T243" t="s">
        <v>560</v>
      </c>
      <c r="W243" t="str">
        <f t="shared" si="42"/>
        <v>Power Inductors - SMD 10uH Shld 20% 1.3A 200 mOhms</v>
      </c>
      <c r="X243" t="str">
        <f t="shared" si="43"/>
        <v>L2</v>
      </c>
      <c r="Y243" s="3" t="str">
        <f t="shared" si="51"/>
        <v>1515</v>
      </c>
      <c r="Z243" t="str">
        <f t="shared" si="44"/>
        <v>LPS4018-103MRC</v>
      </c>
      <c r="AC243" t="str">
        <f t="shared" si="50"/>
        <v/>
      </c>
      <c r="AG243" t="s">
        <v>603</v>
      </c>
      <c r="AL243" s="26" t="s">
        <v>1004</v>
      </c>
    </row>
    <row r="244" spans="1:38" x14ac:dyDescent="0.2">
      <c r="A244" t="s">
        <v>306</v>
      </c>
      <c r="B244" t="s">
        <v>24</v>
      </c>
      <c r="C244" t="s">
        <v>25</v>
      </c>
      <c r="D244" t="s">
        <v>26</v>
      </c>
      <c r="E244" s="18" t="s">
        <v>28</v>
      </c>
      <c r="F244">
        <v>2</v>
      </c>
      <c r="G244" t="s">
        <v>7</v>
      </c>
      <c r="H244" s="31" t="s">
        <v>29</v>
      </c>
      <c r="K244" t="s">
        <v>557</v>
      </c>
      <c r="L244" s="19">
        <v>1</v>
      </c>
      <c r="M244" s="41">
        <v>0.46</v>
      </c>
      <c r="N244" t="str">
        <f t="shared" si="40"/>
        <v>Q1, Q3</v>
      </c>
      <c r="O244">
        <f t="shared" si="41"/>
        <v>2</v>
      </c>
      <c r="P244" t="s">
        <v>616</v>
      </c>
      <c r="Q244" s="18" t="str">
        <f t="shared" si="48"/>
        <v>NX3008NBKS,115</v>
      </c>
      <c r="R244" t="s">
        <v>617</v>
      </c>
      <c r="S244" s="4" t="s">
        <v>618</v>
      </c>
      <c r="T244" t="s">
        <v>560</v>
      </c>
      <c r="W244" t="str">
        <f t="shared" si="42"/>
        <v>MOSFET 2N-CH 30V 0.35A 6TSSOP</v>
      </c>
      <c r="X244" t="str">
        <f t="shared" si="43"/>
        <v>Q1, Q3</v>
      </c>
      <c r="Y244" s="3" t="str">
        <f t="shared" si="51"/>
        <v>6-TSSOP</v>
      </c>
      <c r="Z244" t="str">
        <f t="shared" si="44"/>
        <v>NX3008NBKS,115</v>
      </c>
      <c r="AB244" t="e">
        <f>#REF!</f>
        <v>#REF!</v>
      </c>
      <c r="AC244" t="str">
        <f t="shared" si="50"/>
        <v/>
      </c>
      <c r="AG244" t="s">
        <v>864</v>
      </c>
      <c r="AH244" t="s">
        <v>997</v>
      </c>
      <c r="AI244" t="s">
        <v>998</v>
      </c>
      <c r="AJ244" t="s">
        <v>618</v>
      </c>
      <c r="AK244" t="s">
        <v>27</v>
      </c>
      <c r="AL244" s="26" t="s">
        <v>983</v>
      </c>
    </row>
    <row r="245" spans="1:38" x14ac:dyDescent="0.2">
      <c r="A245" t="s">
        <v>306</v>
      </c>
      <c r="B245" t="s">
        <v>30</v>
      </c>
      <c r="C245" t="s">
        <v>31</v>
      </c>
      <c r="D245" t="s">
        <v>26</v>
      </c>
      <c r="E245" s="18" t="s">
        <v>33</v>
      </c>
      <c r="F245">
        <v>2</v>
      </c>
      <c r="G245" t="s">
        <v>7</v>
      </c>
      <c r="H245" s="32" t="s">
        <v>34</v>
      </c>
      <c r="K245" t="s">
        <v>557</v>
      </c>
      <c r="L245" s="19">
        <v>1</v>
      </c>
      <c r="M245" s="41">
        <v>0.22</v>
      </c>
      <c r="N245" t="str">
        <f t="shared" si="40"/>
        <v>Q2, Q4</v>
      </c>
      <c r="O245">
        <f t="shared" si="41"/>
        <v>2</v>
      </c>
      <c r="P245" t="s">
        <v>604</v>
      </c>
      <c r="Q245" s="18" t="str">
        <f t="shared" si="48"/>
        <v>MBT2222ADW1T1G</v>
      </c>
      <c r="R245" t="s">
        <v>607</v>
      </c>
      <c r="S245" s="4" t="s">
        <v>608</v>
      </c>
      <c r="T245" t="s">
        <v>560</v>
      </c>
      <c r="W245" t="str">
        <f t="shared" si="42"/>
        <v>TRANS 2NPN 40V 0.6A SC88/SC70-6</v>
      </c>
      <c r="X245" t="str">
        <f t="shared" si="43"/>
        <v>Q2, Q4</v>
      </c>
      <c r="Y245" s="3" t="str">
        <f t="shared" si="51"/>
        <v>SOT-363</v>
      </c>
      <c r="Z245" t="str">
        <f t="shared" si="44"/>
        <v>MBT2222ADW1T1G</v>
      </c>
      <c r="AB245" t="e">
        <f>#REF!</f>
        <v>#REF!</v>
      </c>
      <c r="AC245" t="str">
        <f t="shared" si="50"/>
        <v/>
      </c>
      <c r="AH245" t="s">
        <v>992</v>
      </c>
      <c r="AI245" t="s">
        <v>993</v>
      </c>
      <c r="AJ245" t="s">
        <v>608</v>
      </c>
      <c r="AK245" t="s">
        <v>32</v>
      </c>
      <c r="AL245" s="26" t="s">
        <v>983</v>
      </c>
    </row>
    <row r="246" spans="1:38" x14ac:dyDescent="0.2">
      <c r="A246" t="s">
        <v>306</v>
      </c>
      <c r="B246" t="s">
        <v>242</v>
      </c>
      <c r="C246" t="s">
        <v>118</v>
      </c>
      <c r="D246" t="s">
        <v>243</v>
      </c>
      <c r="E246" s="18" t="s">
        <v>449</v>
      </c>
      <c r="F246">
        <v>2</v>
      </c>
      <c r="G246" t="s">
        <v>7</v>
      </c>
      <c r="H246" s="31" t="s">
        <v>704</v>
      </c>
      <c r="K246" t="s">
        <v>557</v>
      </c>
      <c r="L246" s="19">
        <v>1</v>
      </c>
      <c r="M246" s="41">
        <v>0.09</v>
      </c>
      <c r="N246" t="str">
        <f t="shared" si="40"/>
        <v>R1, R2</v>
      </c>
      <c r="O246">
        <f t="shared" si="41"/>
        <v>2</v>
      </c>
      <c r="P246" t="s">
        <v>688</v>
      </c>
      <c r="Q246" s="18" t="str">
        <f t="shared" si="48"/>
        <v>RMCF0402ZT0R00</v>
      </c>
      <c r="R246" t="s">
        <v>705</v>
      </c>
      <c r="S246" s="4" t="s">
        <v>742</v>
      </c>
      <c r="T246" t="s">
        <v>560</v>
      </c>
      <c r="W246" t="str">
        <f t="shared" si="42"/>
        <v>RES 0 OHM JUMPER 1/16W 0402</v>
      </c>
      <c r="X246" t="str">
        <f t="shared" si="43"/>
        <v>R1, R2</v>
      </c>
      <c r="Y246" s="3" t="str">
        <f t="shared" si="51"/>
        <v>0402</v>
      </c>
      <c r="Z246" t="str">
        <f t="shared" si="44"/>
        <v>RMCF0402ZT0R00</v>
      </c>
      <c r="AC246" t="str">
        <f t="shared" si="50"/>
        <v/>
      </c>
      <c r="AH246" s="26" t="s">
        <v>1096</v>
      </c>
      <c r="AI246" s="26" t="s">
        <v>1097</v>
      </c>
      <c r="AJ246" s="26" t="s">
        <v>742</v>
      </c>
      <c r="AK246" s="26" t="s">
        <v>1098</v>
      </c>
      <c r="AL246" s="26" t="s">
        <v>983</v>
      </c>
    </row>
    <row r="247" spans="1:38" x14ac:dyDescent="0.2">
      <c r="A247" t="s">
        <v>306</v>
      </c>
      <c r="B247" t="s">
        <v>255</v>
      </c>
      <c r="C247" t="s">
        <v>256</v>
      </c>
      <c r="D247" t="s">
        <v>40</v>
      </c>
      <c r="E247" s="18" t="s">
        <v>460</v>
      </c>
      <c r="F247">
        <v>1</v>
      </c>
      <c r="G247" t="s">
        <v>7</v>
      </c>
      <c r="H247" s="31" t="s">
        <v>714</v>
      </c>
      <c r="K247" t="s">
        <v>557</v>
      </c>
      <c r="L247" s="19">
        <v>1</v>
      </c>
      <c r="M247" s="41">
        <v>0.09</v>
      </c>
      <c r="N247" t="str">
        <f t="shared" si="40"/>
        <v>R11</v>
      </c>
      <c r="O247">
        <f t="shared" si="41"/>
        <v>1</v>
      </c>
      <c r="P247" t="s">
        <v>688</v>
      </c>
      <c r="Q247" s="18" t="str">
        <f t="shared" si="48"/>
        <v>RMCF0603FT4M75</v>
      </c>
      <c r="R247" t="s">
        <v>715</v>
      </c>
      <c r="S247" s="4" t="s">
        <v>621</v>
      </c>
      <c r="T247" t="s">
        <v>560</v>
      </c>
      <c r="W247" t="str">
        <f t="shared" si="42"/>
        <v>RES 4.75M OHM 1% 1/10W 0603</v>
      </c>
      <c r="X247" t="str">
        <f t="shared" si="43"/>
        <v>R11</v>
      </c>
      <c r="Y247" s="3" t="str">
        <f t="shared" si="51"/>
        <v>0603</v>
      </c>
      <c r="Z247" t="str">
        <f t="shared" si="44"/>
        <v>RMCF0603FT4M75</v>
      </c>
      <c r="AA247" t="s">
        <v>904</v>
      </c>
      <c r="AB247" t="e">
        <f>#REF!</f>
        <v>#REF!</v>
      </c>
      <c r="AC247" t="str">
        <f t="shared" si="50"/>
        <v/>
      </c>
      <c r="AD247" t="s">
        <v>898</v>
      </c>
      <c r="AE247" t="s">
        <v>905</v>
      </c>
      <c r="AF247" s="1" t="s">
        <v>903</v>
      </c>
      <c r="AH247" t="s">
        <v>1099</v>
      </c>
      <c r="AI247" t="s">
        <v>255</v>
      </c>
      <c r="AJ247" t="s">
        <v>621</v>
      </c>
      <c r="AK247" t="s">
        <v>903</v>
      </c>
      <c r="AL247" s="26" t="s">
        <v>983</v>
      </c>
    </row>
    <row r="248" spans="1:38" x14ac:dyDescent="0.2">
      <c r="A248" t="s">
        <v>306</v>
      </c>
      <c r="B248" t="s">
        <v>258</v>
      </c>
      <c r="C248" t="s">
        <v>39</v>
      </c>
      <c r="D248" t="s">
        <v>40</v>
      </c>
      <c r="E248" s="18" t="s">
        <v>464</v>
      </c>
      <c r="F248">
        <v>2</v>
      </c>
      <c r="G248" t="s">
        <v>7</v>
      </c>
      <c r="H248" s="31" t="s">
        <v>718</v>
      </c>
      <c r="K248" t="s">
        <v>557</v>
      </c>
      <c r="L248" s="19">
        <v>1</v>
      </c>
      <c r="M248" s="41">
        <v>0.09</v>
      </c>
      <c r="N248" t="str">
        <f t="shared" si="40"/>
        <v>R21, R26</v>
      </c>
      <c r="O248">
        <f t="shared" si="41"/>
        <v>2</v>
      </c>
      <c r="P248" t="s">
        <v>688</v>
      </c>
      <c r="Q248" s="18" t="str">
        <f t="shared" si="48"/>
        <v>RMCF0603FT680R</v>
      </c>
      <c r="R248" t="s">
        <v>719</v>
      </c>
      <c r="S248" s="4" t="s">
        <v>621</v>
      </c>
      <c r="T248" t="s">
        <v>560</v>
      </c>
      <c r="W248" t="str">
        <f t="shared" si="42"/>
        <v>RES 680 OHM 1% 1/10W 0603</v>
      </c>
      <c r="X248" t="str">
        <f t="shared" si="43"/>
        <v>R21, R26</v>
      </c>
      <c r="Y248" s="3" t="str">
        <f t="shared" si="51"/>
        <v>0603</v>
      </c>
      <c r="Z248" t="str">
        <f t="shared" si="44"/>
        <v>RMCF0603FT680R</v>
      </c>
      <c r="AA248" t="s">
        <v>796</v>
      </c>
      <c r="AB248" t="e">
        <f>#REF!</f>
        <v>#REF!</v>
      </c>
      <c r="AC248" t="str">
        <f t="shared" si="50"/>
        <v/>
      </c>
      <c r="AD248" t="s">
        <v>792</v>
      </c>
      <c r="AE248" t="s">
        <v>795</v>
      </c>
      <c r="AF248" s="1" t="s">
        <v>778</v>
      </c>
      <c r="AG248" s="1"/>
      <c r="AH248" t="s">
        <v>1001</v>
      </c>
      <c r="AI248" t="s">
        <v>1100</v>
      </c>
      <c r="AJ248" t="s">
        <v>621</v>
      </c>
      <c r="AK248" t="s">
        <v>778</v>
      </c>
      <c r="AL248" s="26" t="s">
        <v>983</v>
      </c>
    </row>
    <row r="249" spans="1:38" x14ac:dyDescent="0.2">
      <c r="A249" t="s">
        <v>306</v>
      </c>
      <c r="B249" t="s">
        <v>259</v>
      </c>
      <c r="C249" t="s">
        <v>42</v>
      </c>
      <c r="D249" t="s">
        <v>40</v>
      </c>
      <c r="E249" s="18" t="s">
        <v>451</v>
      </c>
      <c r="F249">
        <v>2</v>
      </c>
      <c r="G249" t="s">
        <v>7</v>
      </c>
      <c r="H249" s="31" t="s">
        <v>728</v>
      </c>
      <c r="K249" t="s">
        <v>557</v>
      </c>
      <c r="L249" s="19">
        <v>1</v>
      </c>
      <c r="M249" s="41">
        <v>0.13</v>
      </c>
      <c r="N249" t="str">
        <f t="shared" si="40"/>
        <v>R22, R27</v>
      </c>
      <c r="O249">
        <f t="shared" si="41"/>
        <v>2</v>
      </c>
      <c r="P249" t="s">
        <v>688</v>
      </c>
      <c r="Q249" s="18" t="str">
        <f t="shared" si="48"/>
        <v>RNCF0603DTE100K</v>
      </c>
      <c r="R249" t="s">
        <v>729</v>
      </c>
      <c r="S249" s="4" t="s">
        <v>621</v>
      </c>
      <c r="T249" t="s">
        <v>560</v>
      </c>
      <c r="W249" t="str">
        <f t="shared" si="42"/>
        <v>RES 100K OHM 0.5% 1/6W 0603</v>
      </c>
      <c r="X249" t="str">
        <f t="shared" si="43"/>
        <v>R22, R27</v>
      </c>
      <c r="Y249" s="3" t="str">
        <f t="shared" si="51"/>
        <v>0603</v>
      </c>
      <c r="Z249" t="str">
        <f t="shared" si="44"/>
        <v>RNCF0603DTE100K</v>
      </c>
      <c r="AA249" t="s">
        <v>800</v>
      </c>
      <c r="AB249" t="e">
        <f>#REF!</f>
        <v>#REF!</v>
      </c>
      <c r="AC249" t="str">
        <f t="shared" si="50"/>
        <v/>
      </c>
      <c r="AD249" t="s">
        <v>792</v>
      </c>
      <c r="AE249" t="s">
        <v>799</v>
      </c>
      <c r="AF249" s="1" t="s">
        <v>773</v>
      </c>
      <c r="AH249" t="s">
        <v>995</v>
      </c>
      <c r="AI249" t="s">
        <v>1101</v>
      </c>
      <c r="AJ249" t="s">
        <v>621</v>
      </c>
      <c r="AK249" t="s">
        <v>773</v>
      </c>
      <c r="AL249" s="26" t="s">
        <v>983</v>
      </c>
    </row>
    <row r="250" spans="1:38" x14ac:dyDescent="0.2">
      <c r="A250" t="s">
        <v>306</v>
      </c>
      <c r="B250" t="s">
        <v>260</v>
      </c>
      <c r="C250" t="s">
        <v>44</v>
      </c>
      <c r="D250" t="s">
        <v>40</v>
      </c>
      <c r="E250" s="18" t="s">
        <v>453</v>
      </c>
      <c r="F250">
        <v>4</v>
      </c>
      <c r="G250" t="s">
        <v>7</v>
      </c>
      <c r="H250" s="31" t="s">
        <v>726</v>
      </c>
      <c r="K250" t="s">
        <v>557</v>
      </c>
      <c r="L250" s="19">
        <v>1</v>
      </c>
      <c r="M250" s="41">
        <v>0.34</v>
      </c>
      <c r="N250" t="str">
        <f t="shared" si="40"/>
        <v>R23, R24, R28, R29</v>
      </c>
      <c r="O250">
        <f t="shared" si="41"/>
        <v>4</v>
      </c>
      <c r="P250" t="s">
        <v>688</v>
      </c>
      <c r="Q250" s="18" t="str">
        <f t="shared" si="48"/>
        <v>RNCF0603BTE10K0</v>
      </c>
      <c r="R250" t="s">
        <v>727</v>
      </c>
      <c r="S250" s="4" t="s">
        <v>621</v>
      </c>
      <c r="T250" t="s">
        <v>560</v>
      </c>
      <c r="W250" t="str">
        <f t="shared" si="42"/>
        <v>RES 10K OHM 0.1% 1/6W 0603</v>
      </c>
      <c r="X250" t="str">
        <f t="shared" si="43"/>
        <v>R23, R24, R28, R29</v>
      </c>
      <c r="Y250" s="3" t="str">
        <f t="shared" si="51"/>
        <v>0603</v>
      </c>
      <c r="Z250" t="str">
        <f t="shared" si="44"/>
        <v>RNCF0603BTE10K0</v>
      </c>
      <c r="AA250" t="s">
        <v>798</v>
      </c>
      <c r="AB250" t="e">
        <f>#REF!</f>
        <v>#REF!</v>
      </c>
      <c r="AC250" t="str">
        <f t="shared" si="50"/>
        <v/>
      </c>
      <c r="AD250" t="s">
        <v>792</v>
      </c>
      <c r="AE250" t="s">
        <v>797</v>
      </c>
      <c r="AF250" s="1" t="s">
        <v>772</v>
      </c>
      <c r="AH250" t="s">
        <v>987</v>
      </c>
      <c r="AI250" t="s">
        <v>1102</v>
      </c>
      <c r="AJ250" t="s">
        <v>621</v>
      </c>
      <c r="AK250" t="s">
        <v>772</v>
      </c>
      <c r="AL250" s="26" t="s">
        <v>983</v>
      </c>
    </row>
    <row r="251" spans="1:38" x14ac:dyDescent="0.2">
      <c r="A251" t="s">
        <v>306</v>
      </c>
      <c r="B251" t="s">
        <v>261</v>
      </c>
      <c r="C251" t="s">
        <v>46</v>
      </c>
      <c r="D251" t="s">
        <v>40</v>
      </c>
      <c r="E251" s="18" t="s">
        <v>456</v>
      </c>
      <c r="F251">
        <v>2</v>
      </c>
      <c r="G251" t="s">
        <v>7</v>
      </c>
      <c r="H251" s="31" t="s">
        <v>706</v>
      </c>
      <c r="K251" t="s">
        <v>557</v>
      </c>
      <c r="L251" s="19">
        <v>1</v>
      </c>
      <c r="M251" s="41">
        <v>0.09</v>
      </c>
      <c r="N251" t="str">
        <f t="shared" si="40"/>
        <v>R25, R30</v>
      </c>
      <c r="O251">
        <f t="shared" si="41"/>
        <v>2</v>
      </c>
      <c r="P251" t="s">
        <v>688</v>
      </c>
      <c r="Q251" s="18" t="str">
        <f t="shared" si="48"/>
        <v>RMCF0603FT200K</v>
      </c>
      <c r="R251" t="s">
        <v>707</v>
      </c>
      <c r="S251" s="4" t="s">
        <v>621</v>
      </c>
      <c r="T251" t="s">
        <v>560</v>
      </c>
      <c r="W251" t="str">
        <f t="shared" si="42"/>
        <v>RES 200K OHM 1% 1/10W 0603</v>
      </c>
      <c r="X251" t="str">
        <f t="shared" si="43"/>
        <v>R25, R30</v>
      </c>
      <c r="Y251" s="3" t="str">
        <f t="shared" si="51"/>
        <v>0603</v>
      </c>
      <c r="Z251" t="str">
        <f t="shared" si="44"/>
        <v>RMCF0603FT200K</v>
      </c>
      <c r="AA251" t="s">
        <v>794</v>
      </c>
      <c r="AB251" t="e">
        <f>#REF!</f>
        <v>#REF!</v>
      </c>
      <c r="AC251" t="str">
        <f t="shared" si="50"/>
        <v/>
      </c>
      <c r="AD251" t="s">
        <v>792</v>
      </c>
      <c r="AE251" t="s">
        <v>793</v>
      </c>
      <c r="AF251" s="1" t="s">
        <v>777</v>
      </c>
      <c r="AG251" s="1"/>
      <c r="AH251" t="s">
        <v>990</v>
      </c>
      <c r="AI251" t="s">
        <v>1103</v>
      </c>
      <c r="AJ251" t="s">
        <v>621</v>
      </c>
      <c r="AK251" t="s">
        <v>777</v>
      </c>
      <c r="AL251" s="26" t="s">
        <v>983</v>
      </c>
    </row>
    <row r="252" spans="1:38" x14ac:dyDescent="0.2">
      <c r="A252" t="s">
        <v>306</v>
      </c>
      <c r="B252" t="s">
        <v>244</v>
      </c>
      <c r="C252" t="s">
        <v>118</v>
      </c>
      <c r="D252" t="s">
        <v>40</v>
      </c>
      <c r="E252" s="18" t="s">
        <v>450</v>
      </c>
      <c r="F252">
        <v>7</v>
      </c>
      <c r="G252" t="s">
        <v>7</v>
      </c>
      <c r="H252" s="31" t="s">
        <v>722</v>
      </c>
      <c r="K252" t="s">
        <v>557</v>
      </c>
      <c r="L252" s="19">
        <v>1</v>
      </c>
      <c r="M252" s="41">
        <v>0.09</v>
      </c>
      <c r="N252" t="str">
        <f t="shared" si="40"/>
        <v>R3, R4, R12, R13, R16-R18</v>
      </c>
      <c r="O252">
        <f t="shared" si="41"/>
        <v>7</v>
      </c>
      <c r="P252" t="s">
        <v>688</v>
      </c>
      <c r="Q252" s="18" t="str">
        <f t="shared" si="48"/>
        <v>RMCF0603ZT0R00</v>
      </c>
      <c r="R252" t="s">
        <v>723</v>
      </c>
      <c r="S252" s="4" t="s">
        <v>621</v>
      </c>
      <c r="T252" t="s">
        <v>560</v>
      </c>
      <c r="W252" t="str">
        <f t="shared" si="42"/>
        <v>RES 0 OHM JUMPER 1/10W 0603</v>
      </c>
      <c r="X252" t="str">
        <f t="shared" si="43"/>
        <v>R3, R4, R12, R13, R16-R18</v>
      </c>
      <c r="Y252" s="3" t="str">
        <f t="shared" si="51"/>
        <v>0603</v>
      </c>
      <c r="Z252" t="str">
        <f t="shared" si="44"/>
        <v>RMCF0603ZT0R00</v>
      </c>
      <c r="AC252" t="str">
        <f t="shared" si="50"/>
        <v/>
      </c>
      <c r="AH252" t="s">
        <v>1046</v>
      </c>
      <c r="AI252" t="s">
        <v>1104</v>
      </c>
      <c r="AJ252" t="s">
        <v>621</v>
      </c>
      <c r="AK252" t="s">
        <v>1047</v>
      </c>
      <c r="AL252" s="26" t="s">
        <v>983</v>
      </c>
    </row>
    <row r="253" spans="1:38" x14ac:dyDescent="0.2">
      <c r="A253" t="s">
        <v>306</v>
      </c>
      <c r="B253" t="s">
        <v>245</v>
      </c>
      <c r="C253" t="s">
        <v>246</v>
      </c>
      <c r="D253" t="s">
        <v>40</v>
      </c>
      <c r="E253" s="18" t="s">
        <v>465</v>
      </c>
      <c r="F253">
        <v>1</v>
      </c>
      <c r="G253" t="s">
        <v>7</v>
      </c>
      <c r="H253" s="31" t="s">
        <v>720</v>
      </c>
      <c r="J253" t="s">
        <v>485</v>
      </c>
      <c r="K253" t="s">
        <v>557</v>
      </c>
      <c r="L253" s="19">
        <v>1</v>
      </c>
      <c r="M253" s="41">
        <v>0.09</v>
      </c>
      <c r="N253" t="str">
        <f t="shared" si="40"/>
        <v>R5</v>
      </c>
      <c r="O253">
        <f t="shared" si="41"/>
        <v>1</v>
      </c>
      <c r="P253" t="s">
        <v>688</v>
      </c>
      <c r="Q253" s="18" t="str">
        <f t="shared" si="48"/>
        <v>RMCF0603FT7M32</v>
      </c>
      <c r="R253" t="s">
        <v>721</v>
      </c>
      <c r="S253" s="4" t="s">
        <v>621</v>
      </c>
      <c r="T253" t="s">
        <v>560</v>
      </c>
      <c r="W253" t="str">
        <f t="shared" si="42"/>
        <v>RES 7.32M OHM 1% 1/10W 0603</v>
      </c>
      <c r="X253" t="str">
        <f t="shared" si="43"/>
        <v>R5</v>
      </c>
      <c r="Y253" s="3" t="str">
        <f t="shared" si="51"/>
        <v>0603</v>
      </c>
      <c r="Z253" t="str">
        <f t="shared" si="44"/>
        <v>RMCF0603FT7M32</v>
      </c>
      <c r="AA253" t="s">
        <v>907</v>
      </c>
      <c r="AB253" t="e">
        <f>#REF!</f>
        <v>#REF!</v>
      </c>
      <c r="AC253" t="str">
        <f t="shared" si="50"/>
        <v/>
      </c>
      <c r="AD253" t="s">
        <v>785</v>
      </c>
      <c r="AE253" t="s">
        <v>908</v>
      </c>
      <c r="AF253" s="1" t="s">
        <v>906</v>
      </c>
      <c r="AH253" t="s">
        <v>1105</v>
      </c>
      <c r="AI253" t="s">
        <v>245</v>
      </c>
      <c r="AJ253" t="s">
        <v>621</v>
      </c>
      <c r="AK253" t="s">
        <v>906</v>
      </c>
      <c r="AL253" s="26" t="s">
        <v>983</v>
      </c>
    </row>
    <row r="254" spans="1:38" x14ac:dyDescent="0.2">
      <c r="A254" t="s">
        <v>306</v>
      </c>
      <c r="B254" t="s">
        <v>247</v>
      </c>
      <c r="C254" t="s">
        <v>248</v>
      </c>
      <c r="D254" t="s">
        <v>40</v>
      </c>
      <c r="E254" s="18" t="s">
        <v>463</v>
      </c>
      <c r="F254">
        <v>1</v>
      </c>
      <c r="G254" t="s">
        <v>7</v>
      </c>
      <c r="H254" s="31" t="s">
        <v>716</v>
      </c>
      <c r="J254" t="s">
        <v>485</v>
      </c>
      <c r="K254" t="s">
        <v>557</v>
      </c>
      <c r="L254" s="19">
        <v>1</v>
      </c>
      <c r="M254" s="41">
        <v>0.09</v>
      </c>
      <c r="N254" t="str">
        <f t="shared" si="40"/>
        <v>R6</v>
      </c>
      <c r="O254">
        <f t="shared" si="41"/>
        <v>1</v>
      </c>
      <c r="P254" t="s">
        <v>688</v>
      </c>
      <c r="Q254" s="18" t="str">
        <f t="shared" si="48"/>
        <v>RMCF0603FT5M62</v>
      </c>
      <c r="R254" t="s">
        <v>717</v>
      </c>
      <c r="S254" s="4" t="s">
        <v>621</v>
      </c>
      <c r="T254" t="s">
        <v>560</v>
      </c>
      <c r="W254" t="str">
        <f t="shared" si="42"/>
        <v>RES 5.62M OHM 1% 1/10W 0603</v>
      </c>
      <c r="X254" t="str">
        <f t="shared" si="43"/>
        <v>R6</v>
      </c>
      <c r="Y254" s="3" t="str">
        <f t="shared" si="51"/>
        <v>0603</v>
      </c>
      <c r="Z254" t="str">
        <f t="shared" si="44"/>
        <v>RMCF0603FT5M62</v>
      </c>
      <c r="AB254" t="e">
        <f>#REF!</f>
        <v>#REF!</v>
      </c>
      <c r="AC254" t="str">
        <f t="shared" si="50"/>
        <v/>
      </c>
      <c r="AG254" t="s">
        <v>603</v>
      </c>
      <c r="AL254" s="26" t="s">
        <v>1004</v>
      </c>
    </row>
    <row r="255" spans="1:38" x14ac:dyDescent="0.2">
      <c r="A255" t="s">
        <v>306</v>
      </c>
      <c r="B255" t="s">
        <v>249</v>
      </c>
      <c r="C255" t="s">
        <v>250</v>
      </c>
      <c r="D255" t="s">
        <v>40</v>
      </c>
      <c r="E255" s="18" t="s">
        <v>458</v>
      </c>
      <c r="F255">
        <v>1</v>
      </c>
      <c r="G255" t="s">
        <v>7</v>
      </c>
      <c r="H255" s="31" t="s">
        <v>710</v>
      </c>
      <c r="K255" t="s">
        <v>557</v>
      </c>
      <c r="L255" s="19">
        <v>1</v>
      </c>
      <c r="M255" s="41">
        <v>0.09</v>
      </c>
      <c r="N255" t="str">
        <f t="shared" si="40"/>
        <v>R7</v>
      </c>
      <c r="O255">
        <f t="shared" si="41"/>
        <v>1</v>
      </c>
      <c r="P255" t="s">
        <v>688</v>
      </c>
      <c r="Q255" s="18" t="str">
        <f t="shared" si="48"/>
        <v>RMCF0603FT374K</v>
      </c>
      <c r="R255" t="s">
        <v>711</v>
      </c>
      <c r="S255" s="4" t="s">
        <v>621</v>
      </c>
      <c r="T255" t="s">
        <v>560</v>
      </c>
      <c r="W255" t="str">
        <f t="shared" si="42"/>
        <v>RES 374K OHM 1% 1/10W 0603</v>
      </c>
      <c r="X255" t="str">
        <f t="shared" si="43"/>
        <v>R7</v>
      </c>
      <c r="Y255" s="3" t="str">
        <f t="shared" si="51"/>
        <v>0603</v>
      </c>
      <c r="Z255" t="str">
        <f t="shared" si="44"/>
        <v>RMCF0603FT374K</v>
      </c>
      <c r="AA255" t="s">
        <v>915</v>
      </c>
      <c r="AB255" t="e">
        <f>#REF!</f>
        <v>#REF!</v>
      </c>
      <c r="AC255" t="str">
        <f t="shared" si="50"/>
        <v/>
      </c>
      <c r="AD255" t="s">
        <v>785</v>
      </c>
      <c r="AE255" s="1" t="s">
        <v>914</v>
      </c>
      <c r="AF255" s="1" t="s">
        <v>913</v>
      </c>
      <c r="AH255" t="s">
        <v>1106</v>
      </c>
      <c r="AI255" t="s">
        <v>249</v>
      </c>
      <c r="AJ255" t="s">
        <v>621</v>
      </c>
      <c r="AK255" t="s">
        <v>913</v>
      </c>
      <c r="AL255" s="26" t="s">
        <v>983</v>
      </c>
    </row>
    <row r="256" spans="1:38" x14ac:dyDescent="0.2">
      <c r="A256" t="s">
        <v>306</v>
      </c>
      <c r="B256" t="s">
        <v>251</v>
      </c>
      <c r="C256" t="s">
        <v>252</v>
      </c>
      <c r="D256" t="s">
        <v>40</v>
      </c>
      <c r="E256" s="18" t="s">
        <v>466</v>
      </c>
      <c r="F256">
        <v>2</v>
      </c>
      <c r="G256" t="s">
        <v>7</v>
      </c>
      <c r="H256" s="32" t="s">
        <v>684</v>
      </c>
      <c r="K256" t="s">
        <v>557</v>
      </c>
      <c r="L256" s="19">
        <v>1</v>
      </c>
      <c r="M256" s="41">
        <v>0.09</v>
      </c>
      <c r="N256" t="str">
        <f t="shared" si="40"/>
        <v>R8, R10</v>
      </c>
      <c r="O256">
        <f t="shared" si="41"/>
        <v>2</v>
      </c>
      <c r="P256" t="s">
        <v>685</v>
      </c>
      <c r="Q256" s="18" t="str">
        <f t="shared" si="48"/>
        <v>CRCW06038M25FKEA</v>
      </c>
      <c r="R256" t="s">
        <v>686</v>
      </c>
      <c r="S256" s="4" t="s">
        <v>621</v>
      </c>
      <c r="T256" t="s">
        <v>560</v>
      </c>
      <c r="W256" t="str">
        <f t="shared" si="42"/>
        <v>RES SMD 8.25M OHM 1% 1/10W 0603</v>
      </c>
      <c r="X256" t="str">
        <f t="shared" si="43"/>
        <v>R8, R10</v>
      </c>
      <c r="Y256" s="3" t="str">
        <f t="shared" si="51"/>
        <v>0603</v>
      </c>
      <c r="Z256" t="str">
        <f t="shared" si="44"/>
        <v>CRCW06038M25FKEA</v>
      </c>
      <c r="AA256" t="s">
        <v>910</v>
      </c>
      <c r="AB256" t="e">
        <f>#REF!</f>
        <v>#REF!</v>
      </c>
      <c r="AC256" t="str">
        <f t="shared" si="50"/>
        <v/>
      </c>
      <c r="AD256" t="s">
        <v>898</v>
      </c>
      <c r="AE256" t="s">
        <v>911</v>
      </c>
      <c r="AF256" s="1" t="s">
        <v>912</v>
      </c>
      <c r="AH256" t="s">
        <v>1107</v>
      </c>
      <c r="AI256" t="s">
        <v>1108</v>
      </c>
      <c r="AJ256" t="s">
        <v>621</v>
      </c>
      <c r="AK256" t="s">
        <v>912</v>
      </c>
      <c r="AL256" s="26" t="s">
        <v>983</v>
      </c>
    </row>
    <row r="257" spans="1:39" x14ac:dyDescent="0.2">
      <c r="A257" t="s">
        <v>306</v>
      </c>
      <c r="B257" t="s">
        <v>253</v>
      </c>
      <c r="C257" t="s">
        <v>254</v>
      </c>
      <c r="D257" t="s">
        <v>40</v>
      </c>
      <c r="E257" s="18" t="s">
        <v>459</v>
      </c>
      <c r="F257">
        <v>1</v>
      </c>
      <c r="G257" t="s">
        <v>7</v>
      </c>
      <c r="H257" s="31" t="s">
        <v>712</v>
      </c>
      <c r="K257" t="s">
        <v>557</v>
      </c>
      <c r="L257" s="19">
        <v>1</v>
      </c>
      <c r="M257" s="41">
        <v>0.09</v>
      </c>
      <c r="N257" t="str">
        <f t="shared" si="40"/>
        <v>R9</v>
      </c>
      <c r="O257">
        <f t="shared" si="41"/>
        <v>1</v>
      </c>
      <c r="P257" t="s">
        <v>688</v>
      </c>
      <c r="Q257" s="18" t="str">
        <f t="shared" si="48"/>
        <v>RMCF0603FT4M53</v>
      </c>
      <c r="R257" t="s">
        <v>713</v>
      </c>
      <c r="S257" s="4" t="s">
        <v>621</v>
      </c>
      <c r="T257" t="s">
        <v>560</v>
      </c>
      <c r="W257" t="str">
        <f t="shared" si="42"/>
        <v>RES 4.53M OHM 1% 1/10W 0603</v>
      </c>
      <c r="X257" t="str">
        <f t="shared" si="43"/>
        <v>R9</v>
      </c>
      <c r="Y257" s="3" t="str">
        <f t="shared" si="51"/>
        <v>0603</v>
      </c>
      <c r="Z257" t="str">
        <f t="shared" si="44"/>
        <v>RMCF0603FT4M53</v>
      </c>
      <c r="AA257" t="s">
        <v>901</v>
      </c>
      <c r="AB257" t="e">
        <f>#REF!</f>
        <v>#REF!</v>
      </c>
      <c r="AC257" t="str">
        <f t="shared" si="50"/>
        <v/>
      </c>
      <c r="AD257" t="s">
        <v>898</v>
      </c>
      <c r="AE257" t="s">
        <v>902</v>
      </c>
      <c r="AF257" s="1" t="s">
        <v>900</v>
      </c>
      <c r="AH257" t="s">
        <v>1109</v>
      </c>
      <c r="AI257" t="s">
        <v>253</v>
      </c>
      <c r="AJ257" t="s">
        <v>621</v>
      </c>
      <c r="AK257" t="s">
        <v>900</v>
      </c>
      <c r="AL257" s="26" t="s">
        <v>983</v>
      </c>
    </row>
    <row r="258" spans="1:39" x14ac:dyDescent="0.2">
      <c r="A258" t="s">
        <v>306</v>
      </c>
      <c r="B258" t="s">
        <v>305</v>
      </c>
      <c r="C258" t="s">
        <v>263</v>
      </c>
      <c r="D258" t="s">
        <v>264</v>
      </c>
      <c r="E258" s="18" t="s">
        <v>355</v>
      </c>
      <c r="F258">
        <v>6</v>
      </c>
      <c r="G258" t="s">
        <v>7</v>
      </c>
      <c r="H258" s="31" t="s">
        <v>356</v>
      </c>
      <c r="J258" t="s">
        <v>485</v>
      </c>
      <c r="K258" t="s">
        <v>603</v>
      </c>
      <c r="L258" s="19">
        <v>1</v>
      </c>
      <c r="M258" s="41">
        <v>2.77</v>
      </c>
      <c r="N258" t="str">
        <f t="shared" si="40"/>
        <v>SC1-SC6</v>
      </c>
      <c r="O258">
        <f t="shared" si="41"/>
        <v>6</v>
      </c>
      <c r="P258" t="s">
        <v>654</v>
      </c>
      <c r="Q258" s="18" t="str">
        <f t="shared" si="48"/>
        <v>KXOB25-05X3F-TR</v>
      </c>
      <c r="R258" t="s">
        <v>655</v>
      </c>
      <c r="T258" t="s">
        <v>560</v>
      </c>
      <c r="W258" t="str">
        <f t="shared" si="42"/>
        <v>MONOCRYS SOLAR CELL 30.7MW 2.07V</v>
      </c>
      <c r="X258" t="str">
        <f t="shared" si="43"/>
        <v>SC1-SC6</v>
      </c>
      <c r="Y258" s="3"/>
      <c r="Z258" t="str">
        <f t="shared" si="44"/>
        <v>KXOB25-05X3F-TR</v>
      </c>
      <c r="AC258" t="str">
        <f t="shared" si="50"/>
        <v/>
      </c>
      <c r="AL258" s="26" t="s">
        <v>1004</v>
      </c>
    </row>
    <row r="259" spans="1:39" x14ac:dyDescent="0.2">
      <c r="A259" t="s">
        <v>306</v>
      </c>
      <c r="B259" t="s">
        <v>49</v>
      </c>
      <c r="C259" t="s">
        <v>268</v>
      </c>
      <c r="D259" t="s">
        <v>269</v>
      </c>
      <c r="E259" s="18" t="s">
        <v>268</v>
      </c>
      <c r="F259">
        <v>1</v>
      </c>
      <c r="G259" t="s">
        <v>7</v>
      </c>
      <c r="H259" s="32" t="s">
        <v>357</v>
      </c>
      <c r="K259" t="s">
        <v>557</v>
      </c>
      <c r="L259" s="19">
        <v>1</v>
      </c>
      <c r="M259" s="41">
        <v>6.47</v>
      </c>
      <c r="N259" t="str">
        <f t="shared" si="40"/>
        <v>U1</v>
      </c>
      <c r="O259">
        <f t="shared" si="41"/>
        <v>1</v>
      </c>
      <c r="P259" t="s">
        <v>576</v>
      </c>
      <c r="Q259" s="18" t="str">
        <f t="shared" si="48"/>
        <v>BQ25570RGRR</v>
      </c>
      <c r="R259" t="s">
        <v>584</v>
      </c>
      <c r="S259" s="4" t="s">
        <v>585</v>
      </c>
      <c r="T259" t="s">
        <v>560</v>
      </c>
      <c r="W259" t="str">
        <f t="shared" si="42"/>
        <v>IC ENERGY HARV CTRLR BATT 20VQFN</v>
      </c>
      <c r="X259" t="str">
        <f t="shared" si="43"/>
        <v>U1</v>
      </c>
      <c r="Y259" s="3" t="str">
        <f>S259</f>
        <v>20-VQFN</v>
      </c>
      <c r="Z259" t="str">
        <f t="shared" si="44"/>
        <v>BQ25570RGRR</v>
      </c>
      <c r="AB259" t="e">
        <f>#REF!</f>
        <v>#REF!</v>
      </c>
      <c r="AC259" t="str">
        <f t="shared" si="50"/>
        <v/>
      </c>
      <c r="AG259" t="s">
        <v>603</v>
      </c>
      <c r="AL259" s="26" t="s">
        <v>1004</v>
      </c>
    </row>
    <row r="260" spans="1:39" x14ac:dyDescent="0.2">
      <c r="A260" t="s">
        <v>306</v>
      </c>
      <c r="B260" t="s">
        <v>130</v>
      </c>
      <c r="C260" t="s">
        <v>270</v>
      </c>
      <c r="D260" t="s">
        <v>271</v>
      </c>
      <c r="E260" s="18" t="s">
        <v>358</v>
      </c>
      <c r="F260">
        <v>1</v>
      </c>
      <c r="G260" t="s">
        <v>7</v>
      </c>
      <c r="H260" s="32" t="s">
        <v>359</v>
      </c>
      <c r="K260" t="s">
        <v>557</v>
      </c>
      <c r="L260" s="19">
        <v>1</v>
      </c>
      <c r="M260" s="41">
        <v>3.3</v>
      </c>
      <c r="N260" t="str">
        <f t="shared" si="40"/>
        <v>U2</v>
      </c>
      <c r="O260">
        <f t="shared" si="41"/>
        <v>1</v>
      </c>
      <c r="P260" t="s">
        <v>576</v>
      </c>
      <c r="Q260" s="18" t="str">
        <f t="shared" si="48"/>
        <v>OPT3001IDNPRQ1</v>
      </c>
      <c r="R260" t="s">
        <v>578</v>
      </c>
      <c r="S260" s="4" t="s">
        <v>579</v>
      </c>
      <c r="T260" t="s">
        <v>560</v>
      </c>
      <c r="W260" t="str">
        <f t="shared" si="42"/>
        <v>SENSOR OPT 550NM AMBIENT 6USON</v>
      </c>
      <c r="X260" t="str">
        <f t="shared" si="43"/>
        <v>U2</v>
      </c>
      <c r="Y260" s="3" t="str">
        <f>S260</f>
        <v>6-USON</v>
      </c>
      <c r="Z260" t="str">
        <f t="shared" si="44"/>
        <v>OPT3001IDNPRQ1</v>
      </c>
      <c r="AB260" t="e">
        <f>#REF!</f>
        <v>#REF!</v>
      </c>
      <c r="AC260" t="str">
        <f t="shared" si="50"/>
        <v/>
      </c>
      <c r="AG260" t="s">
        <v>603</v>
      </c>
      <c r="AL260" s="26" t="s">
        <v>1004</v>
      </c>
    </row>
    <row r="261" spans="1:39" x14ac:dyDescent="0.2">
      <c r="A261" t="s">
        <v>306</v>
      </c>
      <c r="B261" t="s">
        <v>132</v>
      </c>
      <c r="C261" t="s">
        <v>272</v>
      </c>
      <c r="D261" t="s">
        <v>134</v>
      </c>
      <c r="E261" s="18" t="s">
        <v>360</v>
      </c>
      <c r="F261">
        <v>1</v>
      </c>
      <c r="G261" t="s">
        <v>7</v>
      </c>
      <c r="H261" s="31" t="s">
        <v>361</v>
      </c>
      <c r="K261" t="s">
        <v>557</v>
      </c>
      <c r="L261" s="19">
        <v>1</v>
      </c>
      <c r="M261" s="41">
        <v>0.92</v>
      </c>
      <c r="N261" t="str">
        <f t="shared" si="40"/>
        <v>U3</v>
      </c>
      <c r="O261">
        <f t="shared" si="41"/>
        <v>1</v>
      </c>
      <c r="P261" t="s">
        <v>658</v>
      </c>
      <c r="Q261" s="18" t="str">
        <f t="shared" si="48"/>
        <v>MAX40200AUK+T</v>
      </c>
      <c r="R261" t="s">
        <v>360</v>
      </c>
      <c r="S261" s="4" t="s">
        <v>575</v>
      </c>
      <c r="T261" t="s">
        <v>560</v>
      </c>
      <c r="W261" t="str">
        <f t="shared" si="42"/>
        <v>MAX40200AUK+T</v>
      </c>
      <c r="X261" t="str">
        <f t="shared" si="43"/>
        <v>U3</v>
      </c>
      <c r="Y261" s="3" t="str">
        <f>S261</f>
        <v>SOT-23-5</v>
      </c>
      <c r="Z261" t="str">
        <f t="shared" si="44"/>
        <v>MAX40200AUK+T</v>
      </c>
      <c r="AB261" t="e">
        <f>#REF!</f>
        <v>#REF!</v>
      </c>
      <c r="AC261" t="str">
        <f t="shared" si="50"/>
        <v/>
      </c>
      <c r="AG261" t="s">
        <v>864</v>
      </c>
      <c r="AH261" t="s">
        <v>360</v>
      </c>
      <c r="AI261" t="s">
        <v>132</v>
      </c>
      <c r="AJ261" t="s">
        <v>575</v>
      </c>
      <c r="AK261" t="s">
        <v>415</v>
      </c>
      <c r="AL261" s="26" t="s">
        <v>983</v>
      </c>
      <c r="AM261" s="26" t="s">
        <v>864</v>
      </c>
    </row>
  </sheetData>
  <autoFilter ref="A2:AU2" xr:uid="{CD73D2DC-D81A-B24C-9EED-1836BDB2E967}"/>
  <hyperlinks>
    <hyperlink ref="H82" r:id="rId1" xr:uid="{C5C203C1-AC38-C645-95BC-4AD71B54FE2C}"/>
    <hyperlink ref="H32" r:id="rId2" xr:uid="{64182DB4-DFF4-3748-A78A-61E4A5691CC8}"/>
    <hyperlink ref="H73" r:id="rId3" xr:uid="{07F6526C-42A3-CF45-94CC-00FE4F2E8BE8}"/>
    <hyperlink ref="H11" r:id="rId4" xr:uid="{B7688239-A5C0-2D4A-86F3-B454A975DF7B}"/>
    <hyperlink ref="H20" r:id="rId5" xr:uid="{C54DBB59-4339-9145-ADBE-C37AA2C0E39E}"/>
    <hyperlink ref="H61" r:id="rId6" xr:uid="{ED5B73C8-EDA2-1A41-9F75-377E67125054}"/>
    <hyperlink ref="H33" r:id="rId7" xr:uid="{A26B2F71-AD9B-0446-B97D-41A29FA48AE9}"/>
    <hyperlink ref="H35" r:id="rId8" xr:uid="{88A7ED5F-0A44-6A42-AFC4-EDFAD57E1747}"/>
    <hyperlink ref="H130" r:id="rId9" xr:uid="{DDF3EE58-CAB7-AE40-A062-8B94C026C652}"/>
    <hyperlink ref="H163" r:id="rId10" xr:uid="{8A3FF6D3-3CEC-CD4B-9DF5-B68F281D03B0}"/>
    <hyperlink ref="H193" r:id="rId11" xr:uid="{BA0B6525-6B3C-CD48-BACB-95F94F4AACBC}"/>
    <hyperlink ref="H229" r:id="rId12" xr:uid="{A15D54BA-62FC-C449-8F26-2FB8D1BEEC2C}"/>
    <hyperlink ref="H97" r:id="rId13" xr:uid="{43E47AE3-1285-C041-9C90-21CFC3030E31}"/>
    <hyperlink ref="H83" r:id="rId14" xr:uid="{E392FDFC-07D2-AA4B-A097-5EEFDCFB03DD}"/>
    <hyperlink ref="H129" r:id="rId15" xr:uid="{9E0EFDF2-CA61-5445-8C03-A4E117F52BDB}"/>
    <hyperlink ref="H162" r:id="rId16" xr:uid="{4FE9426A-DA2C-A141-A709-A4FF3081A02F}"/>
    <hyperlink ref="H192" r:id="rId17" xr:uid="{2236E268-F0DD-2049-810A-F7C569027F95}"/>
    <hyperlink ref="H223" r:id="rId18" xr:uid="{C8A9B2B2-E2BF-DD41-B84B-6F06BA76A6FF}"/>
    <hyperlink ref="H259" r:id="rId19" xr:uid="{3543BF56-2E61-E743-8ED5-745A0DF57508}"/>
    <hyperlink ref="H75" r:id="rId20" xr:uid="{2FCCBC1D-13C0-A84C-9C4F-F02322FC1A5C}"/>
    <hyperlink ref="H99" r:id="rId21" xr:uid="{E835C0A3-64F8-0E48-8CC8-3CA2D2EFF524}"/>
    <hyperlink ref="H111" r:id="rId22" xr:uid="{93595A7A-42CF-1D48-A8A9-C85F7D0039AC}"/>
    <hyperlink ref="H174" r:id="rId23" xr:uid="{68A0AC4E-5931-B940-A55E-8A2A2A507552}"/>
    <hyperlink ref="H241" r:id="rId24" xr:uid="{9A933CF7-FE10-F242-9829-15687231E3D6}"/>
    <hyperlink ref="H195" r:id="rId25" xr:uid="{D1071679-10D9-4240-B74B-13E76D898167}"/>
    <hyperlink ref="H239" r:id="rId26" xr:uid="{67A9CDC5-ED41-2A4E-B8EE-D4C8340EC8B6}"/>
    <hyperlink ref="H60" r:id="rId27" xr:uid="{7E9210D2-29D3-4C47-85D8-F0FD9089401B}"/>
    <hyperlink ref="H91" r:id="rId28" xr:uid="{B8D770CE-4FEB-334A-A680-4315D330EC33}"/>
    <hyperlink ref="H146" r:id="rId29" xr:uid="{3B1FB5DF-9335-8F4F-94C3-EE1B00ABE2AA}"/>
    <hyperlink ref="H178" r:id="rId30" xr:uid="{210F3F43-C920-EB40-B619-8FA24CBB569E}"/>
    <hyperlink ref="H245" r:id="rId31" xr:uid="{48008A9C-0ECC-AA40-BE93-9997482F8871}"/>
    <hyperlink ref="H161" r:id="rId32" xr:uid="{50A66C48-3F20-444E-B6A4-4953F997B70A}"/>
    <hyperlink ref="H202" r:id="rId33" xr:uid="{8BC95AEA-17E9-104D-9319-30EB31D894A6}"/>
    <hyperlink ref="H31" r:id="rId34" xr:uid="{18A4F914-4235-E347-8459-3AA072AC140A}"/>
    <hyperlink ref="H18" r:id="rId35" xr:uid="{98C0E897-A49A-7A47-B310-BDA2A212F4BA}"/>
    <hyperlink ref="H55" r:id="rId36" xr:uid="{C75B9E71-16F5-6942-AA26-02A6DD429C0E}"/>
    <hyperlink ref="H54" r:id="rId37" xr:uid="{93872E10-A3D3-B74D-9914-6A38179DF5C0}"/>
    <hyperlink ref="H88" r:id="rId38" xr:uid="{A0AB2D7B-4DF6-0D44-A1D9-0A395071FD20}"/>
    <hyperlink ref="H89" r:id="rId39" xr:uid="{4E42E85E-E2D2-E941-9FFB-63885E4A88E8}"/>
    <hyperlink ref="H19" r:id="rId40" xr:uid="{47F1E351-4FC2-674E-94E3-CB85C34DC547}"/>
    <hyperlink ref="H98" r:id="rId41" xr:uid="{7DE82268-C80C-F546-86E4-5E655F18269E}"/>
    <hyperlink ref="H101" r:id="rId42" xr:uid="{9D1311CA-5398-0042-9F4D-C3B0A69569A1}"/>
    <hyperlink ref="H100" r:id="rId43" xr:uid="{3BDE0B86-71CE-444B-91F7-032070F07485}"/>
    <hyperlink ref="H56" r:id="rId44" xr:uid="{51A646A9-76BC-BB43-BD1F-0CA4D0700EE6}"/>
    <hyperlink ref="H12" r:id="rId45" xr:uid="{2C81010D-3206-BB4E-8637-FD885B220B73}"/>
    <hyperlink ref="H109" r:id="rId46" xr:uid="{C1191E86-F4DA-C145-AAC5-0F0DA31C17A8}"/>
    <hyperlink ref="H160" r:id="rId47" xr:uid="{B2955A4A-974D-5A4B-B2BD-137902B23311}"/>
    <hyperlink ref="H76" r:id="rId48" xr:uid="{0D342995-65C2-9B4A-8829-22AD03CBC2F9}"/>
    <hyperlink ref="H29" r:id="rId49" xr:uid="{2CFBCFCA-BBBD-DE4A-9622-88AA06BC3EF7}"/>
    <hyperlink ref="H58" r:id="rId50" xr:uid="{928EB27B-49AD-4A49-8F74-627143E50E09}"/>
    <hyperlink ref="H13" r:id="rId51" xr:uid="{B86DF3A3-F0DF-C34F-B4DE-262801E75E3B}"/>
    <hyperlink ref="H17" r:id="rId52" xr:uid="{DD0F5CFB-CCF5-B442-9E03-075FA02B258B}"/>
    <hyperlink ref="H16" r:id="rId53" xr:uid="{465BDA1C-BD7F-0549-893C-D694FA499BD6}"/>
    <hyperlink ref="H142" r:id="rId54" xr:uid="{B7F005C6-312C-274F-B8AE-247B60D55060}"/>
    <hyperlink ref="H62" r:id="rId55" xr:uid="{BCCE2671-DA55-AC48-82A2-0307557B7163}"/>
    <hyperlink ref="H199" r:id="rId56" xr:uid="{C0DAF7AA-A839-0E4E-A18B-382C470D78EF}"/>
    <hyperlink ref="H51" r:id="rId57" xr:uid="{5DB95316-DE09-014B-8780-07F11E43B2F8}"/>
    <hyperlink ref="H210" r:id="rId58" xr:uid="{EBF815D1-9F90-6A4D-9E1D-DF245767E8CC}"/>
    <hyperlink ref="H14" r:id="rId59" xr:uid="{2B083AD5-2527-E140-9CD3-97B279CA362A}"/>
    <hyperlink ref="H80" r:id="rId60" xr:uid="{B7553ABD-0ADA-A84A-BCCA-54FE14744517}"/>
    <hyperlink ref="H37" r:id="rId61" xr:uid="{9CB31352-3E44-9241-9B63-19848D847F0E}"/>
    <hyperlink ref="H59" r:id="rId62" xr:uid="{0CFF83E4-72D4-8B49-9AD6-97033921E2B9}"/>
    <hyperlink ref="H110" r:id="rId63" xr:uid="{FC1EA435-3CF7-BA44-952F-68CE6E720C1C}"/>
    <hyperlink ref="H34" r:id="rId64" xr:uid="{1B96C869-A121-DD4D-8076-C0A84C3F8595}"/>
    <hyperlink ref="H79" r:id="rId65" xr:uid="{FFB75681-8288-8A47-86B9-9F400DB88547}"/>
    <hyperlink ref="H77" r:id="rId66" xr:uid="{A56837E3-7AE4-4A4B-A326-02714AFA5AC9}"/>
    <hyperlink ref="H30" r:id="rId67" xr:uid="{1D2EF028-25CD-3A4F-8C4A-718B9EC90AF4}"/>
    <hyperlink ref="H49" r:id="rId68" xr:uid="{16BE2FAE-9DB9-634F-A173-740F3B4B3976}"/>
    <hyperlink ref="H128" r:id="rId69" xr:uid="{132CD209-0D0F-9840-AA91-3BA996512C0C}"/>
    <hyperlink ref="H36" r:id="rId70" xr:uid="{AA08BAA5-2EF1-D048-BB9A-6AEFA30844DE}"/>
    <hyperlink ref="H78" r:id="rId71" xr:uid="{694A7146-39ED-E845-B343-D512C457620A}"/>
    <hyperlink ref="H131" r:id="rId72" xr:uid="{1C64ADF6-F616-BB45-95FB-D47CE6D662A2}"/>
    <hyperlink ref="H15" r:id="rId73" xr:uid="{0C4298AE-D2EF-BE44-9AB3-5FF121E222E5}"/>
    <hyperlink ref="H47" r:id="rId74" xr:uid="{2CE4970A-E384-204B-B25F-44607E2C4996}"/>
    <hyperlink ref="H260" r:id="rId75" xr:uid="{FB83E4C6-5DBB-814E-9432-EA38336163AC}"/>
    <hyperlink ref="H84" r:id="rId76" xr:uid="{556498E6-6F1E-854F-8178-E90789536652}"/>
    <hyperlink ref="H85" r:id="rId77" xr:uid="{32F676CF-B4F5-9F4E-80B4-1F14CA218E3E}"/>
    <hyperlink ref="H112" r:id="rId78" xr:uid="{0F01BB48-92D6-164F-9C68-476BE89F3EEB}"/>
    <hyperlink ref="H113" r:id="rId79" xr:uid="{012759B9-2158-294D-A7C1-54F8AB09F798}"/>
    <hyperlink ref="H102" r:id="rId80" xr:uid="{C315B246-9F03-8643-9615-1FC376E1ED6A}"/>
    <hyperlink ref="H132" r:id="rId81" xr:uid="{C18CA370-5CAB-1A42-BAE3-3C41FD754AE6}"/>
    <hyperlink ref="H165" r:id="rId82" xr:uid="{4CD04442-BA7C-A24A-858A-B563DA8E8391}"/>
    <hyperlink ref="H203" r:id="rId83" xr:uid="{826736E1-3B0B-9B43-9E5B-5F6D2365DBDF}"/>
    <hyperlink ref="H232" r:id="rId84" xr:uid="{4E9024F3-A288-0147-B5F7-89FDBBECC81A}"/>
    <hyperlink ref="H86" r:id="rId85" xr:uid="{1A9CEC6D-D5B6-DF4D-8A53-997BC7A4E192}"/>
    <hyperlink ref="H4" r:id="rId86" xr:uid="{E464C876-1E50-D14A-9C5D-C46C00E76A94}"/>
    <hyperlink ref="H42" r:id="rId87" xr:uid="{61BCBF21-5D76-1249-913A-EB602479626A}"/>
    <hyperlink ref="H105" r:id="rId88" xr:uid="{812493FC-C041-3540-9971-A69F23918D85}"/>
    <hyperlink ref="H135" r:id="rId89" xr:uid="{4E84BDEE-F6AB-AB45-ACFB-C5C62538F9A9}"/>
    <hyperlink ref="H168" r:id="rId90" xr:uid="{3356D3F6-FFC5-3047-9712-7E5C45384F43}"/>
    <hyperlink ref="H206" r:id="rId91" xr:uid="{2E918483-13B1-A842-BBD2-C6E73343C6AC}"/>
    <hyperlink ref="H235" r:id="rId92" xr:uid="{70AE901C-4199-2B45-A9D6-BD9A75A48FFA}"/>
    <hyperlink ref="H9" r:id="rId93" xr:uid="{2B302123-B389-0249-A75A-CA0FCF22C3FE}"/>
    <hyperlink ref="H41" r:id="rId94" xr:uid="{CEDF2E4F-163A-554C-BB9E-25CE9C74D2C4}"/>
    <hyperlink ref="H87" r:id="rId95" xr:uid="{78CBF2F7-C1FE-BD4E-A3FF-78FA8E4FA705}"/>
    <hyperlink ref="H8" r:id="rId96" xr:uid="{91E4EC86-A30B-3242-B0F0-FBAAF4710394}"/>
    <hyperlink ref="H38" r:id="rId97" xr:uid="{5F57CBA7-CCA3-D546-A52A-2019E8A90A30}"/>
    <hyperlink ref="H103" r:id="rId98" xr:uid="{FF67BFB0-2B1C-B14A-9D66-A6D5EB6E801E}"/>
    <hyperlink ref="H133" r:id="rId99" xr:uid="{5B55D77C-93FA-E24D-9254-FEB5C28AA30A}"/>
    <hyperlink ref="H166" r:id="rId100" xr:uid="{274A1D5B-5120-E34F-8EC7-3F77FF426C2F}"/>
    <hyperlink ref="H204" r:id="rId101" xr:uid="{4D71C3DA-5131-A34E-BCBF-ACFB6C95F1BA}"/>
    <hyperlink ref="H233" r:id="rId102" xr:uid="{5D8E73FF-EBF9-4649-A9E6-C003BE86B994}"/>
    <hyperlink ref="H6" r:id="rId103" xr:uid="{4AF15981-7A3D-0840-999E-CF5EA06912E6}"/>
    <hyperlink ref="H44" r:id="rId104" xr:uid="{46CC8B9F-0693-394D-B1C2-B006A223763B}"/>
    <hyperlink ref="H40" r:id="rId105" xr:uid="{D6998FD1-0EC4-1A47-8786-2CBF9020736B}"/>
    <hyperlink ref="H126" r:id="rId106" xr:uid="{F0EB191E-EC28-7B48-9DC9-32B45799FE41}"/>
    <hyperlink ref="H157" r:id="rId107" xr:uid="{DB0BC235-E693-5B46-958F-488E577D74C2}"/>
    <hyperlink ref="H189" r:id="rId108" xr:uid="{771E9BB3-828F-BD49-9464-CB17CDBE5D52}"/>
    <hyperlink ref="H224" r:id="rId109" xr:uid="{29BFA833-9D4C-A248-90DA-E04EADBFD5A9}"/>
    <hyperlink ref="H256" r:id="rId110" xr:uid="{E65A8773-B175-A04E-9FEB-B8E7AAB8E64B}"/>
    <hyperlink ref="H92" r:id="rId111" xr:uid="{EEC6585B-6DFA-F740-B3FB-358CC981CD8A}"/>
    <hyperlink ref="H220" r:id="rId112" xr:uid="{3E5D8CF2-4460-F149-A291-970027E4BD36}"/>
    <hyperlink ref="AF95" r:id="rId113" display="https://www.lcsc.com/product-detail/Chip-Resistor-Surface-Mount_Viking-Tech-AR03DTCX1002_C319937.html" xr:uid="{DFCEED52-7D4B-EB4E-A620-2843D2BC994B}"/>
    <hyperlink ref="AF92" r:id="rId114" display="https://www.lcsc.com/product-detail/Chip-Resistor-Surface-Mount_YAGEO-PA2512FKF7W0R04E_C728351.html" xr:uid="{1F0A8113-3283-8148-A263-E6F2CD31CD68}"/>
    <hyperlink ref="AF89" r:id="rId115" display="https://www.lcsc.com/product-detail/Pin-Headers_XKB-Connectivity-X1321WVS-2x07J-C40D53_C2881912.html" xr:uid="{91EE7041-A357-4D4A-B8B8-9ECB93301FCF}"/>
    <hyperlink ref="AF4" r:id="rId116" display="https://www.lcsc.com/product-detail/Female-Headers_XKB-Connectivity-X1321FVS-2x10-C43D48_C2684738.html" xr:uid="{0D632BE2-C036-774D-93C7-10FC400311F8}"/>
    <hyperlink ref="AF42" r:id="rId117" display="https://www.lcsc.com/product-detail/Female-Headers_XKB-Connectivity-X1321FVS-2x10-C43D48_C2684738.html" xr:uid="{67AB723F-3EBC-DA4D-BF2D-6436D0AA6C5D}"/>
    <hyperlink ref="AF86" r:id="rId118" display="https://www.lcsc.com/product-detail/Female-Headers_XKB-Connectivity-X1321FVS-2x10-C43D48_C2684738.html" xr:uid="{C9E157AF-D331-184D-9EAE-2616B5AA35C0}"/>
    <hyperlink ref="AF105" r:id="rId119" display="https://www.lcsc.com/product-detail/Female-Headers_XKB-Connectivity-X1321FVS-2x10-C43D48_C2684738.html" xr:uid="{C1A84BEA-6AA1-7841-BFD9-5EE960A8ACA4}"/>
    <hyperlink ref="AF135" r:id="rId120" display="https://www.lcsc.com/product-detail/Female-Headers_XKB-Connectivity-X1321FVS-2x10-C43D48_C2684738.html" xr:uid="{9E160261-C376-F044-BFEE-46C2EFDC16A3}"/>
    <hyperlink ref="AF168" r:id="rId121" display="https://www.lcsc.com/product-detail/Female-Headers_XKB-Connectivity-X1321FVS-2x10-C43D48_C2684738.html" xr:uid="{C3CED3E4-5112-A845-BE0E-406DE4F712BC}"/>
    <hyperlink ref="AF206" r:id="rId122" display="https://www.lcsc.com/product-detail/Female-Headers_XKB-Connectivity-X1321FVS-2x10-C43D48_C2684738.html" xr:uid="{2F152D9B-0F29-5240-B037-621F0FDF96D8}"/>
    <hyperlink ref="AF235" r:id="rId123" display="https://www.lcsc.com/product-detail/Female-Headers_XKB-Connectivity-X1321FVS-2x10-C43D48_C2684738.html" xr:uid="{30E4E2E0-C7B7-D94B-B976-D59FA0F1C187}"/>
    <hyperlink ref="AF99" r:id="rId124" display="https://www.lcsc.com/product-detail/Pin-Headers_XKB-Connectivity-X1321WVS-2x07J-C40D53_C2881912.html" xr:uid="{6E229555-2908-904A-A38D-04E629174719}"/>
    <hyperlink ref="AF141" r:id="rId125" display="https://www.lcsc.com/product-detail/Pin-Headers_XKB-Connectivity-X1321WVS-2x07J-C40D53_C2881912.html" xr:uid="{C5420941-C647-814B-A58E-ECBF4718277A}"/>
    <hyperlink ref="AF71" r:id="rId126" display="https://www.lcsc.com/product-detail/Chip-Resistor-Surface-Mount_Viking-Tech-ARG03FTC6800_C218116.html" xr:uid="{F31BD091-6434-0E48-9D12-E9DB8B7854AD}"/>
    <hyperlink ref="AF96" r:id="rId127" display="https://www.lcsc.com/product-detail/Chip-Resistor-Surface-Mount_Viking-Tech-ARG03FTC6800_C218116.html" xr:uid="{B443348C-F4D0-4B42-A3B8-AAE62389DECB}"/>
    <hyperlink ref="AF121" r:id="rId128" display="https://www.lcsc.com/product-detail/Chip-Resistor-Surface-Mount_Viking-Tech-ARG03FTC6800_C218116.html" xr:uid="{DA5A0624-E219-2C4B-B129-00AEDC1DFE3A}"/>
    <hyperlink ref="AF152" r:id="rId129" display="https://www.lcsc.com/product-detail/Chip-Resistor-Surface-Mount_Viking-Tech-ARG03FTC6800_C218116.html" xr:uid="{C718740A-511C-6348-9E99-0287927DFBD8}"/>
    <hyperlink ref="AF184" r:id="rId130" display="https://www.lcsc.com/product-detail/Chip-Resistor-Surface-Mount_Viking-Tech-ARG03FTC6800_C218116.html" xr:uid="{98A8A16F-4A62-DF4D-89AB-975899D79159}"/>
    <hyperlink ref="AF217" r:id="rId131" display="https://www.lcsc.com/product-detail/Chip-Resistor-Surface-Mount_Viking-Tech-ARG03FTC6800_C218116.html" xr:uid="{50A3080A-BEA0-D343-BF87-161B0BB180FD}"/>
    <hyperlink ref="AF251" r:id="rId132" display="https://www.lcsc.com/product-detail/Chip-Resistor-Surface-Mount_Viking-Tech-ARG03FTC6800_C218116.html" xr:uid="{37661672-93DE-AD43-A116-2D351A91998F}"/>
    <hyperlink ref="AF70" r:id="rId133" display="https://www.lcsc.com/product-detail/Female-Headers_XKB-Connectivity-X1321FVS-2x10-C43D48_C2684738.html" xr:uid="{F99A3760-50D2-004A-95C3-BF0DB86ADD79}"/>
    <hyperlink ref="AF93" r:id="rId134" display="https://www.lcsc.com/product-detail/Female-Headers_XKB-Connectivity-X1321FVS-2x10-C43D48_C2684738.html" xr:uid="{2BDE46F7-3702-4645-B293-35C998AFA036}"/>
    <hyperlink ref="AF118" r:id="rId135" display="https://www.lcsc.com/product-detail/Female-Headers_XKB-Connectivity-X1321FVS-2x10-C43D48_C2684738.html" xr:uid="{FDBC2AA1-9073-6B48-A733-05DF9DD2D07C}"/>
    <hyperlink ref="AF149" r:id="rId136" display="https://www.lcsc.com/product-detail/Female-Headers_XKB-Connectivity-X1321FVS-2x10-C43D48_C2684738.html" xr:uid="{CE3740FD-9F72-BA4B-BFF6-53A53479EC0A}"/>
    <hyperlink ref="AF181" r:id="rId137" display="https://www.lcsc.com/product-detail/Female-Headers_XKB-Connectivity-X1321FVS-2x10-C43D48_C2684738.html" xr:uid="{F19162EE-A872-1F46-9180-A6F33AF368BC}"/>
    <hyperlink ref="AF214" r:id="rId138" display="https://www.lcsc.com/product-detail/Female-Headers_XKB-Connectivity-X1321FVS-2x10-C43D48_C2684738.html" xr:uid="{F5820207-AA78-3D4C-B58C-3CC13EA37E67}"/>
    <hyperlink ref="AF248" r:id="rId139" display="https://www.lcsc.com/product-detail/Female-Headers_XKB-Connectivity-X1321FVS-2x10-C43D48_C2684738.html" xr:uid="{7D4987FA-AD81-AC4C-8414-ACE840C780B5}"/>
    <hyperlink ref="AF26" r:id="rId140" display="https://www.lcsc.com/product-detail/Chip-Resistor-Surface-Mount_Viking-Tech-AR03DTCX1002_C319937.html" xr:uid="{1DB780F2-58DE-744F-AE91-FCBFA9E1E5FE}"/>
    <hyperlink ref="AF69" r:id="rId141" display="https://www.lcsc.com/product-detail/Chip-Resistor-Surface-Mount_Viking-Tech-AR03DTCX1002_C319937.html" xr:uid="{DACB9DCD-DEF1-A744-B463-0C78204CD3DF}"/>
    <hyperlink ref="AF120" r:id="rId142" display="https://www.lcsc.com/product-detail/Chip-Resistor-Surface-Mount_Viking-Tech-AR03DTCX1002_C319937.html" xr:uid="{054EDB03-D7CA-624F-84A9-C5D0AB7600E2}"/>
    <hyperlink ref="AF151" r:id="rId143" display="https://www.lcsc.com/product-detail/Chip-Resistor-Surface-Mount_Viking-Tech-AR03DTCX1002_C319937.html" xr:uid="{D5D063D5-C4B4-3D43-841C-0F665F9F83BC}"/>
    <hyperlink ref="AF183" r:id="rId144" display="https://www.lcsc.com/product-detail/Chip-Resistor-Surface-Mount_Viking-Tech-AR03DTCX1002_C319937.html" xr:uid="{8F36ACBE-EFC0-3840-BC63-2C1991E2F897}"/>
    <hyperlink ref="AF216" r:id="rId145" display="https://www.lcsc.com/product-detail/Chip-Resistor-Surface-Mount_Viking-Tech-AR03DTCX1002_C319937.html" xr:uid="{B1E238D1-198F-D046-B7DB-8DA128262AA6}"/>
    <hyperlink ref="AF250" r:id="rId146" display="https://www.lcsc.com/product-detail/Chip-Resistor-Surface-Mount_Viking-Tech-AR03DTCX1002_C319937.html" xr:uid="{ACA4A00E-4561-B543-ABF2-0577A7DF59A5}"/>
    <hyperlink ref="AF63" r:id="rId147" display="https://www.lcsc.com/product-detail/Chip-Resistor-Surface-Mount_YAGEO-PA2512FKF7W0R04E_C728351.html" xr:uid="{F0DCCA96-6D3B-294E-935C-963B448E9E52}"/>
    <hyperlink ref="AF94" r:id="rId148" display="https://www.lcsc.com/product-detail/Chip-Resistor-Surface-Mount_YAGEO-PA2512FKF7W0R04E_C728351.html" xr:uid="{27067092-C043-154E-A362-E294025BB7CA}"/>
    <hyperlink ref="AF119" r:id="rId149" display="https://www.lcsc.com/product-detail/Chip-Resistor-Surface-Mount_YAGEO-PA2512FKF7W0R04E_C728351.html" xr:uid="{98FB9BFD-2632-B94F-B226-DEB721A237FA}"/>
    <hyperlink ref="AF150" r:id="rId150" display="https://www.lcsc.com/product-detail/Chip-Resistor-Surface-Mount_YAGEO-PA2512FKF7W0R04E_C728351.html" xr:uid="{7822FEF9-019A-B34B-A4B9-B0277FA8F0D1}"/>
    <hyperlink ref="AF182" r:id="rId151" display="https://www.lcsc.com/product-detail/Chip-Resistor-Surface-Mount_YAGEO-PA2512FKF7W0R04E_C728351.html" xr:uid="{0A18F042-1A5B-7B46-824B-F5EE410FFB9C}"/>
    <hyperlink ref="AF215" r:id="rId152" display="https://www.lcsc.com/product-detail/Chip-Resistor-Surface-Mount_YAGEO-PA2512FKF7W0R04E_C728351.html" xr:uid="{5CE84F00-59ED-5743-89D8-71FCB8091D10}"/>
    <hyperlink ref="AF249" r:id="rId153" display="https://www.lcsc.com/product-detail/Chip-Resistor-Surface-Mount_YAGEO-PA2512FKF7W0R04E_C728351.html" xr:uid="{39C12CDA-C2D8-7C43-95C6-8672FB2ECBDB}"/>
    <hyperlink ref="AF98" r:id="rId154" display="https://www.lcsc.com/product-detail/Female-Headers_XKB-Connectivity-X1321FVS-2x07-C43D48_C2684735.html" xr:uid="{FE35D17D-10FF-8149-B805-C4E1731D5E01}"/>
    <hyperlink ref="AF101" r:id="rId155" display="https://www.lcsc.com/product-detail/Female-Headers_XKB-Connectivity-X1321FVS-2x07-C43D48_C2684735.html" xr:uid="{40B181DC-6B69-7D43-BF09-8E7774C96578}"/>
    <hyperlink ref="AF19" r:id="rId156" display="https://www.lcsc.com/product-detail/Female-Headers_XKB-Connectivity-X1321FVS-2x07-C43D48_C2684735.html" xr:uid="{1BB4630E-F26F-AF48-8AF9-593B30F4F0F7}"/>
    <hyperlink ref="AF100" r:id="rId157" display="https://www.lcsc.com/product-detail/Female-Headers_XKB-Connectivity-X1321FVS-2x05-C43D48_C2684733.html" xr:uid="{D02BA1EF-8863-A74F-B809-FFD93ED948AD}"/>
    <hyperlink ref="AF8" r:id="rId158" display="https://www.lcsc.com/product-detail/Multilayer-Ceramic-Capacitors-MLCC-SMD-SMT_Kyocera-AVX-06035C104J4Z2A_C597193.html" xr:uid="{86979D01-CCCC-D443-A931-D1912A3BEA39}"/>
    <hyperlink ref="AF22" r:id="rId159" display="https://www.lcsc.com/product-detail/Chip-Resistor-Surface-Mount_Viking-Tech-AR03FTC4701_C234556.html" xr:uid="{9142C8A8-A11A-0342-A1DD-E0DAFAF1718A}"/>
    <hyperlink ref="AF12" r:id="rId160" display="https://www.lcsc.com/product-detail/span-style-background-color-ff0-Schottky-span-Barrier-Diodes-SBD_ROHM-Semicon-RB161MM-20TR_C123070.html" xr:uid="{99682D16-F1BC-884F-A42F-C913C5169315}"/>
    <hyperlink ref="AF11" r:id="rId161" display="https://www.lcsc.com/product-detail/Light-Emitting-Diodes-span-style-background-color-ff0-LED-span_MEIHUA-MHPA3528RGBCT_C409779.html" xr:uid="{DCC56493-A08F-9444-8AF8-F3EF9D99043E}"/>
    <hyperlink ref="AF34" r:id="rId162" display="https://www.lcsc.com/product-detail/Linear-Voltage-Regulators-LDO_Torex-Semicon-XC6228D282VR-G_C216646.html" xr:uid="{6E1A8001-C7E8-3747-82D2-F90EDB7D9880}"/>
    <hyperlink ref="AF35" r:id="rId163" display="https://www.lcsc.com/product-detail/Linear-Voltage-Regulators-LDO_Texas-Instruments-TLV75715PDBVR_C2872562.html" xr:uid="{D1C2195B-E8F2-9843-B269-EEFAE7807944}"/>
    <hyperlink ref="AF32" r:id="rId164" display="https://www.lcsc.com/product-detail/span-style-background-color-ff0-TVS-span_Leiditech-SRV0504_C384888.html" xr:uid="{A762BFC6-3E5D-3A44-9A8E-0CC48FC79074}"/>
    <hyperlink ref="AF27" r:id="rId165" display="https://www.lcsc.com/product-detail/Chip-Resistor-Surface-Mount_Viking-Tech-AR03FTC1001_C234340.html" xr:uid="{6EAC0EF2-EF4F-F74F-B3AA-A4CB5449A514}"/>
    <hyperlink ref="AF9" r:id="rId166" display="https://www.lcsc.com/product-detail/Multilayer-Ceramic-Capacitors-MLCC-SMD-SMT_Kyocera-AVX-06035C472KAT2A_C513327.html" xr:uid="{99674371-9176-1C4B-BC0D-FAA3C7CB3D54}"/>
    <hyperlink ref="AF23" r:id="rId167" display="https://www.lcsc.com/product-detail/Chip-Resistor-Surface-Mount_Viking-Tech-ARG03FTC5101_C218090.html" xr:uid="{6160590B-CBD8-6045-99D8-9D8482D655CE}"/>
    <hyperlink ref="AF25" r:id="rId168" display="https://www.lcsc.com/product-detail/Chip-Resistor-Surface-Mount_Viking-Tech-ARG03FTC1000_C217683.html" xr:uid="{943B698F-38D2-C745-87C1-09EE813F3196}"/>
    <hyperlink ref="AF30" r:id="rId169" display="https://www.lcsc.com/product-detail/Tactile-Switches_C-K-KMR241GLFS_C221682.html" xr:uid="{AD4BBB96-814A-164B-9014-2CDC4B20656C}"/>
    <hyperlink ref="AF17" r:id="rId170" display="https://www.lcsc.com/product-detail/FFC-FPC-Connectors_SHENZHEN-ATOM-TECH-FPC05024-13200_C479748.html" xr:uid="{81DFCB45-54F8-2144-B4A3-C303E5ABA824}"/>
    <hyperlink ref="AF28" r:id="rId171" display="https://www.lcsc.com/product-detail/span-style-background-color-ff0-Resistor-span-Networks-Arrays_Ever-Ohms-Tech-CRA034RF330RP05Z_C149867.html" xr:uid="{E1A5F951-8CD0-6945-9197-82E45A26F2B5}"/>
    <hyperlink ref="AF41" r:id="rId172" display="https://www.lcsc.com/product-detail/Multilayer-Ceramic-Capacitors-MLCC-SMD-SMT_Kyocera-AVX-06035C472KAT2A_C513327.html" xr:uid="{A217C061-273C-7E41-BBB0-77E6D0A41228}"/>
    <hyperlink ref="AE41" r:id="rId173" display="https://www.lcsc.com/product-detail/Multilayer-Ceramic-Capacitors-MLCC-SMD-SMT_Kyocera-AVX-06035C472KAT2A_C513327.html" xr:uid="{BF06CE1D-AB01-3543-B88E-D4E6CDA81759}"/>
    <hyperlink ref="AF64" r:id="rId174" display="https://www.lcsc.com/product-detail/Chip-Resistor-Surface-Mount_Viking-Tech-ARG03DTC1001_C311887.html" xr:uid="{F7B4B1FA-9A71-A248-9979-E9B1DA506872}"/>
    <hyperlink ref="AF44" r:id="rId175" display="https://www.lcsc.com/product-detail/Multilayer-Ceramic-Capacitors-MLCC-SMD-SMT_YAGEO-CC0603BRNPO9BN4R0_C309461.html" xr:uid="{57DC0736-02B5-8241-8675-D4BA8624B485}"/>
    <hyperlink ref="AF67" r:id="rId176" display="https://www.lcsc.com/product-detail/Chip-Resistor-Surface-Mount_Viking-Tech-ARG03DTC5101_C311919.html" xr:uid="{5EEFD3B7-75C3-ED4D-B3E5-9C40DDC986C5}"/>
    <hyperlink ref="AF57" r:id="rId177" display="https://www.lcsc.com/product-detail/Inductors-SMD_TDK-MLF2012E100JTD25_C275384.html" xr:uid="{7EE89418-F2EA-E94E-A181-248BF38B2F61}"/>
    <hyperlink ref="AF68" r:id="rId178" display="https://www.lcsc.com/product-detail/Chip-Resistor-Surface-Mount_Viking-Tech-AR03BTCX0220_C2984310.html" xr:uid="{CB92F8FE-6D87-2144-818C-0789EE9373E5}"/>
    <hyperlink ref="AF87" r:id="rId179" display="https://www.lcsc.com/product-detail/Multilayer-Ceramic-Capacitors-MLCC-SMD-SMT_Kyocera-AVX-06035C104J4Z2A_C597193.html" xr:uid="{9D1A7046-C2DB-C640-8C3D-D96662263544}"/>
    <hyperlink ref="AF103" r:id="rId180" display="https://www.lcsc.com/product-detail/Multilayer-Ceramic-Capacitors-MLCC-SMD-SMT_Kyocera-AVX-06035C104J4Z2A_C597193.html" xr:uid="{8E0B9E6E-5E70-884C-B61E-D56C43D2FC0C}"/>
    <hyperlink ref="AF133" r:id="rId181" display="https://www.lcsc.com/product-detail/Multilayer-Ceramic-Capacitors-MLCC-SMD-SMT_Kyocera-AVX-06035C104J4Z2A_C597193.html" xr:uid="{8C3B4EF8-14A9-7F48-BA62-A26707F23BF3}"/>
    <hyperlink ref="AF166" r:id="rId182" display="https://www.lcsc.com/product-detail/Multilayer-Ceramic-Capacitors-MLCC-SMD-SMT_Kyocera-AVX-06035C104J4Z2A_C597193.html" xr:uid="{B44B4D1C-949B-B94E-9EE5-29DCED1CE90D}"/>
    <hyperlink ref="AF204" r:id="rId183" display="https://www.lcsc.com/product-detail/Multilayer-Ceramic-Capacitors-MLCC-SMD-SMT_Kyocera-AVX-06035C104J4Z2A_C597193.html" xr:uid="{DDDC4C70-C41F-2E4A-A1C4-76B4AA6216E9}"/>
    <hyperlink ref="AF233" r:id="rId184" display="https://www.lcsc.com/product-detail/Multilayer-Ceramic-Capacitors-MLCC-SMD-SMT_Kyocera-AVX-06035C104J4Z2A_C597193.html" xr:uid="{8F79D6CA-DBCA-EE4E-BE5D-88D9B5CC6102}"/>
    <hyperlink ref="AF127" r:id="rId185" display="https://www.lcsc.com/product-detail/Chip-Resistor-Surface-Mount_RALEC-RTT034534FTP_C166805.html" xr:uid="{F9423D3A-7CA3-484E-A0F9-0A8650A23469}"/>
    <hyperlink ref="AF117" r:id="rId186" display="https://www.lcsc.com/product-detail/Chip-Resistor-Surface-Mount_RALEC-RTT034754FTP_C166803.html" xr:uid="{399A3367-1ED3-7C44-A1EC-85E046569FF4}"/>
    <hyperlink ref="AF123" r:id="rId187" display="https://www.lcsc.com/product-detail/Chip-Resistor-Surface-Mount_YAGEO-RC0603FR-077M32L_C482908.html" xr:uid="{9A3A884E-EC65-9B41-965F-F0FF0BE9E983}"/>
    <hyperlink ref="AF126" r:id="rId188" display="https://www.lcsc.com/product-detail/Chip-Resistor-Surface-Mount_RALEC-RTT038254FTP_C166757.html" xr:uid="{C83268E9-9C9A-C44F-8289-D71836F941A2}"/>
    <hyperlink ref="AF157" r:id="rId189" display="https://www.lcsc.com/product-detail/Chip-Resistor-Surface-Mount_RALEC-RTT038254FTP_C166757.html" xr:uid="{B8A286DA-531D-424D-9BF2-5DE286FDF7FF}"/>
    <hyperlink ref="AF189" r:id="rId190" display="https://www.lcsc.com/product-detail/Chip-Resistor-Surface-Mount_RALEC-RTT038254FTP_C166757.html" xr:uid="{8B08D2D4-994C-9E4C-9041-5660B4853733}"/>
    <hyperlink ref="AF224" r:id="rId191" display="https://www.lcsc.com/product-detail/Chip-Resistor-Surface-Mount_RALEC-RTT038254FTP_C166757.html" xr:uid="{EDB91E02-AF23-714F-A051-42D518A3F537}"/>
    <hyperlink ref="AF256" r:id="rId192" display="https://www.lcsc.com/product-detail/Chip-Resistor-Surface-Mount_RALEC-RTT038254FTP_C166757.html" xr:uid="{ABDFB6DF-FACE-EC48-B233-4829427BA826}"/>
    <hyperlink ref="AE156" r:id="rId193" display="https://www.lcsc.com/product-detail/Chip-Resistor-Surface-Mount_RALEC-RTT038254FTP_C166757.html" xr:uid="{B4DEFB12-C9A5-9644-9218-12F5252BB17D}"/>
    <hyperlink ref="AE188" r:id="rId194" display="https://www.lcsc.com/product-detail/Chip-Resistor-Surface-Mount_RALEC-RTT038254FTP_C166757.html" xr:uid="{D13BEF9D-03AC-4B4A-AC85-44C2F388380B}"/>
    <hyperlink ref="AE222" r:id="rId195" display="https://www.lcsc.com/product-detail/Chip-Resistor-Surface-Mount_RALEC-RTT038254FTP_C166757.html" xr:uid="{73B04D1A-CEBF-5A4D-97F9-7D5688552C13}"/>
    <hyperlink ref="AE255" r:id="rId196" display="https://www.lcsc.com/product-detail/Chip-Resistor-Surface-Mount_RALEC-RTT038254FTP_C166757.html" xr:uid="{1EA72DF6-B92B-D74D-A64D-30D28BFAF05D}"/>
    <hyperlink ref="AE125" r:id="rId197" display="https://www.lcsc.com/product-detail/Chip-Resistor-Surface-Mount_RALEC-RTT038254FTP_C166757.html" xr:uid="{00F8108E-469E-334F-90CD-B1E3B466A980}"/>
    <hyperlink ref="AF156" r:id="rId198" display="https://www.lcsc.com/product-detail/Chip-Resistor-Surface-Mount_RALEC-RTT038254FTP_C166757.html" xr:uid="{84D62B6A-3A0F-4C41-80FC-87C1714F9331}"/>
    <hyperlink ref="AF188" r:id="rId199" display="https://www.lcsc.com/product-detail/Chip-Resistor-Surface-Mount_RALEC-RTT038254FTP_C166757.html" xr:uid="{C72B4D32-F89A-A041-B332-AAB04A018C63}"/>
    <hyperlink ref="AF222" r:id="rId200" display="https://www.lcsc.com/product-detail/Chip-Resistor-Surface-Mount_RALEC-RTT038254FTP_C166757.html" xr:uid="{C7E91F4E-0E72-634F-958F-E04101E00FAE}"/>
    <hyperlink ref="AF255" r:id="rId201" display="https://www.lcsc.com/product-detail/Chip-Resistor-Surface-Mount_RALEC-RTT038254FTP_C166757.html" xr:uid="{33BEDBA2-3992-364D-A44C-240EE56FD7E9}"/>
    <hyperlink ref="AF125" r:id="rId202" display="https://www.lcsc.com/product-detail/Chip-Resistor-Surface-Mount_RALEC-RTT038254FTP_C166757.html" xr:uid="{865785FA-9DB3-8844-8785-5B33BE11202C}"/>
    <hyperlink ref="AF158" r:id="rId203" display="https://www.lcsc.com/product-detail/Chip-Resistor-Surface-Mount_RALEC-RTT034534FTP_C166805.html" xr:uid="{EE6BE42D-4D83-B84B-95DC-7761536845FB}"/>
    <hyperlink ref="AF190" r:id="rId204" display="https://www.lcsc.com/product-detail/Chip-Resistor-Surface-Mount_RALEC-RTT034534FTP_C166805.html" xr:uid="{1B74F76F-62E5-FB4D-B1F9-8A0AF52AFD5C}"/>
    <hyperlink ref="AF225" r:id="rId205" display="https://www.lcsc.com/product-detail/Chip-Resistor-Surface-Mount_RALEC-RTT034534FTP_C166805.html" xr:uid="{18817460-565E-4940-8337-C478A97E36EB}"/>
    <hyperlink ref="AF257" r:id="rId206" display="https://www.lcsc.com/product-detail/Chip-Resistor-Surface-Mount_RALEC-RTT034534FTP_C166805.html" xr:uid="{72C49265-EB3F-7B45-9328-302B508497AB}"/>
    <hyperlink ref="AF148" r:id="rId207" display="https://www.lcsc.com/product-detail/Chip-Resistor-Surface-Mount_RALEC-RTT034754FTP_C166803.html" xr:uid="{7B6B6BC2-9E64-514B-B7CE-85FE7EFE112D}"/>
    <hyperlink ref="AF180" r:id="rId208" display="https://www.lcsc.com/product-detail/Chip-Resistor-Surface-Mount_RALEC-RTT034754FTP_C166803.html" xr:uid="{22DBC59E-D07C-2846-921F-176D8A44C7FB}"/>
    <hyperlink ref="AF213" r:id="rId209" display="https://www.lcsc.com/product-detail/Chip-Resistor-Surface-Mount_RALEC-RTT034754FTP_C166803.html" xr:uid="{B9C06AA1-908D-A04E-ADE9-B5D5A8830275}"/>
    <hyperlink ref="AF247" r:id="rId210" display="https://www.lcsc.com/product-detail/Chip-Resistor-Surface-Mount_RALEC-RTT034754FTP_C166803.html" xr:uid="{EDA6C1E8-7BF9-834E-BD69-D8A3B2D6E6B0}"/>
    <hyperlink ref="AF154" r:id="rId211" display="https://www.lcsc.com/product-detail/Chip-Resistor-Surface-Mount_YAGEO-RC0603FR-077M32L_C482908.html" xr:uid="{CF7A0A44-DC35-2B4B-A766-3058FC2940A4}"/>
    <hyperlink ref="AF186" r:id="rId212" display="https://www.lcsc.com/product-detail/Chip-Resistor-Surface-Mount_YAGEO-RC0603FR-077M32L_C482908.html" xr:uid="{D79AB3C1-1129-CF45-AE41-899D9C9CA333}"/>
    <hyperlink ref="AF221" r:id="rId213" display="https://www.lcsc.com/product-detail/Chip-Resistor-Surface-Mount_YAGEO-RC0603FR-077M32L_C482908.html" xr:uid="{1D58E3E2-333F-CF49-8D10-6704862EF2CB}"/>
    <hyperlink ref="AF253" r:id="rId214" display="https://www.lcsc.com/product-detail/Chip-Resistor-Surface-Mount_YAGEO-RC0603FR-077M32L_C482908.html" xr:uid="{3FA08C8E-A150-C04A-9EEE-72822FE686A4}"/>
    <hyperlink ref="AF220" r:id="rId215" display="https://www.lcsc.com/product-detail/Chip-Resistor-Surface-Mount_YAGEO-SR1206FR-7W1RL_C873941.html" xr:uid="{C34EE09E-AF53-B04B-BBB6-C5CD5510B3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794B-AF29-904B-8AE8-6B7C3D75459D}">
  <dimension ref="A1:K43"/>
  <sheetViews>
    <sheetView topLeftCell="A25" workbookViewId="0">
      <selection activeCell="C40" sqref="C40:C41"/>
    </sheetView>
  </sheetViews>
  <sheetFormatPr baseColWidth="10" defaultRowHeight="16" x14ac:dyDescent="0.2"/>
  <cols>
    <col min="1" max="1" width="22.5" style="24" bestFit="1" customWidth="1"/>
    <col min="2" max="5" width="39.5" bestFit="1" customWidth="1"/>
    <col min="7" max="7" width="28.6640625" bestFit="1" customWidth="1"/>
  </cols>
  <sheetData>
    <row r="1" spans="1:11" s="24" customFormat="1" x14ac:dyDescent="0.2">
      <c r="A1" s="24" t="s">
        <v>922</v>
      </c>
      <c r="B1" s="24" t="s">
        <v>979</v>
      </c>
      <c r="C1" s="24" t="s">
        <v>984</v>
      </c>
      <c r="D1" s="24" t="s">
        <v>986</v>
      </c>
      <c r="E1" s="24" t="s">
        <v>1006</v>
      </c>
      <c r="F1" s="24" t="s">
        <v>1051</v>
      </c>
      <c r="G1" s="24" t="s">
        <v>1085</v>
      </c>
      <c r="H1" s="24" t="s">
        <v>1111</v>
      </c>
      <c r="J1" s="24" t="s">
        <v>1120</v>
      </c>
      <c r="K1" s="24" t="s">
        <v>1128</v>
      </c>
    </row>
    <row r="2" spans="1:11" x14ac:dyDescent="0.2">
      <c r="A2" s="24" t="s">
        <v>923</v>
      </c>
      <c r="B2" t="s">
        <v>924</v>
      </c>
      <c r="C2" t="s">
        <v>924</v>
      </c>
      <c r="D2" t="s">
        <v>924</v>
      </c>
      <c r="E2" t="s">
        <v>1007</v>
      </c>
      <c r="F2" t="s">
        <v>1007</v>
      </c>
      <c r="G2" t="s">
        <v>1007</v>
      </c>
      <c r="H2" t="s">
        <v>1007</v>
      </c>
      <c r="J2" t="s">
        <v>1007</v>
      </c>
      <c r="K2" t="s">
        <v>1007</v>
      </c>
    </row>
    <row r="3" spans="1:11" x14ac:dyDescent="0.2">
      <c r="A3" s="24" t="s">
        <v>925</v>
      </c>
      <c r="B3" t="s">
        <v>926</v>
      </c>
      <c r="C3" t="s">
        <v>926</v>
      </c>
      <c r="D3" t="s">
        <v>926</v>
      </c>
      <c r="E3" t="s">
        <v>926</v>
      </c>
      <c r="F3" t="s">
        <v>926</v>
      </c>
      <c r="G3" t="s">
        <v>926</v>
      </c>
      <c r="H3" t="s">
        <v>926</v>
      </c>
      <c r="J3" t="s">
        <v>926</v>
      </c>
      <c r="K3" t="s">
        <v>926</v>
      </c>
    </row>
    <row r="4" spans="1:11" x14ac:dyDescent="0.2">
      <c r="A4" s="24" t="s">
        <v>927</v>
      </c>
      <c r="B4">
        <v>2</v>
      </c>
      <c r="C4">
        <v>2</v>
      </c>
      <c r="D4">
        <v>2</v>
      </c>
      <c r="E4">
        <v>4</v>
      </c>
      <c r="F4">
        <v>4</v>
      </c>
      <c r="G4">
        <v>4</v>
      </c>
      <c r="H4">
        <v>4</v>
      </c>
      <c r="J4">
        <v>4</v>
      </c>
      <c r="K4">
        <v>4</v>
      </c>
    </row>
    <row r="5" spans="1:11" x14ac:dyDescent="0.2">
      <c r="A5" s="24" t="s">
        <v>928</v>
      </c>
      <c r="B5" t="s">
        <v>929</v>
      </c>
      <c r="C5" t="s">
        <v>929</v>
      </c>
      <c r="D5" t="s">
        <v>929</v>
      </c>
      <c r="E5" t="s">
        <v>1008</v>
      </c>
      <c r="F5" t="s">
        <v>1052</v>
      </c>
      <c r="G5" t="s">
        <v>1086</v>
      </c>
      <c r="H5" t="s">
        <v>1112</v>
      </c>
      <c r="J5" t="s">
        <v>1086</v>
      </c>
      <c r="K5" t="s">
        <v>1086</v>
      </c>
    </row>
    <row r="6" spans="1:11" x14ac:dyDescent="0.2">
      <c r="A6" s="24" t="s">
        <v>930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J6">
        <v>5</v>
      </c>
      <c r="K6">
        <v>5</v>
      </c>
    </row>
    <row r="7" spans="1:11" x14ac:dyDescent="0.2">
      <c r="A7" s="24" t="s">
        <v>931</v>
      </c>
      <c r="B7" t="s">
        <v>932</v>
      </c>
      <c r="C7" t="s">
        <v>932</v>
      </c>
      <c r="D7" t="s">
        <v>932</v>
      </c>
      <c r="E7" t="s">
        <v>932</v>
      </c>
      <c r="F7" t="s">
        <v>932</v>
      </c>
      <c r="G7" t="s">
        <v>932</v>
      </c>
      <c r="H7" t="s">
        <v>932</v>
      </c>
      <c r="J7" t="s">
        <v>932</v>
      </c>
    </row>
    <row r="8" spans="1:11" x14ac:dyDescent="0.2">
      <c r="A8" s="24" t="s">
        <v>933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</row>
    <row r="9" spans="1:11" x14ac:dyDescent="0.2">
      <c r="A9" s="24" t="s">
        <v>934</v>
      </c>
      <c r="B9" t="s">
        <v>935</v>
      </c>
      <c r="C9" t="s">
        <v>935</v>
      </c>
      <c r="D9" t="s">
        <v>935</v>
      </c>
      <c r="E9" t="s">
        <v>935</v>
      </c>
      <c r="F9" t="s">
        <v>935</v>
      </c>
      <c r="G9" t="s">
        <v>935</v>
      </c>
      <c r="H9" t="s">
        <v>935</v>
      </c>
      <c r="J9" t="s">
        <v>935</v>
      </c>
      <c r="K9" t="s">
        <v>935</v>
      </c>
    </row>
    <row r="10" spans="1:11" x14ac:dyDescent="0.2">
      <c r="A10" s="24" t="s">
        <v>936</v>
      </c>
      <c r="B10" t="s">
        <v>937</v>
      </c>
      <c r="C10" t="s">
        <v>937</v>
      </c>
      <c r="D10" t="s">
        <v>937</v>
      </c>
      <c r="E10" t="s">
        <v>937</v>
      </c>
      <c r="F10" t="s">
        <v>937</v>
      </c>
      <c r="G10" t="s">
        <v>937</v>
      </c>
      <c r="H10" t="s">
        <v>937</v>
      </c>
      <c r="J10" t="s">
        <v>937</v>
      </c>
      <c r="K10" t="s">
        <v>937</v>
      </c>
    </row>
    <row r="11" spans="1:11" x14ac:dyDescent="0.2">
      <c r="A11" s="24" t="s">
        <v>938</v>
      </c>
      <c r="B11" t="s">
        <v>939</v>
      </c>
      <c r="C11" t="s">
        <v>939</v>
      </c>
      <c r="D11" t="s">
        <v>939</v>
      </c>
      <c r="E11" t="s">
        <v>1009</v>
      </c>
      <c r="F11" t="s">
        <v>1009</v>
      </c>
      <c r="G11" t="s">
        <v>1009</v>
      </c>
      <c r="H11" t="s">
        <v>1009</v>
      </c>
      <c r="J11" t="s">
        <v>1009</v>
      </c>
      <c r="K11" t="s">
        <v>1009</v>
      </c>
    </row>
    <row r="12" spans="1:11" x14ac:dyDescent="0.2">
      <c r="A12" s="24" t="s">
        <v>940</v>
      </c>
      <c r="B12" t="s">
        <v>941</v>
      </c>
      <c r="C12" t="s">
        <v>941</v>
      </c>
      <c r="D12" t="s">
        <v>941</v>
      </c>
      <c r="E12" t="s">
        <v>941</v>
      </c>
      <c r="F12" t="s">
        <v>941</v>
      </c>
      <c r="G12" t="s">
        <v>941</v>
      </c>
      <c r="H12" t="s">
        <v>941</v>
      </c>
      <c r="J12" t="s">
        <v>941</v>
      </c>
      <c r="K12" t="s">
        <v>941</v>
      </c>
    </row>
    <row r="13" spans="1:11" x14ac:dyDescent="0.2">
      <c r="A13" s="24" t="s">
        <v>942</v>
      </c>
      <c r="B13" t="s">
        <v>943</v>
      </c>
      <c r="C13" t="s">
        <v>943</v>
      </c>
      <c r="D13" t="s">
        <v>943</v>
      </c>
      <c r="E13" t="s">
        <v>943</v>
      </c>
      <c r="F13" t="s">
        <v>943</v>
      </c>
      <c r="G13" t="s">
        <v>943</v>
      </c>
      <c r="H13" t="s">
        <v>943</v>
      </c>
      <c r="J13" t="s">
        <v>943</v>
      </c>
      <c r="K13" t="s">
        <v>943</v>
      </c>
    </row>
    <row r="14" spans="1:11" x14ac:dyDescent="0.2">
      <c r="A14" s="24" t="s">
        <v>944</v>
      </c>
      <c r="B14" t="s">
        <v>945</v>
      </c>
      <c r="C14" t="s">
        <v>945</v>
      </c>
      <c r="D14" t="s">
        <v>945</v>
      </c>
      <c r="E14" t="s">
        <v>945</v>
      </c>
      <c r="F14" t="s">
        <v>945</v>
      </c>
      <c r="G14" t="s">
        <v>945</v>
      </c>
      <c r="H14" t="s">
        <v>945</v>
      </c>
      <c r="J14" t="s">
        <v>945</v>
      </c>
      <c r="K14" t="s">
        <v>945</v>
      </c>
    </row>
    <row r="15" spans="1:11" x14ac:dyDescent="0.2">
      <c r="A15" s="24" t="s">
        <v>946</v>
      </c>
      <c r="B15" t="s">
        <v>947</v>
      </c>
      <c r="C15" t="s">
        <v>947</v>
      </c>
      <c r="D15" t="s">
        <v>947</v>
      </c>
      <c r="E15" t="s">
        <v>947</v>
      </c>
      <c r="F15" t="s">
        <v>947</v>
      </c>
      <c r="G15" t="s">
        <v>947</v>
      </c>
      <c r="H15" t="s">
        <v>947</v>
      </c>
      <c r="J15" t="s">
        <v>947</v>
      </c>
      <c r="K15" t="s">
        <v>947</v>
      </c>
    </row>
    <row r="16" spans="1:11" x14ac:dyDescent="0.2">
      <c r="A16" s="24" t="s">
        <v>948</v>
      </c>
      <c r="B16" t="s">
        <v>877</v>
      </c>
      <c r="C16" t="s">
        <v>877</v>
      </c>
      <c r="D16" t="s">
        <v>877</v>
      </c>
      <c r="E16" t="s">
        <v>877</v>
      </c>
      <c r="F16" t="s">
        <v>877</v>
      </c>
      <c r="G16" t="s">
        <v>877</v>
      </c>
      <c r="H16" t="s">
        <v>877</v>
      </c>
      <c r="J16" t="s">
        <v>877</v>
      </c>
      <c r="K16" t="s">
        <v>877</v>
      </c>
    </row>
    <row r="17" spans="1:11" x14ac:dyDescent="0.2">
      <c r="A17" s="24" t="s">
        <v>949</v>
      </c>
      <c r="B17" t="s">
        <v>950</v>
      </c>
      <c r="C17" t="s">
        <v>950</v>
      </c>
      <c r="D17" t="s">
        <v>950</v>
      </c>
      <c r="E17" t="s">
        <v>950</v>
      </c>
      <c r="F17" t="s">
        <v>950</v>
      </c>
      <c r="G17" t="s">
        <v>950</v>
      </c>
      <c r="H17" t="s">
        <v>950</v>
      </c>
      <c r="J17" t="s">
        <v>950</v>
      </c>
      <c r="K17" t="s">
        <v>950</v>
      </c>
    </row>
    <row r="18" spans="1:11" x14ac:dyDescent="0.2">
      <c r="A18" s="24" t="s">
        <v>1010</v>
      </c>
      <c r="E18" t="s">
        <v>1011</v>
      </c>
      <c r="F18" t="s">
        <v>1011</v>
      </c>
      <c r="G18" t="s">
        <v>1011</v>
      </c>
      <c r="H18" t="s">
        <v>1011</v>
      </c>
      <c r="J18" t="s">
        <v>1011</v>
      </c>
      <c r="K18" t="s">
        <v>1011</v>
      </c>
    </row>
    <row r="19" spans="1:11" x14ac:dyDescent="0.2">
      <c r="A19" s="24" t="s">
        <v>951</v>
      </c>
      <c r="B19" t="s">
        <v>877</v>
      </c>
      <c r="C19" t="s">
        <v>877</v>
      </c>
      <c r="D19" t="s">
        <v>877</v>
      </c>
      <c r="E19" t="s">
        <v>877</v>
      </c>
      <c r="F19" t="s">
        <v>877</v>
      </c>
      <c r="G19" t="s">
        <v>877</v>
      </c>
      <c r="H19" t="s">
        <v>877</v>
      </c>
      <c r="J19" t="s">
        <v>877</v>
      </c>
      <c r="K19" t="s">
        <v>877</v>
      </c>
    </row>
    <row r="20" spans="1:11" x14ac:dyDescent="0.2">
      <c r="A20" s="24" t="s">
        <v>952</v>
      </c>
      <c r="B20" t="s">
        <v>953</v>
      </c>
      <c r="C20" t="s">
        <v>953</v>
      </c>
      <c r="D20" t="s">
        <v>953</v>
      </c>
      <c r="E20" t="s">
        <v>953</v>
      </c>
      <c r="F20" t="s">
        <v>953</v>
      </c>
      <c r="G20" t="s">
        <v>953</v>
      </c>
      <c r="H20" t="s">
        <v>953</v>
      </c>
      <c r="J20" t="s">
        <v>953</v>
      </c>
      <c r="K20" t="s">
        <v>953</v>
      </c>
    </row>
    <row r="21" spans="1:11" x14ac:dyDescent="0.2">
      <c r="A21" s="24" t="s">
        <v>954</v>
      </c>
      <c r="B21" t="s">
        <v>939</v>
      </c>
      <c r="C21" t="s">
        <v>939</v>
      </c>
      <c r="D21" t="s">
        <v>939</v>
      </c>
      <c r="E21" t="s">
        <v>939</v>
      </c>
      <c r="F21" t="s">
        <v>939</v>
      </c>
      <c r="G21" t="s">
        <v>939</v>
      </c>
      <c r="H21" t="s">
        <v>939</v>
      </c>
      <c r="J21" t="s">
        <v>939</v>
      </c>
      <c r="K21" t="s">
        <v>939</v>
      </c>
    </row>
    <row r="22" spans="1:11" x14ac:dyDescent="0.2">
      <c r="A22" s="24" t="s">
        <v>955</v>
      </c>
      <c r="B22" t="s">
        <v>877</v>
      </c>
      <c r="C22" t="s">
        <v>877</v>
      </c>
      <c r="D22" t="s">
        <v>877</v>
      </c>
      <c r="E22" t="s">
        <v>877</v>
      </c>
      <c r="F22" t="s">
        <v>877</v>
      </c>
      <c r="G22" t="s">
        <v>877</v>
      </c>
      <c r="H22" t="s">
        <v>877</v>
      </c>
      <c r="J22" t="s">
        <v>877</v>
      </c>
      <c r="K22" t="s">
        <v>877</v>
      </c>
    </row>
    <row r="23" spans="1:11" x14ac:dyDescent="0.2">
      <c r="A23" s="24" t="s">
        <v>1012</v>
      </c>
      <c r="E23" t="s">
        <v>1013</v>
      </c>
      <c r="F23" t="s">
        <v>1013</v>
      </c>
      <c r="G23" t="s">
        <v>1013</v>
      </c>
      <c r="H23" t="s">
        <v>1013</v>
      </c>
      <c r="J23" t="s">
        <v>1013</v>
      </c>
      <c r="K23" t="s">
        <v>1013</v>
      </c>
    </row>
    <row r="24" spans="1:11" x14ac:dyDescent="0.2">
      <c r="A24" s="24" t="s">
        <v>956</v>
      </c>
      <c r="B24" t="s">
        <v>957</v>
      </c>
      <c r="C24" t="s">
        <v>957</v>
      </c>
      <c r="D24" t="s">
        <v>957</v>
      </c>
      <c r="E24" t="s">
        <v>957</v>
      </c>
      <c r="F24" t="s">
        <v>957</v>
      </c>
      <c r="G24" t="s">
        <v>957</v>
      </c>
      <c r="H24" t="s">
        <v>957</v>
      </c>
      <c r="J24" t="s">
        <v>957</v>
      </c>
      <c r="K24" t="s">
        <v>957</v>
      </c>
    </row>
    <row r="25" spans="1:11" x14ac:dyDescent="0.2">
      <c r="A25" s="24" t="s">
        <v>958</v>
      </c>
      <c r="B25" t="s">
        <v>959</v>
      </c>
      <c r="C25" t="s">
        <v>959</v>
      </c>
      <c r="D25" t="s">
        <v>959</v>
      </c>
      <c r="E25" t="s">
        <v>1014</v>
      </c>
      <c r="F25" t="s">
        <v>1014</v>
      </c>
      <c r="G25" t="s">
        <v>1014</v>
      </c>
      <c r="H25" t="s">
        <v>1014</v>
      </c>
      <c r="J25" t="s">
        <v>1014</v>
      </c>
      <c r="K25" t="s">
        <v>1014</v>
      </c>
    </row>
    <row r="26" spans="1:11" x14ac:dyDescent="0.2">
      <c r="A26" s="24" t="s">
        <v>960</v>
      </c>
      <c r="B26" t="s">
        <v>877</v>
      </c>
      <c r="C26" t="s">
        <v>877</v>
      </c>
      <c r="D26" t="s">
        <v>877</v>
      </c>
      <c r="E26" t="s">
        <v>877</v>
      </c>
      <c r="F26" t="s">
        <v>877</v>
      </c>
      <c r="G26" t="s">
        <v>877</v>
      </c>
      <c r="H26" t="s">
        <v>877</v>
      </c>
      <c r="J26" t="s">
        <v>877</v>
      </c>
      <c r="K26" t="s">
        <v>877</v>
      </c>
    </row>
    <row r="27" spans="1:11" x14ac:dyDescent="0.2">
      <c r="A27" s="24" t="s">
        <v>961</v>
      </c>
      <c r="B27" t="s">
        <v>962</v>
      </c>
      <c r="C27" t="s">
        <v>962</v>
      </c>
      <c r="D27" t="s">
        <v>962</v>
      </c>
      <c r="E27" t="s">
        <v>962</v>
      </c>
      <c r="F27" t="s">
        <v>962</v>
      </c>
      <c r="G27" t="s">
        <v>962</v>
      </c>
      <c r="H27" t="s">
        <v>962</v>
      </c>
      <c r="J27" t="s">
        <v>962</v>
      </c>
      <c r="K27" t="s">
        <v>962</v>
      </c>
    </row>
    <row r="28" spans="1:11" x14ac:dyDescent="0.2">
      <c r="A28" s="24" t="s">
        <v>963</v>
      </c>
      <c r="B28" t="s">
        <v>877</v>
      </c>
      <c r="C28" t="s">
        <v>877</v>
      </c>
      <c r="D28" t="s">
        <v>877</v>
      </c>
      <c r="E28" t="s">
        <v>877</v>
      </c>
      <c r="F28" t="s">
        <v>877</v>
      </c>
      <c r="G28" t="s">
        <v>877</v>
      </c>
      <c r="H28" t="s">
        <v>877</v>
      </c>
      <c r="J28" t="s">
        <v>877</v>
      </c>
      <c r="K28" t="s">
        <v>877</v>
      </c>
    </row>
    <row r="29" spans="1:11" x14ac:dyDescent="0.2">
      <c r="A29" s="24" t="s">
        <v>964</v>
      </c>
      <c r="B29" t="s">
        <v>965</v>
      </c>
      <c r="C29" t="s">
        <v>965</v>
      </c>
      <c r="D29" t="s">
        <v>965</v>
      </c>
      <c r="E29" t="s">
        <v>965</v>
      </c>
      <c r="F29" t="s">
        <v>965</v>
      </c>
      <c r="G29" t="s">
        <v>965</v>
      </c>
      <c r="H29" t="s">
        <v>965</v>
      </c>
      <c r="J29" t="s">
        <v>965</v>
      </c>
      <c r="K29" t="s">
        <v>965</v>
      </c>
    </row>
    <row r="30" spans="1:11" x14ac:dyDescent="0.2">
      <c r="A30" s="24" t="s">
        <v>966</v>
      </c>
      <c r="B30" t="s">
        <v>967</v>
      </c>
      <c r="C30" t="s">
        <v>967</v>
      </c>
      <c r="D30" t="s">
        <v>967</v>
      </c>
      <c r="E30" t="s">
        <v>967</v>
      </c>
      <c r="F30" t="s">
        <v>967</v>
      </c>
      <c r="G30" t="s">
        <v>967</v>
      </c>
      <c r="H30" t="s">
        <v>967</v>
      </c>
      <c r="J30" t="s">
        <v>967</v>
      </c>
      <c r="K30" t="s">
        <v>967</v>
      </c>
    </row>
    <row r="31" spans="1:11" x14ac:dyDescent="0.2">
      <c r="A31" s="24" t="s">
        <v>968</v>
      </c>
      <c r="B31" t="s">
        <v>969</v>
      </c>
      <c r="C31" t="s">
        <v>969</v>
      </c>
      <c r="D31" t="s">
        <v>969</v>
      </c>
      <c r="E31" t="s">
        <v>969</v>
      </c>
      <c r="F31" t="s">
        <v>969</v>
      </c>
      <c r="G31" t="s">
        <v>969</v>
      </c>
      <c r="H31" t="s">
        <v>969</v>
      </c>
      <c r="J31" t="s">
        <v>969</v>
      </c>
      <c r="K31" t="s">
        <v>969</v>
      </c>
    </row>
    <row r="33" spans="1:11" x14ac:dyDescent="0.2">
      <c r="A33" s="24" t="s">
        <v>927</v>
      </c>
      <c r="B33" t="s">
        <v>978</v>
      </c>
      <c r="C33" t="s">
        <v>978</v>
      </c>
      <c r="D33" t="s">
        <v>978</v>
      </c>
      <c r="E33" t="s">
        <v>978</v>
      </c>
      <c r="F33" t="s">
        <v>978</v>
      </c>
      <c r="G33" t="s">
        <v>978</v>
      </c>
      <c r="H33" t="s">
        <v>978</v>
      </c>
      <c r="J33" t="s">
        <v>978</v>
      </c>
      <c r="K33" t="s">
        <v>978</v>
      </c>
    </row>
    <row r="34" spans="1:11" x14ac:dyDescent="0.2">
      <c r="A34" s="24" t="s">
        <v>977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J34">
        <v>5</v>
      </c>
      <c r="K34">
        <v>5</v>
      </c>
    </row>
    <row r="35" spans="1:11" x14ac:dyDescent="0.2">
      <c r="A35" s="24" t="s">
        <v>970</v>
      </c>
      <c r="B35" t="s">
        <v>971</v>
      </c>
      <c r="C35" t="s">
        <v>971</v>
      </c>
      <c r="D35" t="s">
        <v>971</v>
      </c>
      <c r="E35" t="s">
        <v>971</v>
      </c>
      <c r="F35" t="s">
        <v>971</v>
      </c>
      <c r="G35" t="s">
        <v>971</v>
      </c>
      <c r="H35" t="s">
        <v>971</v>
      </c>
      <c r="J35" t="s">
        <v>971</v>
      </c>
      <c r="K35" t="s">
        <v>971</v>
      </c>
    </row>
    <row r="36" spans="1:11" x14ac:dyDescent="0.2">
      <c r="A36" s="24" t="s">
        <v>972</v>
      </c>
      <c r="B36" t="s">
        <v>957</v>
      </c>
      <c r="C36" t="s">
        <v>957</v>
      </c>
      <c r="D36" t="s">
        <v>957</v>
      </c>
      <c r="E36" t="s">
        <v>957</v>
      </c>
      <c r="F36" t="s">
        <v>957</v>
      </c>
      <c r="G36" t="s">
        <v>957</v>
      </c>
      <c r="H36" t="s">
        <v>957</v>
      </c>
      <c r="J36" t="s">
        <v>957</v>
      </c>
      <c r="K36" t="s">
        <v>957</v>
      </c>
    </row>
    <row r="37" spans="1:11" x14ac:dyDescent="0.2">
      <c r="A37" s="24" t="s">
        <v>973</v>
      </c>
      <c r="B37" t="s">
        <v>974</v>
      </c>
      <c r="C37" t="s">
        <v>974</v>
      </c>
      <c r="D37" t="s">
        <v>974</v>
      </c>
      <c r="E37" t="s">
        <v>974</v>
      </c>
      <c r="F37" t="s">
        <v>974</v>
      </c>
      <c r="H37" t="s">
        <v>974</v>
      </c>
      <c r="J37" t="s">
        <v>974</v>
      </c>
      <c r="K37" t="s">
        <v>974</v>
      </c>
    </row>
    <row r="38" spans="1:11" x14ac:dyDescent="0.2">
      <c r="A38" s="24" t="s">
        <v>975</v>
      </c>
      <c r="B38" t="s">
        <v>976</v>
      </c>
      <c r="C38" t="s">
        <v>976</v>
      </c>
      <c r="D38" t="s">
        <v>976</v>
      </c>
      <c r="E38" s="16" t="s">
        <v>976</v>
      </c>
      <c r="F38" t="s">
        <v>976</v>
      </c>
      <c r="G38" t="s">
        <v>976</v>
      </c>
      <c r="H38" t="s">
        <v>976</v>
      </c>
      <c r="J38" t="s">
        <v>976</v>
      </c>
      <c r="K38" t="s">
        <v>976</v>
      </c>
    </row>
    <row r="39" spans="1:11" x14ac:dyDescent="0.2">
      <c r="E39" s="16"/>
    </row>
    <row r="40" spans="1:11" s="16" customFormat="1" x14ac:dyDescent="0.2">
      <c r="A40" s="25" t="s">
        <v>980</v>
      </c>
      <c r="B40" s="16">
        <v>18.940000000000001</v>
      </c>
      <c r="C40" s="16">
        <v>17.12</v>
      </c>
      <c r="D40" s="16">
        <v>18.899999999999999</v>
      </c>
      <c r="E40" s="16">
        <v>24.74</v>
      </c>
      <c r="F40" s="16">
        <v>24.8</v>
      </c>
      <c r="G40" s="16">
        <v>24.79</v>
      </c>
      <c r="H40" s="16">
        <v>24.81</v>
      </c>
      <c r="I40" s="16">
        <v>24.78</v>
      </c>
      <c r="J40" s="16">
        <v>24.79</v>
      </c>
      <c r="K40" s="16">
        <v>24.79</v>
      </c>
    </row>
    <row r="41" spans="1:11" s="16" customFormat="1" x14ac:dyDescent="0.2">
      <c r="A41" s="25" t="s">
        <v>981</v>
      </c>
      <c r="B41" s="16">
        <v>68.39</v>
      </c>
      <c r="C41" s="16">
        <v>68.09</v>
      </c>
      <c r="D41" s="16">
        <v>79.099999999999994</v>
      </c>
      <c r="E41" s="16">
        <v>265.41000000000003</v>
      </c>
      <c r="F41" s="16">
        <v>148.34</v>
      </c>
      <c r="G41" s="16">
        <v>107.53</v>
      </c>
      <c r="H41" s="16">
        <v>111.51</v>
      </c>
      <c r="I41" s="16">
        <v>107.53</v>
      </c>
      <c r="J41" s="16">
        <v>130.97999999999999</v>
      </c>
      <c r="K41" s="16">
        <v>107.53</v>
      </c>
    </row>
    <row r="43" spans="1:11" x14ac:dyDescent="0.2">
      <c r="A43" s="24" t="s">
        <v>499</v>
      </c>
      <c r="B43" t="s">
        <v>983</v>
      </c>
      <c r="C43" t="s">
        <v>983</v>
      </c>
      <c r="D43" t="s">
        <v>1005</v>
      </c>
      <c r="E43" t="s">
        <v>1005</v>
      </c>
      <c r="F43" t="s">
        <v>1005</v>
      </c>
      <c r="G43" t="s">
        <v>1005</v>
      </c>
      <c r="H43" t="s">
        <v>1005</v>
      </c>
      <c r="J43" t="s">
        <v>1005</v>
      </c>
      <c r="K43" t="s">
        <v>1005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98B-BD26-D74C-B8CE-5C6BE6B936F9}">
  <dimension ref="A1:N13"/>
  <sheetViews>
    <sheetView workbookViewId="0">
      <selection activeCell="L13" sqref="L13"/>
    </sheetView>
  </sheetViews>
  <sheetFormatPr baseColWidth="10" defaultRowHeight="16" x14ac:dyDescent="0.2"/>
  <cols>
    <col min="1" max="1" width="18.1640625" bestFit="1" customWidth="1"/>
    <col min="3" max="3" width="10.83203125" style="28"/>
    <col min="5" max="6" width="10.83203125" style="28"/>
  </cols>
  <sheetData>
    <row r="1" spans="1:14" x14ac:dyDescent="0.2">
      <c r="A1" t="s">
        <v>55</v>
      </c>
      <c r="B1" t="s">
        <v>1129</v>
      </c>
      <c r="C1" s="28" t="s">
        <v>505</v>
      </c>
      <c r="D1" t="s">
        <v>1130</v>
      </c>
      <c r="E1" s="28" t="s">
        <v>1131</v>
      </c>
      <c r="F1" s="28" t="s">
        <v>1132</v>
      </c>
      <c r="I1" t="s">
        <v>1134</v>
      </c>
      <c r="L1" t="s">
        <v>1135</v>
      </c>
    </row>
    <row r="2" spans="1:14" x14ac:dyDescent="0.2">
      <c r="A2" t="s">
        <v>526</v>
      </c>
      <c r="B2">
        <v>5</v>
      </c>
      <c r="C2" s="28">
        <v>25.97</v>
      </c>
      <c r="D2">
        <v>5</v>
      </c>
      <c r="E2" s="28">
        <v>88</v>
      </c>
      <c r="F2" s="28">
        <v>153.1</v>
      </c>
      <c r="I2" s="28">
        <f>F2/D2</f>
        <v>30.619999999999997</v>
      </c>
      <c r="J2" s="28"/>
      <c r="L2" s="28">
        <f>3*I2</f>
        <v>91.859999999999985</v>
      </c>
    </row>
    <row r="3" spans="1:14" x14ac:dyDescent="0.2">
      <c r="A3" t="s">
        <v>65</v>
      </c>
      <c r="B3">
        <v>5</v>
      </c>
      <c r="C3" s="28">
        <v>5</v>
      </c>
      <c r="D3">
        <v>5</v>
      </c>
      <c r="E3" s="28">
        <v>88</v>
      </c>
      <c r="F3" s="28">
        <v>40.85</v>
      </c>
      <c r="I3" s="28">
        <f t="shared" ref="I3:I11" si="0">F3/D3</f>
        <v>8.17</v>
      </c>
      <c r="J3" s="28"/>
      <c r="L3" s="28">
        <f t="shared" ref="L3:L11" si="1">3*I3</f>
        <v>24.509999999999998</v>
      </c>
    </row>
    <row r="4" spans="1:14" x14ac:dyDescent="0.2">
      <c r="A4" t="s">
        <v>518</v>
      </c>
      <c r="B4">
        <v>5</v>
      </c>
      <c r="C4" s="28">
        <v>25.97</v>
      </c>
      <c r="D4">
        <v>2</v>
      </c>
      <c r="E4" s="28">
        <v>88</v>
      </c>
      <c r="F4" s="28">
        <v>68.459999999999994</v>
      </c>
      <c r="I4" s="28">
        <f t="shared" si="0"/>
        <v>34.229999999999997</v>
      </c>
      <c r="J4" s="28"/>
      <c r="L4" s="28">
        <f t="shared" si="1"/>
        <v>102.69</v>
      </c>
    </row>
    <row r="5" spans="1:14" x14ac:dyDescent="0.2">
      <c r="A5" t="s">
        <v>528</v>
      </c>
      <c r="B5">
        <v>5</v>
      </c>
      <c r="C5" s="28">
        <v>25.97</v>
      </c>
      <c r="D5">
        <v>2</v>
      </c>
      <c r="E5" s="28">
        <v>88</v>
      </c>
      <c r="F5" s="28">
        <v>67.38</v>
      </c>
      <c r="I5" s="28">
        <f t="shared" si="0"/>
        <v>33.69</v>
      </c>
      <c r="J5" s="28"/>
      <c r="L5" s="28">
        <f t="shared" si="1"/>
        <v>101.07</v>
      </c>
    </row>
    <row r="6" spans="1:14" x14ac:dyDescent="0.2">
      <c r="A6" t="s">
        <v>535</v>
      </c>
      <c r="B6">
        <v>5</v>
      </c>
      <c r="C6" s="28">
        <v>25.97</v>
      </c>
      <c r="D6">
        <v>2</v>
      </c>
      <c r="E6" s="28">
        <v>88</v>
      </c>
      <c r="F6" s="28">
        <v>139.86000000000001</v>
      </c>
      <c r="I6" s="28">
        <f t="shared" si="0"/>
        <v>69.930000000000007</v>
      </c>
      <c r="J6" s="28"/>
      <c r="L6" s="28">
        <f t="shared" si="1"/>
        <v>209.79000000000002</v>
      </c>
    </row>
    <row r="7" spans="1:14" x14ac:dyDescent="0.2">
      <c r="A7" t="s">
        <v>538</v>
      </c>
      <c r="B7">
        <v>5</v>
      </c>
      <c r="C7" s="28">
        <v>25.97</v>
      </c>
      <c r="D7">
        <v>2</v>
      </c>
      <c r="E7" s="28">
        <v>88</v>
      </c>
      <c r="F7" s="28">
        <v>68.98</v>
      </c>
      <c r="I7" s="28">
        <f t="shared" si="0"/>
        <v>34.49</v>
      </c>
      <c r="J7" s="28"/>
      <c r="L7" s="28">
        <f t="shared" si="1"/>
        <v>103.47</v>
      </c>
    </row>
    <row r="8" spans="1:14" x14ac:dyDescent="0.2">
      <c r="A8" t="s">
        <v>540</v>
      </c>
      <c r="B8">
        <v>5</v>
      </c>
      <c r="C8" s="28">
        <v>25.97</v>
      </c>
      <c r="D8">
        <v>2</v>
      </c>
      <c r="E8" s="28">
        <v>88</v>
      </c>
      <c r="F8" s="28">
        <v>405.56</v>
      </c>
      <c r="I8" s="28">
        <f t="shared" si="0"/>
        <v>202.78</v>
      </c>
      <c r="J8" s="28"/>
      <c r="L8" s="28">
        <f t="shared" si="1"/>
        <v>608.34</v>
      </c>
    </row>
    <row r="9" spans="1:14" x14ac:dyDescent="0.2">
      <c r="A9" t="s">
        <v>545</v>
      </c>
      <c r="B9">
        <v>5</v>
      </c>
      <c r="C9" s="28">
        <v>25.97</v>
      </c>
      <c r="D9">
        <v>2</v>
      </c>
      <c r="E9" s="28">
        <v>88</v>
      </c>
      <c r="F9" s="28">
        <v>172.06</v>
      </c>
      <c r="I9" s="28">
        <f t="shared" si="0"/>
        <v>86.03</v>
      </c>
      <c r="J9" s="28"/>
      <c r="L9" s="28">
        <f t="shared" si="1"/>
        <v>258.09000000000003</v>
      </c>
    </row>
    <row r="10" spans="1:14" x14ac:dyDescent="0.2">
      <c r="A10" t="s">
        <v>62</v>
      </c>
      <c r="B10">
        <v>5</v>
      </c>
      <c r="C10" s="28">
        <v>5</v>
      </c>
      <c r="D10">
        <v>2</v>
      </c>
      <c r="E10" s="28">
        <v>88</v>
      </c>
      <c r="F10" s="28">
        <v>21.27</v>
      </c>
      <c r="I10" s="28">
        <f t="shared" si="0"/>
        <v>10.635</v>
      </c>
      <c r="J10" s="28"/>
      <c r="L10" s="28">
        <f t="shared" si="1"/>
        <v>31.905000000000001</v>
      </c>
    </row>
    <row r="11" spans="1:14" x14ac:dyDescent="0.2">
      <c r="A11" s="29" t="s">
        <v>56</v>
      </c>
      <c r="B11" s="29">
        <v>5</v>
      </c>
      <c r="C11" s="30">
        <v>5</v>
      </c>
      <c r="D11" s="29">
        <v>2</v>
      </c>
      <c r="E11" s="30">
        <v>30</v>
      </c>
      <c r="F11" s="30">
        <v>40.200000000000003</v>
      </c>
      <c r="I11" s="30">
        <f t="shared" si="0"/>
        <v>20.100000000000001</v>
      </c>
      <c r="J11" s="30"/>
      <c r="L11" s="28">
        <f t="shared" si="1"/>
        <v>60.300000000000004</v>
      </c>
    </row>
    <row r="13" spans="1:14" x14ac:dyDescent="0.2">
      <c r="B13" t="s">
        <v>1133</v>
      </c>
      <c r="C13" s="28">
        <f>SUM(C2:C11)</f>
        <v>196.79</v>
      </c>
      <c r="E13" s="28">
        <f>SUM(E2:E11)</f>
        <v>822</v>
      </c>
      <c r="F13" s="28">
        <f>SUM(F2:F11)</f>
        <v>1177.72</v>
      </c>
      <c r="G13" s="28">
        <f>C13+E13+F13</f>
        <v>2196.5100000000002</v>
      </c>
      <c r="L13" s="28">
        <f>C13+E13+SUM(L2:L11)</f>
        <v>2610.8150000000001</v>
      </c>
      <c r="N13" s="28"/>
    </row>
  </sheetData>
  <autoFilter ref="A1:F1" xr:uid="{331E598B-BD26-D74C-B8CE-5C6BE6B936F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15D8-EBA9-8D40-A2D5-42C8155A2A13}">
  <dimension ref="A1:W11"/>
  <sheetViews>
    <sheetView topLeftCell="J1" workbookViewId="0">
      <selection activeCell="Q2" sqref="Q2:Q11"/>
    </sheetView>
  </sheetViews>
  <sheetFormatPr baseColWidth="10" defaultRowHeight="16" x14ac:dyDescent="0.2"/>
  <sheetData>
    <row r="1" spans="1:23" ht="18" x14ac:dyDescent="0.2">
      <c r="A1" s="9"/>
      <c r="B1" s="9" t="s">
        <v>491</v>
      </c>
      <c r="C1" s="1" t="s">
        <v>492</v>
      </c>
      <c r="D1" s="9" t="s">
        <v>493</v>
      </c>
      <c r="E1" s="9" t="s">
        <v>494</v>
      </c>
      <c r="F1" s="9" t="s">
        <v>495</v>
      </c>
      <c r="G1" s="9" t="s">
        <v>496</v>
      </c>
      <c r="H1" s="9" t="s">
        <v>497</v>
      </c>
      <c r="I1" s="9" t="s">
        <v>498</v>
      </c>
      <c r="J1" s="9" t="s">
        <v>499</v>
      </c>
      <c r="K1" s="9" t="s">
        <v>500</v>
      </c>
      <c r="L1" s="9" t="s">
        <v>501</v>
      </c>
      <c r="M1" s="9" t="s">
        <v>482</v>
      </c>
      <c r="N1" s="9" t="s">
        <v>502</v>
      </c>
      <c r="O1" s="9" t="s">
        <v>503</v>
      </c>
      <c r="P1" s="9" t="s">
        <v>504</v>
      </c>
      <c r="Q1" s="9" t="s">
        <v>505</v>
      </c>
      <c r="R1" s="9" t="s">
        <v>506</v>
      </c>
      <c r="S1" s="9" t="s">
        <v>507</v>
      </c>
      <c r="T1" s="9" t="s">
        <v>508</v>
      </c>
      <c r="U1" s="9" t="s">
        <v>509</v>
      </c>
      <c r="V1" s="9" t="s">
        <v>510</v>
      </c>
      <c r="W1" s="9" t="s">
        <v>511</v>
      </c>
    </row>
    <row r="2" spans="1:23" x14ac:dyDescent="0.2">
      <c r="A2" s="10"/>
      <c r="B2" s="1" t="s">
        <v>512</v>
      </c>
      <c r="C2" s="1" t="s">
        <v>513</v>
      </c>
      <c r="D2" s="11"/>
      <c r="E2" s="10"/>
      <c r="F2" s="11"/>
      <c r="G2" s="10" t="s">
        <v>514</v>
      </c>
      <c r="H2" s="1" t="s">
        <v>515</v>
      </c>
      <c r="I2" s="10" t="s">
        <v>516</v>
      </c>
      <c r="J2" s="10" t="s">
        <v>517</v>
      </c>
      <c r="K2" s="10" t="s">
        <v>518</v>
      </c>
      <c r="L2" s="10" t="s">
        <v>519</v>
      </c>
      <c r="M2" s="10">
        <v>1</v>
      </c>
      <c r="N2" s="10">
        <v>1</v>
      </c>
      <c r="O2" s="10" t="s">
        <v>520</v>
      </c>
      <c r="P2" s="10" t="s">
        <v>521</v>
      </c>
      <c r="Q2" s="10">
        <v>495.07</v>
      </c>
      <c r="R2" s="10" t="s">
        <v>522</v>
      </c>
      <c r="S2" s="10" t="s">
        <v>523</v>
      </c>
      <c r="T2" s="11" t="s">
        <v>523</v>
      </c>
      <c r="U2" s="11" t="s">
        <v>523</v>
      </c>
      <c r="V2" s="12">
        <v>45045</v>
      </c>
      <c r="W2" s="10" t="s">
        <v>524</v>
      </c>
    </row>
    <row r="3" spans="1:23" x14ac:dyDescent="0.2">
      <c r="A3" s="10"/>
      <c r="B3" s="1" t="s">
        <v>512</v>
      </c>
      <c r="C3" s="1" t="s">
        <v>513</v>
      </c>
      <c r="D3" s="11"/>
      <c r="E3" s="10"/>
      <c r="F3" s="11"/>
      <c r="G3" s="10" t="s">
        <v>525</v>
      </c>
      <c r="H3" s="1" t="s">
        <v>515</v>
      </c>
      <c r="I3" s="10" t="s">
        <v>516</v>
      </c>
      <c r="J3" s="10" t="s">
        <v>517</v>
      </c>
      <c r="K3" s="10" t="s">
        <v>526</v>
      </c>
      <c r="L3" s="10" t="s">
        <v>519</v>
      </c>
      <c r="M3" s="10">
        <v>1</v>
      </c>
      <c r="N3" s="10">
        <v>1</v>
      </c>
      <c r="O3" s="10" t="s">
        <v>520</v>
      </c>
      <c r="P3" s="10" t="s">
        <v>521</v>
      </c>
      <c r="Q3" s="10">
        <v>533.62</v>
      </c>
      <c r="R3" s="10" t="s">
        <v>522</v>
      </c>
      <c r="S3" s="10" t="s">
        <v>523</v>
      </c>
      <c r="T3" s="11" t="s">
        <v>523</v>
      </c>
      <c r="U3" s="11" t="s">
        <v>523</v>
      </c>
      <c r="V3" s="12">
        <v>45045</v>
      </c>
      <c r="W3" s="10" t="s">
        <v>524</v>
      </c>
    </row>
    <row r="4" spans="1:23" x14ac:dyDescent="0.2">
      <c r="A4" s="10"/>
      <c r="B4" s="1" t="s">
        <v>512</v>
      </c>
      <c r="C4" s="1" t="s">
        <v>513</v>
      </c>
      <c r="D4" s="11"/>
      <c r="E4" s="10"/>
      <c r="F4" s="11"/>
      <c r="G4" s="10" t="s">
        <v>527</v>
      </c>
      <c r="H4" s="1" t="s">
        <v>515</v>
      </c>
      <c r="I4" s="10" t="s">
        <v>516</v>
      </c>
      <c r="J4" s="10" t="s">
        <v>517</v>
      </c>
      <c r="K4" s="10" t="s">
        <v>528</v>
      </c>
      <c r="L4" s="10" t="s">
        <v>519</v>
      </c>
      <c r="M4" s="10">
        <v>1</v>
      </c>
      <c r="N4" s="10">
        <v>1</v>
      </c>
      <c r="O4" s="10" t="s">
        <v>520</v>
      </c>
      <c r="P4" s="10" t="s">
        <v>529</v>
      </c>
      <c r="Q4" s="10">
        <v>495.71</v>
      </c>
      <c r="R4" s="10" t="s">
        <v>522</v>
      </c>
      <c r="S4" s="10" t="s">
        <v>523</v>
      </c>
      <c r="T4" s="11" t="s">
        <v>523</v>
      </c>
      <c r="U4" s="11" t="s">
        <v>523</v>
      </c>
      <c r="V4" s="12">
        <v>45045</v>
      </c>
      <c r="W4" s="10" t="s">
        <v>524</v>
      </c>
    </row>
    <row r="5" spans="1:23" x14ac:dyDescent="0.2">
      <c r="A5" s="10"/>
      <c r="B5" s="1" t="s">
        <v>512</v>
      </c>
      <c r="C5" s="1" t="s">
        <v>513</v>
      </c>
      <c r="D5" s="11"/>
      <c r="E5" s="10"/>
      <c r="F5" s="11"/>
      <c r="G5" s="10" t="s">
        <v>530</v>
      </c>
      <c r="H5" s="1" t="s">
        <v>515</v>
      </c>
      <c r="I5" s="10" t="s">
        <v>516</v>
      </c>
      <c r="J5" s="10" t="s">
        <v>517</v>
      </c>
      <c r="K5" s="10" t="s">
        <v>62</v>
      </c>
      <c r="L5" s="10" t="s">
        <v>519</v>
      </c>
      <c r="M5" s="10">
        <v>1</v>
      </c>
      <c r="N5" s="10">
        <v>1</v>
      </c>
      <c r="O5" s="10" t="s">
        <v>520</v>
      </c>
      <c r="P5" s="10" t="s">
        <v>531</v>
      </c>
      <c r="Q5" s="10">
        <v>161.76</v>
      </c>
      <c r="R5" s="10" t="s">
        <v>522</v>
      </c>
      <c r="S5" s="10" t="s">
        <v>523</v>
      </c>
      <c r="T5" s="11" t="s">
        <v>523</v>
      </c>
      <c r="U5" s="11" t="s">
        <v>523</v>
      </c>
      <c r="V5" s="12">
        <v>45045</v>
      </c>
      <c r="W5" s="10" t="s">
        <v>524</v>
      </c>
    </row>
    <row r="6" spans="1:23" x14ac:dyDescent="0.2">
      <c r="A6" s="10"/>
      <c r="B6" s="1" t="s">
        <v>512</v>
      </c>
      <c r="C6" s="1" t="s">
        <v>513</v>
      </c>
      <c r="D6" s="11"/>
      <c r="E6" s="10"/>
      <c r="F6" s="11"/>
      <c r="G6" s="10" t="s">
        <v>532</v>
      </c>
      <c r="H6" s="1" t="s">
        <v>515</v>
      </c>
      <c r="I6" s="10" t="s">
        <v>516</v>
      </c>
      <c r="J6" s="10" t="s">
        <v>517</v>
      </c>
      <c r="K6" s="10" t="s">
        <v>56</v>
      </c>
      <c r="L6" s="10" t="s">
        <v>519</v>
      </c>
      <c r="M6" s="10">
        <v>1</v>
      </c>
      <c r="N6" s="10">
        <v>1</v>
      </c>
      <c r="O6" s="10" t="s">
        <v>520</v>
      </c>
      <c r="P6" s="10" t="s">
        <v>531</v>
      </c>
      <c r="Q6" s="10">
        <v>242.18</v>
      </c>
      <c r="R6" s="10" t="s">
        <v>522</v>
      </c>
      <c r="S6" s="10" t="s">
        <v>523</v>
      </c>
      <c r="T6" s="11" t="s">
        <v>523</v>
      </c>
      <c r="U6" s="11" t="s">
        <v>523</v>
      </c>
      <c r="V6" s="12">
        <v>45045</v>
      </c>
      <c r="W6" s="10" t="s">
        <v>524</v>
      </c>
    </row>
    <row r="7" spans="1:23" x14ac:dyDescent="0.2">
      <c r="A7" s="10"/>
      <c r="B7" s="1" t="s">
        <v>512</v>
      </c>
      <c r="C7" s="1" t="s">
        <v>513</v>
      </c>
      <c r="D7" s="11"/>
      <c r="E7" s="10"/>
      <c r="F7" s="11"/>
      <c r="G7" s="10" t="s">
        <v>533</v>
      </c>
      <c r="H7" s="1" t="s">
        <v>515</v>
      </c>
      <c r="I7" s="10" t="s">
        <v>516</v>
      </c>
      <c r="J7" s="10" t="s">
        <v>517</v>
      </c>
      <c r="K7" s="10" t="s">
        <v>56</v>
      </c>
      <c r="L7" s="10" t="s">
        <v>519</v>
      </c>
      <c r="M7" s="10">
        <v>1</v>
      </c>
      <c r="N7" s="10">
        <v>1</v>
      </c>
      <c r="O7" s="10" t="s">
        <v>520</v>
      </c>
      <c r="P7" s="10" t="s">
        <v>531</v>
      </c>
      <c r="Q7" s="10">
        <v>242.18</v>
      </c>
      <c r="R7" s="10" t="s">
        <v>522</v>
      </c>
      <c r="S7" s="10" t="s">
        <v>523</v>
      </c>
      <c r="T7" s="11" t="s">
        <v>523</v>
      </c>
      <c r="U7" s="11" t="s">
        <v>523</v>
      </c>
      <c r="V7" s="12">
        <v>45045</v>
      </c>
      <c r="W7" s="10" t="s">
        <v>524</v>
      </c>
    </row>
    <row r="8" spans="1:23" x14ac:dyDescent="0.2">
      <c r="A8" s="10"/>
      <c r="B8" s="1" t="s">
        <v>512</v>
      </c>
      <c r="C8" s="1" t="s">
        <v>513</v>
      </c>
      <c r="D8" s="11"/>
      <c r="E8" s="10"/>
      <c r="F8" s="11"/>
      <c r="G8" s="10" t="s">
        <v>534</v>
      </c>
      <c r="H8" s="1" t="s">
        <v>515</v>
      </c>
      <c r="I8" s="10" t="s">
        <v>516</v>
      </c>
      <c r="J8" s="10" t="s">
        <v>517</v>
      </c>
      <c r="K8" s="10" t="s">
        <v>535</v>
      </c>
      <c r="L8" s="10" t="s">
        <v>519</v>
      </c>
      <c r="M8" s="10">
        <v>1</v>
      </c>
      <c r="N8" s="10">
        <v>1</v>
      </c>
      <c r="O8" s="10" t="s">
        <v>520</v>
      </c>
      <c r="P8" s="10" t="s">
        <v>536</v>
      </c>
      <c r="Q8" s="10">
        <v>494.65</v>
      </c>
      <c r="R8" s="10" t="s">
        <v>522</v>
      </c>
      <c r="S8" s="10" t="s">
        <v>523</v>
      </c>
      <c r="T8" s="11" t="s">
        <v>523</v>
      </c>
      <c r="U8" s="11" t="s">
        <v>523</v>
      </c>
      <c r="V8" s="12">
        <v>45045</v>
      </c>
      <c r="W8" s="10" t="s">
        <v>524</v>
      </c>
    </row>
    <row r="9" spans="1:23" x14ac:dyDescent="0.2">
      <c r="A9" s="10"/>
      <c r="B9" s="1" t="s">
        <v>512</v>
      </c>
      <c r="C9" s="1" t="s">
        <v>513</v>
      </c>
      <c r="D9" s="11"/>
      <c r="E9" s="10"/>
      <c r="F9" s="11"/>
      <c r="G9" s="10" t="s">
        <v>537</v>
      </c>
      <c r="H9" s="1" t="s">
        <v>515</v>
      </c>
      <c r="I9" s="10" t="s">
        <v>516</v>
      </c>
      <c r="J9" s="10" t="s">
        <v>517</v>
      </c>
      <c r="K9" s="10" t="s">
        <v>538</v>
      </c>
      <c r="L9" s="10" t="s">
        <v>519</v>
      </c>
      <c r="M9" s="10">
        <v>1</v>
      </c>
      <c r="N9" s="10">
        <v>1</v>
      </c>
      <c r="O9" s="10" t="s">
        <v>520</v>
      </c>
      <c r="P9" s="10" t="s">
        <v>521</v>
      </c>
      <c r="Q9" s="10">
        <v>536.11</v>
      </c>
      <c r="R9" s="10" t="s">
        <v>522</v>
      </c>
      <c r="S9" s="10" t="s">
        <v>523</v>
      </c>
      <c r="T9" s="11" t="s">
        <v>523</v>
      </c>
      <c r="U9" s="11" t="s">
        <v>523</v>
      </c>
      <c r="V9" s="12">
        <v>45045</v>
      </c>
      <c r="W9" s="10" t="s">
        <v>524</v>
      </c>
    </row>
    <row r="10" spans="1:23" x14ac:dyDescent="0.2">
      <c r="A10" s="10"/>
      <c r="B10" s="1" t="s">
        <v>512</v>
      </c>
      <c r="C10" s="1" t="s">
        <v>513</v>
      </c>
      <c r="D10" s="11"/>
      <c r="E10" s="10"/>
      <c r="F10" s="11"/>
      <c r="G10" s="10" t="s">
        <v>539</v>
      </c>
      <c r="H10" s="1" t="s">
        <v>515</v>
      </c>
      <c r="I10" s="10" t="s">
        <v>516</v>
      </c>
      <c r="J10" s="10" t="s">
        <v>517</v>
      </c>
      <c r="K10" s="10" t="s">
        <v>540</v>
      </c>
      <c r="L10" s="10" t="s">
        <v>541</v>
      </c>
      <c r="M10" s="10">
        <v>1</v>
      </c>
      <c r="N10" s="10">
        <v>1</v>
      </c>
      <c r="O10" s="10" t="s">
        <v>542</v>
      </c>
      <c r="P10" s="10" t="s">
        <v>543</v>
      </c>
      <c r="Q10" s="10">
        <v>797.2</v>
      </c>
      <c r="R10" s="10" t="s">
        <v>522</v>
      </c>
      <c r="S10" s="10" t="s">
        <v>523</v>
      </c>
      <c r="T10" s="11" t="s">
        <v>523</v>
      </c>
      <c r="U10" s="11" t="s">
        <v>523</v>
      </c>
      <c r="V10" s="12">
        <v>45045</v>
      </c>
      <c r="W10" s="10" t="s">
        <v>524</v>
      </c>
    </row>
    <row r="11" spans="1:23" x14ac:dyDescent="0.2">
      <c r="A11" s="10"/>
      <c r="B11" s="1" t="s">
        <v>512</v>
      </c>
      <c r="C11" s="1" t="s">
        <v>513</v>
      </c>
      <c r="D11" s="11"/>
      <c r="E11" s="10"/>
      <c r="F11" s="11"/>
      <c r="G11" s="10" t="s">
        <v>544</v>
      </c>
      <c r="H11" s="1" t="s">
        <v>515</v>
      </c>
      <c r="I11" s="10" t="s">
        <v>516</v>
      </c>
      <c r="J11" s="10" t="s">
        <v>517</v>
      </c>
      <c r="K11" s="10" t="s">
        <v>545</v>
      </c>
      <c r="L11" s="10" t="s">
        <v>519</v>
      </c>
      <c r="M11" s="10">
        <v>1</v>
      </c>
      <c r="N11" s="10">
        <v>1</v>
      </c>
      <c r="O11" s="10" t="s">
        <v>520</v>
      </c>
      <c r="P11" s="10" t="s">
        <v>546</v>
      </c>
      <c r="Q11" s="10">
        <v>490.32</v>
      </c>
      <c r="R11" s="10" t="s">
        <v>522</v>
      </c>
      <c r="S11" s="10" t="s">
        <v>523</v>
      </c>
      <c r="T11" s="11" t="s">
        <v>523</v>
      </c>
      <c r="U11" s="11" t="s">
        <v>523</v>
      </c>
      <c r="V11" s="12">
        <v>45045</v>
      </c>
      <c r="W11" s="10" t="s">
        <v>524</v>
      </c>
    </row>
  </sheetData>
  <hyperlinks>
    <hyperlink ref="C1" r:id="rId1" display="http://www.eurocircuits.com/blog/263" xr:uid="{C96F4650-BA58-414C-9098-35E0E4265E44}"/>
    <hyperlink ref="B2" r:id="rId2" tooltip="Indicates a non-critical issue you might want to review before you order." display="https://be.eurocircuits.com/shop/orders/basketitems.aspx" xr:uid="{D887B265-B19C-F644-BB5C-8547D55E9ECB}"/>
    <hyperlink ref="C2" r:id="rId3" display="https://be.eurocircuits.com/shop/orders/basketitems.aspx" xr:uid="{EE60FF90-CC5F-094C-9618-02A9B4379D3E}"/>
    <hyperlink ref="H2" r:id="rId4" display="https://be.eurocircuits.com/shop/orders/basketitems.aspx" xr:uid="{E80D4A69-533D-4A43-8F24-6A3755ED48DB}"/>
    <hyperlink ref="B3" r:id="rId5" tooltip="Indicates an item which has passed our tests successfully." display="https://be.eurocircuits.com/shop/orders/basketitems.aspx" xr:uid="{0F72C695-EFC3-0044-84CD-71D82D63BEB3}"/>
    <hyperlink ref="C3" r:id="rId6" display="https://be.eurocircuits.com/shop/orders/basketitems.aspx" xr:uid="{8BA76A27-AE1A-6641-B4BB-BA58DCD4EF56}"/>
    <hyperlink ref="H3" r:id="rId7" display="https://be.eurocircuits.com/shop/orders/basketitems.aspx" xr:uid="{6E2D849F-6A02-6C4F-820A-4E9B83C2B11A}"/>
    <hyperlink ref="B4" r:id="rId8" tooltip="Indicates an item which has passed our tests successfully." display="https://be.eurocircuits.com/shop/orders/basketitems.aspx" xr:uid="{A98E78C5-DB7E-9E43-AD8D-68A37300B0F2}"/>
    <hyperlink ref="C4" r:id="rId9" display="https://be.eurocircuits.com/shop/orders/basketitems.aspx" xr:uid="{79484A83-E6F7-584E-B99A-4442A09B5106}"/>
    <hyperlink ref="H4" r:id="rId10" display="https://be.eurocircuits.com/shop/orders/basketitems.aspx" xr:uid="{1F4D369D-69B7-1B48-8CBA-3EFABF35F97A}"/>
    <hyperlink ref="B5" r:id="rId11" tooltip="Indicates an item which has passed our tests successfully." display="https://be.eurocircuits.com/shop/orders/basketitems.aspx" xr:uid="{FCEEFB16-FE53-DF47-9E18-DF9E45C8B062}"/>
    <hyperlink ref="C5" r:id="rId12" display="https://be.eurocircuits.com/shop/orders/basketitems.aspx" xr:uid="{F1CCC140-3A08-804B-B15E-97D15F0676C9}"/>
    <hyperlink ref="H5" r:id="rId13" display="https://be.eurocircuits.com/shop/orders/basketitems.aspx" xr:uid="{D7996C93-6934-0C48-9186-0BAA77D50B0F}"/>
    <hyperlink ref="B6" r:id="rId14" tooltip="Indicates an item which has passed our tests successfully." display="https://be.eurocircuits.com/shop/orders/basketitems.aspx" xr:uid="{C944843D-CED8-A04C-8040-55B450060DE4}"/>
    <hyperlink ref="C6" r:id="rId15" display="https://be.eurocircuits.com/shop/orders/basketitems.aspx" xr:uid="{AE1DD370-0540-AD46-963D-C6F1C915D315}"/>
    <hyperlink ref="H6" r:id="rId16" display="https://be.eurocircuits.com/shop/orders/basketitems.aspx" xr:uid="{28E16D12-3F17-3546-A947-515547169B81}"/>
    <hyperlink ref="B7" r:id="rId17" tooltip="Indicates an item which has passed our tests successfully." display="https://be.eurocircuits.com/shop/orders/basketitems.aspx" xr:uid="{E6DA1F52-282A-134A-9C85-8C972A2295F0}"/>
    <hyperlink ref="C7" r:id="rId18" display="https://be.eurocircuits.com/shop/orders/basketitems.aspx" xr:uid="{5E64607A-99A5-DA4F-8DC7-841BF1708AD0}"/>
    <hyperlink ref="H7" r:id="rId19" display="https://be.eurocircuits.com/shop/orders/basketitems.aspx" xr:uid="{3B72B67B-0E1C-4D44-AD27-D1D924353C97}"/>
    <hyperlink ref="B8" r:id="rId20" tooltip="Indicates a non-critical issue you might want to review before you order." display="https://be.eurocircuits.com/shop/orders/basketitems.aspx" xr:uid="{27D4A113-BD7C-FC40-9209-7FE762881D3D}"/>
    <hyperlink ref="C8" r:id="rId21" display="https://be.eurocircuits.com/shop/orders/basketitems.aspx" xr:uid="{1C8C824B-C1AC-DA4E-8497-F6BB74428188}"/>
    <hyperlink ref="H8" r:id="rId22" display="https://be.eurocircuits.com/shop/orders/basketitems.aspx" xr:uid="{D22E81A8-79A5-1F40-9779-FDB8CC2E8957}"/>
    <hyperlink ref="B9" r:id="rId23" tooltip="Indicates a non-critical issue you might want to review before you order." display="https://be.eurocircuits.com/shop/orders/basketitems.aspx" xr:uid="{CAD86A16-B2E1-2146-8386-9A26987FAA2F}"/>
    <hyperlink ref="C9" r:id="rId24" display="https://be.eurocircuits.com/shop/orders/basketitems.aspx" xr:uid="{C3AB8686-B61D-E246-AD2C-3B8EFA7C37DC}"/>
    <hyperlink ref="H9" r:id="rId25" display="https://be.eurocircuits.com/shop/orders/basketitems.aspx" xr:uid="{93604557-DF4E-4440-B484-B557A4A1E2FA}"/>
    <hyperlink ref="B10" r:id="rId26" tooltip="Indicates an item which has passed our tests successfully." display="https://be.eurocircuits.com/shop/orders/basketitems.aspx" xr:uid="{EA6417C6-B060-4C47-A0E5-D5799993ACE5}"/>
    <hyperlink ref="C10" r:id="rId27" display="https://be.eurocircuits.com/shop/orders/basketitems.aspx" xr:uid="{4F549293-98C2-E746-9351-103D7143945A}"/>
    <hyperlink ref="H10" r:id="rId28" display="https://be.eurocircuits.com/shop/orders/basketitems.aspx" xr:uid="{5CE1450B-7C3B-DC45-8FEF-6B01F29F47AD}"/>
    <hyperlink ref="B11" r:id="rId29" tooltip="Indicates an item which has passed our tests successfully." display="https://be.eurocircuits.com/shop/orders/basketitems.aspx" xr:uid="{6C97EF0C-735D-374C-9B5C-243B63073454}"/>
    <hyperlink ref="C11" r:id="rId30" display="https://be.eurocircuits.com/shop/orders/basketitems.aspx" xr:uid="{A1229B37-C0D6-B542-883E-40C5AC8C18DC}"/>
    <hyperlink ref="H11" r:id="rId31" display="https://be.eurocircuits.com/shop/orders/basketitems.aspx" xr:uid="{F58F8CC2-D828-3444-AEF4-3E3EEBA1CC4A}"/>
  </hyperlinks>
  <pageMargins left="0.7" right="0.7" top="0.75" bottom="0.75" header="0.3" footer="0.3"/>
  <drawing r:id="rId3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6FDC-881E-5647-88DE-778D6E2BD5C1}">
  <dimension ref="A1:J28"/>
  <sheetViews>
    <sheetView tabSelected="1" workbookViewId="0">
      <selection activeCell="E27" sqref="E27"/>
    </sheetView>
  </sheetViews>
  <sheetFormatPr baseColWidth="10" defaultRowHeight="16" x14ac:dyDescent="0.2"/>
  <cols>
    <col min="1" max="1" width="58.1640625" bestFit="1" customWidth="1"/>
    <col min="2" max="2" width="15.6640625" bestFit="1" customWidth="1"/>
    <col min="3" max="3" width="23.6640625" bestFit="1" customWidth="1"/>
    <col min="4" max="4" width="21.1640625" bestFit="1" customWidth="1"/>
    <col min="6" max="6" width="10.83203125" style="48"/>
    <col min="7" max="8" width="10.83203125" style="51"/>
  </cols>
  <sheetData>
    <row r="1" spans="1:10" s="34" customFormat="1" ht="17" thickBot="1" x14ac:dyDescent="0.25">
      <c r="A1" s="34" t="s">
        <v>1160</v>
      </c>
      <c r="B1" s="34" t="s">
        <v>549</v>
      </c>
      <c r="C1" s="35" t="s">
        <v>480</v>
      </c>
      <c r="D1" s="34" t="s">
        <v>1161</v>
      </c>
      <c r="E1" s="34" t="s">
        <v>1164</v>
      </c>
      <c r="F1" s="46" t="s">
        <v>1165</v>
      </c>
      <c r="G1" s="49" t="s">
        <v>1193</v>
      </c>
      <c r="H1" s="49" t="s">
        <v>1192</v>
      </c>
    </row>
    <row r="2" spans="1:10" ht="17" thickTop="1" x14ac:dyDescent="0.2">
      <c r="A2" s="44" t="s">
        <v>1137</v>
      </c>
      <c r="B2" s="44" t="s">
        <v>1162</v>
      </c>
      <c r="C2" s="44" t="s">
        <v>1163</v>
      </c>
      <c r="D2" s="44">
        <v>1</v>
      </c>
      <c r="E2" s="44">
        <v>1</v>
      </c>
      <c r="F2" s="47">
        <v>1</v>
      </c>
      <c r="G2" s="50">
        <v>31.47</v>
      </c>
      <c r="H2" s="50">
        <v>39.340000000000003</v>
      </c>
      <c r="I2" s="1" t="s">
        <v>1138</v>
      </c>
    </row>
    <row r="3" spans="1:10" x14ac:dyDescent="0.2">
      <c r="A3" s="44" t="s">
        <v>1139</v>
      </c>
      <c r="B3" s="44" t="s">
        <v>1162</v>
      </c>
      <c r="C3" s="44" t="s">
        <v>1166</v>
      </c>
      <c r="D3" s="44">
        <v>1</v>
      </c>
      <c r="E3" s="44">
        <v>1</v>
      </c>
      <c r="F3" s="47">
        <v>1</v>
      </c>
      <c r="G3" s="50">
        <v>124.64</v>
      </c>
      <c r="H3" s="50">
        <v>155.80000000000001</v>
      </c>
      <c r="I3" s="1" t="s">
        <v>1140</v>
      </c>
    </row>
    <row r="4" spans="1:10" x14ac:dyDescent="0.2">
      <c r="A4" s="44" t="s">
        <v>1141</v>
      </c>
      <c r="B4" s="44" t="s">
        <v>1162</v>
      </c>
      <c r="C4" s="44" t="s">
        <v>1167</v>
      </c>
      <c r="D4" s="44">
        <v>1</v>
      </c>
      <c r="E4" s="44">
        <v>1</v>
      </c>
      <c r="F4" s="47">
        <v>2</v>
      </c>
      <c r="G4" s="50">
        <f>F4*4.5</f>
        <v>9</v>
      </c>
      <c r="H4" s="50">
        <v>11.25</v>
      </c>
      <c r="I4" s="1" t="s">
        <v>1142</v>
      </c>
    </row>
    <row r="5" spans="1:10" x14ac:dyDescent="0.2">
      <c r="A5" s="44" t="s">
        <v>1143</v>
      </c>
      <c r="B5" s="44" t="s">
        <v>1168</v>
      </c>
      <c r="C5" s="44" t="s">
        <v>1169</v>
      </c>
      <c r="D5" s="44">
        <v>1</v>
      </c>
      <c r="E5" s="44">
        <v>1</v>
      </c>
      <c r="F5" s="47">
        <v>1</v>
      </c>
      <c r="G5" s="50">
        <v>13.69</v>
      </c>
      <c r="H5" s="50">
        <v>17.11</v>
      </c>
      <c r="I5" s="1" t="s">
        <v>1144</v>
      </c>
    </row>
    <row r="7" spans="1:10" x14ac:dyDescent="0.2">
      <c r="A7" s="45" t="s">
        <v>1145</v>
      </c>
      <c r="B7" s="44" t="s">
        <v>1177</v>
      </c>
      <c r="C7" s="45">
        <v>1420569</v>
      </c>
      <c r="D7" s="45">
        <v>20</v>
      </c>
      <c r="E7" s="44">
        <v>100</v>
      </c>
      <c r="F7" s="47">
        <v>100</v>
      </c>
      <c r="G7" s="50">
        <v>6.27</v>
      </c>
      <c r="H7" s="50">
        <v>7.84</v>
      </c>
      <c r="I7" s="1" t="s">
        <v>1191</v>
      </c>
      <c r="J7" s="44"/>
    </row>
    <row r="8" spans="1:10" x14ac:dyDescent="0.2">
      <c r="A8" s="45" t="s">
        <v>1146</v>
      </c>
      <c r="B8" s="44" t="s">
        <v>1177</v>
      </c>
      <c r="C8" s="45">
        <v>1208136</v>
      </c>
      <c r="D8" s="45">
        <v>4</v>
      </c>
      <c r="E8" s="44">
        <v>100</v>
      </c>
      <c r="F8" s="47">
        <v>100</v>
      </c>
      <c r="G8" s="50">
        <v>3.56</v>
      </c>
      <c r="H8" s="50">
        <v>4.45</v>
      </c>
      <c r="I8" s="1" t="s">
        <v>1190</v>
      </c>
      <c r="J8" s="44"/>
    </row>
    <row r="9" spans="1:10" x14ac:dyDescent="0.2">
      <c r="A9" s="45" t="s">
        <v>1147</v>
      </c>
      <c r="B9" s="44" t="s">
        <v>1177</v>
      </c>
      <c r="C9" s="45">
        <v>1233785</v>
      </c>
      <c r="D9" s="45">
        <v>4</v>
      </c>
      <c r="E9" s="44">
        <v>100</v>
      </c>
      <c r="F9" s="47">
        <v>100</v>
      </c>
      <c r="G9" s="50">
        <v>2.39</v>
      </c>
      <c r="H9" s="50">
        <v>5.09</v>
      </c>
      <c r="I9" s="1" t="s">
        <v>1194</v>
      </c>
      <c r="J9" s="44"/>
    </row>
    <row r="10" spans="1:10" x14ac:dyDescent="0.2">
      <c r="A10" s="45" t="s">
        <v>1148</v>
      </c>
      <c r="B10" s="44" t="s">
        <v>1170</v>
      </c>
      <c r="C10" s="45" t="s">
        <v>1171</v>
      </c>
      <c r="D10" s="45">
        <v>8</v>
      </c>
      <c r="E10" s="44">
        <v>10</v>
      </c>
      <c r="F10" s="47">
        <v>50</v>
      </c>
      <c r="G10" s="50">
        <v>12.1</v>
      </c>
      <c r="H10" s="50">
        <v>15.5</v>
      </c>
      <c r="I10" s="1" t="s">
        <v>1149</v>
      </c>
      <c r="J10" s="44"/>
    </row>
    <row r="11" spans="1:10" x14ac:dyDescent="0.2">
      <c r="A11" s="45" t="s">
        <v>1150</v>
      </c>
      <c r="B11" s="44" t="s">
        <v>1170</v>
      </c>
      <c r="C11" s="45" t="s">
        <v>1172</v>
      </c>
      <c r="D11" s="45">
        <v>8</v>
      </c>
      <c r="E11" s="44">
        <v>10</v>
      </c>
      <c r="F11" s="47">
        <v>50</v>
      </c>
      <c r="G11" s="50">
        <v>15.35</v>
      </c>
      <c r="H11" s="50">
        <v>15.06</v>
      </c>
      <c r="I11" s="1" t="s">
        <v>1151</v>
      </c>
      <c r="J11" s="44"/>
    </row>
    <row r="12" spans="1:10" x14ac:dyDescent="0.2">
      <c r="A12" s="45" t="s">
        <v>1152</v>
      </c>
      <c r="B12" s="44" t="s">
        <v>1173</v>
      </c>
      <c r="C12" s="44" t="s">
        <v>1174</v>
      </c>
      <c r="D12" s="45">
        <v>1</v>
      </c>
      <c r="E12" s="44">
        <v>1</v>
      </c>
      <c r="F12" s="47">
        <v>3</v>
      </c>
      <c r="G12" s="50">
        <v>37.89</v>
      </c>
      <c r="H12" s="50">
        <v>39</v>
      </c>
      <c r="I12" s="1" t="s">
        <v>1153</v>
      </c>
      <c r="J12" s="44"/>
    </row>
    <row r="13" spans="1:10" x14ac:dyDescent="0.2">
      <c r="A13" s="45" t="s">
        <v>1154</v>
      </c>
      <c r="B13" s="44" t="s">
        <v>1175</v>
      </c>
      <c r="C13" s="45" t="s">
        <v>1176</v>
      </c>
      <c r="D13" s="45">
        <v>1</v>
      </c>
      <c r="E13" s="44">
        <v>1</v>
      </c>
      <c r="F13" s="47">
        <v>3</v>
      </c>
      <c r="G13" s="50">
        <v>8.1300000000000008</v>
      </c>
      <c r="H13" s="50">
        <v>10.16</v>
      </c>
      <c r="I13" s="1" t="s">
        <v>1155</v>
      </c>
    </row>
    <row r="14" spans="1:10" x14ac:dyDescent="0.2">
      <c r="A14" s="45" t="s">
        <v>1156</v>
      </c>
      <c r="B14" s="44" t="s">
        <v>1177</v>
      </c>
      <c r="C14" s="45">
        <v>1386840</v>
      </c>
      <c r="D14" s="44">
        <v>20</v>
      </c>
      <c r="E14" s="44">
        <v>100</v>
      </c>
      <c r="F14" s="47">
        <v>100</v>
      </c>
      <c r="G14" s="50">
        <v>8.41</v>
      </c>
      <c r="H14" s="50">
        <v>10.51</v>
      </c>
      <c r="I14" s="1" t="s">
        <v>1157</v>
      </c>
    </row>
    <row r="15" spans="1:10" x14ac:dyDescent="0.2">
      <c r="A15" s="45" t="s">
        <v>1158</v>
      </c>
      <c r="B15" s="44" t="s">
        <v>1178</v>
      </c>
      <c r="C15" s="45">
        <v>300113358</v>
      </c>
      <c r="D15" s="44">
        <v>4</v>
      </c>
      <c r="E15" s="44">
        <v>10</v>
      </c>
      <c r="F15" s="47">
        <v>20</v>
      </c>
      <c r="G15" s="50">
        <v>2.92</v>
      </c>
      <c r="H15" s="50">
        <v>3.65</v>
      </c>
      <c r="I15" s="1" t="s">
        <v>1159</v>
      </c>
    </row>
    <row r="17" spans="1:10" x14ac:dyDescent="0.2">
      <c r="A17" s="45" t="s">
        <v>1185</v>
      </c>
      <c r="B17" s="44" t="s">
        <v>1179</v>
      </c>
      <c r="C17" t="s">
        <v>1183</v>
      </c>
      <c r="D17">
        <v>1</v>
      </c>
      <c r="E17" s="44">
        <v>1</v>
      </c>
      <c r="F17" s="47">
        <v>3</v>
      </c>
      <c r="G17" s="50"/>
      <c r="H17" s="50">
        <v>81.14</v>
      </c>
      <c r="I17" s="1" t="s">
        <v>1184</v>
      </c>
    </row>
    <row r="19" spans="1:10" x14ac:dyDescent="0.2">
      <c r="A19" t="s">
        <v>1186</v>
      </c>
      <c r="B19" s="44" t="s">
        <v>654</v>
      </c>
      <c r="C19" t="s">
        <v>355</v>
      </c>
      <c r="D19">
        <v>34</v>
      </c>
      <c r="E19">
        <v>1</v>
      </c>
      <c r="F19" s="48">
        <v>110</v>
      </c>
      <c r="G19" s="51">
        <f>F19*1.9619</f>
        <v>215.809</v>
      </c>
      <c r="H19" s="51">
        <v>269.76</v>
      </c>
      <c r="I19" t="s">
        <v>356</v>
      </c>
    </row>
    <row r="20" spans="1:10" x14ac:dyDescent="0.2">
      <c r="A20" t="s">
        <v>1187</v>
      </c>
      <c r="B20" t="s">
        <v>586</v>
      </c>
      <c r="C20" t="s">
        <v>1188</v>
      </c>
      <c r="D20">
        <v>1</v>
      </c>
      <c r="E20">
        <v>1</v>
      </c>
      <c r="F20" s="48">
        <v>10</v>
      </c>
      <c r="G20" s="51">
        <v>2.02</v>
      </c>
      <c r="H20" s="51">
        <v>2.5299999999999998</v>
      </c>
      <c r="I20" s="1" t="s">
        <v>1189</v>
      </c>
    </row>
    <row r="25" spans="1:10" x14ac:dyDescent="0.2">
      <c r="A25" s="45" t="s">
        <v>1180</v>
      </c>
      <c r="B25" s="44" t="s">
        <v>1181</v>
      </c>
      <c r="C25" t="s">
        <v>1182</v>
      </c>
      <c r="D25">
        <v>2</v>
      </c>
      <c r="E25" s="44">
        <v>1</v>
      </c>
      <c r="F25" s="47">
        <v>6</v>
      </c>
      <c r="G25" s="50"/>
      <c r="H25" s="50"/>
      <c r="I25" s="1" t="s">
        <v>1195</v>
      </c>
    </row>
    <row r="26" spans="1:10" x14ac:dyDescent="0.2">
      <c r="A26" t="s">
        <v>1196</v>
      </c>
      <c r="B26" t="s">
        <v>1197</v>
      </c>
      <c r="C26" t="s">
        <v>1198</v>
      </c>
      <c r="D26">
        <v>1</v>
      </c>
      <c r="E26">
        <v>1</v>
      </c>
      <c r="F26" s="48">
        <v>1</v>
      </c>
      <c r="I26" t="s">
        <v>1200</v>
      </c>
      <c r="J26" s="1" t="s">
        <v>1199</v>
      </c>
    </row>
    <row r="27" spans="1:10" x14ac:dyDescent="0.2">
      <c r="A27" t="s">
        <v>1201</v>
      </c>
      <c r="C27" t="s">
        <v>1203</v>
      </c>
      <c r="D27">
        <v>1</v>
      </c>
      <c r="E27">
        <v>1</v>
      </c>
      <c r="F27" s="48">
        <v>1</v>
      </c>
      <c r="H27" s="51">
        <v>4.2</v>
      </c>
      <c r="I27" s="1" t="s">
        <v>1202</v>
      </c>
    </row>
    <row r="28" spans="1:10" x14ac:dyDescent="0.2">
      <c r="A28" t="s">
        <v>1204</v>
      </c>
      <c r="B28" t="s">
        <v>1205</v>
      </c>
      <c r="C28" t="s">
        <v>1206</v>
      </c>
      <c r="D28">
        <v>1</v>
      </c>
      <c r="E28">
        <v>1</v>
      </c>
      <c r="F28" s="48">
        <v>1</v>
      </c>
      <c r="I28" t="s">
        <v>1207</v>
      </c>
    </row>
  </sheetData>
  <hyperlinks>
    <hyperlink ref="I2" r:id="rId1" xr:uid="{6443A6FD-00B8-3A4B-BC0F-5C518E10688B}"/>
    <hyperlink ref="I3" r:id="rId2" xr:uid="{4287F769-3F2C-CB47-8800-1623D86E92ED}"/>
    <hyperlink ref="I4" r:id="rId3" xr:uid="{1177593E-38A0-5B4B-84D1-318E08D8C90A}"/>
    <hyperlink ref="I5" r:id="rId4" xr:uid="{92115AA1-D6A3-6F42-A59F-11A7AC9FBE3A}"/>
    <hyperlink ref="I7" r:id="rId5" xr:uid="{535489B9-54D5-1440-8F23-D7A1CB5BF945}"/>
    <hyperlink ref="I10" r:id="rId6" xr:uid="{6B8115E4-D5F1-2248-B57D-9B2B44F8AD93}"/>
    <hyperlink ref="I11" r:id="rId7" xr:uid="{71C38FEB-EF7C-6E41-86BC-F7E669DA5CB7}"/>
    <hyperlink ref="I12" r:id="rId8" xr:uid="{35CA7822-F583-BD46-90AB-AD99A1F92728}"/>
    <hyperlink ref="I13" r:id="rId9" xr:uid="{09CF2CBB-38F0-2B4E-931B-6D26F5B967D5}"/>
    <hyperlink ref="I14" r:id="rId10" xr:uid="{22D25AC0-62F8-804E-BA9B-2B50397FDFB4}"/>
    <hyperlink ref="I15" r:id="rId11" xr:uid="{79C275F0-F902-A84E-8862-6243250EE383}"/>
    <hyperlink ref="I17" r:id="rId12" xr:uid="{0B7DB4EC-2BDD-3C47-A8A0-3830E1FE5BCF}"/>
    <hyperlink ref="I20" r:id="rId13" display="https://www.digikey.pt/pt/products/detail/tdk-corporation/MLF2012E100KTD25/4743091s=N4IgjCBcpgbFoDGUBmBDANgZwKYBoQB7KAbRAGYBOcgJkpAF0CAHAFyhAGVWAnASwB2AcxABfAjQCsNBCGSR02fEVIgaAFjrkITEGw7d%2BwsRIAMADgDss%2BYtwFikMmFMACAK0AJRi3aQQAKoCfKwA8igAsjhoWACuPDgmIAC0MtByULyxyo5kkoyihUA" xr:uid="{0458F459-6B45-BB48-B5EF-0783FAF8E951}"/>
    <hyperlink ref="I25" r:id="rId14" xr:uid="{E7AAC6C1-213F-CB4A-8FAD-351742CC4BA5}"/>
    <hyperlink ref="J26" r:id="rId15" display="https://www.leroymerlin.pt/produtos/ferramentas/arrumacao-de-ferramentas/caixas-malas-e-estojos-de-ferramentas/malas-para-transporte-de-ferramentas/mala-de-transporte-fonestar-fmw-260-82164773.html?utm_medium=clickout_cpc&amp;utm_source=kuantokusta&amp;utm_campaign=product_feed" xr:uid="{6245EFF8-A31E-A948-8602-24230322B852}"/>
    <hyperlink ref="I27" r:id="rId16" xr:uid="{C0B50D1D-7C41-8747-9EE0-22A26EDB05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A C A g A 6 5 i c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D r m J x W R b / A 8 Z Y C A A A D H Q A A E w A A A E Z v c m 1 1 b G F z L 1 N l Y 3 R p b 2 4 x L m 3 t l m 1 r 2 z A Q x 9 8 H + h 2 E + y a h c U R K 6 Q Z j L z a n X Q p N m t b p t m a M I t v X R k y W g n T O G k q / + 8 5 J 6 Q N u 0 s D K m I N f x O E e I v 3 v / N M p D m K U R r N w 8 d 3 + s F X b q r m x s J C w b S 8 S i G B n k R E 2 8 S O D a F K P f W Q K s M Z Y a D I b A 5 m B m 7 Y 6 J s 5 S 0 F g / l A p a g d F I h q t 7 / N y B d V w o u O H H M r L C z n i g T J a E a K y 4 B n 6 i o W P l F P x z T U / r Z C I S S E x P 6 r H h X y S O s 4 g P z k 5 6 B 8 P u w X n o t y 8 T m P L d V i g Q l J I I v E v a f p N e / j l X S V t N q Q 4 Z O / + p e P 5 C J T z K P 0 V / K 3 Z T r 9 F k P z q g Z E p b W K r R a 3 p N F h i V p d q R + b 7 J T j O D E O J M 5 S 1 4 N F p 9 o + F n o 0 k N 2 v Y G 1 q Q U S N g Y q C r r 8 u Y N R U R Z 9 5 H u w l 9 f 9 J L 2 v P d / U i q M h R I 2 3 w x t 9 r B i M B b 6 m h a M 5 1 I Y z i b w u O j Q C u 2 u j E 0 X Q o c U d P U X V D T Z 7 a 1 3 B l d g Q c d A Z r 4 M Q 7 j B O w p 5 X 4 X K i t 5 D Y 3 B i p c Z C p N M / K v i O g z B g A 2 F x u x D q C Z 1 d i R g z C / Y y T 7 n s Z 2 k E t p D 4 D S J H 7 S / 4 T 3 F G v i O N + 3 u t v M a 7 u 0 Z N 6 q X t e R V p V t 9 t V F h X W G 8 M 1 q l M E g W b g P S i k i L S C / 8 6 S L + r k C 4 b v m g m m 8 A u l V E E l 5 z r U L t X U f s m Z M U i B S v m r S 8 N U U 8 0 z / l 5 Y l f o / D t 0 U i F 1 u c B 5 U D z H 5 s F a B 5 p 2 u 6 J m 9 T + / L s j r c T F 1 7 W u z Z z I C Y 3 7 5 s l d S r I y B E y 7 x r 0 L K W b h y h T y 8 4 t d / d U W H h t 6 e P x A a l P + 9 P P e z y 2 V P c t W O P y u B 1 f e O G / O T 8 s y 9 z m n Z r w 7 L 6 s O y 9 q l 4 M y I v / P I j e e G / z O S F X 0 F Z T i h 3 N g D K n S V Q 7 l R Q l h L K 0 Q Z M y t G S S T m q J m V J o d y A S T l a M i l H 1 a T 8 r 6 H 8 A 1 B L A w Q U A A A I C A D r m J x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u Y n F a 7 J 0 r A p A A A A P Y A A A A S A A A A A A A A A A A A A A C k A Q A A A A B D b 2 5 m a W c v U G F j a 2 F n Z S 5 4 b W x Q S w E C F A M U A A A I C A D r m J x W R b / A 8 Z Y C A A A D H Q A A E w A A A A A A A A A A A A A A p A H U A A A A R m 9 y b X V s Y X M v U 2 V j d G l v b j E u b V B L A Q I U A x Q A A A g I A O u Y n F Y P y u m r p A A A A O k A A A A T A A A A A A A A A A A A A A C k A Z s D A A B b Q 2 9 u d G V u d F 9 U e X B l c 1 0 u e G 1 s U E s F B g A A A A A D A A M A w g A A A H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5 2 A A A A A A A A z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F 0 d G V y e W J v Y X J k L W J v d H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Q 2 O j Q 0 L j I 2 N T A 2 M T B a I i A v P j x F b n R y e S B U e X B l P S J G a W x s Q 2 9 s d W 1 u V H l w Z X M i I F Z h b H V l P S J z Q m d Z R 0 J n W U d C Z 0 0 9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E 5 J J n F 1 b 3 Q 7 L C Z x d W 9 0 O 0 x D U 0 M g U G F y d C M m c X V v d D s s J n F 1 b 3 Q 7 T W F u d W Z h Y 3 R 1 c m V y X 1 B h c n R f T n V t Y m V y J n F 1 b 3 Q 7 L C Z x d W 9 0 O 1 d l Y n N p d G U m c X V v d D s s J n F 1 b 3 Q 7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d G V y e W J v Y X J k L W J v d H R v b S 9 B d X R v U m V t b 3 Z l Z E N v b H V t b n M x L n t S Z W Z l c m V u Y 2 U s M H 0 m c X V v d D s s J n F 1 b 3 Q 7 U 2 V j d G l v b j E v Y m F 0 d G V y e W J v Y X J k L W J v d H R v b S 9 B d X R v U m V t b 3 Z l Z E N v b H V t b n M x L n t W Y W x 1 Z S w x f S Z x d W 9 0 O y w m c X V v d D t T Z W N 0 a W 9 u M S 9 i Y X R 0 Z X J 5 Y m 9 h c m Q t Y m 9 0 d G 9 t L 0 F 1 d G 9 S Z W 1 v d m V k Q 2 9 s d W 1 u c z E u e 0 Z v b 3 R w c m l u d C w y f S Z x d W 9 0 O y w m c X V v d D t T Z W N 0 a W 9 u M S 9 i Y X R 0 Z X J 5 Y m 9 h c m Q t Y m 9 0 d G 9 t L 0 F 1 d G 9 S Z W 1 v d m V k Q 2 9 s d W 1 u c z E u e 0 R O S S w z f S Z x d W 9 0 O y w m c X V v d D t T Z W N 0 a W 9 u M S 9 i Y X R 0 Z X J 5 Y m 9 h c m Q t Y m 9 0 d G 9 t L 0 F 1 d G 9 S Z W 1 v d m V k Q 2 9 s d W 1 u c z E u e 0 x D U 0 M g U G F y d C M s N H 0 m c X V v d D s s J n F 1 b 3 Q 7 U 2 V j d G l v b j E v Y m F 0 d G V y e W J v Y X J k L W J v d H R v b S 9 B d X R v U m V t b 3 Z l Z E N v b H V t b n M x L n t N Y W 5 1 Z m F j d H V y Z X J f U G F y d F 9 O d W 1 i Z X I s N X 0 m c X V v d D s s J n F 1 b 3 Q 7 U 2 V j d G l v b j E v Y m F 0 d G V y e W J v Y X J k L W J v d H R v b S 9 B d X R v U m V t b 3 Z l Z E N v b H V t b n M x L n t X Z W J z a X R l L D Z 9 J n F 1 b 3 Q 7 L C Z x d W 9 0 O 1 N l Y 3 R p b 2 4 x L 2 J h d H R l c n l i b 2 F y Z C 1 i b 3 R 0 b 2 0 v Q X V 0 b 1 J l b W 9 2 Z W R D b 2 x 1 b W 5 z M S 5 7 U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h d H R l c n l i b 2 F y Z C 1 i b 3 R 0 b 2 0 v Q X V 0 b 1 J l b W 9 2 Z W R D b 2 x 1 b W 5 z M S 5 7 U m V m Z X J l b m N l L D B 9 J n F 1 b 3 Q 7 L C Z x d W 9 0 O 1 N l Y 3 R p b 2 4 x L 2 J h d H R l c n l i b 2 F y Z C 1 i b 3 R 0 b 2 0 v Q X V 0 b 1 J l b W 9 2 Z W R D b 2 x 1 b W 5 z M S 5 7 V m F s d W U s M X 0 m c X V v d D s s J n F 1 b 3 Q 7 U 2 V j d G l v b j E v Y m F 0 d G V y e W J v Y X J k L W J v d H R v b S 9 B d X R v U m V t b 3 Z l Z E N v b H V t b n M x L n t G b 2 9 0 c H J p b n Q s M n 0 m c X V v d D s s J n F 1 b 3 Q 7 U 2 V j d G l v b j E v Y m F 0 d G V y e W J v Y X J k L W J v d H R v b S 9 B d X R v U m V t b 3 Z l Z E N v b H V t b n M x L n t E T k k s M 3 0 m c X V v d D s s J n F 1 b 3 Q 7 U 2 V j d G l v b j E v Y m F 0 d G V y e W J v Y X J k L W J v d H R v b S 9 B d X R v U m V t b 3 Z l Z E N v b H V t b n M x L n t M Q 1 N D I F B h c n Q j L D R 9 J n F 1 b 3 Q 7 L C Z x d W 9 0 O 1 N l Y 3 R p b 2 4 x L 2 J h d H R l c n l i b 2 F y Z C 1 i b 3 R 0 b 2 0 v Q X V 0 b 1 J l b W 9 2 Z W R D b 2 x 1 b W 5 z M S 5 7 T W F u d W Z h Y 3 R 1 c m V y X 1 B h c n R f T n V t Y m V y L D V 9 J n F 1 b 3 Q 7 L C Z x d W 9 0 O 1 N l Y 3 R p b 2 4 x L 2 J h d H R l c n l i b 2 F y Z C 1 i b 3 R 0 b 2 0 v Q X V 0 b 1 J l b W 9 2 Z W R D b 2 x 1 b W 5 z M S 5 7 V 2 V i c 2 l 0 Z S w 2 f S Z x d W 9 0 O y w m c X V v d D t T Z W N 0 a W 9 u M S 9 i Y X R 0 Z X J 5 Y m 9 h c m Q t Y m 9 0 d G 9 t L 0 F 1 d G 9 S Z W 1 v d m V k Q 2 9 s d W 1 u c z E u e 1 F 0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d G V y e W J v Y X J k L W J v d H R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Z X J 5 Y m 9 h c m Q t Y m 9 0 d G 9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l c n l i b 2 F y Z C 1 i b 3 R 0 b 2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Z X J 5 Y m 9 h c m Q t Y m 9 0 d G 9 t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2 J h d H R l c n l i b 2 F y Z F 9 i b 3 R 0 b 2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z o 0 N j o 0 N C 4 y N j U w N j E w W i I g L z 4 8 R W 5 0 c n k g V H l w Z T 0 i R m l s b E N v b H V t b l R 5 c G V z I i B W Y W x 1 Z T 0 i c 0 J n W U d C Z 1 l H Q m d N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0 R O S S Z x d W 9 0 O y w m c X V v d D t M Q 1 N D I F B h c n Q j J n F 1 b 3 Q 7 L C Z x d W 9 0 O 0 1 h b n V m Y W N 0 d X J l c l 9 Q Y X J 0 X 0 5 1 b W J l c i Z x d W 9 0 O y w m c X V v d D t X Z W J z a X R l J n F 1 b 3 Q 7 L C Z x d W 9 0 O 1 F 0 e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d G V y e W J v Y X J k L W J v d H R v b S 9 B d X R v U m V t b 3 Z l Z E N v b H V t b n M x L n t S Z W Z l c m V u Y 2 U s M H 0 m c X V v d D s s J n F 1 b 3 Q 7 U 2 V j d G l v b j E v Y m F 0 d G V y e W J v Y X J k L W J v d H R v b S 9 B d X R v U m V t b 3 Z l Z E N v b H V t b n M x L n t W Y W x 1 Z S w x f S Z x d W 9 0 O y w m c X V v d D t T Z W N 0 a W 9 u M S 9 i Y X R 0 Z X J 5 Y m 9 h c m Q t Y m 9 0 d G 9 t L 0 F 1 d G 9 S Z W 1 v d m V k Q 2 9 s d W 1 u c z E u e 0 Z v b 3 R w c m l u d C w y f S Z x d W 9 0 O y w m c X V v d D t T Z W N 0 a W 9 u M S 9 i Y X R 0 Z X J 5 Y m 9 h c m Q t Y m 9 0 d G 9 t L 0 F 1 d G 9 S Z W 1 v d m V k Q 2 9 s d W 1 u c z E u e 0 R O S S w z f S Z x d W 9 0 O y w m c X V v d D t T Z W N 0 a W 9 u M S 9 i Y X R 0 Z X J 5 Y m 9 h c m Q t Y m 9 0 d G 9 t L 0 F 1 d G 9 S Z W 1 v d m V k Q 2 9 s d W 1 u c z E u e 0 x D U 0 M g U G F y d C M s N H 0 m c X V v d D s s J n F 1 b 3 Q 7 U 2 V j d G l v b j E v Y m F 0 d G V y e W J v Y X J k L W J v d H R v b S 9 B d X R v U m V t b 3 Z l Z E N v b H V t b n M x L n t N Y W 5 1 Z m F j d H V y Z X J f U G F y d F 9 O d W 1 i Z X I s N X 0 m c X V v d D s s J n F 1 b 3 Q 7 U 2 V j d G l v b j E v Y m F 0 d G V y e W J v Y X J k L W J v d H R v b S 9 B d X R v U m V t b 3 Z l Z E N v b H V t b n M x L n t X Z W J z a X R l L D Z 9 J n F 1 b 3 Q 7 L C Z x d W 9 0 O 1 N l Y 3 R p b 2 4 x L 2 J h d H R l c n l i b 2 F y Z C 1 i b 3 R 0 b 2 0 v Q X V 0 b 1 J l b W 9 2 Z W R D b 2 x 1 b W 5 z M S 5 7 U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h d H R l c n l i b 2 F y Z C 1 i b 3 R 0 b 2 0 v Q X V 0 b 1 J l b W 9 2 Z W R D b 2 x 1 b W 5 z M S 5 7 U m V m Z X J l b m N l L D B 9 J n F 1 b 3 Q 7 L C Z x d W 9 0 O 1 N l Y 3 R p b 2 4 x L 2 J h d H R l c n l i b 2 F y Z C 1 i b 3 R 0 b 2 0 v Q X V 0 b 1 J l b W 9 2 Z W R D b 2 x 1 b W 5 z M S 5 7 V m F s d W U s M X 0 m c X V v d D s s J n F 1 b 3 Q 7 U 2 V j d G l v b j E v Y m F 0 d G V y e W J v Y X J k L W J v d H R v b S 9 B d X R v U m V t b 3 Z l Z E N v b H V t b n M x L n t G b 2 9 0 c H J p b n Q s M n 0 m c X V v d D s s J n F 1 b 3 Q 7 U 2 V j d G l v b j E v Y m F 0 d G V y e W J v Y X J k L W J v d H R v b S 9 B d X R v U m V t b 3 Z l Z E N v b H V t b n M x L n t E T k k s M 3 0 m c X V v d D s s J n F 1 b 3 Q 7 U 2 V j d G l v b j E v Y m F 0 d G V y e W J v Y X J k L W J v d H R v b S 9 B d X R v U m V t b 3 Z l Z E N v b H V t b n M x L n t M Q 1 N D I F B h c n Q j L D R 9 J n F 1 b 3 Q 7 L C Z x d W 9 0 O 1 N l Y 3 R p b 2 4 x L 2 J h d H R l c n l i b 2 F y Z C 1 i b 3 R 0 b 2 0 v Q X V 0 b 1 J l b W 9 2 Z W R D b 2 x 1 b W 5 z M S 5 7 T W F u d W Z h Y 3 R 1 c m V y X 1 B h c n R f T n V t Y m V y L D V 9 J n F 1 b 3 Q 7 L C Z x d W 9 0 O 1 N l Y 3 R p b 2 4 x L 2 J h d H R l c n l i b 2 F y Z C 1 i b 3 R 0 b 2 0 v Q X V 0 b 1 J l b W 9 2 Z W R D b 2 x 1 b W 5 z M S 5 7 V 2 V i c 2 l 0 Z S w 2 f S Z x d W 9 0 O y w m c X V v d D t T Z W N 0 a W 9 u M S 9 i Y X R 0 Z X J 5 Y m 9 h c m Q t Y m 9 0 d G 9 t L 0 F 1 d G 9 S Z W 1 v d m V k Q 2 9 s d W 1 u c z E u e 1 F 0 e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d H R l c n l i b 2 F y Z C 1 i b 3 R 0 b 2 0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l c n l i b 2 F y Z C 1 i b 3 R 0 b 2 0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l c n l i b 2 F y Z C 1 i b 3 R 0 b 2 0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V y e W J v Y X J k L W 1 p Z G R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c 6 N T E 6 M T I u M z Q 4 N D Y 5 M F o i I C 8 + P E V u d H J 5 I F R 5 c G U 9 I k Z p b G x D b 2 x 1 b W 5 U e X B l c y I g V m F s d W U 9 I n N C Z 1 l H Q m d Z R 0 F 3 P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M Q 1 N D I F B h c n Q j J n F 1 b 3 Q 7 L C Z x d W 9 0 O 0 1 h b n V m Y W N 0 d X J l c l 9 Q Y X J 0 X 0 5 1 b W J l c i Z x d W 9 0 O y w m c X V v d D t X Z W J z a X R l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H R l c n l i b 2 F y Z C 1 t a W R k b G U v Q X V 0 b 1 J l b W 9 2 Z W R D b 2 x 1 b W 5 z M S 5 7 U m V m Z X J l b m N l L D B 9 J n F 1 b 3 Q 7 L C Z x d W 9 0 O 1 N l Y 3 R p b 2 4 x L 2 J h d H R l c n l i b 2 F y Z C 1 t a W R k b G U v Q X V 0 b 1 J l b W 9 2 Z W R D b 2 x 1 b W 5 z M S 5 7 V m F s d W U s M X 0 m c X V v d D s s J n F 1 b 3 Q 7 U 2 V j d G l v b j E v Y m F 0 d G V y e W J v Y X J k L W 1 p Z G R s Z S 9 B d X R v U m V t b 3 Z l Z E N v b H V t b n M x L n t G b 2 9 0 c H J p b n Q s M n 0 m c X V v d D s s J n F 1 b 3 Q 7 U 2 V j d G l v b j E v Y m F 0 d G V y e W J v Y X J k L W 1 p Z G R s Z S 9 B d X R v U m V t b 3 Z l Z E N v b H V t b n M x L n t M Q 1 N D I F B h c n Q j L D N 9 J n F 1 b 3 Q 7 L C Z x d W 9 0 O 1 N l Y 3 R p b 2 4 x L 2 J h d H R l c n l i b 2 F y Z C 1 t a W R k b G U v Q X V 0 b 1 J l b W 9 2 Z W R D b 2 x 1 b W 5 z M S 5 7 T W F u d W Z h Y 3 R 1 c m V y X 1 B h c n R f T n V t Y m V y L D R 9 J n F 1 b 3 Q 7 L C Z x d W 9 0 O 1 N l Y 3 R p b 2 4 x L 2 J h d H R l c n l i b 2 F y Z C 1 t a W R k b G U v Q X V 0 b 1 J l b W 9 2 Z W R D b 2 x 1 b W 5 z M S 5 7 V 2 V i c 2 l 0 Z S w 1 f S Z x d W 9 0 O y w m c X V v d D t T Z W N 0 a W 9 u M S 9 i Y X R 0 Z X J 5 Y m 9 h c m Q t b W l k Z G x l L 0 F 1 d G 9 S Z W 1 v d m V k Q 2 9 s d W 1 u c z E u e 1 F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Y X R 0 Z X J 5 Y m 9 h c m Q t b W l k Z G x l L 0 F 1 d G 9 S Z W 1 v d m V k Q 2 9 s d W 1 u c z E u e 1 J l Z m V y Z W 5 j Z S w w f S Z x d W 9 0 O y w m c X V v d D t T Z W N 0 a W 9 u M S 9 i Y X R 0 Z X J 5 Y m 9 h c m Q t b W l k Z G x l L 0 F 1 d G 9 S Z W 1 v d m V k Q 2 9 s d W 1 u c z E u e 1 Z h b H V l L D F 9 J n F 1 b 3 Q 7 L C Z x d W 9 0 O 1 N l Y 3 R p b 2 4 x L 2 J h d H R l c n l i b 2 F y Z C 1 t a W R k b G U v Q X V 0 b 1 J l b W 9 2 Z W R D b 2 x 1 b W 5 z M S 5 7 R m 9 v d H B y a W 5 0 L D J 9 J n F 1 b 3 Q 7 L C Z x d W 9 0 O 1 N l Y 3 R p b 2 4 x L 2 J h d H R l c n l i b 2 F y Z C 1 t a W R k b G U v Q X V 0 b 1 J l b W 9 2 Z W R D b 2 x 1 b W 5 z M S 5 7 T E N T Q y B Q Y X J 0 I y w z f S Z x d W 9 0 O y w m c X V v d D t T Z W N 0 a W 9 u M S 9 i Y X R 0 Z X J 5 Y m 9 h c m Q t b W l k Z G x l L 0 F 1 d G 9 S Z W 1 v d m V k Q 2 9 s d W 1 u c z E u e 0 1 h b n V m Y W N 0 d X J l c l 9 Q Y X J 0 X 0 5 1 b W J l c i w 0 f S Z x d W 9 0 O y w m c X V v d D t T Z W N 0 a W 9 u M S 9 i Y X R 0 Z X J 5 Y m 9 h c m Q t b W l k Z G x l L 0 F 1 d G 9 S Z W 1 v d m V k Q 2 9 s d W 1 u c z E u e 1 d l Y n N p d G U s N X 0 m c X V v d D s s J n F 1 b 3 Q 7 U 2 V j d G l v b j E v Y m F 0 d G V y e W J v Y X J k L W 1 p Z G R s Z S 9 B d X R v U m V t b 3 Z l Z E N v b H V t b n M x L n t R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H R l c n l i b 2 F y Z C 1 t a W R k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V y e W J v Y X J k L W 1 p Z G R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Z X J 5 Y m 9 h c m Q t b W l k Z G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V y e W J v Y X J k L X R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c 6 N T Q 6 M T k u M j Y x N D Y w M F o i I C 8 + P E V u d H J 5 I F R 5 c G U 9 I k Z p b G x D b 2 x 1 b W 5 U e X B l c y I g V m F s d W U 9 I n N C Z 1 l H Q X c 9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H R l c n l i b 2 F y Z C 1 0 b 3 A v Q X V 0 b 1 J l b W 9 2 Z W R D b 2 x 1 b W 5 z M S 5 7 U m V m Z X J l b m N l L D B 9 J n F 1 b 3 Q 7 L C Z x d W 9 0 O 1 N l Y 3 R p b 2 4 x L 2 J h d H R l c n l i b 2 F y Z C 1 0 b 3 A v Q X V 0 b 1 J l b W 9 2 Z W R D b 2 x 1 b W 5 z M S 5 7 V m F s d W U s M X 0 m c X V v d D s s J n F 1 b 3 Q 7 U 2 V j d G l v b j E v Y m F 0 d G V y e W J v Y X J k L X R v c C 9 B d X R v U m V t b 3 Z l Z E N v b H V t b n M x L n t G b 2 9 0 c H J p b n Q s M n 0 m c X V v d D s s J n F 1 b 3 Q 7 U 2 V j d G l v b j E v Y m F 0 d G V y e W J v Y X J k L X R v c C 9 B d X R v U m V t b 3 Z l Z E N v b H V t b n M x L n t R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0 d G V y e W J v Y X J k L X R v c C 9 B d X R v U m V t b 3 Z l Z E N v b H V t b n M x L n t S Z W Z l c m V u Y 2 U s M H 0 m c X V v d D s s J n F 1 b 3 Q 7 U 2 V j d G l v b j E v Y m F 0 d G V y e W J v Y X J k L X R v c C 9 B d X R v U m V t b 3 Z l Z E N v b H V t b n M x L n t W Y W x 1 Z S w x f S Z x d W 9 0 O y w m c X V v d D t T Z W N 0 a W 9 u M S 9 i Y X R 0 Z X J 5 Y m 9 h c m Q t d G 9 w L 0 F 1 d G 9 S Z W 1 v d m V k Q 2 9 s d W 1 u c z E u e 0 Z v b 3 R w c m l u d C w y f S Z x d W 9 0 O y w m c X V v d D t T Z W N 0 a W 9 u M S 9 i Y X R 0 Z X J 5 Y m 9 h c m Q t d G 9 w L 0 F 1 d G 9 S Z W 1 v d m V k Q 2 9 s d W 1 u c z E u e 1 F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d G V y e W J v Y X J k L X R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Z X J 5 Y m 9 h c m Q t d G 9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l c n l i b 2 F y Z C 1 0 b 3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3 O j U 2 O j U 3 L j g 4 O T A 5 N j B a I i A v P j x F b n R y e S B U e X B l P S J G a W x s Q 2 9 s d W 1 u V H l w Z X M i I F Z h b H V l P S J z Q m d Z R 0 F 3 P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i b 2 F y Z C 9 B d X R v U m V t b 3 Z l Z E N v b H V t b n M x L n t S Z W Z l c m V u Y 2 U s M H 0 m c X V v d D s s J n F 1 b 3 Q 7 U 2 V j d G l v b j E v Y 2 F t Z X J h Y m 9 h c m Q v Q X V 0 b 1 J l b W 9 2 Z W R D b 2 x 1 b W 5 z M S 5 7 V m F s d W U s M X 0 m c X V v d D s s J n F 1 b 3 Q 7 U 2 V j d G l v b j E v Y 2 F t Z X J h Y m 9 h c m Q v Q X V 0 b 1 J l b W 9 2 Z W R D b 2 x 1 b W 5 z M S 5 7 R m 9 v d H B y a W 5 0 L D J 9 J n F 1 b 3 Q 7 L C Z x d W 9 0 O 1 N l Y 3 R p b 2 4 x L 2 N h b W V y Y W J v Y X J k L 0 F 1 d G 9 S Z W 1 v d m V k Q 2 9 s d W 1 u c z E u e 1 F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1 l c m F i b 2 F y Z C 9 B d X R v U m V t b 3 Z l Z E N v b H V t b n M x L n t S Z W Z l c m V u Y 2 U s M H 0 m c X V v d D s s J n F 1 b 3 Q 7 U 2 V j d G l v b j E v Y 2 F t Z X J h Y m 9 h c m Q v Q X V 0 b 1 J l b W 9 2 Z W R D b 2 x 1 b W 5 z M S 5 7 V m F s d W U s M X 0 m c X V v d D s s J n F 1 b 3 Q 7 U 2 V j d G l v b j E v Y 2 F t Z X J h Y m 9 h c m Q v Q X V 0 b 1 J l b W 9 2 Z W R D b 2 x 1 b W 5 z M S 5 7 R m 9 v d H B y a W 5 0 L D J 9 J n F 1 b 3 Q 7 L C Z x d W 9 0 O 1 N l Y 3 R p b 2 4 x L 2 N h b W V y Y W J v Y X J k L 0 F 1 d G 9 S Z W 1 v d m V k Q 2 9 s d W 1 u c z E u e 1 F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t Z X J h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Y m 9 h c m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Y m 9 h c m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z o 1 O D o x N y 4 y O T Y 2 N j M w W i I g L z 4 8 R W 5 0 c n k g V H l w Z T 0 i R m l s b E N v b H V t b l R 5 c G V z I i B W Y W x 1 Z T 0 i c 0 J n W U d C Z 1 l H Q m d Z R 0 J n T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T k k m c X V v d D s s J n F 1 b 3 Q 7 S G V p Z 2 h 0 J n F 1 b 3 Q 7 L C Z x d W 9 0 O 0 1 h b n V m Y W N 0 d X J l c l 9 Q Y X J 0 X 0 5 1 b W J l c i Z x d W 9 0 O y w m c X V v d D t N b 3 V z Z X I g U G F y d C B O d W 1 i Z X I m c X V v d D s s J n F 1 b 3 Q 7 T W 9 1 c 2 V y I F B y a W N l L 1 N 0 b 2 N r J n F 1 b 3 Q 7 L C Z x d W 9 0 O 1 J T I F B h c n Q g T n V t Y m V y J n F 1 b 3 Q 7 L C Z x d W 9 0 O 1 J T I F B y a W N l L 1 N 0 b 2 N r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Y m 9 h c m Q v Q X V 0 b 1 J l b W 9 2 Z W R D b 2 x 1 b W 5 z M S 5 7 U m V m Z X J l b m N l L D B 9 J n F 1 b 3 Q 7 L C Z x d W 9 0 O 1 N l Y 3 R p b 2 4 x L 2 1 h a W 5 i b 2 F y Z C 9 B d X R v U m V t b 3 Z l Z E N v b H V t b n M x L n t W Y W x 1 Z S w x f S Z x d W 9 0 O y w m c X V v d D t T Z W N 0 a W 9 u M S 9 t Y W l u Y m 9 h c m Q v Q X V 0 b 1 J l b W 9 2 Z W R D b 2 x 1 b W 5 z M S 5 7 R m 9 v d H B y a W 5 0 L D J 9 J n F 1 b 3 Q 7 L C Z x d W 9 0 O 1 N l Y 3 R p b 2 4 x L 2 1 h a W 5 i b 2 F y Z C 9 B d X R v U m V t b 3 Z l Z E N v b H V t b n M x L n t E T k k s M 3 0 m c X V v d D s s J n F 1 b 3 Q 7 U 2 V j d G l v b j E v b W F p b m J v Y X J k L 0 F 1 d G 9 S Z W 1 v d m V k Q 2 9 s d W 1 u c z E u e 0 h l a W d o d C w 0 f S Z x d W 9 0 O y w m c X V v d D t T Z W N 0 a W 9 u M S 9 t Y W l u Y m 9 h c m Q v Q X V 0 b 1 J l b W 9 2 Z W R D b 2 x 1 b W 5 z M S 5 7 T W F u d W Z h Y 3 R 1 c m V y X 1 B h c n R f T n V t Y m V y L D V 9 J n F 1 b 3 Q 7 L C Z x d W 9 0 O 1 N l Y 3 R p b 2 4 x L 2 1 h a W 5 i b 2 F y Z C 9 B d X R v U m V t b 3 Z l Z E N v b H V t b n M x L n t N b 3 V z Z X I g U G F y d C B O d W 1 i Z X I s N n 0 m c X V v d D s s J n F 1 b 3 Q 7 U 2 V j d G l v b j E v b W F p b m J v Y X J k L 0 F 1 d G 9 S Z W 1 v d m V k Q 2 9 s d W 1 u c z E u e 0 1 v d X N l c i B Q c m l j Z S 9 T d G 9 j a y w 3 f S Z x d W 9 0 O y w m c X V v d D t T Z W N 0 a W 9 u M S 9 t Y W l u Y m 9 h c m Q v Q X V 0 b 1 J l b W 9 2 Z W R D b 2 x 1 b W 5 z M S 5 7 U l M g U G F y d C B O d W 1 i Z X I s O H 0 m c X V v d D s s J n F 1 b 3 Q 7 U 2 V j d G l v b j E v b W F p b m J v Y X J k L 0 F 1 d G 9 S Z W 1 v d m V k Q 2 9 s d W 1 u c z E u e 1 J T I F B y a W N l L 1 N 0 b 2 N r L D l 9 J n F 1 b 3 Q 7 L C Z x d W 9 0 O 1 N l Y 3 R p b 2 4 x L 2 1 h a W 5 i b 2 F y Z C 9 B d X R v U m V t b 3 Z l Z E N v b H V t b n M x L n t R d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W l u Y m 9 h c m Q v Q X V 0 b 1 J l b W 9 2 Z W R D b 2 x 1 b W 5 z M S 5 7 U m V m Z X J l b m N l L D B 9 J n F 1 b 3 Q 7 L C Z x d W 9 0 O 1 N l Y 3 R p b 2 4 x L 2 1 h a W 5 i b 2 F y Z C 9 B d X R v U m V t b 3 Z l Z E N v b H V t b n M x L n t W Y W x 1 Z S w x f S Z x d W 9 0 O y w m c X V v d D t T Z W N 0 a W 9 u M S 9 t Y W l u Y m 9 h c m Q v Q X V 0 b 1 J l b W 9 2 Z W R D b 2 x 1 b W 5 z M S 5 7 R m 9 v d H B y a W 5 0 L D J 9 J n F 1 b 3 Q 7 L C Z x d W 9 0 O 1 N l Y 3 R p b 2 4 x L 2 1 h a W 5 i b 2 F y Z C 9 B d X R v U m V t b 3 Z l Z E N v b H V t b n M x L n t E T k k s M 3 0 m c X V v d D s s J n F 1 b 3 Q 7 U 2 V j d G l v b j E v b W F p b m J v Y X J k L 0 F 1 d G 9 S Z W 1 v d m V k Q 2 9 s d W 1 u c z E u e 0 h l a W d o d C w 0 f S Z x d W 9 0 O y w m c X V v d D t T Z W N 0 a W 9 u M S 9 t Y W l u Y m 9 h c m Q v Q X V 0 b 1 J l b W 9 2 Z W R D b 2 x 1 b W 5 z M S 5 7 T W F u d W Z h Y 3 R 1 c m V y X 1 B h c n R f T n V t Y m V y L D V 9 J n F 1 b 3 Q 7 L C Z x d W 9 0 O 1 N l Y 3 R p b 2 4 x L 2 1 h a W 5 i b 2 F y Z C 9 B d X R v U m V t b 3 Z l Z E N v b H V t b n M x L n t N b 3 V z Z X I g U G F y d C B O d W 1 i Z X I s N n 0 m c X V v d D s s J n F 1 b 3 Q 7 U 2 V j d G l v b j E v b W F p b m J v Y X J k L 0 F 1 d G 9 S Z W 1 v d m V k Q 2 9 s d W 1 u c z E u e 0 1 v d X N l c i B Q c m l j Z S 9 T d G 9 j a y w 3 f S Z x d W 9 0 O y w m c X V v d D t T Z W N 0 a W 9 u M S 9 t Y W l u Y m 9 h c m Q v Q X V 0 b 1 J l b W 9 2 Z W R D b 2 x 1 b W 5 z M S 5 7 U l M g U G F y d C B O d W 1 i Z X I s O H 0 m c X V v d D s s J n F 1 b 3 Q 7 U 2 V j d G l v b j E v b W F p b m J v Y X J k L 0 F 1 d G 9 S Z W 1 v d m V k Q 2 9 s d W 1 u c z E u e 1 J T I F B y a W N l L 1 N 0 b 2 N r L D l 9 J n F 1 b 3 Q 7 L C Z x d W 9 0 O 1 N l Y 3 R p b 2 4 x L 2 1 h a W 5 i b 2 F y Z C 9 B d X R v U m V t b 3 Z l Z E N v b H V t b n M x L n t R d H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J v Y X J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i b 2 F y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B h b m V s L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O D o w M D o y O S 4 z N T U 1 O D Y w W i I g L z 4 8 R W 5 0 c n k g V H l w Z T 0 i R m l s b E N v b H V t b l R 5 c G V z I i B W Y W x 1 Z T 0 i c 0 J n W U d C Z 1 l E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E 5 J J n F 1 b 3 Q 7 L C Z x d W 9 0 O 0 1 h b n V m Y W N 0 d X J l c l 9 Q Y X J 0 X 0 5 1 b W J l c i Z x d W 9 0 O y w m c X V v d D t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h c i 1 Q Y W 5 l b C 1 Y L 0 F 1 d G 9 S Z W 1 v d m V k Q 2 9 s d W 1 u c z E u e 1 J l Z m V y Z W 5 j Z S w w f S Z x d W 9 0 O y w m c X V v d D t T Z W N 0 a W 9 u M S 9 T b 2 x h c i 1 Q Y W 5 l b C 1 Y L 0 F 1 d G 9 S Z W 1 v d m V k Q 2 9 s d W 1 u c z E u e 1 Z h b H V l L D F 9 J n F 1 b 3 Q 7 L C Z x d W 9 0 O 1 N l Y 3 R p b 2 4 x L 1 N v b G F y L V B h b m V s L V g v Q X V 0 b 1 J l b W 9 2 Z W R D b 2 x 1 b W 5 z M S 5 7 R m 9 v d H B y a W 5 0 L D J 9 J n F 1 b 3 Q 7 L C Z x d W 9 0 O 1 N l Y 3 R p b 2 4 x L 1 N v b G F y L V B h b m V s L V g v Q X V 0 b 1 J l b W 9 2 Z W R D b 2 x 1 b W 5 z M S 5 7 R E 5 J L D N 9 J n F 1 b 3 Q 7 L C Z x d W 9 0 O 1 N l Y 3 R p b 2 4 x L 1 N v b G F y L V B h b m V s L V g v Q X V 0 b 1 J l b W 9 2 Z W R D b 2 x 1 b W 5 z M S 5 7 T W F u d W Z h Y 3 R 1 c m V y X 1 B h c n R f T n V t Y m V y L D R 9 J n F 1 b 3 Q 7 L C Z x d W 9 0 O 1 N l Y 3 R p b 2 4 x L 1 N v b G F y L V B h b m V s L V g v Q X V 0 b 1 J l b W 9 2 Z W R D b 2 x 1 b W 5 z M S 5 7 U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b G F y L V B h b m V s L V g v Q X V 0 b 1 J l b W 9 2 Z W R D b 2 x 1 b W 5 z M S 5 7 U m V m Z X J l b m N l L D B 9 J n F 1 b 3 Q 7 L C Z x d W 9 0 O 1 N l Y 3 R p b 2 4 x L 1 N v b G F y L V B h b m V s L V g v Q X V 0 b 1 J l b W 9 2 Z W R D b 2 x 1 b W 5 z M S 5 7 V m F s d W U s M X 0 m c X V v d D s s J n F 1 b 3 Q 7 U 2 V j d G l v b j E v U 2 9 s Y X I t U G F u Z W w t W C 9 B d X R v U m V t b 3 Z l Z E N v b H V t b n M x L n t G b 2 9 0 c H J p b n Q s M n 0 m c X V v d D s s J n F 1 b 3 Q 7 U 2 V j d G l v b j E v U 2 9 s Y X I t U G F u Z W w t W C 9 B d X R v U m V t b 3 Z l Z E N v b H V t b n M x L n t E T k k s M 3 0 m c X V v d D s s J n F 1 b 3 Q 7 U 2 V j d G l v b j E v U 2 9 s Y X I t U G F u Z W w t W C 9 B d X R v U m V t b 3 Z l Z E N v b H V t b n M x L n t N Y W 5 1 Z m F j d H V y Z X J f U G F y d F 9 O d W 1 i Z X I s N H 0 m c X V v d D s s J n F 1 b 3 Q 7 U 2 V j d G l v b j E v U 2 9 s Y X I t U G F u Z W w t W C 9 B d X R v U m V t b 3 Z l Z E N v b H V t b n M x L n t R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F y L V B h b m V s L V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h c i 1 Q Y W 5 l b C 1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S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O D o w M j o w M y 4 0 M z I w O D A w W i I g L z 4 8 R W 5 0 c n k g V H l w Z T 0 i R m l s b E N v b H V t b l R 5 c G V z I i B W Y W x 1 Z T 0 i c 0 J n W U d C Z 1 l E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E 5 J J n F 1 b 3 Q 7 L C Z x d W 9 0 O 0 1 h b n V m Y W N 0 d X J l c l 9 Q Y X J 0 X 0 5 1 b W J l c i Z x d W 9 0 O y w m c X V v d D t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h c i 1 Q Y W 5 l b C 1 Z L S 9 B d X R v U m V t b 3 Z l Z E N v b H V t b n M x L n t S Z W Z l c m V u Y 2 U s M H 0 m c X V v d D s s J n F 1 b 3 Q 7 U 2 V j d G l v b j E v U 2 9 s Y X I t U G F u Z W w t W S 0 v Q X V 0 b 1 J l b W 9 2 Z W R D b 2 x 1 b W 5 z M S 5 7 V m F s d W U s M X 0 m c X V v d D s s J n F 1 b 3 Q 7 U 2 V j d G l v b j E v U 2 9 s Y X I t U G F u Z W w t W S 0 v Q X V 0 b 1 J l b W 9 2 Z W R D b 2 x 1 b W 5 z M S 5 7 R m 9 v d H B y a W 5 0 L D J 9 J n F 1 b 3 Q 7 L C Z x d W 9 0 O 1 N l Y 3 R p b 2 4 x L 1 N v b G F y L V B h b m V s L V k t L 0 F 1 d G 9 S Z W 1 v d m V k Q 2 9 s d W 1 u c z E u e 0 R O S S w z f S Z x d W 9 0 O y w m c X V v d D t T Z W N 0 a W 9 u M S 9 T b 2 x h c i 1 Q Y W 5 l b C 1 Z L S 9 B d X R v U m V t b 3 Z l Z E N v b H V t b n M x L n t N Y W 5 1 Z m F j d H V y Z X J f U G F y d F 9 O d W 1 i Z X I s N H 0 m c X V v d D s s J n F 1 b 3 Q 7 U 2 V j d G l v b j E v U 2 9 s Y X I t U G F u Z W w t W S 0 v Q X V 0 b 1 J l b W 9 2 Z W R D b 2 x 1 b W 5 z M S 5 7 U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b G F y L V B h b m V s L V k t L 0 F 1 d G 9 S Z W 1 v d m V k Q 2 9 s d W 1 u c z E u e 1 J l Z m V y Z W 5 j Z S w w f S Z x d W 9 0 O y w m c X V v d D t T Z W N 0 a W 9 u M S 9 T b 2 x h c i 1 Q Y W 5 l b C 1 Z L S 9 B d X R v U m V t b 3 Z l Z E N v b H V t b n M x L n t W Y W x 1 Z S w x f S Z x d W 9 0 O y w m c X V v d D t T Z W N 0 a W 9 u M S 9 T b 2 x h c i 1 Q Y W 5 l b C 1 Z L S 9 B d X R v U m V t b 3 Z l Z E N v b H V t b n M x L n t G b 2 9 0 c H J p b n Q s M n 0 m c X V v d D s s J n F 1 b 3 Q 7 U 2 V j d G l v b j E v U 2 9 s Y X I t U G F u Z W w t W S 0 v Q X V 0 b 1 J l b W 9 2 Z W R D b 2 x 1 b W 5 z M S 5 7 R E 5 J L D N 9 J n F 1 b 3 Q 7 L C Z x d W 9 0 O 1 N l Y 3 R p b 2 4 x L 1 N v b G F y L V B h b m V s L V k t L 0 F 1 d G 9 S Z W 1 v d m V k Q 2 9 s d W 1 u c z E u e 0 1 h b n V m Y W N 0 d X J l c l 9 Q Y X J 0 X 0 5 1 b W J l c i w 0 f S Z x d W 9 0 O y w m c X V v d D t T Z W N 0 a W 9 u M S 9 T b 2 x h c i 1 Q Y W 5 l b C 1 Z L S 9 B d X R v U m V t b 3 Z l Z E N v b H V t b n M x L n t R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F y L V B h b m V s L V k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B h b m V s L V k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B h b m V s L V k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S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A z O j Q x L j g y N T A w O T B a I i A v P j x F b n R y e S B U e X B l P S J G a W x s Q 2 9 s d W 1 u V H l w Z X M i I F Z h b H V l P S J z Q m d Z R 0 J n W U Q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T k k m c X V v d D s s J n F 1 b 3 Q 7 T W F u d W Z h Y 3 R 1 c m V y X 1 B h c n R f T n V t Y m V y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F y L V B h b m V s L V l c d T A w M k I v Q X V 0 b 1 J l b W 9 2 Z W R D b 2 x 1 b W 5 z M S 5 7 U m V m Z X J l b m N l L D B 9 J n F 1 b 3 Q 7 L C Z x d W 9 0 O 1 N l Y 3 R p b 2 4 x L 1 N v b G F y L V B h b m V s L V l c d T A w M k I v Q X V 0 b 1 J l b W 9 2 Z W R D b 2 x 1 b W 5 z M S 5 7 V m F s d W U s M X 0 m c X V v d D s s J n F 1 b 3 Q 7 U 2 V j d G l v b j E v U 2 9 s Y X I t U G F u Z W w t W V x 1 M D A y Q i 9 B d X R v U m V t b 3 Z l Z E N v b H V t b n M x L n t G b 2 9 0 c H J p b n Q s M n 0 m c X V v d D s s J n F 1 b 3 Q 7 U 2 V j d G l v b j E v U 2 9 s Y X I t U G F u Z W w t W V x 1 M D A y Q i 9 B d X R v U m V t b 3 Z l Z E N v b H V t b n M x L n t E T k k s M 3 0 m c X V v d D s s J n F 1 b 3 Q 7 U 2 V j d G l v b j E v U 2 9 s Y X I t U G F u Z W w t W V x 1 M D A y Q i 9 B d X R v U m V t b 3 Z l Z E N v b H V t b n M x L n t N Y W 5 1 Z m F j d H V y Z X J f U G F y d F 9 O d W 1 i Z X I s N H 0 m c X V v d D s s J n F 1 b 3 Q 7 U 2 V j d G l v b j E v U 2 9 s Y X I t U G F u Z W w t W V x 1 M D A y Q i 9 B d X R v U m V t b 3 Z l Z E N v b H V t b n M x L n t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s Y X I t U G F u Z W w t W V x 1 M D A y Q i 9 B d X R v U m V t b 3 Z l Z E N v b H V t b n M x L n t S Z W Z l c m V u Y 2 U s M H 0 m c X V v d D s s J n F 1 b 3 Q 7 U 2 V j d G l v b j E v U 2 9 s Y X I t U G F u Z W w t W V x 1 M D A y Q i 9 B d X R v U m V t b 3 Z l Z E N v b H V t b n M x L n t W Y W x 1 Z S w x f S Z x d W 9 0 O y w m c X V v d D t T Z W N 0 a W 9 u M S 9 T b 2 x h c i 1 Q Y W 5 l b C 1 Z X H U w M D J C L 0 F 1 d G 9 S Z W 1 v d m V k Q 2 9 s d W 1 u c z E u e 0 Z v b 3 R w c m l u d C w y f S Z x d W 9 0 O y w m c X V v d D t T Z W N 0 a W 9 u M S 9 T b 2 x h c i 1 Q Y W 5 l b C 1 Z X H U w M D J C L 0 F 1 d G 9 S Z W 1 v d m V k Q 2 9 s d W 1 u c z E u e 0 R O S S w z f S Z x d W 9 0 O y w m c X V v d D t T Z W N 0 a W 9 u M S 9 T b 2 x h c i 1 Q Y W 5 l b C 1 Z X H U w M D J C L 0 F 1 d G 9 S Z W 1 v d m V k Q 2 9 s d W 1 u c z E u e 0 1 h b n V m Y W N 0 d X J l c l 9 Q Y X J 0 X 0 5 1 b W J l c i w 0 f S Z x d W 9 0 O y w m c X V v d D t T Z W N 0 a W 9 u M S 9 T b 2 x h c i 1 Q Y W 5 l b C 1 Z X H U w M D J C L 0 F 1 d G 9 S Z W 1 v d m V k Q 2 9 s d W 1 u c z E u e 1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Y X I t U G F u Z W w t W S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h c i 1 Q Y W 5 l b C 1 Z J T J C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B h b m V s L V k l M k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h c i 1 Q Y W 5 l b C 1 a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4 O j A 0 O j Q y L j c 4 N j g 1 M T B a I i A v P j x F b n R y e S B U e X B l P S J G a W x s Q 2 9 s d W 1 u V H l w Z X M i I F Z h b H V l P S J z Q m d Z R 0 J n W U Q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T k k m c X V v d D s s J n F 1 b 3 Q 7 T W F u d W Z h Y 3 R 1 c m V y X 1 B h c n R f T n V t Y m V y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F y L V B h b m V s L V o t L 0 F 1 d G 9 S Z W 1 v d m V k Q 2 9 s d W 1 u c z E u e 1 J l Z m V y Z W 5 j Z S w w f S Z x d W 9 0 O y w m c X V v d D t T Z W N 0 a W 9 u M S 9 T b 2 x h c i 1 Q Y W 5 l b C 1 a L S 9 B d X R v U m V t b 3 Z l Z E N v b H V t b n M x L n t W Y W x 1 Z S w x f S Z x d W 9 0 O y w m c X V v d D t T Z W N 0 a W 9 u M S 9 T b 2 x h c i 1 Q Y W 5 l b C 1 a L S 9 B d X R v U m V t b 3 Z l Z E N v b H V t b n M x L n t G b 2 9 0 c H J p b n Q s M n 0 m c X V v d D s s J n F 1 b 3 Q 7 U 2 V j d G l v b j E v U 2 9 s Y X I t U G F u Z W w t W i 0 v Q X V 0 b 1 J l b W 9 2 Z W R D b 2 x 1 b W 5 z M S 5 7 R E 5 J L D N 9 J n F 1 b 3 Q 7 L C Z x d W 9 0 O 1 N l Y 3 R p b 2 4 x L 1 N v b G F y L V B h b m V s L V o t L 0 F 1 d G 9 S Z W 1 v d m V k Q 2 9 s d W 1 u c z E u e 0 1 h b n V m Y W N 0 d X J l c l 9 Q Y X J 0 X 0 5 1 b W J l c i w 0 f S Z x d W 9 0 O y w m c X V v d D t T Z W N 0 a W 9 u M S 9 T b 2 x h c i 1 Q Y W 5 l b C 1 a L S 9 B d X R v U m V t b 3 Z l Z E N v b H V t b n M x L n t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s Y X I t U G F u Z W w t W i 0 v Q X V 0 b 1 J l b W 9 2 Z W R D b 2 x 1 b W 5 z M S 5 7 U m V m Z X J l b m N l L D B 9 J n F 1 b 3 Q 7 L C Z x d W 9 0 O 1 N l Y 3 R p b 2 4 x L 1 N v b G F y L V B h b m V s L V o t L 0 F 1 d G 9 S Z W 1 v d m V k Q 2 9 s d W 1 u c z E u e 1 Z h b H V l L D F 9 J n F 1 b 3 Q 7 L C Z x d W 9 0 O 1 N l Y 3 R p b 2 4 x L 1 N v b G F y L V B h b m V s L V o t L 0 F 1 d G 9 S Z W 1 v d m V k Q 2 9 s d W 1 u c z E u e 0 Z v b 3 R w c m l u d C w y f S Z x d W 9 0 O y w m c X V v d D t T Z W N 0 a W 9 u M S 9 T b 2 x h c i 1 Q Y W 5 l b C 1 a L S 9 B d X R v U m V t b 3 Z l Z E N v b H V t b n M x L n t E T k k s M 3 0 m c X V v d D s s J n F 1 b 3 Q 7 U 2 V j d G l v b j E v U 2 9 s Y X I t U G F u Z W w t W i 0 v Q X V 0 b 1 J l b W 9 2 Z W R D b 2 x 1 b W 5 z M S 5 7 T W F u d W Z h Y 3 R 1 c m V y X 1 B h c n R f T n V t Y m V y L D R 9 J n F 1 b 3 Q 7 L C Z x d W 9 0 O 1 N l Y 3 R p b 2 4 x L 1 N v b G F y L V B h b m V s L V o t L 0 F 1 d G 9 S Z W 1 v d m V k Q 2 9 s d W 1 u c z E u e 1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Y X I t U G F u Z W w t W i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i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i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h c i 1 Q Y W 5 l b C 1 a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g 6 M D Y 6 M T I u M D A 3 O T k 3 M F o i I C 8 + P E V u d H J 5 I F R 5 c G U 9 I k Z p b G x D b 2 x 1 b W 5 U e X B l c y I g V m F s d W U 9 I n N C Z 1 l H Q m d Z R C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0 R O S S Z x d W 9 0 O y w m c X V v d D t N Y W 5 1 Z m F j d H V y Z X J f U G F y d F 9 O d W 1 i Z X I m c X V v d D s s J n F 1 b 3 Q 7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Y X I t U G F u Z W w t W l x 1 M D A y Q i 9 B d X R v U m V t b 3 Z l Z E N v b H V t b n M x L n t S Z W Z l c m V u Y 2 U s M H 0 m c X V v d D s s J n F 1 b 3 Q 7 U 2 V j d G l v b j E v U 2 9 s Y X I t U G F u Z W w t W l x 1 M D A y Q i 9 B d X R v U m V t b 3 Z l Z E N v b H V t b n M x L n t W Y W x 1 Z S w x f S Z x d W 9 0 O y w m c X V v d D t T Z W N 0 a W 9 u M S 9 T b 2 x h c i 1 Q Y W 5 l b C 1 a X H U w M D J C L 0 F 1 d G 9 S Z W 1 v d m V k Q 2 9 s d W 1 u c z E u e 0 Z v b 3 R w c m l u d C w y f S Z x d W 9 0 O y w m c X V v d D t T Z W N 0 a W 9 u M S 9 T b 2 x h c i 1 Q Y W 5 l b C 1 a X H U w M D J C L 0 F 1 d G 9 S Z W 1 v d m V k Q 2 9 s d W 1 u c z E u e 0 R O S S w z f S Z x d W 9 0 O y w m c X V v d D t T Z W N 0 a W 9 u M S 9 T b 2 x h c i 1 Q Y W 5 l b C 1 a X H U w M D J C L 0 F 1 d G 9 S Z W 1 v d m V k Q 2 9 s d W 1 u c z E u e 0 1 h b n V m Y W N 0 d X J l c l 9 Q Y X J 0 X 0 5 1 b W J l c i w 0 f S Z x d W 9 0 O y w m c X V v d D t T Z W N 0 a W 9 u M S 9 T b 2 x h c i 1 Q Y W 5 l b C 1 a X H U w M D J C L 0 F 1 d G 9 S Z W 1 v d m V k Q 2 9 s d W 1 u c z E u e 1 F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x h c i 1 Q Y W 5 l b C 1 a X H U w M D J C L 0 F 1 d G 9 S Z W 1 v d m V k Q 2 9 s d W 1 u c z E u e 1 J l Z m V y Z W 5 j Z S w w f S Z x d W 9 0 O y w m c X V v d D t T Z W N 0 a W 9 u M S 9 T b 2 x h c i 1 Q Y W 5 l b C 1 a X H U w M D J C L 0 F 1 d G 9 S Z W 1 v d m V k Q 2 9 s d W 1 u c z E u e 1 Z h b H V l L D F 9 J n F 1 b 3 Q 7 L C Z x d W 9 0 O 1 N l Y 3 R p b 2 4 x L 1 N v b G F y L V B h b m V s L V p c d T A w M k I v Q X V 0 b 1 J l b W 9 2 Z W R D b 2 x 1 b W 5 z M S 5 7 R m 9 v d H B y a W 5 0 L D J 9 J n F 1 b 3 Q 7 L C Z x d W 9 0 O 1 N l Y 3 R p b 2 4 x L 1 N v b G F y L V B h b m V s L V p c d T A w M k I v Q X V 0 b 1 J l b W 9 2 Z W R D b 2 x 1 b W 5 z M S 5 7 R E 5 J L D N 9 J n F 1 b 3 Q 7 L C Z x d W 9 0 O 1 N l Y 3 R p b 2 4 x L 1 N v b G F y L V B h b m V s L V p c d T A w M k I v Q X V 0 b 1 J l b W 9 2 Z W R D b 2 x 1 b W 5 z M S 5 7 T W F u d W Z h Y 3 R 1 c m V y X 1 B h c n R f T n V t Y m V y L D R 9 J n F 1 b 3 Q 7 L C Z x d W 9 0 O 1 N l Y 3 R p b 2 4 x L 1 N v b G F y L V B h b m V s L V p c d T A w M k I v Q X V 0 b 1 J l b W 9 2 Z W R D b 2 x 1 b W 5 z M S 5 7 U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h c i 1 Q Y W 5 l b C 1 a J T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B h b m V s L V o l M k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G F u Z W w t W i U y Q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u 0 u g z 0 5 x L q D A N B g k q h k i G 9 w 0 B A Q E F A A S C A g B T I b L 0 c I W t p t 7 5 h 9 L W 2 Y s A n r W + 3 w W 3 v p m d C h g M 4 R 5 Y v S 1 p C o y y R C t 8 I 5 k D H z D 9 D 3 J / Q 5 D Q I N r s r c 3 t s I / O o k 1 9 0 m W 2 h D z V m B / x 1 Y c J w b A 4 6 4 4 G p R p a D J C p B K C P 5 S s x 7 e R l m e 4 v 1 6 1 D n D l 8 b l Z 4 c r u K 8 6 2 t O t p j i K F q D K A O W w 9 U K d T A 7 t i + Q 4 9 P S U f c p i t q o e s U R X Y j q 1 Z k L K + y 8 r 0 k L b W q H / E g D T B 5 8 c O W Y r + O U C 0 R C 8 S q B q A g Y T W y Z 8 0 F C Z n Q O I B L X m j R R I y m p 3 l J m k n b / R 2 N 1 N L U e e T t j O 1 G q a p t N g 3 N M Z i K m h W i b n r H I k w m i A v H d C / L U 6 + D h 9 D 6 H 5 B Z b o v D m M r y o G h 7 8 f 9 3 J 2 W U a l s c + l J T n 4 w Y L e F B b I u 6 b W a D 4 p 5 i j M V u o h k U U j m D E q B L j J 1 L p K Z H V I i n C n I / P C 2 J 9 i p Y B / e q u Y x v T n O j / C s c H G v r X d 4 j N / v o X 4 9 v f Y u C n s G e 7 S N Q 9 d W z y f 2 8 1 2 l o d f o V u + y m E + P E T Q 8 C r m m Q L I r 0 Z + N f d z c p + T 7 7 Y 3 K J e T x r U p T D J 9 f X Q t L Z l k g h s 0 A Z X h C z D X S x Z 6 G t 4 3 B Q r j h t u 3 R a R b j 1 6 I p V W y z 4 0 u A u W O u H 8 2 j I v G 1 7 W M 0 U l r D m P V H R 2 T h Q z U Z o S X 1 7 p 8 t I s l A t 1 3 J o l h 0 K m j 8 W h v J D h 3 T D F o 3 5 O p f O Q u r M X G H p A 5 s G a Y G b t b k 5 B U Y P 2 p q a G T B 8 B g k q h k i G 9 w 0 B B w E w H Q Y J Y I Z I A W U D B A E q B B A 2 b Q 7 U g P p c y A 6 w C Q + / e 0 W a g F C M X f / U E f x Z v d 1 q C s I d V E t T 5 8 N p M 7 U 2 5 L z i 6 o j J o O C p M R v 6 X 3 P W r p V p f W c 5 E Y E M d Z P T M o T H o H a J R W a n P x z E 0 R a C D e S D p d L E j 9 w x z k 6 F r 8 L D k w = = < / D a t a M a s h u p > 
</file>

<file path=customXml/itemProps1.xml><?xml version="1.0" encoding="utf-8"?>
<ds:datastoreItem xmlns:ds="http://schemas.openxmlformats.org/officeDocument/2006/customXml" ds:itemID="{48E0955A-C602-F54D-B08B-6308F4E1C0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BOM_Global</vt:lpstr>
      <vt:lpstr>BOM_v2</vt:lpstr>
      <vt:lpstr>JLCPCB</vt:lpstr>
      <vt:lpstr>PCBWay</vt:lpstr>
      <vt:lpstr>Eurocircuits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Ferreira da Silva</cp:lastModifiedBy>
  <dcterms:created xsi:type="dcterms:W3CDTF">2023-04-28T17:46:00Z</dcterms:created>
  <dcterms:modified xsi:type="dcterms:W3CDTF">2023-05-11T14:10:29Z</dcterms:modified>
</cp:coreProperties>
</file>