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6e63a919ff50cc/Documents/"/>
    </mc:Choice>
  </mc:AlternateContent>
  <xr:revisionPtr revIDLastSave="0" documentId="13_ncr:20001_{755CB125-A875-420C-9A15-A7D53EE87AF8}" xr6:coauthVersionLast="47" xr6:coauthVersionMax="47" xr10:uidLastSave="{00000000-0000-0000-0000-000000000000}"/>
  <bookViews>
    <workbookView xWindow="-110" yWindow="-110" windowWidth="19420" windowHeight="11020" xr2:uid="{2DFA3529-BE5C-4D4A-96E0-37033FAB481F}"/>
  </bookViews>
  <sheets>
    <sheet name="Sheet1" sheetId="1" r:id="rId1"/>
  </sheets>
  <definedNames>
    <definedName name="solver_adj" localSheetId="0" hidden="1">Sheet1!$A$25:$A$30,Sheet1!$B$25:$B$30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N81" i="1" s="1"/>
  <c r="E26" i="1"/>
  <c r="E27" i="1"/>
  <c r="E28" i="1"/>
  <c r="E29" i="1"/>
  <c r="E30" i="1"/>
  <c r="G32" i="1"/>
  <c r="I26" i="1"/>
  <c r="I27" i="1"/>
  <c r="I28" i="1"/>
  <c r="I29" i="1"/>
  <c r="I30" i="1"/>
  <c r="G26" i="1"/>
  <c r="G27" i="1"/>
  <c r="G28" i="1"/>
  <c r="G29" i="1"/>
  <c r="G30" i="1"/>
  <c r="G25" i="1"/>
  <c r="I25" i="1" s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F30" i="1" l="1"/>
  <c r="F29" i="1"/>
  <c r="F27" i="1"/>
  <c r="F26" i="1"/>
  <c r="F28" i="1"/>
  <c r="F25" i="1"/>
  <c r="N17" i="1"/>
  <c r="N7" i="1"/>
  <c r="N19" i="1"/>
  <c r="N26" i="1"/>
  <c r="N11" i="1"/>
  <c r="N13" i="1"/>
  <c r="N5" i="1"/>
  <c r="N23" i="1"/>
  <c r="N28" i="1"/>
  <c r="N34" i="1"/>
  <c r="N40" i="1"/>
  <c r="N46" i="1"/>
  <c r="N52" i="1"/>
  <c r="N58" i="1"/>
  <c r="N64" i="1"/>
  <c r="N70" i="1"/>
  <c r="N76" i="1"/>
  <c r="N2" i="1"/>
  <c r="N8" i="1"/>
  <c r="N14" i="1"/>
  <c r="N20" i="1"/>
  <c r="N29" i="1"/>
  <c r="N35" i="1"/>
  <c r="N41" i="1"/>
  <c r="N47" i="1"/>
  <c r="N53" i="1"/>
  <c r="N59" i="1"/>
  <c r="N65" i="1"/>
  <c r="N71" i="1"/>
  <c r="N77" i="1"/>
  <c r="N3" i="1"/>
  <c r="N9" i="1"/>
  <c r="N15" i="1"/>
  <c r="N21" i="1"/>
  <c r="N30" i="1"/>
  <c r="N36" i="1"/>
  <c r="N42" i="1"/>
  <c r="N48" i="1"/>
  <c r="N54" i="1"/>
  <c r="N60" i="1"/>
  <c r="N66" i="1"/>
  <c r="N72" i="1"/>
  <c r="N78" i="1"/>
  <c r="N4" i="1"/>
  <c r="N10" i="1"/>
  <c r="N16" i="1"/>
  <c r="N22" i="1"/>
  <c r="N25" i="1"/>
  <c r="N31" i="1"/>
  <c r="N37" i="1"/>
  <c r="N43" i="1"/>
  <c r="N49" i="1"/>
  <c r="N55" i="1"/>
  <c r="N61" i="1"/>
  <c r="N67" i="1"/>
  <c r="N73" i="1"/>
  <c r="N79" i="1"/>
  <c r="N32" i="1"/>
  <c r="N38" i="1"/>
  <c r="N44" i="1"/>
  <c r="N50" i="1"/>
  <c r="N56" i="1"/>
  <c r="N62" i="1"/>
  <c r="N68" i="1"/>
  <c r="N74" i="1"/>
  <c r="N80" i="1"/>
  <c r="N6" i="1"/>
  <c r="N12" i="1"/>
  <c r="N18" i="1"/>
  <c r="N24" i="1"/>
  <c r="N27" i="1"/>
  <c r="N33" i="1"/>
  <c r="N39" i="1"/>
  <c r="N45" i="1"/>
  <c r="N51" i="1"/>
  <c r="N57" i="1"/>
  <c r="N63" i="1"/>
  <c r="N69" i="1"/>
  <c r="N75" i="1"/>
  <c r="H28" i="1" l="1"/>
  <c r="D28" i="1" s="1"/>
  <c r="H26" i="1"/>
  <c r="D26" i="1" s="1"/>
  <c r="H27" i="1"/>
  <c r="D27" i="1" s="1"/>
  <c r="H29" i="1"/>
  <c r="D29" i="1" s="1"/>
  <c r="H30" i="1"/>
  <c r="D30" i="1" s="1"/>
  <c r="H25" i="1"/>
  <c r="D25" i="1" s="1"/>
  <c r="J33" i="1" l="1"/>
</calcChain>
</file>

<file path=xl/sharedStrings.xml><?xml version="1.0" encoding="utf-8"?>
<sst xmlns="http://schemas.openxmlformats.org/spreadsheetml/2006/main" count="268" uniqueCount="173">
  <si>
    <t>Objectives</t>
  </si>
  <si>
    <t>Maximize Revenue</t>
  </si>
  <si>
    <t>Truck Utilisation</t>
  </si>
  <si>
    <t>Balance Good Type Allocation</t>
  </si>
  <si>
    <t>Age-based Revenue Adjustment</t>
  </si>
  <si>
    <t>Revenue Tiering</t>
  </si>
  <si>
    <t>Dynamic adjustment for Goods Type and Age</t>
  </si>
  <si>
    <t>Break and Continous Operation Pattern</t>
  </si>
  <si>
    <t>Type of Good</t>
  </si>
  <si>
    <t>Fragile Goods</t>
  </si>
  <si>
    <t>Electronics</t>
  </si>
  <si>
    <t>General Goods</t>
  </si>
  <si>
    <t>Perishable Items</t>
  </si>
  <si>
    <t>Minimum hours required</t>
  </si>
  <si>
    <t>Maximum hours required</t>
  </si>
  <si>
    <t>Total Truck Travel=27,000 hrs</t>
  </si>
  <si>
    <t>Max Travel/truck each day= 16hrs</t>
  </si>
  <si>
    <t>Min Travel/truck each month=200hrs</t>
  </si>
  <si>
    <t xml:space="preserve">       BONUS QUESTION</t>
  </si>
  <si>
    <t xml:space="preserve">             Constraints</t>
  </si>
  <si>
    <t>Revenue Model</t>
  </si>
  <si>
    <t>Hours Travelled</t>
  </si>
  <si>
    <t>Revenue Earned</t>
  </si>
  <si>
    <t>0-200 hours</t>
  </si>
  <si>
    <t>201-250 hours</t>
  </si>
  <si>
    <t>251-300 hours</t>
  </si>
  <si>
    <t>301-400 hours</t>
  </si>
  <si>
    <t>&gt;400 hours</t>
  </si>
  <si>
    <t>INR 500 per hour</t>
  </si>
  <si>
    <t>INR 550 per hour</t>
  </si>
  <si>
    <t>INR 600 per hour</t>
  </si>
  <si>
    <t>INR 700 per hour</t>
  </si>
  <si>
    <t>INR 800 per hour</t>
  </si>
  <si>
    <t>Additional Revenue</t>
  </si>
  <si>
    <t>Age of Truck</t>
  </si>
  <si>
    <t>0-2 years</t>
  </si>
  <si>
    <t>2-5 years</t>
  </si>
  <si>
    <t>5+years</t>
  </si>
  <si>
    <t>Additional Info</t>
  </si>
  <si>
    <t>Min Travel/truck each week=50hrs</t>
  </si>
  <si>
    <t>Linear Programming Model</t>
  </si>
  <si>
    <t>Truck Alloted</t>
  </si>
  <si>
    <t>INPUT VARIABLES</t>
  </si>
  <si>
    <t>Good Type</t>
  </si>
  <si>
    <t xml:space="preserve">OUTPUT </t>
  </si>
  <si>
    <t>Revenue Generated</t>
  </si>
  <si>
    <t>Time of Travel</t>
  </si>
  <si>
    <t>Truck ID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</si>
  <si>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</si>
  <si>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</si>
  <si>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</si>
  <si>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</si>
  <si>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</si>
  <si>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</si>
  <si>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</si>
  <si>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</si>
  <si>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</si>
  <si>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</si>
  <si>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</si>
  <si>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</si>
  <si>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</si>
  <si>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</si>
  <si>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</si>
  <si>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</si>
  <si>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</si>
  <si>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</si>
  <si>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</si>
  <si>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</si>
  <si>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</si>
  <si>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</si>
  <si>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</si>
  <si>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</si>
  <si>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</si>
  <si>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</si>
  <si>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</si>
  <si>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</si>
  <si>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</si>
  <si>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</si>
  <si>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</si>
  <si>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</si>
  <si>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</si>
  <si>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</si>
  <si>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</si>
  <si>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</si>
  <si>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</si>
  <si>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</si>
  <si>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</si>
  <si>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</si>
  <si>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</si>
  <si>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</si>
  <si>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</si>
  <si>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</si>
  <si>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</si>
  <si>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</si>
  <si>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</si>
  <si>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</si>
  <si>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</si>
  <si>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</si>
  <si>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</si>
  <si>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</si>
  <si>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</si>
  <si>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</si>
  <si>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</si>
  <si>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</si>
  <si>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</si>
  <si>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</si>
  <si>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</si>
  <si>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</si>
  <si>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</si>
  <si>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</si>
  <si>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</si>
  <si>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</si>
  <si>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</si>
  <si>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</si>
  <si>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</si>
  <si>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</si>
  <si>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</si>
  <si>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</si>
  <si>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</si>
  <si>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</si>
  <si>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</si>
  <si>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</si>
  <si>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</si>
  <si>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</si>
  <si>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</si>
  <si>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</si>
  <si>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</si>
  <si>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</si>
  <si>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Running Status</t>
  </si>
  <si>
    <t>Base Revenue</t>
  </si>
  <si>
    <t>Additional Age Revenue</t>
  </si>
  <si>
    <t>Truck Age</t>
  </si>
  <si>
    <t>Additional Goods Revenue</t>
  </si>
  <si>
    <t>Creating Constraints</t>
  </si>
  <si>
    <t>Total Revenue</t>
  </si>
  <si>
    <t>Constraints added</t>
  </si>
  <si>
    <t>Z=i∑​j∑​Rij​⋅Tij​</t>
  </si>
  <si>
    <t>Maximize</t>
  </si>
  <si>
    <t xml:space="preserve">Total Travel Time </t>
  </si>
  <si>
    <t>Good Alloted</t>
  </si>
  <si>
    <t>Day</t>
  </si>
  <si>
    <t>Travel Hours day1</t>
  </si>
  <si>
    <t>Travel Hours day2</t>
  </si>
  <si>
    <t>Travel Hours day3</t>
  </si>
  <si>
    <t>Travel Hours day4</t>
  </si>
  <si>
    <t>Travel Hours day5</t>
  </si>
  <si>
    <t>Travel Hours day6</t>
  </si>
  <si>
    <t>Travel Hours day7</t>
  </si>
  <si>
    <t>Travel Hours day8</t>
  </si>
  <si>
    <t>Travel Hours day9</t>
  </si>
  <si>
    <t>Travel Hours day10</t>
  </si>
  <si>
    <t>Travel Hours day11</t>
  </si>
  <si>
    <t>Travel Hours day12</t>
  </si>
  <si>
    <t>Travel Hours day13</t>
  </si>
  <si>
    <t>Travel Hours day14</t>
  </si>
  <si>
    <t>Travel Hours day15</t>
  </si>
  <si>
    <t>Travel Hours day16</t>
  </si>
  <si>
    <t>Travel Hours day17</t>
  </si>
  <si>
    <t>Travel Hours day18</t>
  </si>
  <si>
    <t>Travel Hours day19</t>
  </si>
  <si>
    <t>Travel Hours day20</t>
  </si>
  <si>
    <t>Travel Hours day21</t>
  </si>
  <si>
    <t>Travel Hours day22</t>
  </si>
  <si>
    <t>Travel Hours day23</t>
  </si>
  <si>
    <t>Travel Hours day24</t>
  </si>
  <si>
    <t>Travel Hours day25</t>
  </si>
  <si>
    <t>Travel Hours day26</t>
  </si>
  <si>
    <t>Travel Hours day27</t>
  </si>
  <si>
    <t>Travel Hours day28</t>
  </si>
  <si>
    <t>Travel Hours day29</t>
  </si>
  <si>
    <t>Travel Hours day30</t>
  </si>
  <si>
    <t>Travel Hours/Month</t>
  </si>
  <si>
    <t>Total Travel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</si>
</sst>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63203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11" applyNumberFormat="0" applyFont="0" applyAlignment="0" applyProtection="0"/>
    <xf numFmtId="0" fontId="1" fillId="12" borderId="0" applyNumberFormat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5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8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right"/>
    </xf>
    <xf numFmtId="0" fontId="6" fillId="6" borderId="6" xfId="1" applyFont="1" applyBorder="1"/>
    <xf numFmtId="0" fontId="0" fillId="0" borderId="5" xfId="0" applyBorder="1"/>
    <xf numFmtId="0" fontId="0" fillId="4" borderId="3" xfId="0" applyFill="1" applyBorder="1"/>
    <xf numFmtId="0" fontId="0" fillId="0" borderId="2" xfId="0" applyBorder="1"/>
    <xf numFmtId="0" fontId="0" fillId="0" borderId="4" xfId="0" applyBorder="1"/>
    <xf numFmtId="9" fontId="0" fillId="0" borderId="2" xfId="0" applyNumberFormat="1" applyBorder="1"/>
    <xf numFmtId="9" fontId="0" fillId="0" borderId="4" xfId="0" applyNumberFormat="1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6" borderId="5" xfId="1" applyFont="1" applyBorder="1"/>
    <xf numFmtId="0" fontId="0" fillId="0" borderId="0" xfId="0" quotePrefix="1"/>
    <xf numFmtId="0" fontId="4" fillId="0" borderId="0" xfId="0" applyFont="1"/>
    <xf numFmtId="0" fontId="0" fillId="4" borderId="12" xfId="0" applyFill="1" applyBorder="1"/>
    <xf numFmtId="0" fontId="0" fillId="4" borderId="13" xfId="0" applyFill="1" applyBorder="1"/>
    <xf numFmtId="0" fontId="0" fillId="4" borderId="7" xfId="0" applyFill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7" fillId="6" borderId="0" xfId="1" applyFont="1"/>
    <xf numFmtId="0" fontId="3" fillId="8" borderId="0" xfId="0" applyFont="1" applyFill="1"/>
    <xf numFmtId="0" fontId="4" fillId="7" borderId="0" xfId="2" applyFont="1"/>
    <xf numFmtId="0" fontId="1" fillId="12" borderId="10" xfId="4" applyBorder="1"/>
    <xf numFmtId="0" fontId="0" fillId="0" borderId="16" xfId="0" applyBorder="1"/>
    <xf numFmtId="0" fontId="0" fillId="13" borderId="5" xfId="0" applyFill="1" applyBorder="1"/>
    <xf numFmtId="0" fontId="0" fillId="14" borderId="5" xfId="0" applyFill="1" applyBorder="1"/>
    <xf numFmtId="0" fontId="0" fillId="11" borderId="5" xfId="3" applyFont="1" applyBorder="1"/>
  </cellXfs>
  <cellStyles count="5">
    <cellStyle name="40% - Accent2" xfId="2" builtinId="35"/>
    <cellStyle name="60% - Accent4" xfId="4" builtinId="44"/>
    <cellStyle name="Bad" xfId="1" builtinId="27"/>
    <cellStyle name="Normal" xfId="0" builtinId="0"/>
    <cellStyle name="Note" xfId="3" builtinId="10"/>
  </cellStyles>
  <dxfs count="2">
    <dxf>
      <fill>
        <patternFill patternType="darkVertical">
          <bgColor rgb="FF7030A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FF99FF33"/>
      <color rgb="FF6320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837110</xdr:colOff>
      <xdr:row>6</xdr:row>
      <xdr:rowOff>95894</xdr:rowOff>
    </xdr:from>
    <xdr:to>
      <xdr:col>1</xdr:col>
      <xdr:colOff>1239530</xdr:colOff>
      <xdr:row>22</xdr:row>
      <xdr:rowOff>10352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C8B5AB6F-3AF2-A1CA-618C-BA0C3A852A3E}"/>
            </a:ext>
          </a:extLst>
        </xdr:cNvPr>
        <xdr:cNvSpPr/>
      </xdr:nvSpPr>
      <xdr:spPr>
        <a:xfrm rot="17260421">
          <a:off x="2284945" y="2458059"/>
          <a:ext cx="2877792" cy="40242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5013-FFF3-4829-9FB4-2415AA514320}">
  <dimension ref="A1:CS81"/>
  <sheetViews>
    <sheetView tabSelected="1" zoomScale="60" zoomScaleNormal="55" workbookViewId="0">
      <selection activeCell="H40" sqref="H40"/>
    </sheetView>
  </sheetViews>
  <sheetFormatPr defaultRowHeight="14.5" x14ac:dyDescent="0.35"/>
  <cols>
    <col min="1" max="1" width="38.36328125" customWidth="1"/>
    <col min="2" max="2" width="22.6328125" customWidth="1"/>
    <col min="3" max="3" width="18.54296875" customWidth="1"/>
    <col min="4" max="4" width="23.54296875" customWidth="1"/>
    <col min="5" max="5" width="23.81640625" customWidth="1"/>
    <col min="6" max="6" width="15.1796875" customWidth="1"/>
    <col min="7" max="7" width="15.81640625" customWidth="1"/>
    <col min="8" max="8" width="21.6328125" customWidth="1"/>
    <col min="9" max="9" width="22.1796875" customWidth="1"/>
    <col min="10" max="10" width="12.81640625" customWidth="1"/>
    <col min="12" max="12" width="12.26953125"/>
    <col min="13" max="13" width="19.90625" customWidth="1"/>
    <col min="14" max="14" width="14.08984375" customWidth="1"/>
    <col min="17" max="17" width="18.90625" customWidth="1"/>
  </cols>
  <sheetData>
    <row r="1" spans="1:97" ht="15.5" x14ac:dyDescent="0.35">
      <c r="D1" s="2" t="s">
        <v>18</v>
      </c>
      <c r="L1" s="7" t="s">
        <v>47</v>
      </c>
      <c r="M1" s="7" t="s">
        <v>34</v>
      </c>
      <c r="N1" s="9" t="s">
        <v>128</v>
      </c>
    </row>
    <row r="2" spans="1:97" ht="15.5" x14ac:dyDescent="0.35">
      <c r="L2" s="8" t="s">
        <v>48</v>
      </c>
      <c r="M2" s="8">
        <f ca="1">RANDBETWEEN(1,10)</f>
        <v>10</v>
      </c>
      <c r="N2" s="14">
        <f ca="1">IF(L2=E$25,1,0)</f>
        <v>0</v>
      </c>
      <c r="Q2" s="7" t="s">
        <v>47</v>
      </c>
      <c r="R2" s="8" t="s">
        <v>48</v>
      </c>
      <c r="S2" s="8" t="s">
        <v>49</v>
      </c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 t="s">
        <v>57</v>
      </c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 t="s">
        <v>65</v>
      </c>
      <c r="AJ2" s="8" t="s">
        <v>66</v>
      </c>
      <c r="AK2" s="8" t="s">
        <v>67</v>
      </c>
      <c r="AL2" s="8" t="s">
        <v>68</v>
      </c>
      <c r="AM2" s="8" t="s">
        <v>69</v>
      </c>
      <c r="AN2" s="8" t="s">
        <v>70</v>
      </c>
      <c r="AO2" s="8" t="s">
        <v>71</v>
      </c>
      <c r="AP2" s="8" t="s">
        <v>72</v>
      </c>
      <c r="AQ2" s="8" t="s">
        <v>73</v>
      </c>
      <c r="AR2" s="8" t="s">
        <v>74</v>
      </c>
      <c r="AS2" s="8" t="s">
        <v>75</v>
      </c>
      <c r="AT2" s="8" t="s">
        <v>76</v>
      </c>
      <c r="AU2" s="8" t="s">
        <v>77</v>
      </c>
      <c r="AV2" s="8" t="s">
        <v>78</v>
      </c>
      <c r="AW2" s="8" t="s">
        <v>79</v>
      </c>
      <c r="AX2" s="8" t="s">
        <v>80</v>
      </c>
      <c r="AY2" s="8" t="s">
        <v>81</v>
      </c>
      <c r="AZ2" s="8" t="s">
        <v>82</v>
      </c>
      <c r="BA2" s="8" t="s">
        <v>83</v>
      </c>
      <c r="BB2" s="8" t="s">
        <v>84</v>
      </c>
      <c r="BC2" s="8" t="s">
        <v>85</v>
      </c>
      <c r="BD2" s="8" t="s">
        <v>86</v>
      </c>
      <c r="BE2" s="8" t="s">
        <v>87</v>
      </c>
      <c r="BF2" s="8" t="s">
        <v>88</v>
      </c>
      <c r="BG2" s="8" t="s">
        <v>89</v>
      </c>
      <c r="BH2" s="8" t="s">
        <v>90</v>
      </c>
      <c r="BI2" s="8" t="s">
        <v>91</v>
      </c>
      <c r="BJ2" s="8" t="s">
        <v>92</v>
      </c>
      <c r="BK2" s="8" t="s">
        <v>93</v>
      </c>
      <c r="BL2" s="8" t="s">
        <v>94</v>
      </c>
      <c r="BM2" s="8" t="s">
        <v>95</v>
      </c>
      <c r="BN2" s="8" t="s">
        <v>96</v>
      </c>
      <c r="BO2" s="8" t="s">
        <v>97</v>
      </c>
      <c r="BP2" s="8" t="s">
        <v>98</v>
      </c>
      <c r="BQ2" s="8" t="s">
        <v>99</v>
      </c>
      <c r="BR2" s="8" t="s">
        <v>100</v>
      </c>
      <c r="BS2" s="8" t="s">
        <v>101</v>
      </c>
      <c r="BT2" s="8" t="s">
        <v>102</v>
      </c>
      <c r="BU2" s="8" t="s">
        <v>103</v>
      </c>
      <c r="BV2" s="8" t="s">
        <v>104</v>
      </c>
      <c r="BW2" s="8" t="s">
        <v>105</v>
      </c>
      <c r="BX2" s="8" t="s">
        <v>106</v>
      </c>
      <c r="BY2" s="8" t="s">
        <v>107</v>
      </c>
      <c r="BZ2" s="8" t="s">
        <v>108</v>
      </c>
      <c r="CA2" s="8" t="s">
        <v>109</v>
      </c>
      <c r="CB2" s="8" t="s">
        <v>110</v>
      </c>
      <c r="CC2" s="8" t="s">
        <v>111</v>
      </c>
      <c r="CD2" s="8" t="s">
        <v>112</v>
      </c>
      <c r="CE2" s="8" t="s">
        <v>113</v>
      </c>
      <c r="CF2" s="8" t="s">
        <v>114</v>
      </c>
      <c r="CG2" s="8" t="s">
        <v>115</v>
      </c>
      <c r="CH2" s="8" t="s">
        <v>116</v>
      </c>
      <c r="CI2" s="8" t="s">
        <v>117</v>
      </c>
      <c r="CJ2" s="8" t="s">
        <v>118</v>
      </c>
      <c r="CK2" s="8" t="s">
        <v>119</v>
      </c>
      <c r="CL2" s="8" t="s">
        <v>120</v>
      </c>
      <c r="CM2" s="8" t="s">
        <v>121</v>
      </c>
      <c r="CN2" s="8" t="s">
        <v>122</v>
      </c>
      <c r="CO2" s="8" t="s">
        <v>123</v>
      </c>
      <c r="CP2" s="8" t="s">
        <v>124</v>
      </c>
      <c r="CQ2" s="8" t="s">
        <v>125</v>
      </c>
      <c r="CR2" s="8" t="s">
        <v>126</v>
      </c>
      <c r="CS2" s="8" t="s">
        <v>127</v>
      </c>
    </row>
    <row r="3" spans="1:97" x14ac:dyDescent="0.35">
      <c r="A3" s="1" t="s">
        <v>0</v>
      </c>
      <c r="D3" s="1" t="s">
        <v>19</v>
      </c>
      <c r="H3" s="1" t="s">
        <v>20</v>
      </c>
      <c r="L3" s="8" t="s">
        <v>49</v>
      </c>
      <c r="M3" s="8">
        <f t="shared" ref="M3:M66" ca="1" si="0">RANDBETWEEN(1,10)</f>
        <v>5</v>
      </c>
      <c r="N3" s="14">
        <f ca="1">IF(L3=E$25,1,0)</f>
        <v>0</v>
      </c>
      <c r="Q3" s="36" t="s">
        <v>139</v>
      </c>
    </row>
    <row r="4" spans="1:97" x14ac:dyDescent="0.35">
      <c r="L4" s="8" t="s">
        <v>50</v>
      </c>
      <c r="M4" s="8">
        <f t="shared" ca="1" si="0"/>
        <v>5</v>
      </c>
      <c r="N4" s="14">
        <f ca="1">IF(L4=E$25,1,0)</f>
        <v>0</v>
      </c>
      <c r="Q4" t="s">
        <v>141</v>
      </c>
    </row>
    <row r="5" spans="1:97" x14ac:dyDescent="0.35">
      <c r="A5" t="s">
        <v>1</v>
      </c>
      <c r="C5" s="29" t="s">
        <v>8</v>
      </c>
      <c r="D5" s="30" t="s">
        <v>13</v>
      </c>
      <c r="E5" s="31" t="s">
        <v>14</v>
      </c>
      <c r="G5" s="15" t="s">
        <v>21</v>
      </c>
      <c r="I5" s="15" t="s">
        <v>22</v>
      </c>
      <c r="L5" s="8" t="s">
        <v>51</v>
      </c>
      <c r="M5" s="8">
        <f t="shared" ca="1" si="0"/>
        <v>7</v>
      </c>
      <c r="N5" s="14">
        <f ca="1">IF(L5=E$25,1,0)</f>
        <v>0</v>
      </c>
      <c r="Q5" t="s">
        <v>142</v>
      </c>
    </row>
    <row r="6" spans="1:97" x14ac:dyDescent="0.35">
      <c r="A6" t="s">
        <v>2</v>
      </c>
      <c r="C6" s="6" t="s">
        <v>12</v>
      </c>
      <c r="D6" s="32">
        <v>3000</v>
      </c>
      <c r="E6" s="24">
        <v>4000</v>
      </c>
      <c r="G6" s="16" t="s">
        <v>23</v>
      </c>
      <c r="I6" s="20" t="s">
        <v>28</v>
      </c>
      <c r="J6" s="22">
        <v>500</v>
      </c>
      <c r="L6" s="8" t="s">
        <v>52</v>
      </c>
      <c r="M6" s="8">
        <f t="shared" ca="1" si="0"/>
        <v>1</v>
      </c>
      <c r="N6" s="14">
        <f ca="1">IF(L6=E$25,1,0)</f>
        <v>0</v>
      </c>
      <c r="Q6" t="s">
        <v>143</v>
      </c>
    </row>
    <row r="7" spans="1:97" x14ac:dyDescent="0.35">
      <c r="A7" t="s">
        <v>3</v>
      </c>
      <c r="C7" s="6" t="s">
        <v>9</v>
      </c>
      <c r="D7" s="32">
        <v>4000</v>
      </c>
      <c r="E7" s="24">
        <v>6000</v>
      </c>
      <c r="G7" s="16" t="s">
        <v>24</v>
      </c>
      <c r="I7" s="20" t="s">
        <v>29</v>
      </c>
      <c r="J7" s="16">
        <v>550</v>
      </c>
      <c r="L7" s="8" t="s">
        <v>53</v>
      </c>
      <c r="M7" s="8">
        <f t="shared" ca="1" si="0"/>
        <v>5</v>
      </c>
      <c r="N7" s="14">
        <f ca="1">IF(L7=E$25,1,0)</f>
        <v>0</v>
      </c>
      <c r="Q7" t="s">
        <v>144</v>
      </c>
    </row>
    <row r="8" spans="1:97" x14ac:dyDescent="0.35">
      <c r="A8" t="s">
        <v>4</v>
      </c>
      <c r="C8" s="6" t="s">
        <v>10</v>
      </c>
      <c r="D8" s="32">
        <v>5000</v>
      </c>
      <c r="E8" s="24">
        <v>8000</v>
      </c>
      <c r="G8" s="16" t="s">
        <v>25</v>
      </c>
      <c r="I8" s="20" t="s">
        <v>30</v>
      </c>
      <c r="J8" s="16">
        <v>600</v>
      </c>
      <c r="L8" s="8" t="s">
        <v>54</v>
      </c>
      <c r="M8" s="8">
        <f t="shared" ca="1" si="0"/>
        <v>5</v>
      </c>
      <c r="N8" s="14">
        <f ca="1">IF(L8=E$25,1,0)</f>
        <v>0</v>
      </c>
      <c r="Q8" t="s">
        <v>145</v>
      </c>
    </row>
    <row r="9" spans="1:97" x14ac:dyDescent="0.35">
      <c r="A9" t="s">
        <v>5</v>
      </c>
      <c r="C9" s="33" t="s">
        <v>11</v>
      </c>
      <c r="D9" s="34">
        <v>6000</v>
      </c>
      <c r="E9" s="25"/>
      <c r="G9" s="16" t="s">
        <v>26</v>
      </c>
      <c r="I9" s="20" t="s">
        <v>31</v>
      </c>
      <c r="J9" s="16">
        <v>700</v>
      </c>
      <c r="L9" s="8" t="s">
        <v>55</v>
      </c>
      <c r="M9" s="8">
        <f t="shared" ca="1" si="0"/>
        <v>2</v>
      </c>
      <c r="N9" s="14">
        <f ca="1">IF(L9=E$25,1,0)</f>
        <v>0</v>
      </c>
      <c r="Q9" t="s">
        <v>146</v>
      </c>
    </row>
    <row r="10" spans="1:97" x14ac:dyDescent="0.35">
      <c r="A10" t="s">
        <v>6</v>
      </c>
      <c r="G10" s="17" t="s">
        <v>27</v>
      </c>
      <c r="I10" s="21" t="s">
        <v>32</v>
      </c>
      <c r="J10" s="17">
        <v>800</v>
      </c>
      <c r="L10" s="8" t="s">
        <v>56</v>
      </c>
      <c r="M10" s="8">
        <f t="shared" ca="1" si="0"/>
        <v>9</v>
      </c>
      <c r="N10" s="14">
        <f ca="1">IF(L10=E$25,1,0)</f>
        <v>0</v>
      </c>
      <c r="Q10" t="s">
        <v>147</v>
      </c>
    </row>
    <row r="11" spans="1:97" x14ac:dyDescent="0.35">
      <c r="A11" t="s">
        <v>7</v>
      </c>
      <c r="C11" s="1" t="s">
        <v>38</v>
      </c>
      <c r="L11" s="8" t="s">
        <v>57</v>
      </c>
      <c r="M11" s="8">
        <f t="shared" ca="1" si="0"/>
        <v>1</v>
      </c>
      <c r="N11" s="14">
        <f ca="1">IF(L11=E$25,1,0)</f>
        <v>0</v>
      </c>
      <c r="Q11" t="s">
        <v>148</v>
      </c>
    </row>
    <row r="12" spans="1:97" x14ac:dyDescent="0.35">
      <c r="C12" s="4" t="s">
        <v>15</v>
      </c>
      <c r="D12" s="4"/>
      <c r="L12" s="8" t="s">
        <v>58</v>
      </c>
      <c r="M12" s="8">
        <f t="shared" ca="1" si="0"/>
        <v>10</v>
      </c>
      <c r="N12" s="14">
        <f ca="1">IF(L12=E$25,1,0)</f>
        <v>1</v>
      </c>
      <c r="Q12" t="s">
        <v>149</v>
      </c>
    </row>
    <row r="13" spans="1:97" x14ac:dyDescent="0.35">
      <c r="C13" s="3" t="s">
        <v>16</v>
      </c>
      <c r="D13" s="3"/>
      <c r="G13" s="15" t="s">
        <v>8</v>
      </c>
      <c r="I13" s="15" t="s">
        <v>33</v>
      </c>
      <c r="L13" s="8" t="s">
        <v>59</v>
      </c>
      <c r="M13" s="8">
        <f t="shared" ca="1" si="0"/>
        <v>2</v>
      </c>
      <c r="N13" s="14">
        <f ca="1">IF(L13=E$25,1,0)</f>
        <v>0</v>
      </c>
      <c r="Q13" t="s">
        <v>150</v>
      </c>
    </row>
    <row r="14" spans="1:97" x14ac:dyDescent="0.35">
      <c r="A14" s="1" t="s">
        <v>133</v>
      </c>
      <c r="C14" s="3" t="s">
        <v>17</v>
      </c>
      <c r="D14" s="3"/>
      <c r="E14" s="6"/>
      <c r="G14" s="16" t="s">
        <v>12</v>
      </c>
      <c r="I14" s="18">
        <v>0.1</v>
      </c>
      <c r="J14" s="22">
        <v>0.1</v>
      </c>
      <c r="L14" s="8" t="s">
        <v>60</v>
      </c>
      <c r="M14" s="8">
        <f t="shared" ca="1" si="0"/>
        <v>4</v>
      </c>
      <c r="N14" s="14">
        <f ca="1">IF(L14=E$25,1,0)</f>
        <v>0</v>
      </c>
      <c r="Q14" t="s">
        <v>151</v>
      </c>
    </row>
    <row r="15" spans="1:97" x14ac:dyDescent="0.35">
      <c r="C15" s="5" t="s">
        <v>39</v>
      </c>
      <c r="D15" s="5"/>
      <c r="G15" s="16" t="s">
        <v>9</v>
      </c>
      <c r="I15" s="18">
        <v>0.08</v>
      </c>
      <c r="J15" s="16">
        <v>0.08</v>
      </c>
      <c r="L15" s="8" t="s">
        <v>61</v>
      </c>
      <c r="M15" s="8">
        <f t="shared" ca="1" si="0"/>
        <v>10</v>
      </c>
      <c r="N15" s="14">
        <f ca="1">IF(L15=E$25,1,0)</f>
        <v>0</v>
      </c>
      <c r="Q15" t="s">
        <v>152</v>
      </c>
    </row>
    <row r="16" spans="1:97" x14ac:dyDescent="0.35">
      <c r="G16" s="16" t="s">
        <v>10</v>
      </c>
      <c r="I16" s="18">
        <v>0.05</v>
      </c>
      <c r="J16" s="16">
        <v>0.05</v>
      </c>
      <c r="L16" s="8" t="s">
        <v>62</v>
      </c>
      <c r="M16" s="8">
        <f t="shared" ca="1" si="0"/>
        <v>2</v>
      </c>
      <c r="N16" s="14">
        <f ca="1">IF(L16=E$25,1,0)</f>
        <v>0</v>
      </c>
      <c r="Q16" t="s">
        <v>153</v>
      </c>
    </row>
    <row r="17" spans="1:17" x14ac:dyDescent="0.35">
      <c r="G17" s="17" t="s">
        <v>11</v>
      </c>
      <c r="I17" s="19">
        <v>0</v>
      </c>
      <c r="J17" s="17">
        <v>0</v>
      </c>
      <c r="L17" s="8" t="s">
        <v>63</v>
      </c>
      <c r="M17" s="8">
        <f t="shared" ca="1" si="0"/>
        <v>4</v>
      </c>
      <c r="N17" s="14">
        <f ca="1">IF(L17=E$25,1,0)</f>
        <v>0</v>
      </c>
      <c r="Q17" t="s">
        <v>154</v>
      </c>
    </row>
    <row r="18" spans="1:17" x14ac:dyDescent="0.35">
      <c r="L18" s="8" t="s">
        <v>64</v>
      </c>
      <c r="M18" s="8">
        <f t="shared" ca="1" si="0"/>
        <v>6</v>
      </c>
      <c r="N18" s="14">
        <f ca="1">IF(L18=E$25,1,0)</f>
        <v>0</v>
      </c>
      <c r="Q18" t="s">
        <v>155</v>
      </c>
    </row>
    <row r="19" spans="1:17" x14ac:dyDescent="0.35">
      <c r="G19" s="15" t="s">
        <v>34</v>
      </c>
      <c r="I19" s="15" t="s">
        <v>33</v>
      </c>
      <c r="L19" s="8" t="s">
        <v>65</v>
      </c>
      <c r="M19" s="8">
        <f t="shared" ca="1" si="0"/>
        <v>8</v>
      </c>
      <c r="N19" s="14">
        <f ca="1">IF(L19=E$25,1,0)</f>
        <v>0</v>
      </c>
      <c r="Q19" t="s">
        <v>156</v>
      </c>
    </row>
    <row r="20" spans="1:17" x14ac:dyDescent="0.35">
      <c r="G20" s="16" t="s">
        <v>35</v>
      </c>
      <c r="I20" s="18">
        <v>0.1</v>
      </c>
      <c r="J20" s="23">
        <v>0.1</v>
      </c>
      <c r="L20" s="8" t="s">
        <v>66</v>
      </c>
      <c r="M20" s="8">
        <f t="shared" ca="1" si="0"/>
        <v>8</v>
      </c>
      <c r="N20" s="14">
        <f ca="1">IF(L20=E$25,1,0)</f>
        <v>0</v>
      </c>
      <c r="Q20" t="s">
        <v>157</v>
      </c>
    </row>
    <row r="21" spans="1:17" x14ac:dyDescent="0.35">
      <c r="C21" s="10" t="s">
        <v>40</v>
      </c>
      <c r="D21" s="10"/>
      <c r="G21" s="16" t="s">
        <v>36</v>
      </c>
      <c r="I21" s="18">
        <v>0.05</v>
      </c>
      <c r="J21" s="24">
        <v>0.05</v>
      </c>
      <c r="L21" s="8" t="s">
        <v>67</v>
      </c>
      <c r="M21" s="8">
        <f t="shared" ca="1" si="0"/>
        <v>2</v>
      </c>
      <c r="N21" s="14">
        <f ca="1">IF(L21=E$25,1,0)</f>
        <v>0</v>
      </c>
      <c r="Q21" t="s">
        <v>158</v>
      </c>
    </row>
    <row r="22" spans="1:17" x14ac:dyDescent="0.35">
      <c r="G22" s="17" t="s">
        <v>37</v>
      </c>
      <c r="I22" s="19">
        <v>0</v>
      </c>
      <c r="J22" s="25">
        <v>0</v>
      </c>
      <c r="L22" s="8" t="s">
        <v>68</v>
      </c>
      <c r="M22" s="8">
        <f t="shared" ca="1" si="0"/>
        <v>8</v>
      </c>
      <c r="N22" s="14">
        <f ca="1">IF(L22=E$25,1,0)</f>
        <v>0</v>
      </c>
      <c r="Q22" t="s">
        <v>159</v>
      </c>
    </row>
    <row r="23" spans="1:17" ht="15" thickBot="1" x14ac:dyDescent="0.4">
      <c r="A23" s="37" t="s">
        <v>42</v>
      </c>
      <c r="B23" s="35" t="s">
        <v>135</v>
      </c>
      <c r="D23" s="38" t="s">
        <v>44</v>
      </c>
      <c r="L23" s="8" t="s">
        <v>69</v>
      </c>
      <c r="M23" s="8">
        <f t="shared" ca="1" si="0"/>
        <v>3</v>
      </c>
      <c r="N23" s="14">
        <f ca="1">IF(L23=E$25,1,0)</f>
        <v>0</v>
      </c>
      <c r="Q23" t="s">
        <v>160</v>
      </c>
    </row>
    <row r="24" spans="1:17" ht="15" thickBot="1" x14ac:dyDescent="0.4">
      <c r="A24" s="11" t="s">
        <v>43</v>
      </c>
      <c r="B24" s="11" t="s">
        <v>46</v>
      </c>
      <c r="C24" s="11" t="s">
        <v>140</v>
      </c>
      <c r="D24" s="13" t="s">
        <v>45</v>
      </c>
      <c r="E24" s="13" t="s">
        <v>41</v>
      </c>
      <c r="F24" s="13" t="s">
        <v>131</v>
      </c>
      <c r="G24" s="13" t="s">
        <v>129</v>
      </c>
      <c r="H24" s="13" t="s">
        <v>130</v>
      </c>
      <c r="I24" s="13" t="s">
        <v>132</v>
      </c>
      <c r="L24" s="8" t="s">
        <v>70</v>
      </c>
      <c r="M24" s="8">
        <f t="shared" ca="1" si="0"/>
        <v>8</v>
      </c>
      <c r="N24" s="14">
        <f ca="1">IF(L24=E$25,1,0)</f>
        <v>0</v>
      </c>
      <c r="Q24" t="s">
        <v>161</v>
      </c>
    </row>
    <row r="25" spans="1:17" x14ac:dyDescent="0.35">
      <c r="A25" t="s">
        <v>9</v>
      </c>
      <c r="B25">
        <v>5500</v>
      </c>
      <c r="C25">
        <v>1</v>
      </c>
      <c r="D25">
        <f ca="1">SUM(G25,H25,I25)</f>
        <v>4752000</v>
      </c>
      <c r="E25" s="12" t="str">
        <f ca="1">INDEX(L:L,RANDBETWEEN(2,COUNTA(L:L)))</f>
        <v>T11</v>
      </c>
      <c r="F25">
        <f ca="1">VLOOKUP(E25,$L$1:$M$81,2)</f>
        <v>10</v>
      </c>
      <c r="G25">
        <f>B25*IF(B25&lt;200,$J$6,IF(200&lt;B25&lt;=250,J$7,IF(250&lt;B25&lt;=300,J$8,IF(300&lt;B25&lt;=400,J$9,IF(B25&gt;400,J$10)))))</f>
        <v>4400000</v>
      </c>
      <c r="H25">
        <f ca="1">IF(F25&lt;=2,J$20,IF(F25&lt;=5,J$21,J$22))*G25</f>
        <v>0</v>
      </c>
      <c r="I25">
        <f>IF(A25=G$14,J$14,IF(A25=G$15,J$15,IF(A25=G$16,J$16,IF(A25=G$17,J$17))))*G25</f>
        <v>352000</v>
      </c>
      <c r="L25" s="8" t="s">
        <v>71</v>
      </c>
      <c r="M25" s="8">
        <f t="shared" ca="1" si="0"/>
        <v>2</v>
      </c>
      <c r="N25" s="14">
        <f ca="1">IF(L25=E$25,1,0)</f>
        <v>0</v>
      </c>
      <c r="Q25" t="s">
        <v>162</v>
      </c>
    </row>
    <row r="26" spans="1:17" x14ac:dyDescent="0.35">
      <c r="A26" t="s">
        <v>12</v>
      </c>
      <c r="B26">
        <v>10000</v>
      </c>
      <c r="D26">
        <f t="shared" ref="D26:D30" ca="1" si="1">SUM(G26,H26,I26)</f>
        <v>8800000</v>
      </c>
      <c r="E26" s="12" t="str">
        <f t="shared" ref="E26:E30" ca="1" si="2">INDEX(L:L,RANDBETWEEN(2,COUNTA(L:L)))</f>
        <v>T30</v>
      </c>
      <c r="F26">
        <f ca="1">VLOOKUP(E26,$L$1:$M$81,2)</f>
        <v>10</v>
      </c>
      <c r="G26">
        <f t="shared" ref="G26:G30" si="3">B26*IF(B26&lt;200,$J$6,IF(200&lt;B26&lt;=250,J$7,IF(250&lt;B26&lt;=300,J$8,IF(300&lt;B26&lt;=400,J$9,IF(B26&gt;400,J$10)))))</f>
        <v>8000000</v>
      </c>
      <c r="H26">
        <f t="shared" ref="H26:H30" ca="1" si="4">IF(F26&lt;=2,J$20,IF(F26&lt;=5,J$21,J$22))*G26</f>
        <v>0</v>
      </c>
      <c r="I26">
        <f t="shared" ref="I26:I30" si="5">IF(A26=G$14,J$14,IF(A26=G$15,J$15,IF(A26=G$16,J$16,IF(A26=G$17,J$17))))*G26</f>
        <v>800000</v>
      </c>
      <c r="L26" s="8" t="s">
        <v>72</v>
      </c>
      <c r="M26" s="8">
        <f t="shared" ca="1" si="0"/>
        <v>8</v>
      </c>
      <c r="N26" s="14">
        <f ca="1">IF(L26=E$25,1,0)</f>
        <v>0</v>
      </c>
      <c r="Q26" t="s">
        <v>163</v>
      </c>
    </row>
    <row r="27" spans="1:17" x14ac:dyDescent="0.35">
      <c r="A27" t="s">
        <v>9</v>
      </c>
      <c r="B27">
        <v>2000</v>
      </c>
      <c r="D27">
        <f t="shared" ca="1" si="1"/>
        <v>1888000</v>
      </c>
      <c r="E27" s="12" t="str">
        <f t="shared" ca="1" si="2"/>
        <v>T71</v>
      </c>
      <c r="F27">
        <f t="shared" ref="F26:F30" ca="1" si="6">VLOOKUP(E27,$L$1:$M$81,2)</f>
        <v>1</v>
      </c>
      <c r="G27">
        <f t="shared" si="3"/>
        <v>1600000</v>
      </c>
      <c r="H27">
        <f t="shared" ca="1" si="4"/>
        <v>160000</v>
      </c>
      <c r="I27">
        <f t="shared" si="5"/>
        <v>128000</v>
      </c>
      <c r="L27" s="8" t="s">
        <v>73</v>
      </c>
      <c r="M27" s="8">
        <f t="shared" ca="1" si="0"/>
        <v>3</v>
      </c>
      <c r="N27" s="14">
        <f ca="1">IF(L27=E$25,1,0)</f>
        <v>0</v>
      </c>
      <c r="Q27" t="s">
        <v>164</v>
      </c>
    </row>
    <row r="28" spans="1:17" x14ac:dyDescent="0.35">
      <c r="A28" t="s">
        <v>11</v>
      </c>
      <c r="B28">
        <v>40000</v>
      </c>
      <c r="D28">
        <f t="shared" ca="1" si="1"/>
        <v>33600000</v>
      </c>
      <c r="E28" s="12" t="str">
        <f t="shared" ca="1" si="2"/>
        <v>T57</v>
      </c>
      <c r="F28">
        <f t="shared" ca="1" si="6"/>
        <v>4</v>
      </c>
      <c r="G28">
        <f t="shared" si="3"/>
        <v>32000000</v>
      </c>
      <c r="H28">
        <f t="shared" ca="1" si="4"/>
        <v>1600000</v>
      </c>
      <c r="I28">
        <f t="shared" si="5"/>
        <v>0</v>
      </c>
      <c r="L28" s="8" t="s">
        <v>74</v>
      </c>
      <c r="M28" s="8">
        <f t="shared" ca="1" si="0"/>
        <v>10</v>
      </c>
      <c r="N28" s="14">
        <f ca="1">IF(L28=E$25,1,0)</f>
        <v>0</v>
      </c>
      <c r="Q28" t="s">
        <v>165</v>
      </c>
    </row>
    <row r="29" spans="1:17" x14ac:dyDescent="0.35">
      <c r="A29" t="s">
        <v>10</v>
      </c>
      <c r="B29">
        <v>32000</v>
      </c>
      <c r="D29">
        <f t="shared" ca="1" si="1"/>
        <v>28160000</v>
      </c>
      <c r="E29" s="12" t="str">
        <f t="shared" ca="1" si="2"/>
        <v>T26</v>
      </c>
      <c r="F29">
        <f t="shared" ca="1" si="6"/>
        <v>3</v>
      </c>
      <c r="G29">
        <f t="shared" si="3"/>
        <v>25600000</v>
      </c>
      <c r="H29">
        <f t="shared" ca="1" si="4"/>
        <v>1280000</v>
      </c>
      <c r="I29">
        <f t="shared" si="5"/>
        <v>1280000</v>
      </c>
      <c r="L29" s="8" t="s">
        <v>75</v>
      </c>
      <c r="M29" s="8">
        <f t="shared" ca="1" si="0"/>
        <v>4</v>
      </c>
      <c r="N29" s="14">
        <f ca="1">IF(L29=E$25,1,0)</f>
        <v>0</v>
      </c>
      <c r="Q29" t="s">
        <v>166</v>
      </c>
    </row>
    <row r="30" spans="1:17" x14ac:dyDescent="0.35">
      <c r="A30" t="s">
        <v>12</v>
      </c>
      <c r="B30">
        <v>2000</v>
      </c>
      <c r="D30">
        <f t="shared" ca="1" si="1"/>
        <v>1760000</v>
      </c>
      <c r="E30" s="12" t="str">
        <f t="shared" ca="1" si="2"/>
        <v>T35</v>
      </c>
      <c r="F30">
        <f t="shared" ca="1" si="6"/>
        <v>7</v>
      </c>
      <c r="G30">
        <f t="shared" si="3"/>
        <v>1600000</v>
      </c>
      <c r="H30">
        <f t="shared" ca="1" si="4"/>
        <v>0</v>
      </c>
      <c r="I30">
        <f t="shared" si="5"/>
        <v>160000</v>
      </c>
      <c r="L30" s="8" t="s">
        <v>76</v>
      </c>
      <c r="M30" s="8">
        <f t="shared" ca="1" si="0"/>
        <v>9</v>
      </c>
      <c r="N30" s="14">
        <f ca="1">IF(L30=E$25,1,0)</f>
        <v>0</v>
      </c>
      <c r="Q30" t="s">
        <v>167</v>
      </c>
    </row>
    <row r="31" spans="1:17" x14ac:dyDescent="0.35">
      <c r="L31" s="8" t="s">
        <v>77</v>
      </c>
      <c r="M31" s="8">
        <f t="shared" ca="1" si="0"/>
        <v>10</v>
      </c>
      <c r="N31" s="14">
        <f ca="1">IF(L31=E$25,1,0)</f>
        <v>0</v>
      </c>
      <c r="Q31" t="s">
        <v>168</v>
      </c>
    </row>
    <row r="32" spans="1:17" x14ac:dyDescent="0.35">
      <c r="A32" s="27"/>
      <c r="F32" s="26" t="s">
        <v>138</v>
      </c>
      <c r="G32" s="39">
        <f>SUM(B25:B49)</f>
        <v>91500</v>
      </c>
      <c r="J32" s="26" t="s">
        <v>134</v>
      </c>
      <c r="L32" s="8" t="s">
        <v>78</v>
      </c>
      <c r="M32" s="8">
        <f t="shared" ca="1" si="0"/>
        <v>4</v>
      </c>
      <c r="N32" s="14">
        <f ca="1">IF(L32=E$25,1,0)</f>
        <v>0</v>
      </c>
      <c r="Q32" t="s">
        <v>169</v>
      </c>
    </row>
    <row r="33" spans="1:17" x14ac:dyDescent="0.35">
      <c r="J33" s="17">
        <f ca="1">SUM(D25:D30)</f>
        <v>78960000</v>
      </c>
      <c r="L33" s="8" t="s">
        <v>79</v>
      </c>
      <c r="M33" s="8">
        <f t="shared" ca="1" si="0"/>
        <v>9</v>
      </c>
      <c r="N33" s="14">
        <f ca="1">IF(L33=E$25,1,0)</f>
        <v>0</v>
      </c>
      <c r="Q33" t="s">
        <v>170</v>
      </c>
    </row>
    <row r="34" spans="1:17" x14ac:dyDescent="0.35">
      <c r="A34" s="27"/>
      <c r="L34" s="8" t="s">
        <v>80</v>
      </c>
      <c r="M34" s="8">
        <f t="shared" ca="1" si="0"/>
        <v>7</v>
      </c>
      <c r="N34" s="14">
        <f ca="1">IF(L34=E$25,1,0)</f>
        <v>0</v>
      </c>
      <c r="Q34" s="40" t="s">
        <v>171</v>
      </c>
    </row>
    <row r="35" spans="1:17" x14ac:dyDescent="0.35">
      <c r="L35" s="8" t="s">
        <v>81</v>
      </c>
      <c r="M35" s="8">
        <f t="shared" ca="1" si="0"/>
        <v>1</v>
      </c>
      <c r="N35" s="14">
        <f ca="1">IF(L35=E$25,1,0)</f>
        <v>0</v>
      </c>
      <c r="Q35" t="s">
        <v>172</v>
      </c>
    </row>
    <row r="36" spans="1:17" x14ac:dyDescent="0.35">
      <c r="L36" s="8" t="s">
        <v>82</v>
      </c>
      <c r="M36" s="8">
        <f t="shared" ca="1" si="0"/>
        <v>7</v>
      </c>
      <c r="N36" s="14">
        <f ca="1">IF(L36=E$25,1,0)</f>
        <v>0</v>
      </c>
    </row>
    <row r="37" spans="1:17" x14ac:dyDescent="0.35">
      <c r="D37" s="41" t="s">
        <v>40</v>
      </c>
      <c r="L37" s="8" t="s">
        <v>83</v>
      </c>
      <c r="M37" s="8">
        <f t="shared" ca="1" si="0"/>
        <v>5</v>
      </c>
      <c r="N37" s="14">
        <f ca="1">IF(L37=E$25,1,0)</f>
        <v>0</v>
      </c>
    </row>
    <row r="38" spans="1:17" x14ac:dyDescent="0.35">
      <c r="L38" s="8" t="s">
        <v>84</v>
      </c>
      <c r="M38" s="8">
        <f t="shared" ca="1" si="0"/>
        <v>8</v>
      </c>
      <c r="N38" s="14">
        <f ca="1">IF(L38=E$25,1,0)</f>
        <v>0</v>
      </c>
    </row>
    <row r="39" spans="1:17" x14ac:dyDescent="0.35">
      <c r="C39" s="42" t="s">
        <v>137</v>
      </c>
      <c r="D39" s="28" t="s">
        <v>136</v>
      </c>
      <c r="L39" s="8" t="s">
        <v>85</v>
      </c>
      <c r="M39" s="8">
        <f t="shared" ca="1" si="0"/>
        <v>4</v>
      </c>
      <c r="N39" s="14">
        <f ca="1">IF(L39=E$25,1,0)</f>
        <v>0</v>
      </c>
    </row>
    <row r="40" spans="1:17" x14ac:dyDescent="0.35">
      <c r="L40" s="8" t="s">
        <v>86</v>
      </c>
      <c r="M40" s="8">
        <f t="shared" ca="1" si="0"/>
        <v>6</v>
      </c>
      <c r="N40" s="14">
        <f ca="1">IF(L40=E$25,1,0)</f>
        <v>0</v>
      </c>
    </row>
    <row r="41" spans="1:17" x14ac:dyDescent="0.35">
      <c r="L41" s="8" t="s">
        <v>87</v>
      </c>
      <c r="M41" s="8">
        <f t="shared" ca="1" si="0"/>
        <v>9</v>
      </c>
      <c r="N41" s="14">
        <f ca="1">IF(L41=E$25,1,0)</f>
        <v>0</v>
      </c>
    </row>
    <row r="42" spans="1:17" x14ac:dyDescent="0.35">
      <c r="L42" s="8" t="s">
        <v>88</v>
      </c>
      <c r="M42" s="8">
        <f t="shared" ca="1" si="0"/>
        <v>6</v>
      </c>
      <c r="N42" s="14">
        <f ca="1">IF(L42=E$25,1,0)</f>
        <v>0</v>
      </c>
    </row>
    <row r="43" spans="1:17" x14ac:dyDescent="0.35">
      <c r="L43" s="8" t="s">
        <v>89</v>
      </c>
      <c r="M43" s="8">
        <f t="shared" ca="1" si="0"/>
        <v>6</v>
      </c>
      <c r="N43" s="14">
        <f ca="1">IF(L43=E$25,1,0)</f>
        <v>0</v>
      </c>
    </row>
    <row r="44" spans="1:17" x14ac:dyDescent="0.35">
      <c r="L44" s="8" t="s">
        <v>90</v>
      </c>
      <c r="M44" s="8">
        <f t="shared" ca="1" si="0"/>
        <v>7</v>
      </c>
      <c r="N44" s="14">
        <f ca="1">IF(L44=E$25,1,0)</f>
        <v>0</v>
      </c>
    </row>
    <row r="45" spans="1:17" x14ac:dyDescent="0.35">
      <c r="L45" s="8" t="s">
        <v>91</v>
      </c>
      <c r="M45" s="8">
        <f t="shared" ca="1" si="0"/>
        <v>10</v>
      </c>
      <c r="N45" s="14">
        <f ca="1">IF(L45=E$25,1,0)</f>
        <v>0</v>
      </c>
    </row>
    <row r="46" spans="1:17" x14ac:dyDescent="0.35">
      <c r="L46" s="8" t="s">
        <v>92</v>
      </c>
      <c r="M46" s="8">
        <f t="shared" ca="1" si="0"/>
        <v>8</v>
      </c>
      <c r="N46" s="14">
        <f ca="1">IF(L46=E$25,1,0)</f>
        <v>0</v>
      </c>
    </row>
    <row r="47" spans="1:17" x14ac:dyDescent="0.35">
      <c r="L47" s="8" t="s">
        <v>93</v>
      </c>
      <c r="M47" s="8">
        <f t="shared" ca="1" si="0"/>
        <v>4</v>
      </c>
      <c r="N47" s="14">
        <f ca="1">IF(L47=E$25,1,0)</f>
        <v>0</v>
      </c>
    </row>
    <row r="48" spans="1:17" x14ac:dyDescent="0.35">
      <c r="L48" s="8" t="s">
        <v>94</v>
      </c>
      <c r="M48" s="8">
        <f t="shared" ca="1" si="0"/>
        <v>4</v>
      </c>
      <c r="N48" s="14">
        <f ca="1">IF(L48=E$25,1,0)</f>
        <v>0</v>
      </c>
    </row>
    <row r="49" spans="12:14" x14ac:dyDescent="0.35">
      <c r="L49" s="8" t="s">
        <v>95</v>
      </c>
      <c r="M49" s="8">
        <f t="shared" ca="1" si="0"/>
        <v>5</v>
      </c>
      <c r="N49" s="14">
        <f ca="1">IF(L49=E$25,1,0)</f>
        <v>0</v>
      </c>
    </row>
    <row r="50" spans="12:14" x14ac:dyDescent="0.35">
      <c r="L50" s="8" t="s">
        <v>96</v>
      </c>
      <c r="M50" s="8">
        <f t="shared" ca="1" si="0"/>
        <v>2</v>
      </c>
      <c r="N50" s="14">
        <f ca="1">IF(L50=E$25,1,0)</f>
        <v>0</v>
      </c>
    </row>
    <row r="51" spans="12:14" x14ac:dyDescent="0.35">
      <c r="L51" s="8" t="s">
        <v>97</v>
      </c>
      <c r="M51" s="8">
        <f t="shared" ca="1" si="0"/>
        <v>6</v>
      </c>
      <c r="N51" s="14">
        <f ca="1">IF(L51=E$25,1,0)</f>
        <v>0</v>
      </c>
    </row>
    <row r="52" spans="12:14" x14ac:dyDescent="0.35">
      <c r="L52" s="8" t="s">
        <v>98</v>
      </c>
      <c r="M52" s="8">
        <f t="shared" ca="1" si="0"/>
        <v>8</v>
      </c>
      <c r="N52" s="14">
        <f ca="1">IF(L52=E$25,1,0)</f>
        <v>0</v>
      </c>
    </row>
    <row r="53" spans="12:14" x14ac:dyDescent="0.35">
      <c r="L53" s="8" t="s">
        <v>99</v>
      </c>
      <c r="M53" s="8">
        <f t="shared" ca="1" si="0"/>
        <v>9</v>
      </c>
      <c r="N53" s="14">
        <f ca="1">IF(L53=E$25,1,0)</f>
        <v>0</v>
      </c>
    </row>
    <row r="54" spans="12:14" x14ac:dyDescent="0.35">
      <c r="L54" s="8" t="s">
        <v>100</v>
      </c>
      <c r="M54" s="8">
        <f t="shared" ca="1" si="0"/>
        <v>3</v>
      </c>
      <c r="N54" s="14">
        <f ca="1">IF(L54=E$25,1,0)</f>
        <v>0</v>
      </c>
    </row>
    <row r="55" spans="12:14" x14ac:dyDescent="0.35">
      <c r="L55" s="8" t="s">
        <v>101</v>
      </c>
      <c r="M55" s="8">
        <f t="shared" ca="1" si="0"/>
        <v>1</v>
      </c>
      <c r="N55" s="14">
        <f ca="1">IF(L55=E$25,1,0)</f>
        <v>0</v>
      </c>
    </row>
    <row r="56" spans="12:14" x14ac:dyDescent="0.35">
      <c r="L56" s="8" t="s">
        <v>102</v>
      </c>
      <c r="M56" s="8">
        <f t="shared" ca="1" si="0"/>
        <v>8</v>
      </c>
      <c r="N56" s="14">
        <f ca="1">IF(L56=E$25,1,0)</f>
        <v>0</v>
      </c>
    </row>
    <row r="57" spans="12:14" x14ac:dyDescent="0.35">
      <c r="L57" s="8" t="s">
        <v>103</v>
      </c>
      <c r="M57" s="8">
        <f t="shared" ca="1" si="0"/>
        <v>6</v>
      </c>
      <c r="N57" s="14">
        <f ca="1">IF(L57=E$25,1,0)</f>
        <v>0</v>
      </c>
    </row>
    <row r="58" spans="12:14" x14ac:dyDescent="0.35">
      <c r="L58" s="8" t="s">
        <v>104</v>
      </c>
      <c r="M58" s="8">
        <f t="shared" ca="1" si="0"/>
        <v>4</v>
      </c>
      <c r="N58" s="14">
        <f ca="1">IF(L58=E$25,1,0)</f>
        <v>0</v>
      </c>
    </row>
    <row r="59" spans="12:14" x14ac:dyDescent="0.35">
      <c r="L59" s="8" t="s">
        <v>105</v>
      </c>
      <c r="M59" s="8">
        <f t="shared" ca="1" si="0"/>
        <v>10</v>
      </c>
      <c r="N59" s="14">
        <f ca="1">IF(L59=E$25,1,0)</f>
        <v>0</v>
      </c>
    </row>
    <row r="60" spans="12:14" x14ac:dyDescent="0.35">
      <c r="L60" s="8" t="s">
        <v>106</v>
      </c>
      <c r="M60" s="8">
        <f t="shared" ca="1" si="0"/>
        <v>3</v>
      </c>
      <c r="N60" s="14">
        <f ca="1">IF(L60=E$25,1,0)</f>
        <v>0</v>
      </c>
    </row>
    <row r="61" spans="12:14" x14ac:dyDescent="0.35">
      <c r="L61" s="8" t="s">
        <v>107</v>
      </c>
      <c r="M61" s="8">
        <f t="shared" ca="1" si="0"/>
        <v>10</v>
      </c>
      <c r="N61" s="14">
        <f ca="1">IF(L61=E$25,1,0)</f>
        <v>0</v>
      </c>
    </row>
    <row r="62" spans="12:14" x14ac:dyDescent="0.35">
      <c r="L62" s="8" t="s">
        <v>108</v>
      </c>
      <c r="M62" s="8">
        <f t="shared" ca="1" si="0"/>
        <v>1</v>
      </c>
      <c r="N62" s="14">
        <f ca="1">IF(L62=E$25,1,0)</f>
        <v>0</v>
      </c>
    </row>
    <row r="63" spans="12:14" x14ac:dyDescent="0.35">
      <c r="L63" s="8" t="s">
        <v>109</v>
      </c>
      <c r="M63" s="8">
        <f t="shared" ca="1" si="0"/>
        <v>5</v>
      </c>
      <c r="N63" s="14">
        <f ca="1">IF(L63=E$25,1,0)</f>
        <v>0</v>
      </c>
    </row>
    <row r="64" spans="12:14" x14ac:dyDescent="0.35">
      <c r="L64" s="8" t="s">
        <v>110</v>
      </c>
      <c r="M64" s="8">
        <f t="shared" ca="1" si="0"/>
        <v>2</v>
      </c>
      <c r="N64" s="14">
        <f ca="1">IF(L64=E$25,1,0)</f>
        <v>0</v>
      </c>
    </row>
    <row r="65" spans="12:14" x14ac:dyDescent="0.35">
      <c r="L65" s="8" t="s">
        <v>111</v>
      </c>
      <c r="M65" s="8">
        <f t="shared" ca="1" si="0"/>
        <v>3</v>
      </c>
      <c r="N65" s="14">
        <f ca="1">IF(L65=E$25,1,0)</f>
        <v>0</v>
      </c>
    </row>
    <row r="66" spans="12:14" x14ac:dyDescent="0.35">
      <c r="L66" s="8" t="s">
        <v>112</v>
      </c>
      <c r="M66" s="8">
        <f t="shared" ca="1" si="0"/>
        <v>1</v>
      </c>
      <c r="N66" s="14">
        <f ca="1">IF(L66=E$25,1,0)</f>
        <v>0</v>
      </c>
    </row>
    <row r="67" spans="12:14" x14ac:dyDescent="0.35">
      <c r="L67" s="8" t="s">
        <v>113</v>
      </c>
      <c r="M67" s="8">
        <f t="shared" ref="M67:M81" ca="1" si="7">RANDBETWEEN(1,10)</f>
        <v>3</v>
      </c>
      <c r="N67" s="14">
        <f t="shared" ref="N67:N81" ca="1" si="8">IF(L67=E$25,1,0)</f>
        <v>0</v>
      </c>
    </row>
    <row r="68" spans="12:14" x14ac:dyDescent="0.35">
      <c r="L68" s="8" t="s">
        <v>114</v>
      </c>
      <c r="M68" s="8">
        <f t="shared" ca="1" si="7"/>
        <v>6</v>
      </c>
      <c r="N68" s="14">
        <f t="shared" ca="1" si="8"/>
        <v>0</v>
      </c>
    </row>
    <row r="69" spans="12:14" x14ac:dyDescent="0.35">
      <c r="L69" s="8" t="s">
        <v>115</v>
      </c>
      <c r="M69" s="8">
        <f t="shared" ca="1" si="7"/>
        <v>9</v>
      </c>
      <c r="N69" s="14">
        <f t="shared" ca="1" si="8"/>
        <v>0</v>
      </c>
    </row>
    <row r="70" spans="12:14" x14ac:dyDescent="0.35">
      <c r="L70" s="8" t="s">
        <v>116</v>
      </c>
      <c r="M70" s="8">
        <f t="shared" ca="1" si="7"/>
        <v>7</v>
      </c>
      <c r="N70" s="14">
        <f t="shared" ca="1" si="8"/>
        <v>0</v>
      </c>
    </row>
    <row r="71" spans="12:14" x14ac:dyDescent="0.35">
      <c r="L71" s="8" t="s">
        <v>117</v>
      </c>
      <c r="M71" s="8">
        <f t="shared" ca="1" si="7"/>
        <v>7</v>
      </c>
      <c r="N71" s="14">
        <f t="shared" ca="1" si="8"/>
        <v>0</v>
      </c>
    </row>
    <row r="72" spans="12:14" x14ac:dyDescent="0.35">
      <c r="L72" s="8" t="s">
        <v>118</v>
      </c>
      <c r="M72" s="8">
        <f t="shared" ca="1" si="7"/>
        <v>1</v>
      </c>
      <c r="N72" s="14">
        <f t="shared" ca="1" si="8"/>
        <v>0</v>
      </c>
    </row>
    <row r="73" spans="12:14" x14ac:dyDescent="0.35">
      <c r="L73" s="8" t="s">
        <v>119</v>
      </c>
      <c r="M73" s="8">
        <f t="shared" ca="1" si="7"/>
        <v>9</v>
      </c>
      <c r="N73" s="14">
        <f t="shared" ca="1" si="8"/>
        <v>0</v>
      </c>
    </row>
    <row r="74" spans="12:14" x14ac:dyDescent="0.35">
      <c r="L74" s="8" t="s">
        <v>120</v>
      </c>
      <c r="M74" s="8">
        <f t="shared" ca="1" si="7"/>
        <v>7</v>
      </c>
      <c r="N74" s="14">
        <f t="shared" ca="1" si="8"/>
        <v>0</v>
      </c>
    </row>
    <row r="75" spans="12:14" x14ac:dyDescent="0.35">
      <c r="L75" s="8" t="s">
        <v>121</v>
      </c>
      <c r="M75" s="8">
        <f t="shared" ca="1" si="7"/>
        <v>7</v>
      </c>
      <c r="N75" s="14">
        <f t="shared" ca="1" si="8"/>
        <v>0</v>
      </c>
    </row>
    <row r="76" spans="12:14" x14ac:dyDescent="0.35">
      <c r="L76" s="8" t="s">
        <v>122</v>
      </c>
      <c r="M76" s="8">
        <f t="shared" ca="1" si="7"/>
        <v>9</v>
      </c>
      <c r="N76" s="14">
        <f t="shared" ca="1" si="8"/>
        <v>0</v>
      </c>
    </row>
    <row r="77" spans="12:14" x14ac:dyDescent="0.35">
      <c r="L77" s="8" t="s">
        <v>123</v>
      </c>
      <c r="M77" s="8">
        <f t="shared" ca="1" si="7"/>
        <v>4</v>
      </c>
      <c r="N77" s="14">
        <f t="shared" ca="1" si="8"/>
        <v>0</v>
      </c>
    </row>
    <row r="78" spans="12:14" x14ac:dyDescent="0.35">
      <c r="L78" s="8" t="s">
        <v>124</v>
      </c>
      <c r="M78" s="8">
        <f t="shared" ca="1" si="7"/>
        <v>5</v>
      </c>
      <c r="N78" s="14">
        <f t="shared" ca="1" si="8"/>
        <v>0</v>
      </c>
    </row>
    <row r="79" spans="12:14" x14ac:dyDescent="0.35">
      <c r="L79" s="8" t="s">
        <v>125</v>
      </c>
      <c r="M79" s="8">
        <f t="shared" ca="1" si="7"/>
        <v>1</v>
      </c>
      <c r="N79" s="14">
        <f t="shared" ca="1" si="8"/>
        <v>0</v>
      </c>
    </row>
    <row r="80" spans="12:14" x14ac:dyDescent="0.35">
      <c r="L80" s="8" t="s">
        <v>126</v>
      </c>
      <c r="M80" s="8">
        <f t="shared" ca="1" si="7"/>
        <v>1</v>
      </c>
      <c r="N80" s="14">
        <f t="shared" ca="1" si="8"/>
        <v>0</v>
      </c>
    </row>
    <row r="81" spans="12:14" x14ac:dyDescent="0.35">
      <c r="L81" s="8" t="s">
        <v>127</v>
      </c>
      <c r="M81" s="8">
        <f t="shared" ca="1" si="7"/>
        <v>7</v>
      </c>
      <c r="N81" s="14">
        <f t="shared" ca="1" si="8"/>
        <v>0</v>
      </c>
    </row>
  </sheetData>
  <phoneticPr fontId="8" type="noConversion"/>
  <conditionalFormatting sqref="N1:N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46">
    <cfRule type="expression" dxfId="1" priority="1">
      <formula>COUNTIF($E$25:E25,E25)&gt;1</formula>
    </cfRule>
  </conditionalFormatting>
  <dataValidations count="8">
    <dataValidation type="list" allowBlank="1" showInputMessage="1" showErrorMessage="1" sqref="A25:A61" xr:uid="{E649BB48-C59C-49FA-A2FB-19E0CAF7DA8D}">
      <formula1>"Perishable Items, Fragile Goods,Electronics,General Goods"</formula1>
    </dataValidation>
    <dataValidation type="custom" allowBlank="1" showInputMessage="1" showErrorMessage="1" sqref="G32" xr:uid="{10E320F8-8271-4EB2-A661-2502F9E0F5C9}">
      <formula1>SUM(B25:B57)&lt;27000</formula1>
    </dataValidation>
    <dataValidation type="custom" allowBlank="1" showInputMessage="1" showErrorMessage="1" sqref="B52:B68 B25:B47" xr:uid="{A45FB912-3747-4225-9358-ED347CF09C1B}">
      <formula1>IF(A25=C6, AND(B25&gt;3000, B25&lt;4000), IF(A25=C7, AND(B25&gt;4000, B25&lt;6000), IF(A25=C8, AND(B25&gt;5000, B25&lt;8000), IF(A25=C9, B25&gt;6000, FALSE))))</formula1>
    </dataValidation>
    <dataValidation type="custom" allowBlank="1" showInputMessage="1" showErrorMessage="1" sqref="B51" xr:uid="{FECC3B2F-6D08-407D-806D-50C7B50A25C1}">
      <formula1>IF(A51=J32, AND(B51&gt;3000, B51&lt;4000), IF(A51=C33, AND(B51&gt;4000, B51&lt;6000), IF(A51=C34, AND(B51&gt;5000, B51&lt;8000), IF(A51=C35, B51&gt;6000, FALSE))))</formula1>
    </dataValidation>
    <dataValidation type="custom" allowBlank="1" showInputMessage="1" showErrorMessage="1" sqref="B50" xr:uid="{FB662AC6-A84F-4C3B-9FA2-CB8C531C788A}">
      <formula1>IF(A50=C31, AND(B50&gt;3000, B50&lt;4000), IF(A50=J32, AND(B50&gt;4000, B50&lt;6000), IF(A50=C33, AND(B50&gt;5000, B50&lt;8000), IF(A50=C34, B50&gt;6000, FALSE))))</formula1>
    </dataValidation>
    <dataValidation type="custom" allowBlank="1" showInputMessage="1" showErrorMessage="1" sqref="B49" xr:uid="{D3DFEC81-00F8-403D-9263-7B60B064ABB6}">
      <formula1>IF(A49=C30, AND(B49&gt;3000, B49&lt;4000), IF(A49=C31, AND(B49&gt;4000, B49&lt;6000), IF(A49=J32, AND(B49&gt;5000, B49&lt;8000), IF(A49=C33, B49&gt;6000, FALSE))))</formula1>
    </dataValidation>
    <dataValidation type="custom" allowBlank="1" showInputMessage="1" showErrorMessage="1" sqref="B48" xr:uid="{F3A7C4DD-E71B-43A8-AE5C-E7EB63BB330F}">
      <formula1>IF(A48=C29, AND(B48&gt;3000, B48&lt;4000), IF(A48=C30, AND(B48&gt;4000, B48&lt;6000), IF(A48=C31, AND(B48&gt;5000, B48&lt;8000), IF(A48=J32, B48&gt;6000, FALSE))))</formula1>
    </dataValidation>
    <dataValidation type="list" allowBlank="1" showInputMessage="1" showErrorMessage="1" sqref="C25" xr:uid="{74F313C1-769F-4422-B4B8-FE93CDC045C7}">
      <formula1>"1,2,3,4,5,6,7,8,9,10,11,12,13,14,15,16,17,18,19,20,21,22,2,3,24,25,26,27,28,29,30,31"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Pandey</dc:creator>
  <cp:lastModifiedBy>Agam Pandey</cp:lastModifiedBy>
  <dcterms:created xsi:type="dcterms:W3CDTF">2024-01-16T17:23:27Z</dcterms:created>
  <dcterms:modified xsi:type="dcterms:W3CDTF">2024-01-18T21:52:25Z</dcterms:modified>
</cp:coreProperties>
</file>